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6"/>
  </bookViews>
  <sheets>
    <sheet name="GUAYMAS" sheetId="1" r:id="rId1"/>
    <sheet name="EMPALME" sheetId="2" r:id="rId2"/>
    <sheet name="SAN CARLOS" sheetId="3" r:id="rId3"/>
    <sheet name="CANANEA" sheetId="4" r:id="rId4"/>
    <sheet name="VICAM" sheetId="5" r:id="rId5"/>
    <sheet name="DIRECCION GRAL." sheetId="6" r:id="rId6"/>
    <sheet name="RESUMEN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<sst xmlns="http://schemas.openxmlformats.org/spreadsheetml/2006/main" count="246" uniqueCount="42">
  <si>
    <t>Activo Circulante:</t>
  </si>
  <si>
    <t>Total de Activo Circulante:</t>
  </si>
  <si>
    <t>Activo Diferido</t>
  </si>
  <si>
    <t>TOTAL DE ACTIVO:</t>
  </si>
  <si>
    <t>Pasivo Circulante:</t>
  </si>
  <si>
    <t>Total de Pasivo Circulante:</t>
  </si>
  <si>
    <t>Patrimonio</t>
  </si>
  <si>
    <t>TOTAL DE PASIVO Y PATRIMONIO:</t>
  </si>
  <si>
    <t>COMISION ESTATAL DEL AGUA UNIDAD EMPALME</t>
  </si>
  <si>
    <t>COMISION ESTATAL DEL AGUA UNIDAD GUAYMAS</t>
  </si>
  <si>
    <t>COMISION ESTATAL DEL AGUA UNIDAD SAN CARLOS</t>
  </si>
  <si>
    <t>COMISION ESTATAL DEL AGUA UNIDAD CANANEA</t>
  </si>
  <si>
    <t>COMISION ESTATAL DEL AGUA UNIDAD VICAM</t>
  </si>
  <si>
    <t>COMISION ESTATAL DEL AGUA UNIDAD DIRECCION GENERAL</t>
  </si>
  <si>
    <t>Efectivo y Equivalentes</t>
  </si>
  <si>
    <t>Efectivo</t>
  </si>
  <si>
    <t>Bancos tesorería</t>
  </si>
  <si>
    <t>Inversiones temporales</t>
  </si>
  <si>
    <t>Derechos a recibir efectivo</t>
  </si>
  <si>
    <t>Derechos a recibir bienes o servicios</t>
  </si>
  <si>
    <t>Almacén</t>
  </si>
  <si>
    <t xml:space="preserve">Estimación por pérdidas </t>
  </si>
  <si>
    <t>Activo No circulante</t>
  </si>
  <si>
    <t>Bienes Inmuebles</t>
  </si>
  <si>
    <t>Bienes muebles</t>
  </si>
  <si>
    <t>Activos intangibles</t>
  </si>
  <si>
    <t>Total de activo no circulante</t>
  </si>
  <si>
    <t>Cuentas por pagar a corto plazo</t>
  </si>
  <si>
    <t>Otros pasivos a corto plazo</t>
  </si>
  <si>
    <t>Pasivo no circulante</t>
  </si>
  <si>
    <t>Deuda pública a largo plazo</t>
  </si>
  <si>
    <t>Total de pasivo no circulante</t>
  </si>
  <si>
    <t>Total de Pasivo:</t>
  </si>
  <si>
    <t>Patrimonio contribuido</t>
  </si>
  <si>
    <t>Resultados de ejercicios ant</t>
  </si>
  <si>
    <t>Utilidad o pérdida del ejercicio</t>
  </si>
  <si>
    <t>Total de patrimonio:</t>
  </si>
  <si>
    <t>Activos Diferidos</t>
  </si>
  <si>
    <t>Total Activo Diferido</t>
  </si>
  <si>
    <t>COMISION ESTATAL DEL AGUA  ( SUMARIZADO )</t>
  </si>
  <si>
    <t xml:space="preserve"> </t>
  </si>
  <si>
    <t>BALANCE GENERAL  AL 31 DE MARZO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</si>
</sst>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12" borderId="0" xfId="0" applyFill="1" applyAlignment="1">
      <alignment/>
    </xf>
    <xf numFmtId="0" fontId="33" fillId="33" borderId="0" xfId="0" applyFont="1" applyFill="1" applyAlignment="1">
      <alignment/>
    </xf>
    <xf numFmtId="43" fontId="33" fillId="33" borderId="0" xfId="46" applyFont="1" applyFill="1" applyAlignment="1">
      <alignment/>
    </xf>
    <xf numFmtId="43" fontId="33" fillId="33" borderId="0" xfId="0" applyNumberFormat="1" applyFont="1" applyFill="1" applyAlignment="1">
      <alignment/>
    </xf>
    <xf numFmtId="0" fontId="33" fillId="33" borderId="0" xfId="0" applyFont="1" applyFill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34" borderId="0" xfId="46" applyFont="1" applyFill="1" applyAlignment="1">
      <alignment/>
    </xf>
    <xf numFmtId="43" fontId="0" fillId="0" borderId="0" xfId="46" applyFont="1" applyAlignment="1">
      <alignment/>
    </xf>
    <xf numFmtId="4" fontId="0" fillId="34" borderId="0" xfId="46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7.57421875" style="0" customWidth="1"/>
    <col min="2" max="2" width="24.8515625" style="0" customWidth="1"/>
    <col min="3" max="3" width="16.7109375" style="0" customWidth="1"/>
    <col min="4" max="4" width="15.8515625" style="0" customWidth="1"/>
    <col min="5" max="5" width="6.8515625" style="0" customWidth="1"/>
    <col min="6" max="6" width="27.7109375" style="0" customWidth="1"/>
    <col min="7" max="7" width="15.140625" style="0" bestFit="1" customWidth="1"/>
    <col min="8" max="8" width="16.00390625" style="0" customWidth="1"/>
    <col min="9" max="9" width="15.140625" style="0" bestFit="1" customWidth="1"/>
    <col min="11" max="11" width="11.57421875" style="0" bestFit="1" customWidth="1"/>
  </cols>
  <sheetData>
    <row r="1" spans="1:8" ht="24.75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24.75" customHeight="1">
      <c r="A2" s="22" t="s">
        <v>41</v>
      </c>
      <c r="B2" s="22"/>
      <c r="C2" s="22"/>
      <c r="D2" s="22"/>
      <c r="E2" s="22"/>
      <c r="F2" s="22"/>
      <c r="G2" s="22"/>
      <c r="H2" s="22"/>
    </row>
    <row r="3" spans="1:7" ht="15">
      <c r="A3" s="3"/>
      <c r="B3" s="3"/>
      <c r="C3" s="3"/>
      <c r="D3" s="3"/>
      <c r="E3" s="5"/>
      <c r="F3" s="3"/>
      <c r="G3" s="3"/>
    </row>
    <row r="4" ht="15">
      <c r="B4" s="2" t="s">
        <v>0</v>
      </c>
    </row>
    <row r="5" spans="2:6" ht="15">
      <c r="B5" s="12" t="s">
        <v>14</v>
      </c>
      <c r="C5" s="1">
        <v>918854.21</v>
      </c>
      <c r="F5" t="s">
        <v>4</v>
      </c>
    </row>
    <row r="6" spans="2:7" ht="15">
      <c r="B6" t="s">
        <v>15</v>
      </c>
      <c r="C6" s="1"/>
      <c r="F6" t="s">
        <v>27</v>
      </c>
      <c r="G6" s="1">
        <v>33936285.48</v>
      </c>
    </row>
    <row r="7" spans="2:7" ht="15">
      <c r="B7" t="s">
        <v>16</v>
      </c>
      <c r="C7" s="1"/>
      <c r="F7" t="s">
        <v>28</v>
      </c>
      <c r="G7" s="1">
        <v>1472791.81</v>
      </c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143342266.48</v>
      </c>
      <c r="F9" s="2" t="s">
        <v>5</v>
      </c>
      <c r="G9" s="1"/>
      <c r="H9" s="6">
        <f>SUM(G6:G7)</f>
        <v>35409077.29</v>
      </c>
    </row>
    <row r="10" spans="2:8" ht="30">
      <c r="B10" s="15" t="s">
        <v>19</v>
      </c>
      <c r="C10" s="1">
        <v>29038.12</v>
      </c>
      <c r="F10" s="2"/>
      <c r="G10" s="1"/>
      <c r="H10" s="6"/>
    </row>
    <row r="11" spans="2:7" ht="15">
      <c r="B11" t="s">
        <v>20</v>
      </c>
      <c r="C11" s="20">
        <v>10135543.61</v>
      </c>
      <c r="F11" s="2" t="s">
        <v>29</v>
      </c>
      <c r="G11" s="1"/>
    </row>
    <row r="12" spans="2:7" ht="15">
      <c r="B12" t="s">
        <v>21</v>
      </c>
      <c r="C12" s="1">
        <v>-98719554.82</v>
      </c>
      <c r="F12" t="s">
        <v>30</v>
      </c>
      <c r="G12" s="1">
        <v>188049675.94</v>
      </c>
    </row>
    <row r="13" spans="2:8" ht="15">
      <c r="B13" s="2" t="s">
        <v>1</v>
      </c>
      <c r="C13" s="1"/>
      <c r="D13" s="6">
        <f>SUM(C5:C12)</f>
        <v>55706147.600000024</v>
      </c>
      <c r="E13" s="6"/>
      <c r="F13" s="2" t="s">
        <v>31</v>
      </c>
      <c r="G13" s="1"/>
      <c r="H13" s="6">
        <f>G12</f>
        <v>188049675.94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223458753.23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+H19+H14+H10</f>
        <v>0</v>
      </c>
    </row>
    <row r="20" spans="2:7" ht="15">
      <c r="B20" t="s">
        <v>23</v>
      </c>
      <c r="C20" s="1">
        <v>304230805.73</v>
      </c>
      <c r="F20" t="s">
        <v>33</v>
      </c>
      <c r="G20" s="1">
        <v>1652634.19</v>
      </c>
    </row>
    <row r="21" spans="2:7" ht="15">
      <c r="B21" t="s">
        <v>24</v>
      </c>
      <c r="C21" s="1">
        <v>22723383.36</v>
      </c>
      <c r="F21" t="s">
        <v>34</v>
      </c>
      <c r="G21" s="1">
        <v>156267073.47</v>
      </c>
    </row>
    <row r="22" spans="2:7" ht="15">
      <c r="B22" t="s">
        <v>25</v>
      </c>
      <c r="C22" s="1">
        <v>477399.5</v>
      </c>
      <c r="F22" t="s">
        <v>35</v>
      </c>
      <c r="G22" s="1">
        <v>2019099.96</v>
      </c>
    </row>
    <row r="23" spans="3:11" ht="15">
      <c r="C23" s="1"/>
      <c r="G23" s="1"/>
      <c r="K23" s="13"/>
    </row>
    <row r="24" spans="2:9" ht="15">
      <c r="B24" s="2" t="s">
        <v>26</v>
      </c>
      <c r="C24" s="1"/>
      <c r="D24" s="6">
        <f>SUM(C20:C22)</f>
        <v>327431588.59000003</v>
      </c>
      <c r="E24" s="6"/>
      <c r="F24" s="2" t="s">
        <v>36</v>
      </c>
      <c r="G24" s="1"/>
      <c r="H24" s="6">
        <f>SUM(G20:G22)</f>
        <v>159938807.62</v>
      </c>
      <c r="I24" s="6"/>
    </row>
    <row r="25" spans="3:9" ht="15">
      <c r="C25" s="1"/>
      <c r="G25" s="1"/>
      <c r="I25" s="6"/>
    </row>
    <row r="26" spans="2:7" ht="15">
      <c r="B26" s="2" t="s">
        <v>2</v>
      </c>
      <c r="C26" s="1"/>
      <c r="G26" s="1"/>
    </row>
    <row r="27" spans="3:7" ht="15">
      <c r="C27" s="1"/>
      <c r="G27" s="1"/>
    </row>
    <row r="28" spans="2:8" ht="15">
      <c r="B28" t="s">
        <v>37</v>
      </c>
      <c r="C28" s="1">
        <v>259824.66</v>
      </c>
      <c r="G28" s="1"/>
      <c r="H28" s="6"/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259824.66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SUM(D4:D30)</f>
        <v>383397560.8500001</v>
      </c>
      <c r="E32" s="10"/>
      <c r="F32" s="11" t="s">
        <v>7</v>
      </c>
      <c r="G32" s="9"/>
      <c r="H32" s="10">
        <f>H15+H24</f>
        <v>383397560.85</v>
      </c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6">
      <selection activeCell="G22" sqref="G22"/>
    </sheetView>
  </sheetViews>
  <sheetFormatPr defaultColWidth="11.421875" defaultRowHeight="15"/>
  <cols>
    <col min="1" max="1" width="7.57421875" style="0" customWidth="1"/>
    <col min="2" max="2" width="25.421875" style="0" customWidth="1"/>
    <col min="3" max="3" width="15.00390625" style="0" customWidth="1"/>
    <col min="4" max="4" width="16.140625" style="0" customWidth="1"/>
    <col min="5" max="5" width="7.7109375" style="0" customWidth="1"/>
    <col min="6" max="6" width="27.421875" style="0" customWidth="1"/>
    <col min="7" max="7" width="18.57421875" style="0" customWidth="1"/>
    <col min="8" max="8" width="15.57421875" style="0" customWidth="1"/>
    <col min="9" max="9" width="15.140625" style="0" bestFit="1" customWidth="1"/>
    <col min="10" max="10" width="14.140625" style="0" bestFit="1" customWidth="1"/>
    <col min="11" max="11" width="13.421875" style="14" bestFit="1" customWidth="1"/>
  </cols>
  <sheetData>
    <row r="1" spans="1:8" ht="24.75" customHeight="1">
      <c r="A1" s="22" t="s">
        <v>8</v>
      </c>
      <c r="B1" s="22"/>
      <c r="C1" s="22"/>
      <c r="D1" s="22"/>
      <c r="E1" s="22"/>
      <c r="F1" s="22"/>
      <c r="G1" s="22"/>
      <c r="H1" s="22"/>
    </row>
    <row r="2" spans="1:8" ht="24.75" customHeight="1">
      <c r="A2" s="22" t="s">
        <v>41</v>
      </c>
      <c r="B2" s="22"/>
      <c r="C2" s="22"/>
      <c r="D2" s="22"/>
      <c r="E2" s="22"/>
      <c r="F2" s="22"/>
      <c r="G2" s="22"/>
      <c r="H2" s="22"/>
    </row>
    <row r="3" spans="1:7" ht="15">
      <c r="A3" s="3"/>
      <c r="B3" s="3"/>
      <c r="C3" s="3"/>
      <c r="D3" s="3"/>
      <c r="E3" s="5"/>
      <c r="F3" s="3"/>
      <c r="G3" s="3"/>
    </row>
    <row r="4" ht="15">
      <c r="B4" s="2" t="s">
        <v>0</v>
      </c>
    </row>
    <row r="5" spans="2:6" ht="15">
      <c r="B5" s="12" t="s">
        <v>14</v>
      </c>
      <c r="C5" s="1">
        <v>194910.36</v>
      </c>
      <c r="F5" t="s">
        <v>4</v>
      </c>
    </row>
    <row r="6" spans="2:7" ht="15">
      <c r="B6" t="s">
        <v>15</v>
      </c>
      <c r="C6" s="1"/>
      <c r="F6" t="s">
        <v>27</v>
      </c>
      <c r="G6" s="1">
        <v>22247054.75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61667087.33</v>
      </c>
      <c r="F9" s="2" t="s">
        <v>5</v>
      </c>
      <c r="G9" s="1"/>
      <c r="H9" s="6">
        <f>SUM(G6:G7)</f>
        <v>22247054.75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>
        <v>2585816.79</v>
      </c>
      <c r="F11" s="2" t="s">
        <v>29</v>
      </c>
      <c r="G11" s="1"/>
    </row>
    <row r="12" spans="2:7" ht="15">
      <c r="B12" t="s">
        <v>21</v>
      </c>
      <c r="C12" s="1">
        <v>-42464190.1</v>
      </c>
      <c r="F12" t="s">
        <v>30</v>
      </c>
      <c r="G12" s="1">
        <v>23008950.78</v>
      </c>
    </row>
    <row r="13" spans="2:8" ht="15">
      <c r="B13" s="2" t="s">
        <v>1</v>
      </c>
      <c r="C13" s="1"/>
      <c r="D13" s="6">
        <f>SUM(C5:C12)</f>
        <v>21983624.379999995</v>
      </c>
      <c r="E13" s="6"/>
      <c r="F13" s="2" t="s">
        <v>31</v>
      </c>
      <c r="G13" s="1"/>
      <c r="H13" s="6">
        <f>G12</f>
        <v>23008950.78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45256005.53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+H19+H14+H10</f>
        <v>0</v>
      </c>
    </row>
    <row r="20" spans="2:7" ht="15">
      <c r="B20" t="s">
        <v>23</v>
      </c>
      <c r="C20" s="1">
        <v>36342764.46</v>
      </c>
      <c r="F20" t="s">
        <v>33</v>
      </c>
      <c r="G20" s="1">
        <v>1075956.47</v>
      </c>
    </row>
    <row r="21" spans="2:7" ht="15">
      <c r="B21" t="s">
        <v>24</v>
      </c>
      <c r="C21" s="1">
        <v>8110517.21</v>
      </c>
      <c r="F21" t="s">
        <v>34</v>
      </c>
      <c r="G21" s="1">
        <v>21462434.61</v>
      </c>
    </row>
    <row r="22" spans="2:7" ht="15">
      <c r="B22" t="s">
        <v>25</v>
      </c>
      <c r="C22" s="1"/>
      <c r="F22" t="s">
        <v>35</v>
      </c>
      <c r="G22" s="1">
        <v>-1294682.47</v>
      </c>
    </row>
    <row r="23" spans="3:9" ht="15">
      <c r="C23" s="1"/>
      <c r="G23" s="1"/>
      <c r="I23" s="6"/>
    </row>
    <row r="24" spans="2:9" ht="15">
      <c r="B24" s="2" t="s">
        <v>26</v>
      </c>
      <c r="C24" s="1"/>
      <c r="D24" s="6">
        <f>SUM(C20:C22)</f>
        <v>44453281.67</v>
      </c>
      <c r="E24" s="6"/>
      <c r="F24" s="2" t="s">
        <v>36</v>
      </c>
      <c r="G24" s="1"/>
      <c r="H24" s="6">
        <f>SUM(G20:G22)</f>
        <v>21243708.61</v>
      </c>
      <c r="I24" s="6"/>
    </row>
    <row r="25" spans="3:7" ht="15">
      <c r="C25" s="1"/>
      <c r="G25" s="1"/>
    </row>
    <row r="26" spans="2:7" ht="15">
      <c r="B26" s="2" t="s">
        <v>2</v>
      </c>
      <c r="C26" s="1"/>
      <c r="G26" s="1"/>
    </row>
    <row r="27" spans="3:9" ht="16.5" customHeight="1">
      <c r="C27" s="1"/>
      <c r="G27" s="1"/>
      <c r="I27" s="6">
        <f>+H27-D27</f>
        <v>0</v>
      </c>
    </row>
    <row r="28" spans="2:8" ht="15">
      <c r="B28" t="s">
        <v>37</v>
      </c>
      <c r="C28" s="1">
        <v>62808.09</v>
      </c>
      <c r="G28" s="1"/>
      <c r="H28" s="6"/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62808.09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SUM(D4:D30)</f>
        <v>66499714.14</v>
      </c>
      <c r="E32" s="10"/>
      <c r="F32" s="11" t="s">
        <v>7</v>
      </c>
      <c r="G32" s="9"/>
      <c r="H32" s="10">
        <f>H15+H24</f>
        <v>66499714.14</v>
      </c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23" sqref="G23"/>
    </sheetView>
  </sheetViews>
  <sheetFormatPr defaultColWidth="11.421875" defaultRowHeight="15"/>
  <cols>
    <col min="1" max="1" width="7.57421875" style="0" customWidth="1"/>
    <col min="2" max="2" width="26.421875" style="0" customWidth="1"/>
    <col min="3" max="3" width="16.7109375" style="0" customWidth="1"/>
    <col min="4" max="4" width="16.00390625" style="0" customWidth="1"/>
    <col min="5" max="5" width="5.57421875" style="0" customWidth="1"/>
    <col min="6" max="6" width="28.140625" style="0" customWidth="1"/>
    <col min="7" max="7" width="15.140625" style="0" bestFit="1" customWidth="1"/>
    <col min="8" max="8" width="15.421875" style="0" customWidth="1"/>
    <col min="9" max="9" width="14.140625" style="0" bestFit="1" customWidth="1"/>
    <col min="10" max="10" width="13.140625" style="0" bestFit="1" customWidth="1"/>
  </cols>
  <sheetData>
    <row r="1" spans="1:8" ht="24.75" customHeight="1">
      <c r="A1" s="22" t="s">
        <v>10</v>
      </c>
      <c r="B1" s="22"/>
      <c r="C1" s="22"/>
      <c r="D1" s="22"/>
      <c r="E1" s="22"/>
      <c r="F1" s="22"/>
      <c r="G1" s="22"/>
      <c r="H1" s="7"/>
    </row>
    <row r="2" spans="1:8" ht="24.75" customHeight="1">
      <c r="A2" s="22" t="s">
        <v>41</v>
      </c>
      <c r="B2" s="22"/>
      <c r="C2" s="22"/>
      <c r="D2" s="22"/>
      <c r="E2" s="22"/>
      <c r="F2" s="22"/>
      <c r="G2" s="22"/>
      <c r="H2" s="7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207681.74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5987687.39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>
        <v>0</v>
      </c>
      <c r="G8" s="1"/>
    </row>
    <row r="9" spans="2:8" ht="15">
      <c r="B9" t="s">
        <v>18</v>
      </c>
      <c r="C9" s="1">
        <v>19152741.4</v>
      </c>
      <c r="F9" s="2" t="s">
        <v>5</v>
      </c>
      <c r="G9" s="1"/>
      <c r="H9" s="6">
        <f>SUM(G6:G7)</f>
        <v>5987687.39</v>
      </c>
    </row>
    <row r="10" spans="2:8" ht="30">
      <c r="B10" s="15" t="s">
        <v>19</v>
      </c>
      <c r="C10" s="1">
        <v>5552.43</v>
      </c>
      <c r="F10" s="2"/>
      <c r="G10" s="1"/>
      <c r="H10" s="6"/>
    </row>
    <row r="11" spans="2:7" ht="15">
      <c r="B11" t="s">
        <v>20</v>
      </c>
      <c r="C11" s="20">
        <v>2520408.23</v>
      </c>
      <c r="F11" s="2" t="s">
        <v>29</v>
      </c>
      <c r="G11" s="1"/>
    </row>
    <row r="12" spans="2:7" ht="15">
      <c r="B12" t="s">
        <v>21</v>
      </c>
      <c r="C12" s="1">
        <v>-6761438.53</v>
      </c>
      <c r="F12" t="s">
        <v>30</v>
      </c>
      <c r="G12" s="1">
        <v>24294724.75</v>
      </c>
    </row>
    <row r="13" spans="2:8" ht="15">
      <c r="B13" s="2" t="s">
        <v>1</v>
      </c>
      <c r="C13" s="1"/>
      <c r="D13" s="6">
        <f>SUM(C5:C12)</f>
        <v>15124945.269999996</v>
      </c>
      <c r="E13" s="6"/>
      <c r="F13" s="2" t="s">
        <v>31</v>
      </c>
      <c r="G13" s="1"/>
      <c r="H13" s="6">
        <f>G12</f>
        <v>24294724.75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30282412.14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7" ht="15">
      <c r="B20" t="s">
        <v>23</v>
      </c>
      <c r="C20" s="1">
        <v>30235781.39</v>
      </c>
      <c r="F20" t="s">
        <v>33</v>
      </c>
      <c r="G20" s="1"/>
    </row>
    <row r="21" spans="2:7" ht="15">
      <c r="B21" t="s">
        <v>24</v>
      </c>
      <c r="C21" s="1">
        <v>6096978.56</v>
      </c>
      <c r="F21" t="s">
        <v>34</v>
      </c>
      <c r="G21" s="1">
        <v>21240323.48</v>
      </c>
    </row>
    <row r="22" spans="2:7" ht="15">
      <c r="B22" t="s">
        <v>25</v>
      </c>
      <c r="C22" s="1"/>
      <c r="F22" t="s">
        <v>35</v>
      </c>
      <c r="G22" s="1">
        <v>23586.6</v>
      </c>
    </row>
    <row r="23" spans="3:7" ht="15">
      <c r="C23" s="1"/>
      <c r="G23" s="1"/>
    </row>
    <row r="24" spans="2:9" ht="15">
      <c r="B24" s="2" t="s">
        <v>26</v>
      </c>
      <c r="C24" s="1"/>
      <c r="D24" s="6">
        <f>SUM(C20:C22)</f>
        <v>36332759.95</v>
      </c>
      <c r="E24" s="6"/>
      <c r="F24" s="2" t="s">
        <v>36</v>
      </c>
      <c r="G24" s="1"/>
      <c r="H24" s="6">
        <f>SUM(G20:G22)</f>
        <v>21263910.080000002</v>
      </c>
      <c r="I24" s="6"/>
    </row>
    <row r="25" spans="3:9" ht="15">
      <c r="C25" s="1"/>
      <c r="G25" s="1"/>
      <c r="I25" s="6"/>
    </row>
    <row r="26" spans="2:7" ht="15">
      <c r="B26" s="2" t="s">
        <v>2</v>
      </c>
      <c r="C26" s="1"/>
      <c r="G26" s="1"/>
    </row>
    <row r="27" spans="3:10" ht="15">
      <c r="C27" s="1"/>
      <c r="G27" s="1"/>
      <c r="J27" s="6"/>
    </row>
    <row r="28" spans="2:8" ht="15">
      <c r="B28" t="s">
        <v>37</v>
      </c>
      <c r="C28" s="1">
        <v>88617</v>
      </c>
      <c r="G28" s="1"/>
      <c r="H28" s="6"/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88617</v>
      </c>
      <c r="G30" s="1"/>
    </row>
    <row r="31" spans="3:7" ht="15">
      <c r="C31" s="1"/>
      <c r="G31" s="1"/>
    </row>
    <row r="32" spans="2:9" ht="27" customHeight="1">
      <c r="B32" s="8" t="s">
        <v>3</v>
      </c>
      <c r="C32" s="9"/>
      <c r="D32" s="10">
        <f>SUM(D11:D30)</f>
        <v>51546322.22</v>
      </c>
      <c r="E32" s="10"/>
      <c r="F32" s="11" t="s">
        <v>7</v>
      </c>
      <c r="G32" s="9"/>
      <c r="H32" s="10">
        <f>H15+H24</f>
        <v>51546322.22</v>
      </c>
      <c r="I32" s="6"/>
    </row>
    <row r="33" spans="3:7" ht="15">
      <c r="C33" s="1"/>
      <c r="G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H24" sqref="H24"/>
    </sheetView>
  </sheetViews>
  <sheetFormatPr defaultColWidth="11.421875" defaultRowHeight="15"/>
  <cols>
    <col min="1" max="1" width="6.57421875" style="0" customWidth="1"/>
    <col min="2" max="2" width="25.00390625" style="0" customWidth="1"/>
    <col min="3" max="3" width="16.7109375" style="0" customWidth="1"/>
    <col min="4" max="4" width="17.00390625" style="0" customWidth="1"/>
    <col min="5" max="5" width="6.8515625" style="0" customWidth="1"/>
    <col min="6" max="6" width="27.00390625" style="0" customWidth="1"/>
    <col min="7" max="8" width="15.140625" style="0" bestFit="1" customWidth="1"/>
    <col min="9" max="10" width="14.140625" style="0" bestFit="1" customWidth="1"/>
  </cols>
  <sheetData>
    <row r="1" spans="1:8" ht="22.5" customHeight="1">
      <c r="A1" s="22" t="s">
        <v>11</v>
      </c>
      <c r="B1" s="22"/>
      <c r="C1" s="22"/>
      <c r="D1" s="22"/>
      <c r="E1" s="22"/>
      <c r="F1" s="22"/>
      <c r="G1" s="22"/>
      <c r="H1" s="7"/>
    </row>
    <row r="2" spans="1:8" ht="22.5" customHeight="1">
      <c r="A2" s="22" t="s">
        <v>41</v>
      </c>
      <c r="B2" s="22"/>
      <c r="C2" s="22"/>
      <c r="D2" s="22"/>
      <c r="E2" s="22"/>
      <c r="F2" s="22"/>
      <c r="G2" s="22"/>
      <c r="H2" s="7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679134.52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10025664.12</v>
      </c>
    </row>
    <row r="7" spans="2:10" ht="15">
      <c r="B7" t="s">
        <v>16</v>
      </c>
      <c r="C7" s="1"/>
      <c r="F7" t="s">
        <v>28</v>
      </c>
      <c r="G7" s="1"/>
      <c r="J7" s="6"/>
    </row>
    <row r="8" spans="2:7" ht="15">
      <c r="B8" t="s">
        <v>17</v>
      </c>
      <c r="C8" s="1"/>
      <c r="G8" s="1"/>
    </row>
    <row r="9" spans="2:8" ht="15">
      <c r="B9" t="s">
        <v>18</v>
      </c>
      <c r="C9" s="1">
        <v>55384883.45</v>
      </c>
      <c r="F9" s="2" t="s">
        <v>5</v>
      </c>
      <c r="G9" s="1"/>
      <c r="H9" s="6">
        <f>SUM(G6:G7)</f>
        <v>10025664.12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>
        <v>381380.67</v>
      </c>
      <c r="F11" s="2" t="s">
        <v>29</v>
      </c>
      <c r="G11" s="1"/>
    </row>
    <row r="12" spans="2:7" ht="15">
      <c r="B12" t="s">
        <v>21</v>
      </c>
      <c r="C12" s="1">
        <v>-39052798.35</v>
      </c>
      <c r="F12" t="s">
        <v>30</v>
      </c>
      <c r="G12" s="1"/>
    </row>
    <row r="13" spans="2:8" ht="15">
      <c r="B13" s="2" t="s">
        <v>1</v>
      </c>
      <c r="C13" s="1"/>
      <c r="D13" s="6">
        <f>SUM(C5:C12)</f>
        <v>17392600.290000007</v>
      </c>
      <c r="E13" s="6"/>
      <c r="F13" s="2" t="s">
        <v>31</v>
      </c>
      <c r="G13" s="1"/>
      <c r="H13" s="6">
        <f>G12</f>
        <v>0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10025664.12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9" ht="15">
      <c r="B19" s="2" t="s">
        <v>22</v>
      </c>
      <c r="C19" s="1"/>
      <c r="F19" s="2" t="s">
        <v>6</v>
      </c>
      <c r="G19" s="1"/>
      <c r="I19" s="6">
        <f>+H10+H14+H19</f>
        <v>0</v>
      </c>
    </row>
    <row r="20" spans="2:7" ht="15">
      <c r="B20" t="s">
        <v>23</v>
      </c>
      <c r="C20" s="1">
        <v>90131433.53</v>
      </c>
      <c r="F20" t="s">
        <v>33</v>
      </c>
      <c r="G20" s="1">
        <v>257000</v>
      </c>
    </row>
    <row r="21" spans="2:7" ht="15">
      <c r="B21" t="s">
        <v>24</v>
      </c>
      <c r="C21" s="1">
        <v>9601988.36</v>
      </c>
      <c r="F21" t="s">
        <v>34</v>
      </c>
      <c r="G21" s="1">
        <v>107876881.02</v>
      </c>
    </row>
    <row r="22" spans="2:7" ht="15">
      <c r="B22" t="s">
        <v>25</v>
      </c>
      <c r="C22" s="1"/>
      <c r="F22" t="s">
        <v>35</v>
      </c>
      <c r="G22" s="1">
        <v>2096478.22</v>
      </c>
    </row>
    <row r="23" spans="3:7" ht="15">
      <c r="C23" s="1"/>
      <c r="G23" s="1"/>
    </row>
    <row r="24" spans="2:8" ht="15">
      <c r="B24" s="2" t="s">
        <v>26</v>
      </c>
      <c r="C24" s="1"/>
      <c r="D24" s="6">
        <f>SUM(C20:C22)</f>
        <v>99733421.89</v>
      </c>
      <c r="E24" s="6"/>
      <c r="F24" s="2" t="s">
        <v>36</v>
      </c>
      <c r="G24" s="1"/>
      <c r="H24" s="6">
        <f>SUM(G20:G22)</f>
        <v>110230359.24</v>
      </c>
    </row>
    <row r="25" spans="3:7" ht="15">
      <c r="C25" s="1"/>
      <c r="G25" s="1"/>
    </row>
    <row r="26" spans="2:7" ht="15">
      <c r="B26" s="2" t="s">
        <v>2</v>
      </c>
      <c r="C26" s="1"/>
      <c r="G26" s="1"/>
    </row>
    <row r="27" spans="3:9" ht="16.5" customHeight="1">
      <c r="C27" s="1"/>
      <c r="G27" s="1"/>
      <c r="I27" s="6">
        <f>+H27-D27</f>
        <v>0</v>
      </c>
    </row>
    <row r="28" spans="2:8" ht="15">
      <c r="B28" t="s">
        <v>37</v>
      </c>
      <c r="C28" s="1">
        <v>3130001.18</v>
      </c>
      <c r="G28" s="1"/>
      <c r="H28" s="6"/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3130001.18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SUM(D11:D30)</f>
        <v>120256023.36000001</v>
      </c>
      <c r="E32" s="10"/>
      <c r="F32" s="11" t="s">
        <v>7</v>
      </c>
      <c r="G32" s="9"/>
      <c r="H32" s="10">
        <f>H15+H24</f>
        <v>120256023.36</v>
      </c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G22" sqref="G22"/>
    </sheetView>
  </sheetViews>
  <sheetFormatPr defaultColWidth="11.421875" defaultRowHeight="15"/>
  <cols>
    <col min="1" max="1" width="9.7109375" style="0" customWidth="1"/>
    <col min="2" max="2" width="25.7109375" style="0" customWidth="1"/>
    <col min="3" max="3" width="14.7109375" style="0" customWidth="1"/>
    <col min="4" max="4" width="14.57421875" style="0" customWidth="1"/>
    <col min="5" max="5" width="7.00390625" style="0" customWidth="1"/>
    <col min="6" max="6" width="27.57421875" style="0" customWidth="1"/>
    <col min="7" max="7" width="15.140625" style="0" bestFit="1" customWidth="1"/>
    <col min="8" max="8" width="14.7109375" style="0" customWidth="1"/>
    <col min="9" max="9" width="14.140625" style="0" bestFit="1" customWidth="1"/>
    <col min="10" max="10" width="13.140625" style="0" bestFit="1" customWidth="1"/>
  </cols>
  <sheetData>
    <row r="1" spans="1:8" ht="22.5" customHeight="1">
      <c r="A1" s="22" t="s">
        <v>12</v>
      </c>
      <c r="B1" s="22"/>
      <c r="C1" s="22"/>
      <c r="D1" s="22"/>
      <c r="E1" s="22"/>
      <c r="F1" s="22"/>
      <c r="G1" s="22"/>
      <c r="H1" s="22"/>
    </row>
    <row r="2" spans="1:8" ht="22.5" customHeight="1">
      <c r="A2" s="22" t="s">
        <v>41</v>
      </c>
      <c r="B2" s="22"/>
      <c r="C2" s="22"/>
      <c r="D2" s="22"/>
      <c r="E2" s="22"/>
      <c r="F2" s="22"/>
      <c r="G2" s="22"/>
      <c r="H2" s="22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18010.94</v>
      </c>
      <c r="F5" t="s">
        <v>4</v>
      </c>
    </row>
    <row r="6" spans="2:7" ht="15">
      <c r="B6" t="s">
        <v>15</v>
      </c>
      <c r="C6" s="20">
        <v>0</v>
      </c>
      <c r="F6" t="s">
        <v>27</v>
      </c>
      <c r="G6" s="1">
        <v>2414704.14</v>
      </c>
    </row>
    <row r="7" spans="2:7" ht="15">
      <c r="B7" t="s">
        <v>16</v>
      </c>
      <c r="C7" s="20"/>
      <c r="F7" t="s">
        <v>28</v>
      </c>
      <c r="G7" s="1">
        <v>0</v>
      </c>
    </row>
    <row r="8" spans="2:10" ht="15">
      <c r="B8" t="s">
        <v>17</v>
      </c>
      <c r="C8" s="20">
        <v>0</v>
      </c>
      <c r="G8" s="1"/>
      <c r="J8" s="6"/>
    </row>
    <row r="9" spans="2:8" ht="15">
      <c r="B9" t="s">
        <v>18</v>
      </c>
      <c r="C9" s="1">
        <v>12732653.07</v>
      </c>
      <c r="F9" s="2" t="s">
        <v>5</v>
      </c>
      <c r="G9" s="1"/>
      <c r="H9" s="6">
        <f>SUM(G6:G7)</f>
        <v>2414704.14</v>
      </c>
    </row>
    <row r="10" spans="2:8" ht="30">
      <c r="B10" s="15" t="s">
        <v>19</v>
      </c>
      <c r="C10" s="1">
        <v>758</v>
      </c>
      <c r="F10" s="2"/>
      <c r="G10" s="1"/>
      <c r="H10" s="6"/>
    </row>
    <row r="11" spans="2:7" ht="15">
      <c r="B11" t="s">
        <v>20</v>
      </c>
      <c r="C11" s="20"/>
      <c r="F11" s="2" t="s">
        <v>29</v>
      </c>
      <c r="G11" s="1"/>
    </row>
    <row r="12" spans="2:7" ht="15">
      <c r="B12" t="s">
        <v>21</v>
      </c>
      <c r="C12" s="1">
        <v>-10001096.43</v>
      </c>
      <c r="F12" t="s">
        <v>30</v>
      </c>
      <c r="G12" s="1"/>
    </row>
    <row r="13" spans="2:8" ht="15">
      <c r="B13" s="2" t="s">
        <v>1</v>
      </c>
      <c r="C13" s="1"/>
      <c r="D13" s="17">
        <f>C12+C10+C9+C5</f>
        <v>2750325.5800000005</v>
      </c>
      <c r="E13" s="6"/>
      <c r="F13" s="2" t="s">
        <v>31</v>
      </c>
      <c r="G13" s="1"/>
      <c r="H13" s="6">
        <f>G12</f>
        <v>0</v>
      </c>
    </row>
    <row r="14" spans="2:9" ht="15">
      <c r="B14" s="2"/>
      <c r="C14" s="1"/>
      <c r="D14" s="6"/>
      <c r="E14" s="6"/>
      <c r="F14" s="2"/>
      <c r="G14" s="1"/>
      <c r="H14" s="6"/>
      <c r="I14" s="6">
        <f>+H14+H10</f>
        <v>0</v>
      </c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2414704.14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7" ht="15">
      <c r="B20" t="s">
        <v>23</v>
      </c>
      <c r="C20" s="1"/>
      <c r="F20" t="s">
        <v>33</v>
      </c>
      <c r="G20" s="1">
        <v>633160.11</v>
      </c>
    </row>
    <row r="21" spans="2:7" ht="15">
      <c r="B21" t="s">
        <v>24</v>
      </c>
      <c r="C21" s="1">
        <v>65167.59</v>
      </c>
      <c r="F21" t="s">
        <v>34</v>
      </c>
      <c r="G21" s="1">
        <v>-286869.56</v>
      </c>
    </row>
    <row r="22" spans="2:7" ht="15">
      <c r="B22" t="s">
        <v>25</v>
      </c>
      <c r="C22" s="1"/>
      <c r="F22" t="s">
        <v>35</v>
      </c>
      <c r="G22" s="1">
        <v>102996.48</v>
      </c>
    </row>
    <row r="23" spans="3:10" ht="15">
      <c r="C23" s="1"/>
      <c r="G23" s="1"/>
      <c r="I23" s="6"/>
      <c r="J23" s="6"/>
    </row>
    <row r="24" spans="2:9" ht="15">
      <c r="B24" s="2" t="s">
        <v>26</v>
      </c>
      <c r="C24" s="1"/>
      <c r="D24" s="6">
        <f>SUM(C20:C22)</f>
        <v>65167.59</v>
      </c>
      <c r="E24" s="6"/>
      <c r="F24" s="2" t="s">
        <v>36</v>
      </c>
      <c r="G24" s="1"/>
      <c r="H24" s="6">
        <f>SUM(G20:G22)</f>
        <v>449287.02999999997</v>
      </c>
      <c r="I24" s="6"/>
    </row>
    <row r="25" spans="3:7" ht="15">
      <c r="C25" s="1"/>
      <c r="G25" s="1"/>
    </row>
    <row r="26" spans="2:7" ht="15">
      <c r="B26" s="2" t="s">
        <v>2</v>
      </c>
      <c r="C26" s="1"/>
      <c r="G26" s="1"/>
    </row>
    <row r="27" spans="3:9" ht="16.5" customHeight="1">
      <c r="C27" s="1"/>
      <c r="G27" s="1"/>
      <c r="I27" s="6">
        <f>+H27-D27</f>
        <v>0</v>
      </c>
    </row>
    <row r="28" spans="2:8" ht="15">
      <c r="B28" t="s">
        <v>37</v>
      </c>
      <c r="C28" s="1">
        <v>48498</v>
      </c>
      <c r="G28" s="1"/>
      <c r="H28" s="6"/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48498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SUM(D7:D30)</f>
        <v>2863991.1700000004</v>
      </c>
      <c r="E32" s="10"/>
      <c r="F32" s="11" t="s">
        <v>7</v>
      </c>
      <c r="G32" s="9"/>
      <c r="H32" s="10">
        <f>H15+H24</f>
        <v>2863991.17</v>
      </c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6.57421875" style="0" customWidth="1"/>
    <col min="2" max="2" width="24.57421875" style="0" customWidth="1"/>
    <col min="3" max="3" width="16.7109375" style="0" customWidth="1"/>
    <col min="4" max="4" width="15.57421875" style="0" customWidth="1"/>
    <col min="5" max="5" width="7.57421875" style="0" customWidth="1"/>
    <col min="6" max="6" width="29.00390625" style="0" customWidth="1"/>
    <col min="7" max="10" width="15.140625" style="0" bestFit="1" customWidth="1"/>
  </cols>
  <sheetData>
    <row r="1" spans="1:8" ht="22.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ht="22.5" customHeight="1">
      <c r="A2" s="23" t="s">
        <v>41</v>
      </c>
      <c r="B2" s="23"/>
      <c r="C2" s="23"/>
      <c r="D2" s="23"/>
      <c r="E2" s="23"/>
      <c r="F2" s="23"/>
      <c r="G2" s="23"/>
      <c r="H2" s="23"/>
    </row>
    <row r="3" spans="1:7" ht="15">
      <c r="A3" s="4"/>
      <c r="B3" s="4"/>
      <c r="C3" s="4"/>
      <c r="D3" s="4"/>
      <c r="E3" s="5"/>
      <c r="F3" s="4"/>
      <c r="G3" s="4"/>
    </row>
    <row r="4" ht="15">
      <c r="B4" s="2" t="s">
        <v>0</v>
      </c>
    </row>
    <row r="5" spans="2:6" ht="15">
      <c r="B5" s="12" t="s">
        <v>14</v>
      </c>
      <c r="C5" s="1">
        <v>18768398.76</v>
      </c>
      <c r="F5" t="s">
        <v>4</v>
      </c>
    </row>
    <row r="6" spans="2:7" ht="15">
      <c r="B6" t="s">
        <v>15</v>
      </c>
      <c r="C6" s="1">
        <v>0</v>
      </c>
      <c r="F6" t="s">
        <v>27</v>
      </c>
      <c r="G6" s="1">
        <v>86490479.42</v>
      </c>
    </row>
    <row r="7" spans="2:7" ht="15">
      <c r="B7" t="s">
        <v>16</v>
      </c>
      <c r="C7" s="1">
        <v>0</v>
      </c>
      <c r="F7" t="s">
        <v>28</v>
      </c>
      <c r="G7" s="1">
        <v>2318388.73</v>
      </c>
    </row>
    <row r="8" spans="2:10" ht="15">
      <c r="B8" t="s">
        <v>17</v>
      </c>
      <c r="C8" s="1">
        <v>0</v>
      </c>
      <c r="G8" s="1"/>
      <c r="J8" s="6"/>
    </row>
    <row r="9" spans="2:8" ht="15">
      <c r="B9" t="s">
        <v>18</v>
      </c>
      <c r="C9" s="1">
        <v>77224334.13</v>
      </c>
      <c r="F9" s="2" t="s">
        <v>5</v>
      </c>
      <c r="G9" s="1"/>
      <c r="H9" s="6">
        <f>SUM(G6:G7)</f>
        <v>88808868.15</v>
      </c>
    </row>
    <row r="10" spans="2:8" ht="30">
      <c r="B10" s="15" t="s">
        <v>19</v>
      </c>
      <c r="C10" s="1"/>
      <c r="F10" s="2"/>
      <c r="G10" s="1"/>
      <c r="H10" s="6"/>
    </row>
    <row r="11" spans="2:7" ht="15">
      <c r="B11" t="s">
        <v>20</v>
      </c>
      <c r="C11" s="20"/>
      <c r="F11" s="2" t="s">
        <v>29</v>
      </c>
      <c r="G11" s="1"/>
    </row>
    <row r="12" spans="2:7" ht="15">
      <c r="B12" t="s">
        <v>21</v>
      </c>
      <c r="C12" s="1"/>
      <c r="F12" t="s">
        <v>30</v>
      </c>
      <c r="G12" s="1">
        <v>98141463.5</v>
      </c>
    </row>
    <row r="13" spans="2:8" ht="15">
      <c r="B13" s="2" t="s">
        <v>1</v>
      </c>
      <c r="C13" s="1"/>
      <c r="D13" s="6">
        <f>SUM(C5:C12)</f>
        <v>95992732.89</v>
      </c>
      <c r="E13" s="6"/>
      <c r="F13" s="2" t="s">
        <v>31</v>
      </c>
      <c r="G13" s="1"/>
      <c r="H13" s="6">
        <f>G12</f>
        <v>98141463.5</v>
      </c>
    </row>
    <row r="14" spans="2:8" ht="15">
      <c r="B14" s="2"/>
      <c r="C14" s="1"/>
      <c r="D14" s="6"/>
      <c r="E14" s="6"/>
      <c r="F14" s="2"/>
      <c r="G14" s="1"/>
      <c r="H14" s="6"/>
    </row>
    <row r="15" spans="2:8" ht="15">
      <c r="B15" s="2"/>
      <c r="C15" s="1"/>
      <c r="D15" s="6"/>
      <c r="E15" s="6"/>
      <c r="F15" s="2" t="s">
        <v>32</v>
      </c>
      <c r="G15" s="1"/>
      <c r="H15" s="6">
        <f>H9+H13</f>
        <v>186950331.65</v>
      </c>
    </row>
    <row r="16" spans="2:8" ht="15">
      <c r="B16" s="2"/>
      <c r="C16" s="1"/>
      <c r="D16" s="6"/>
      <c r="E16" s="6"/>
      <c r="G16" s="1"/>
      <c r="H16" s="6"/>
    </row>
    <row r="17" spans="2:8" ht="15">
      <c r="B17" s="2"/>
      <c r="C17" s="1"/>
      <c r="D17" s="6"/>
      <c r="E17" s="6"/>
      <c r="F17" s="2"/>
      <c r="G17" s="1"/>
      <c r="H17" s="6"/>
    </row>
    <row r="18" spans="3:7" ht="15">
      <c r="C18" s="1"/>
      <c r="G18" s="1"/>
    </row>
    <row r="19" spans="2:7" ht="15">
      <c r="B19" s="2" t="s">
        <v>22</v>
      </c>
      <c r="C19" s="1"/>
      <c r="F19" s="2" t="s">
        <v>6</v>
      </c>
      <c r="G19" s="1"/>
    </row>
    <row r="20" spans="2:9" ht="15">
      <c r="B20" t="s">
        <v>23</v>
      </c>
      <c r="C20" s="1">
        <v>214711156.52</v>
      </c>
      <c r="F20" t="s">
        <v>33</v>
      </c>
      <c r="G20" s="1">
        <v>4959575.04</v>
      </c>
      <c r="I20" s="6">
        <f>+H20+H10</f>
        <v>0</v>
      </c>
    </row>
    <row r="21" spans="2:7" ht="15">
      <c r="B21" t="s">
        <v>24</v>
      </c>
      <c r="C21" s="1">
        <v>33896186.89</v>
      </c>
      <c r="F21" t="s">
        <v>34</v>
      </c>
      <c r="G21" s="1">
        <v>193372655.01</v>
      </c>
    </row>
    <row r="22" spans="2:7" ht="15">
      <c r="B22" t="s">
        <v>25</v>
      </c>
      <c r="C22" s="1">
        <v>514243</v>
      </c>
      <c r="F22" t="s">
        <v>35</v>
      </c>
      <c r="G22" s="1">
        <v>-40001057.38</v>
      </c>
    </row>
    <row r="23" spans="3:7" ht="15">
      <c r="C23" s="1"/>
      <c r="G23" s="1"/>
    </row>
    <row r="24" spans="2:10" ht="15">
      <c r="B24" s="2" t="s">
        <v>26</v>
      </c>
      <c r="C24" s="1"/>
      <c r="D24" s="6">
        <f>SUM(C20:C22)</f>
        <v>249121586.41000003</v>
      </c>
      <c r="E24" s="6"/>
      <c r="F24" s="2" t="s">
        <v>36</v>
      </c>
      <c r="G24" s="1"/>
      <c r="H24" s="6">
        <f>SUM(G20:G22)</f>
        <v>158331172.67</v>
      </c>
      <c r="J24" s="6"/>
    </row>
    <row r="25" spans="3:7" ht="15">
      <c r="C25" s="1"/>
      <c r="G25" s="1"/>
    </row>
    <row r="26" spans="2:7" ht="15">
      <c r="B26" s="2" t="s">
        <v>2</v>
      </c>
      <c r="C26" s="1"/>
      <c r="G26" s="1"/>
    </row>
    <row r="27" spans="3:7" ht="15">
      <c r="C27" s="1"/>
      <c r="G27" s="1"/>
    </row>
    <row r="28" spans="2:9" ht="15">
      <c r="B28" t="s">
        <v>37</v>
      </c>
      <c r="C28" s="1">
        <v>167185.02</v>
      </c>
      <c r="G28" s="1"/>
      <c r="H28" s="6"/>
      <c r="I28" s="6">
        <f>+H28-D28</f>
        <v>0</v>
      </c>
    </row>
    <row r="29" spans="2:8" ht="15">
      <c r="B29" s="2"/>
      <c r="C29" s="1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167185.02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SUM(D4:D30)</f>
        <v>345281504.32</v>
      </c>
      <c r="E32" s="10"/>
      <c r="F32" s="11" t="s">
        <v>7</v>
      </c>
      <c r="G32" s="9"/>
      <c r="H32" s="10">
        <f>H15+H24</f>
        <v>345281504.32</v>
      </c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.57421875" style="0" customWidth="1"/>
    <col min="2" max="2" width="24.57421875" style="0" customWidth="1"/>
    <col min="3" max="3" width="16.7109375" style="0" customWidth="1"/>
    <col min="4" max="4" width="16.421875" style="0" customWidth="1"/>
    <col min="5" max="5" width="7.57421875" style="0" customWidth="1"/>
    <col min="6" max="6" width="29.00390625" style="0" customWidth="1"/>
    <col min="7" max="7" width="15.140625" style="0" bestFit="1" customWidth="1"/>
    <col min="8" max="8" width="16.421875" style="0" customWidth="1"/>
    <col min="9" max="10" width="15.140625" style="0" bestFit="1" customWidth="1"/>
  </cols>
  <sheetData>
    <row r="1" spans="1:8" ht="22.5" customHeight="1">
      <c r="A1" s="23" t="s">
        <v>39</v>
      </c>
      <c r="B1" s="23"/>
      <c r="C1" s="23"/>
      <c r="D1" s="23"/>
      <c r="E1" s="23"/>
      <c r="F1" s="23"/>
      <c r="G1" s="23"/>
      <c r="H1" s="23"/>
    </row>
    <row r="2" spans="1:8" ht="17.25" customHeight="1">
      <c r="A2" s="23" t="s">
        <v>41</v>
      </c>
      <c r="B2" s="23"/>
      <c r="C2" s="23"/>
      <c r="D2" s="23"/>
      <c r="E2" s="23"/>
      <c r="F2" s="23"/>
      <c r="G2" s="23"/>
      <c r="H2" s="23"/>
    </row>
    <row r="3" spans="1:7" ht="7.5" customHeight="1">
      <c r="A3" s="5"/>
      <c r="B3" s="5"/>
      <c r="C3" s="5"/>
      <c r="D3" s="5"/>
      <c r="E3" s="5"/>
      <c r="F3" s="5"/>
      <c r="G3" s="5"/>
    </row>
    <row r="4" ht="15">
      <c r="B4" s="2" t="s">
        <v>0</v>
      </c>
    </row>
    <row r="5" spans="2:6" ht="15">
      <c r="B5" s="12" t="s">
        <v>14</v>
      </c>
      <c r="C5" s="18">
        <f>GUAYMAS!C5+EMPALME!C5+'SAN CARLOS'!C5+CANANEA!C5+VICAM!C5+'DIRECCION GRAL.'!C5</f>
        <v>20786990.53</v>
      </c>
      <c r="F5" t="s">
        <v>4</v>
      </c>
    </row>
    <row r="6" spans="2:7" ht="15">
      <c r="B6" t="s">
        <v>15</v>
      </c>
      <c r="C6" s="18">
        <f>GUAYMAS!C6+EMPALME!C6+'SAN CARLOS'!C6+CANANEA!C6+VICAM!C6+'DIRECCION GRAL.'!C6</f>
        <v>0</v>
      </c>
      <c r="F6" t="s">
        <v>27</v>
      </c>
      <c r="G6" s="16">
        <f>GUAYMAS!G6+EMPALME!G6+'SAN CARLOS'!G6+CANANEA!G6+VICAM!G6+'DIRECCION GRAL.'!G6</f>
        <v>161101875.3</v>
      </c>
    </row>
    <row r="7" spans="2:7" ht="15">
      <c r="B7" t="s">
        <v>16</v>
      </c>
      <c r="C7" s="18">
        <f>GUAYMAS!C7+EMPALME!C7+'SAN CARLOS'!C7+CANANEA!C7+VICAM!C7+'DIRECCION GRAL.'!C7</f>
        <v>0</v>
      </c>
      <c r="F7" t="s">
        <v>28</v>
      </c>
      <c r="G7" s="16">
        <f>GUAYMAS!G7+EMPALME!G7+'SAN CARLOS'!G7+CANANEA!G7+VICAM!G7+'DIRECCION GRAL.'!G7</f>
        <v>3791180.54</v>
      </c>
    </row>
    <row r="8" spans="2:10" ht="15">
      <c r="B8" t="s">
        <v>17</v>
      </c>
      <c r="C8" s="18">
        <f>GUAYMAS!C8+EMPALME!C8+'SAN CARLOS'!C8+CANANEA!C8+VICAM!C8+'DIRECCION GRAL.'!C8</f>
        <v>0</v>
      </c>
      <c r="G8" s="16"/>
      <c r="J8" s="6"/>
    </row>
    <row r="9" spans="2:8" ht="15">
      <c r="B9" t="s">
        <v>18</v>
      </c>
      <c r="C9" s="18">
        <f>GUAYMAS!C9+EMPALME!C9+'SAN CARLOS'!C9+CANANEA!C9+VICAM!C9+'DIRECCION GRAL.'!C9</f>
        <v>369503965.86</v>
      </c>
      <c r="F9" s="2" t="s">
        <v>5</v>
      </c>
      <c r="G9" s="16"/>
      <c r="H9" s="6">
        <f>SUM(G6:G7)</f>
        <v>164893055.84</v>
      </c>
    </row>
    <row r="10" spans="2:8" ht="30">
      <c r="B10" s="15" t="s">
        <v>19</v>
      </c>
      <c r="C10" s="18">
        <f>GUAYMAS!C10+EMPALME!C10+'SAN CARLOS'!C10+CANANEA!C10+VICAM!C10+'DIRECCION GRAL.'!C10</f>
        <v>35348.55</v>
      </c>
      <c r="F10" s="2"/>
      <c r="G10" s="16"/>
      <c r="H10" s="6"/>
    </row>
    <row r="11" spans="2:7" ht="15">
      <c r="B11" t="s">
        <v>20</v>
      </c>
      <c r="C11" s="18">
        <f>GUAYMAS!C11+EMPALME!C11+'SAN CARLOS'!C11+CANANEA!C11+VICAM!C11+'DIRECCION GRAL.'!C11</f>
        <v>15623149.299999999</v>
      </c>
      <c r="F11" s="2" t="s">
        <v>29</v>
      </c>
      <c r="G11" s="16"/>
    </row>
    <row r="12" spans="2:7" ht="15">
      <c r="B12" t="s">
        <v>21</v>
      </c>
      <c r="C12" s="18">
        <f>GUAYMAS!C12+EMPALME!C12+'SAN CARLOS'!C12+CANANEA!C12+VICAM!C12+'DIRECCION GRAL.'!C12</f>
        <v>-196999078.23</v>
      </c>
      <c r="F12" t="s">
        <v>30</v>
      </c>
      <c r="G12" s="16">
        <f>GUAYMAS!G12+EMPALME!G12+'SAN CARLOS'!G12+CANANEA!G12+VICAM!G12+'DIRECCION GRAL.'!G12</f>
        <v>333494814.97</v>
      </c>
    </row>
    <row r="13" spans="2:8" ht="15">
      <c r="B13" s="2" t="s">
        <v>1</v>
      </c>
      <c r="C13" s="16"/>
      <c r="D13" s="19">
        <f>C6+C7+C8+C9+C10+C11+C12+C5</f>
        <v>208950376.01000005</v>
      </c>
      <c r="E13" s="6"/>
      <c r="F13" s="2" t="s">
        <v>31</v>
      </c>
      <c r="G13" s="16"/>
      <c r="H13" s="6">
        <f>G12</f>
        <v>333494814.97</v>
      </c>
    </row>
    <row r="14" spans="2:8" ht="15">
      <c r="B14" s="2"/>
      <c r="C14" s="16"/>
      <c r="D14" s="6"/>
      <c r="E14" s="6"/>
      <c r="F14" s="2"/>
      <c r="G14" s="16"/>
      <c r="H14" s="6"/>
    </row>
    <row r="15" spans="2:8" ht="15">
      <c r="B15" s="2"/>
      <c r="C15" s="16"/>
      <c r="D15" s="6"/>
      <c r="E15" s="6"/>
      <c r="F15" s="2" t="s">
        <v>32</v>
      </c>
      <c r="G15" s="16"/>
      <c r="H15" s="6">
        <f>H9+H13</f>
        <v>498387870.81000006</v>
      </c>
    </row>
    <row r="16" spans="2:8" ht="15">
      <c r="B16" s="2"/>
      <c r="C16" s="16"/>
      <c r="D16" s="6"/>
      <c r="E16" s="6"/>
      <c r="G16" s="16"/>
      <c r="H16" s="6"/>
    </row>
    <row r="17" spans="2:10" ht="7.5" customHeight="1">
      <c r="B17" s="2"/>
      <c r="C17" s="16"/>
      <c r="D17" s="6"/>
      <c r="E17" s="6"/>
      <c r="F17" s="2"/>
      <c r="G17" s="16"/>
      <c r="H17" s="6"/>
      <c r="J17" t="s">
        <v>40</v>
      </c>
    </row>
    <row r="18" spans="3:7" ht="10.5" customHeight="1">
      <c r="C18" s="16"/>
      <c r="G18" s="16"/>
    </row>
    <row r="19" spans="2:7" ht="15">
      <c r="B19" s="2" t="s">
        <v>22</v>
      </c>
      <c r="C19" s="16"/>
      <c r="F19" s="2" t="s">
        <v>6</v>
      </c>
      <c r="G19" s="16"/>
    </row>
    <row r="20" spans="2:9" ht="15">
      <c r="B20" t="s">
        <v>23</v>
      </c>
      <c r="C20" s="16">
        <f>GUAYMAS!C20+EMPALME!C20+'SAN CARLOS'!C20+CANANEA!C20+VICAM!C20+'DIRECCION GRAL.'!C20</f>
        <v>675651941.63</v>
      </c>
      <c r="F20" t="s">
        <v>33</v>
      </c>
      <c r="G20" s="16">
        <f>GUAYMAS!G20+EMPALME!G20+'SAN CARLOS'!G20+CANANEA!G20+VICAM!G20+'DIRECCION GRAL.'!G20</f>
        <v>8578325.81</v>
      </c>
      <c r="I20" s="6"/>
    </row>
    <row r="21" spans="2:7" ht="15">
      <c r="B21" t="s">
        <v>24</v>
      </c>
      <c r="C21" s="16">
        <f>GUAYMAS!C21+EMPALME!C21+'SAN CARLOS'!C21+CANANEA!C21+VICAM!C21+'DIRECCION GRAL.'!C21</f>
        <v>80494221.97</v>
      </c>
      <c r="F21" t="s">
        <v>34</v>
      </c>
      <c r="G21" s="16">
        <f>GUAYMAS!G21+EMPALME!G21+'SAN CARLOS'!G21+CANANEA!G21+VICAM!G21+'DIRECCION GRAL.'!G21</f>
        <v>499932498.03</v>
      </c>
    </row>
    <row r="22" spans="2:7" ht="15">
      <c r="B22" t="s">
        <v>25</v>
      </c>
      <c r="C22" s="16">
        <f>GUAYMAS!C22+EMPALME!C22+'SAN CARLOS'!C22+CANANEA!C22+VICAM!C22+'DIRECCION GRAL.'!C22</f>
        <v>991642.5</v>
      </c>
      <c r="F22" t="s">
        <v>35</v>
      </c>
      <c r="G22" s="16">
        <f>GUAYMAS!G22+EMPALME!G22+'SAN CARLOS'!G22+CANANEA!G22+VICAM!G22+'DIRECCION GRAL.'!G22</f>
        <v>-37053578.59</v>
      </c>
    </row>
    <row r="23" spans="3:7" ht="15">
      <c r="C23" s="16"/>
      <c r="G23" s="16"/>
    </row>
    <row r="24" spans="2:10" ht="15">
      <c r="B24" s="2" t="s">
        <v>26</v>
      </c>
      <c r="C24" s="16"/>
      <c r="D24" s="6">
        <f>SUM(C20:C22)</f>
        <v>757137806.1</v>
      </c>
      <c r="E24" s="6"/>
      <c r="F24" s="2" t="s">
        <v>36</v>
      </c>
      <c r="G24" s="16"/>
      <c r="H24" s="6">
        <f>SUM(G20:G22)</f>
        <v>471457245.25</v>
      </c>
      <c r="I24" s="6"/>
      <c r="J24" s="6"/>
    </row>
    <row r="25" spans="3:9" ht="12.75" customHeight="1">
      <c r="C25" s="16"/>
      <c r="G25" s="1"/>
      <c r="I25" s="6"/>
    </row>
    <row r="26" spans="2:7" ht="15">
      <c r="B26" s="2" t="s">
        <v>2</v>
      </c>
      <c r="C26" s="16"/>
      <c r="G26" s="1"/>
    </row>
    <row r="27" spans="3:7" ht="10.5" customHeight="1">
      <c r="C27" s="16"/>
      <c r="G27" s="1"/>
    </row>
    <row r="28" spans="2:9" ht="15">
      <c r="B28" t="s">
        <v>37</v>
      </c>
      <c r="C28" s="16">
        <f>GUAYMAS!C28+EMPALME!C28+'SAN CARLOS'!C28+CANANEA!C28+VICAM!C28+'DIRECCION GRAL.'!C28</f>
        <v>3756933.95</v>
      </c>
      <c r="G28" s="1"/>
      <c r="H28" s="6"/>
      <c r="I28" s="6"/>
    </row>
    <row r="29" spans="2:8" ht="11.25" customHeight="1">
      <c r="B29" s="2"/>
      <c r="C29" s="16"/>
      <c r="D29" s="6"/>
      <c r="E29" s="6"/>
      <c r="G29" s="1"/>
      <c r="H29" s="6"/>
    </row>
    <row r="30" spans="2:7" ht="15">
      <c r="B30" s="2" t="s">
        <v>38</v>
      </c>
      <c r="C30" s="1"/>
      <c r="D30" s="6">
        <f>SUM(C28)</f>
        <v>3756933.95</v>
      </c>
      <c r="G30" s="1"/>
    </row>
    <row r="31" spans="3:7" ht="15">
      <c r="C31" s="1"/>
      <c r="G31" s="1"/>
    </row>
    <row r="32" spans="2:8" ht="30">
      <c r="B32" s="8" t="s">
        <v>3</v>
      </c>
      <c r="C32" s="9"/>
      <c r="D32" s="10">
        <f>SUM(D5:D31)</f>
        <v>969845116.0600002</v>
      </c>
      <c r="E32" s="10"/>
      <c r="F32" s="11" t="s">
        <v>7</v>
      </c>
      <c r="G32" s="9"/>
      <c r="H32" s="10">
        <f>H15+H24</f>
        <v>969845116.0600001</v>
      </c>
    </row>
    <row r="33" ht="15">
      <c r="C33" s="1"/>
    </row>
    <row r="34" spans="4:8" ht="15">
      <c r="D34" s="1"/>
      <c r="H34" s="6">
        <f>D32-H32</f>
        <v>0</v>
      </c>
    </row>
    <row r="35" spans="2:7" ht="15">
      <c r="B35" s="24"/>
      <c r="C35" s="24"/>
      <c r="D35" s="1"/>
      <c r="F35" s="24"/>
      <c r="G35" s="24"/>
    </row>
    <row r="36" spans="2:7" ht="15">
      <c r="B36" s="24"/>
      <c r="C36" s="24"/>
      <c r="F36" s="24"/>
      <c r="G36" s="24"/>
    </row>
    <row r="37" ht="15">
      <c r="C37" s="17"/>
    </row>
    <row r="39" spans="1:5" ht="15">
      <c r="A39" s="21"/>
      <c r="B39" s="24"/>
      <c r="C39" s="24"/>
      <c r="D39" s="24"/>
      <c r="E39" s="24"/>
    </row>
    <row r="40" spans="1:5" ht="15">
      <c r="A40" s="21"/>
      <c r="B40" s="24"/>
      <c r="C40" s="24"/>
      <c r="D40" s="24"/>
      <c r="E40" s="24"/>
    </row>
    <row r="41" spans="2:5" ht="15">
      <c r="B41" s="24"/>
      <c r="C41" s="24"/>
      <c r="D41" s="24"/>
      <c r="E41" s="24"/>
    </row>
    <row r="42" ht="15">
      <c r="C42" s="1"/>
    </row>
    <row r="43" ht="15">
      <c r="C43" s="1"/>
    </row>
    <row r="44" ht="15">
      <c r="C44" s="1"/>
    </row>
  </sheetData>
  <sheetProtection/>
  <mergeCells count="12">
    <mergeCell ref="B40:C40"/>
    <mergeCell ref="D40:E40"/>
    <mergeCell ref="B41:C41"/>
    <mergeCell ref="D41:E41"/>
    <mergeCell ref="B39:C39"/>
    <mergeCell ref="D39:E39"/>
    <mergeCell ref="A1:H1"/>
    <mergeCell ref="A2:H2"/>
    <mergeCell ref="B35:C35"/>
    <mergeCell ref="F35:G35"/>
    <mergeCell ref="F36:G36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Maria.Valdez</dc:creator>
  <cp:keywords/>
  <dc:description/>
  <cp:lastModifiedBy>leticia.castillo</cp:lastModifiedBy>
  <cp:lastPrinted>2012-07-19T17:59:51Z</cp:lastPrinted>
  <dcterms:created xsi:type="dcterms:W3CDTF">2010-05-28T19:40:05Z</dcterms:created>
  <dcterms:modified xsi:type="dcterms:W3CDTF">2014-05-20T21:45:24Z</dcterms:modified>
  <cp:category/>
  <cp:version/>
  <cp:contentType/>
  <cp:contentStatus/>
</cp:coreProperties>
</file>