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95" windowHeight="8010" activeTab="6"/>
  </bookViews>
  <sheets>
    <sheet name="GUAYMAS" sheetId="1" r:id="rId1"/>
    <sheet name="EMPALME" sheetId="2" r:id="rId2"/>
    <sheet name="SAN CARLOS" sheetId="3" r:id="rId3"/>
    <sheet name="CANANEA" sheetId="4" r:id="rId4"/>
    <sheet name="VICAM" sheetId="5" r:id="rId5"/>
    <sheet name="DIRECCION GRAL." sheetId="6" r:id="rId6"/>
    <sheet name="RESUMEN" sheetId="7" r:id="rId7"/>
    <sheet name="Hoja1" sheetId="8" r:id="rId8"/>
  </sheets>
  <definedNames/>
  <calcPr fullCalcOnLoad="1"/>
</workbook>
</file>

<file path=xl/sharedStrings.xml><?xml version="1.0" encoding="utf-8"?>
<sst xmlns="http://schemas.openxmlformats.org/spreadsheetml/2006/main" count="253" uniqueCount="45">
  <si>
    <t>Activo Circulante:</t>
  </si>
  <si>
    <t>Total de Activo Circulante:</t>
  </si>
  <si>
    <t>Activo Diferido</t>
  </si>
  <si>
    <t>TOTAL DE ACTIVO:</t>
  </si>
  <si>
    <t>Pasivo Circulante:</t>
  </si>
  <si>
    <t>Total de Pasivo Circulante:</t>
  </si>
  <si>
    <t>Patrimonio</t>
  </si>
  <si>
    <t>TOTAL DE PASIVO Y PATRIMONIO:</t>
  </si>
  <si>
    <t>COMISION ESTATAL DEL AGUA UNIDAD EMPALME</t>
  </si>
  <si>
    <t>COMISION ESTATAL DEL AGUA UNIDAD GUAYMAS</t>
  </si>
  <si>
    <t>COMISION ESTATAL DEL AGUA UNIDAD SAN CARLOS</t>
  </si>
  <si>
    <t>COMISION ESTATAL DEL AGUA UNIDAD CANANEA</t>
  </si>
  <si>
    <t>COMISION ESTATAL DEL AGUA UNIDAD VICAM</t>
  </si>
  <si>
    <t>COMISION ESTATAL DEL AGUA UNIDAD DIRECCION GENERAL</t>
  </si>
  <si>
    <t>Efectivo y Equivalentes</t>
  </si>
  <si>
    <t>Efectivo</t>
  </si>
  <si>
    <t>Bancos tesorería</t>
  </si>
  <si>
    <t>Inversiones temporales</t>
  </si>
  <si>
    <t>Derechos a recibir efectivo</t>
  </si>
  <si>
    <t>Derechos a recibir bienes o servicios</t>
  </si>
  <si>
    <t>Almacén</t>
  </si>
  <si>
    <t xml:space="preserve">Estimación por pérdidas </t>
  </si>
  <si>
    <t>Activo No circulante</t>
  </si>
  <si>
    <t>Bienes Inmuebles</t>
  </si>
  <si>
    <t>Bienes muebles</t>
  </si>
  <si>
    <t>Activos intangibles</t>
  </si>
  <si>
    <t>Total de activo no circulante</t>
  </si>
  <si>
    <t>Cuentas por pagar a corto plazo</t>
  </si>
  <si>
    <t>Otros pasivos a corto plazo</t>
  </si>
  <si>
    <t>Pasivo no circulante</t>
  </si>
  <si>
    <t>Deuda pública a largo plazo</t>
  </si>
  <si>
    <t>Total de pasivo no circulante</t>
  </si>
  <si>
    <t>Total de Pasivo:</t>
  </si>
  <si>
    <t>Patrimonio contribuido</t>
  </si>
  <si>
    <t>Resultados de ejercicios ant</t>
  </si>
  <si>
    <t>Utilidad o pérdida del ejercicio</t>
  </si>
  <si>
    <t>Total de patrimonio:</t>
  </si>
  <si>
    <t>Activos Diferidos</t>
  </si>
  <si>
    <t>Total Activo Diferido</t>
  </si>
  <si>
    <t>COMISION ESTATAL DEL AGUA  ( SUMARIZADO )</t>
  </si>
  <si>
    <t xml:space="preserve"> </t>
  </si>
  <si>
    <t>Depreciaciones, deterioro y amort</t>
  </si>
  <si>
    <t>BALANCE GENERAL  AL 31 DE MARZO DEL 2015</t>
  </si>
  <si>
    <t>BALANCE GENERAL  AL 31 DE MARZO  DEL 2015</t>
  </si>
  <si>
    <t>ESTADO DE SITUACION FINANCIERA  AL 31 DE MARZO DEL 2015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</si>
</sst>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#,##0.00_ ;[Red]\-#,##0.00\ 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43" fontId="0" fillId="0" borderId="0" xfId="46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3" fontId="0" fillId="0" borderId="0" xfId="0" applyNumberFormat="1" applyAlignment="1">
      <alignment/>
    </xf>
    <xf numFmtId="0" fontId="0" fillId="12" borderId="0" xfId="0" applyFill="1" applyAlignment="1">
      <alignment/>
    </xf>
    <xf numFmtId="0" fontId="33" fillId="33" borderId="0" xfId="0" applyFont="1" applyFill="1" applyAlignment="1">
      <alignment/>
    </xf>
    <xf numFmtId="43" fontId="33" fillId="33" borderId="0" xfId="46" applyFont="1" applyFill="1" applyAlignment="1">
      <alignment/>
    </xf>
    <xf numFmtId="43" fontId="33" fillId="33" borderId="0" xfId="0" applyNumberFormat="1" applyFont="1" applyFill="1" applyAlignment="1">
      <alignment/>
    </xf>
    <xf numFmtId="0" fontId="33" fillId="33" borderId="0" xfId="0" applyFont="1" applyFill="1" applyAlignment="1">
      <alignment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43" fontId="0" fillId="34" borderId="0" xfId="46" applyFont="1" applyFill="1" applyAlignment="1">
      <alignment/>
    </xf>
    <xf numFmtId="43" fontId="0" fillId="0" borderId="0" xfId="46" applyFont="1" applyAlignment="1">
      <alignment/>
    </xf>
    <xf numFmtId="4" fontId="0" fillId="34" borderId="0" xfId="46" applyNumberFormat="1" applyFont="1" applyFill="1" applyAlignment="1">
      <alignment/>
    </xf>
    <xf numFmtId="165" fontId="0" fillId="0" borderId="0" xfId="0" applyNumberFormat="1" applyAlignment="1">
      <alignment/>
    </xf>
    <xf numFmtId="164" fontId="0" fillId="0" borderId="0" xfId="46" applyNumberFormat="1" applyFont="1" applyAlignment="1">
      <alignment/>
    </xf>
    <xf numFmtId="0" fontId="0" fillId="0" borderId="0" xfId="0" applyAlignment="1">
      <alignment horizontal="center"/>
    </xf>
    <xf numFmtId="0" fontId="0" fillId="12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6">
      <selection activeCell="G30" sqref="G30"/>
    </sheetView>
  </sheetViews>
  <sheetFormatPr defaultColWidth="11.421875" defaultRowHeight="15"/>
  <cols>
    <col min="1" max="1" width="7.57421875" style="0" customWidth="1"/>
    <col min="2" max="2" width="31.421875" style="0" customWidth="1"/>
    <col min="3" max="3" width="16.7109375" style="0" customWidth="1"/>
    <col min="4" max="4" width="15.8515625" style="0" customWidth="1"/>
    <col min="5" max="5" width="6.8515625" style="0" customWidth="1"/>
    <col min="6" max="6" width="27.7109375" style="0" customWidth="1"/>
    <col min="7" max="7" width="15.140625" style="0" bestFit="1" customWidth="1"/>
    <col min="8" max="8" width="16.00390625" style="0" customWidth="1"/>
    <col min="9" max="9" width="15.140625" style="0" bestFit="1" customWidth="1"/>
    <col min="11" max="11" width="11.57421875" style="0" bestFit="1" customWidth="1"/>
  </cols>
  <sheetData>
    <row r="1" spans="1:8" ht="24.75" customHeight="1">
      <c r="A1" s="22" t="s">
        <v>9</v>
      </c>
      <c r="B1" s="22"/>
      <c r="C1" s="22"/>
      <c r="D1" s="22"/>
      <c r="E1" s="22"/>
      <c r="F1" s="22"/>
      <c r="G1" s="22"/>
      <c r="H1" s="22"/>
    </row>
    <row r="2" spans="1:8" ht="24.75" customHeight="1">
      <c r="A2" s="22" t="s">
        <v>42</v>
      </c>
      <c r="B2" s="22"/>
      <c r="C2" s="22"/>
      <c r="D2" s="22"/>
      <c r="E2" s="22"/>
      <c r="F2" s="22"/>
      <c r="G2" s="22"/>
      <c r="H2" s="22"/>
    </row>
    <row r="3" spans="1:7" ht="15">
      <c r="A3" s="3"/>
      <c r="B3" s="3"/>
      <c r="C3" s="3"/>
      <c r="D3" s="3"/>
      <c r="E3" s="5"/>
      <c r="F3" s="3"/>
      <c r="G3" s="3"/>
    </row>
    <row r="4" ht="15">
      <c r="B4" s="2" t="s">
        <v>0</v>
      </c>
    </row>
    <row r="5" spans="2:6" ht="15">
      <c r="B5" s="12" t="s">
        <v>14</v>
      </c>
      <c r="C5" s="1">
        <v>1060815.91</v>
      </c>
      <c r="F5" t="s">
        <v>4</v>
      </c>
    </row>
    <row r="6" spans="2:7" ht="15">
      <c r="B6" t="s">
        <v>15</v>
      </c>
      <c r="C6" s="1"/>
      <c r="F6" t="s">
        <v>27</v>
      </c>
      <c r="G6" s="1">
        <v>75153587.71</v>
      </c>
    </row>
    <row r="7" spans="2:7" ht="15">
      <c r="B7" t="s">
        <v>16</v>
      </c>
      <c r="C7" s="1"/>
      <c r="F7" t="s">
        <v>28</v>
      </c>
      <c r="G7" s="1">
        <v>1670658.39</v>
      </c>
    </row>
    <row r="8" spans="2:7" ht="15">
      <c r="B8" t="s">
        <v>17</v>
      </c>
      <c r="C8" s="1">
        <v>0</v>
      </c>
      <c r="G8" s="1"/>
    </row>
    <row r="9" spans="2:8" ht="15">
      <c r="B9" t="s">
        <v>18</v>
      </c>
      <c r="C9" s="1">
        <v>212200561.66</v>
      </c>
      <c r="F9" s="2" t="s">
        <v>5</v>
      </c>
      <c r="G9" s="1"/>
      <c r="H9" s="6">
        <f>SUM(G6:G7)</f>
        <v>76824246.1</v>
      </c>
    </row>
    <row r="10" spans="2:8" ht="30">
      <c r="B10" s="15" t="s">
        <v>19</v>
      </c>
      <c r="C10" s="1">
        <v>3772977.93</v>
      </c>
      <c r="F10" s="2"/>
      <c r="G10" s="1"/>
      <c r="H10" s="6"/>
    </row>
    <row r="11" spans="2:7" ht="15">
      <c r="B11" t="s">
        <v>20</v>
      </c>
      <c r="C11" s="20">
        <v>7760384.7</v>
      </c>
      <c r="F11" s="2" t="s">
        <v>29</v>
      </c>
      <c r="G11" s="1"/>
    </row>
    <row r="12" spans="2:7" ht="15">
      <c r="B12" t="s">
        <v>21</v>
      </c>
      <c r="C12" s="1">
        <v>-119799993.74</v>
      </c>
      <c r="F12" t="s">
        <v>30</v>
      </c>
      <c r="G12" s="1">
        <v>183967374.94</v>
      </c>
    </row>
    <row r="13" spans="2:8" ht="15">
      <c r="B13" s="2" t="s">
        <v>1</v>
      </c>
      <c r="C13" s="1"/>
      <c r="D13" s="6">
        <f>SUM(C5:C12)</f>
        <v>104994746.46</v>
      </c>
      <c r="E13" s="6"/>
      <c r="F13" s="2" t="s">
        <v>31</v>
      </c>
      <c r="G13" s="1"/>
      <c r="H13" s="6">
        <f>G12</f>
        <v>183967374.94</v>
      </c>
    </row>
    <row r="14" spans="2:8" ht="15">
      <c r="B14" s="2"/>
      <c r="C14" s="1"/>
      <c r="D14" s="6"/>
      <c r="E14" s="6"/>
      <c r="F14" s="2"/>
      <c r="G14" s="1"/>
      <c r="H14" s="6"/>
    </row>
    <row r="15" spans="2:8" ht="15">
      <c r="B15" s="2"/>
      <c r="C15" s="1"/>
      <c r="D15" s="6"/>
      <c r="E15" s="6"/>
      <c r="F15" s="2" t="s">
        <v>32</v>
      </c>
      <c r="G15" s="1"/>
      <c r="H15" s="6">
        <f>H9+H13</f>
        <v>260791621.04</v>
      </c>
    </row>
    <row r="16" spans="2:8" ht="15">
      <c r="B16" s="2"/>
      <c r="C16" s="1"/>
      <c r="D16" s="6"/>
      <c r="E16" s="6"/>
      <c r="G16" s="1"/>
      <c r="H16" s="6"/>
    </row>
    <row r="17" spans="2:8" ht="15">
      <c r="B17" s="2"/>
      <c r="C17" s="1"/>
      <c r="D17" s="6"/>
      <c r="E17" s="6"/>
      <c r="F17" s="2"/>
      <c r="G17" s="1"/>
      <c r="H17" s="6"/>
    </row>
    <row r="18" spans="3:7" ht="15">
      <c r="C18" s="1"/>
      <c r="G18" s="1"/>
    </row>
    <row r="19" spans="2:9" ht="15">
      <c r="B19" s="2" t="s">
        <v>22</v>
      </c>
      <c r="C19" s="1"/>
      <c r="F19" s="2" t="s">
        <v>6</v>
      </c>
      <c r="G19" s="1"/>
      <c r="I19" s="6">
        <f>+H19+H14+H10</f>
        <v>0</v>
      </c>
    </row>
    <row r="20" spans="2:7" ht="15">
      <c r="B20" t="s">
        <v>23</v>
      </c>
      <c r="C20" s="1">
        <v>308444610.01</v>
      </c>
      <c r="F20" t="s">
        <v>33</v>
      </c>
      <c r="G20" s="1">
        <v>1652634.19</v>
      </c>
    </row>
    <row r="21" spans="2:7" ht="15">
      <c r="B21" t="s">
        <v>24</v>
      </c>
      <c r="C21" s="1">
        <v>21121228.67</v>
      </c>
      <c r="F21" t="s">
        <v>34</v>
      </c>
      <c r="G21" s="1">
        <v>155270887.29</v>
      </c>
    </row>
    <row r="22" spans="2:7" ht="15">
      <c r="B22" t="s">
        <v>41</v>
      </c>
      <c r="C22" s="17">
        <v>-12875331.04</v>
      </c>
      <c r="G22" s="17"/>
    </row>
    <row r="23" spans="2:7" ht="15">
      <c r="B23" t="s">
        <v>25</v>
      </c>
      <c r="C23" s="1">
        <v>477399.5</v>
      </c>
      <c r="F23" t="s">
        <v>35</v>
      </c>
      <c r="G23" s="1">
        <v>4707335.74</v>
      </c>
    </row>
    <row r="24" spans="3:11" ht="15">
      <c r="C24" s="1"/>
      <c r="G24" s="1"/>
      <c r="K24" s="13"/>
    </row>
    <row r="25" spans="2:9" ht="15">
      <c r="B25" s="2" t="s">
        <v>26</v>
      </c>
      <c r="C25" s="1"/>
      <c r="D25" s="6">
        <f>SUM(C20:C23)</f>
        <v>317167907.14</v>
      </c>
      <c r="E25" s="6"/>
      <c r="F25" s="2" t="s">
        <v>36</v>
      </c>
      <c r="G25" s="1"/>
      <c r="H25" s="6">
        <f>SUM(G20:G23)</f>
        <v>161630857.22</v>
      </c>
      <c r="I25" s="6"/>
    </row>
    <row r="26" spans="3:9" ht="15">
      <c r="C26" s="1"/>
      <c r="G26" s="1"/>
      <c r="I26" s="6"/>
    </row>
    <row r="27" spans="2:7" ht="15">
      <c r="B27" s="2" t="s">
        <v>2</v>
      </c>
      <c r="C27" s="1"/>
      <c r="G27" s="1"/>
    </row>
    <row r="28" spans="3:7" ht="15">
      <c r="C28" s="1"/>
      <c r="G28" s="1"/>
    </row>
    <row r="29" spans="2:8" ht="15">
      <c r="B29" t="s">
        <v>37</v>
      </c>
      <c r="C29" s="1">
        <v>259824.66</v>
      </c>
      <c r="G29" s="1"/>
      <c r="H29" s="6"/>
    </row>
    <row r="30" spans="2:8" ht="15">
      <c r="B30" s="2"/>
      <c r="C30" s="1"/>
      <c r="D30" s="6"/>
      <c r="E30" s="6"/>
      <c r="G30" s="1"/>
      <c r="H30" s="6"/>
    </row>
    <row r="31" spans="2:7" ht="15">
      <c r="B31" s="2" t="s">
        <v>38</v>
      </c>
      <c r="C31" s="1"/>
      <c r="D31" s="6">
        <f>SUM(C29)</f>
        <v>259824.66</v>
      </c>
      <c r="G31" s="1"/>
    </row>
    <row r="32" spans="3:7" ht="15">
      <c r="C32" s="1"/>
      <c r="G32" s="1"/>
    </row>
    <row r="33" spans="2:8" ht="30">
      <c r="B33" s="8" t="s">
        <v>3</v>
      </c>
      <c r="C33" s="9"/>
      <c r="D33" s="10">
        <f>SUM(D4:D31)</f>
        <v>422422478.26</v>
      </c>
      <c r="E33" s="10"/>
      <c r="F33" s="11" t="s">
        <v>7</v>
      </c>
      <c r="G33" s="9"/>
      <c r="H33" s="10">
        <f>H15+H25</f>
        <v>422422478.26</v>
      </c>
    </row>
    <row r="34" ht="15">
      <c r="C34" s="1"/>
    </row>
    <row r="35" ht="15">
      <c r="C35" s="1"/>
    </row>
    <row r="36" ht="15">
      <c r="C36" s="1"/>
    </row>
    <row r="37" ht="15">
      <c r="C37" s="1"/>
    </row>
    <row r="38" ht="15">
      <c r="C38" s="1"/>
    </row>
    <row r="39" ht="15">
      <c r="C39" s="1"/>
    </row>
    <row r="40" ht="15">
      <c r="C40" s="1"/>
    </row>
    <row r="41" ht="15">
      <c r="C41" s="1"/>
    </row>
    <row r="42" ht="15">
      <c r="C42" s="1"/>
    </row>
    <row r="43" ht="15">
      <c r="C43" s="1"/>
    </row>
    <row r="44" ht="15">
      <c r="C44" s="1"/>
    </row>
  </sheetData>
  <sheetProtection/>
  <mergeCells count="2">
    <mergeCell ref="A1:H1"/>
    <mergeCell ref="A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6">
      <selection activeCell="G24" sqref="G24"/>
    </sheetView>
  </sheetViews>
  <sheetFormatPr defaultColWidth="11.421875" defaultRowHeight="15"/>
  <cols>
    <col min="1" max="1" width="7.57421875" style="0" customWidth="1"/>
    <col min="2" max="2" width="31.00390625" style="0" customWidth="1"/>
    <col min="3" max="3" width="15.00390625" style="0" customWidth="1"/>
    <col min="4" max="4" width="16.140625" style="0" customWidth="1"/>
    <col min="5" max="5" width="7.7109375" style="0" customWidth="1"/>
    <col min="6" max="6" width="27.421875" style="0" customWidth="1"/>
    <col min="7" max="7" width="18.57421875" style="0" customWidth="1"/>
    <col min="8" max="8" width="15.57421875" style="0" customWidth="1"/>
    <col min="9" max="9" width="15.140625" style="0" bestFit="1" customWidth="1"/>
    <col min="10" max="10" width="14.140625" style="0" bestFit="1" customWidth="1"/>
    <col min="11" max="11" width="13.421875" style="14" bestFit="1" customWidth="1"/>
  </cols>
  <sheetData>
    <row r="1" spans="1:8" ht="24.75" customHeight="1">
      <c r="A1" s="22" t="s">
        <v>8</v>
      </c>
      <c r="B1" s="22"/>
      <c r="C1" s="22"/>
      <c r="D1" s="22"/>
      <c r="E1" s="22"/>
      <c r="F1" s="22"/>
      <c r="G1" s="22"/>
      <c r="H1" s="22"/>
    </row>
    <row r="2" spans="1:8" ht="24.75" customHeight="1">
      <c r="A2" s="22" t="s">
        <v>42</v>
      </c>
      <c r="B2" s="22"/>
      <c r="C2" s="22"/>
      <c r="D2" s="22"/>
      <c r="E2" s="22"/>
      <c r="F2" s="22"/>
      <c r="G2" s="22"/>
      <c r="H2" s="22"/>
    </row>
    <row r="3" spans="1:7" ht="15">
      <c r="A3" s="3"/>
      <c r="B3" s="3"/>
      <c r="C3" s="3"/>
      <c r="D3" s="3"/>
      <c r="E3" s="5"/>
      <c r="F3" s="3"/>
      <c r="G3" s="3"/>
    </row>
    <row r="4" ht="15">
      <c r="B4" s="2" t="s">
        <v>0</v>
      </c>
    </row>
    <row r="5" spans="2:6" ht="15">
      <c r="B5" s="12" t="s">
        <v>14</v>
      </c>
      <c r="C5" s="1">
        <v>180389.44</v>
      </c>
      <c r="F5" t="s">
        <v>4</v>
      </c>
    </row>
    <row r="6" spans="2:7" ht="15">
      <c r="B6" t="s">
        <v>15</v>
      </c>
      <c r="C6" s="1"/>
      <c r="F6" t="s">
        <v>27</v>
      </c>
      <c r="G6" s="1">
        <v>43330676.57</v>
      </c>
    </row>
    <row r="7" spans="2:10" ht="15">
      <c r="B7" t="s">
        <v>16</v>
      </c>
      <c r="C7" s="1"/>
      <c r="F7" t="s">
        <v>28</v>
      </c>
      <c r="G7" s="1"/>
      <c r="J7" s="6"/>
    </row>
    <row r="8" spans="2:7" ht="15">
      <c r="B8" t="s">
        <v>17</v>
      </c>
      <c r="C8" s="1">
        <v>0</v>
      </c>
      <c r="G8" s="1"/>
    </row>
    <row r="9" spans="2:8" ht="15">
      <c r="B9" t="s">
        <v>18</v>
      </c>
      <c r="C9" s="1">
        <v>70081141.17</v>
      </c>
      <c r="F9" s="2" t="s">
        <v>5</v>
      </c>
      <c r="G9" s="1"/>
      <c r="H9" s="6">
        <f>SUM(G6:G7)</f>
        <v>43330676.57</v>
      </c>
    </row>
    <row r="10" spans="2:8" ht="30">
      <c r="B10" s="15" t="s">
        <v>19</v>
      </c>
      <c r="C10" s="1">
        <v>85904.24</v>
      </c>
      <c r="F10" s="2"/>
      <c r="G10" s="1"/>
      <c r="H10" s="6"/>
    </row>
    <row r="11" spans="2:7" ht="15">
      <c r="B11" t="s">
        <v>20</v>
      </c>
      <c r="C11" s="20">
        <v>2597916.43</v>
      </c>
      <c r="F11" s="2" t="s">
        <v>29</v>
      </c>
      <c r="G11" s="1"/>
    </row>
    <row r="12" spans="2:7" ht="15">
      <c r="B12" t="s">
        <v>21</v>
      </c>
      <c r="C12" s="1">
        <v>-52695869.75</v>
      </c>
      <c r="F12" t="s">
        <v>30</v>
      </c>
      <c r="G12" s="1">
        <v>22238630</v>
      </c>
    </row>
    <row r="13" spans="2:8" ht="15">
      <c r="B13" s="2" t="s">
        <v>1</v>
      </c>
      <c r="C13" s="1"/>
      <c r="D13" s="6">
        <f>SUM(C5:C12)</f>
        <v>20249481.53</v>
      </c>
      <c r="E13" s="6"/>
      <c r="F13" s="2" t="s">
        <v>31</v>
      </c>
      <c r="G13" s="1"/>
      <c r="H13" s="6">
        <f>G12</f>
        <v>22238630</v>
      </c>
    </row>
    <row r="14" spans="2:8" ht="15">
      <c r="B14" s="2"/>
      <c r="C14" s="1"/>
      <c r="D14" s="6"/>
      <c r="E14" s="6"/>
      <c r="F14" s="2"/>
      <c r="G14" s="1"/>
      <c r="H14" s="6"/>
    </row>
    <row r="15" spans="2:8" ht="15">
      <c r="B15" s="2"/>
      <c r="C15" s="1"/>
      <c r="D15" s="6"/>
      <c r="E15" s="6"/>
      <c r="F15" s="2" t="s">
        <v>32</v>
      </c>
      <c r="G15" s="1"/>
      <c r="H15" s="6">
        <f>H9+H13</f>
        <v>65569306.57</v>
      </c>
    </row>
    <row r="16" spans="2:8" ht="15">
      <c r="B16" s="2"/>
      <c r="C16" s="1"/>
      <c r="D16" s="6"/>
      <c r="E16" s="6"/>
      <c r="G16" s="1"/>
      <c r="H16" s="6"/>
    </row>
    <row r="17" spans="2:8" ht="15">
      <c r="B17" s="2"/>
      <c r="C17" s="1"/>
      <c r="D17" s="6"/>
      <c r="E17" s="6"/>
      <c r="F17" s="2"/>
      <c r="G17" s="1"/>
      <c r="H17" s="6"/>
    </row>
    <row r="18" spans="3:7" ht="15">
      <c r="C18" s="1"/>
      <c r="G18" s="1"/>
    </row>
    <row r="19" spans="2:9" ht="15">
      <c r="B19" s="2" t="s">
        <v>22</v>
      </c>
      <c r="C19" s="1"/>
      <c r="F19" s="2" t="s">
        <v>6</v>
      </c>
      <c r="G19" s="1"/>
      <c r="I19" s="6">
        <f>+H19+H14+H10</f>
        <v>0</v>
      </c>
    </row>
    <row r="20" spans="2:7" ht="15">
      <c r="B20" t="s">
        <v>23</v>
      </c>
      <c r="C20" s="1">
        <v>39307598.25</v>
      </c>
      <c r="F20" t="s">
        <v>33</v>
      </c>
      <c r="G20" s="1">
        <v>1075956.47</v>
      </c>
    </row>
    <row r="21" spans="2:7" ht="15">
      <c r="B21" t="s">
        <v>24</v>
      </c>
      <c r="C21" s="1">
        <v>7737382.15</v>
      </c>
      <c r="F21" t="s">
        <v>34</v>
      </c>
      <c r="G21" s="1">
        <v>-3138206.43</v>
      </c>
    </row>
    <row r="22" spans="2:7" ht="15">
      <c r="B22" t="s">
        <v>41</v>
      </c>
      <c r="C22" s="17">
        <v>-5553346.04</v>
      </c>
      <c r="G22" s="17"/>
    </row>
    <row r="23" spans="2:7" ht="15">
      <c r="B23" t="s">
        <v>25</v>
      </c>
      <c r="C23" s="1"/>
      <c r="F23" t="s">
        <v>35</v>
      </c>
      <c r="G23" s="1">
        <v>-1703132.63</v>
      </c>
    </row>
    <row r="24" spans="3:9" ht="15">
      <c r="C24" s="1"/>
      <c r="G24" s="1"/>
      <c r="I24" s="6"/>
    </row>
    <row r="25" spans="2:9" ht="15">
      <c r="B25" s="2" t="s">
        <v>26</v>
      </c>
      <c r="C25" s="1"/>
      <c r="D25" s="6">
        <f>SUM(C20:C23)</f>
        <v>41491634.36</v>
      </c>
      <c r="E25" s="6"/>
      <c r="F25" s="2" t="s">
        <v>36</v>
      </c>
      <c r="G25" s="1"/>
      <c r="H25" s="6">
        <f>SUM(G20:G23)</f>
        <v>-3765382.59</v>
      </c>
      <c r="I25" s="6"/>
    </row>
    <row r="26" spans="3:7" ht="15">
      <c r="C26" s="1"/>
      <c r="G26" s="1"/>
    </row>
    <row r="27" spans="2:7" ht="15">
      <c r="B27" s="2" t="s">
        <v>2</v>
      </c>
      <c r="C27" s="1"/>
      <c r="G27" s="1"/>
    </row>
    <row r="28" spans="3:9" ht="16.5" customHeight="1">
      <c r="C28" s="1"/>
      <c r="G28" s="1"/>
      <c r="I28" s="6">
        <f>+H28-D28</f>
        <v>0</v>
      </c>
    </row>
    <row r="29" spans="2:8" ht="15">
      <c r="B29" t="s">
        <v>37</v>
      </c>
      <c r="C29" s="1">
        <v>62808.09</v>
      </c>
      <c r="G29" s="1"/>
      <c r="H29" s="6"/>
    </row>
    <row r="30" spans="2:8" ht="15">
      <c r="B30" s="2"/>
      <c r="C30" s="1"/>
      <c r="D30" s="6"/>
      <c r="E30" s="6"/>
      <c r="G30" s="1"/>
      <c r="H30" s="6"/>
    </row>
    <row r="31" spans="2:7" ht="15">
      <c r="B31" s="2" t="s">
        <v>38</v>
      </c>
      <c r="C31" s="1"/>
      <c r="D31" s="6">
        <f>SUM(C29)</f>
        <v>62808.09</v>
      </c>
      <c r="G31" s="1"/>
    </row>
    <row r="32" spans="3:7" ht="15">
      <c r="C32" s="1"/>
      <c r="G32" s="1"/>
    </row>
    <row r="33" spans="2:8" ht="30">
      <c r="B33" s="8" t="s">
        <v>3</v>
      </c>
      <c r="C33" s="9"/>
      <c r="D33" s="10">
        <f>SUM(D4:D31)</f>
        <v>61803923.980000004</v>
      </c>
      <c r="E33" s="10"/>
      <c r="F33" s="11" t="s">
        <v>7</v>
      </c>
      <c r="G33" s="9"/>
      <c r="H33" s="10">
        <f>H15+H25</f>
        <v>61803923.980000004</v>
      </c>
    </row>
    <row r="34" ht="15">
      <c r="C34" s="1"/>
    </row>
    <row r="35" ht="15">
      <c r="C35" s="1"/>
    </row>
    <row r="36" ht="15">
      <c r="C36" s="1"/>
    </row>
    <row r="37" ht="15">
      <c r="C37" s="1"/>
    </row>
    <row r="38" ht="15">
      <c r="C38" s="1"/>
    </row>
    <row r="39" ht="15">
      <c r="C39" s="1"/>
    </row>
    <row r="40" ht="15">
      <c r="C40" s="1"/>
    </row>
    <row r="41" ht="15">
      <c r="C41" s="1"/>
    </row>
    <row r="42" ht="15">
      <c r="C42" s="1"/>
    </row>
    <row r="43" ht="15">
      <c r="C43" s="1"/>
    </row>
    <row r="44" ht="15">
      <c r="C44" s="1"/>
    </row>
  </sheetData>
  <sheetProtection/>
  <mergeCells count="2">
    <mergeCell ref="A1:H1"/>
    <mergeCell ref="A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6">
      <selection activeCell="G24" sqref="G24"/>
    </sheetView>
  </sheetViews>
  <sheetFormatPr defaultColWidth="11.421875" defaultRowHeight="15"/>
  <cols>
    <col min="1" max="1" width="7.57421875" style="0" customWidth="1"/>
    <col min="2" max="2" width="32.00390625" style="0" customWidth="1"/>
    <col min="3" max="3" width="16.7109375" style="0" customWidth="1"/>
    <col min="4" max="4" width="16.00390625" style="0" customWidth="1"/>
    <col min="5" max="5" width="5.57421875" style="0" customWidth="1"/>
    <col min="6" max="6" width="28.140625" style="0" customWidth="1"/>
    <col min="7" max="7" width="15.140625" style="0" bestFit="1" customWidth="1"/>
    <col min="8" max="8" width="15.421875" style="0" customWidth="1"/>
    <col min="9" max="9" width="14.140625" style="0" bestFit="1" customWidth="1"/>
    <col min="10" max="10" width="13.140625" style="0" bestFit="1" customWidth="1"/>
  </cols>
  <sheetData>
    <row r="1" spans="1:8" ht="24.75" customHeight="1">
      <c r="A1" s="22" t="s">
        <v>10</v>
      </c>
      <c r="B1" s="22"/>
      <c r="C1" s="22"/>
      <c r="D1" s="22"/>
      <c r="E1" s="22"/>
      <c r="F1" s="22"/>
      <c r="G1" s="22"/>
      <c r="H1" s="7"/>
    </row>
    <row r="2" spans="1:8" ht="24.75" customHeight="1">
      <c r="A2" s="22" t="s">
        <v>43</v>
      </c>
      <c r="B2" s="22"/>
      <c r="C2" s="22"/>
      <c r="D2" s="22"/>
      <c r="E2" s="22"/>
      <c r="F2" s="22"/>
      <c r="G2" s="22"/>
      <c r="H2" s="7"/>
    </row>
    <row r="3" spans="1:7" ht="15">
      <c r="A3" s="4"/>
      <c r="B3" s="4"/>
      <c r="C3" s="4"/>
      <c r="D3" s="4"/>
      <c r="E3" s="5"/>
      <c r="F3" s="4"/>
      <c r="G3" s="4"/>
    </row>
    <row r="4" ht="15">
      <c r="B4" s="2" t="s">
        <v>0</v>
      </c>
    </row>
    <row r="5" spans="2:6" ht="15">
      <c r="B5" s="12" t="s">
        <v>14</v>
      </c>
      <c r="C5" s="1">
        <v>935359.86</v>
      </c>
      <c r="F5" t="s">
        <v>4</v>
      </c>
    </row>
    <row r="6" spans="2:7" ht="15">
      <c r="B6" t="s">
        <v>15</v>
      </c>
      <c r="C6" s="1">
        <v>0</v>
      </c>
      <c r="F6" t="s">
        <v>27</v>
      </c>
      <c r="G6" s="1">
        <v>13034219.21</v>
      </c>
    </row>
    <row r="7" spans="2:10" ht="15">
      <c r="B7" t="s">
        <v>16</v>
      </c>
      <c r="C7" s="1"/>
      <c r="F7" t="s">
        <v>28</v>
      </c>
      <c r="G7" s="1"/>
      <c r="J7" s="6"/>
    </row>
    <row r="8" spans="2:7" ht="15">
      <c r="B8" t="s">
        <v>17</v>
      </c>
      <c r="C8" s="1">
        <v>0</v>
      </c>
      <c r="G8" s="1"/>
    </row>
    <row r="9" spans="2:8" ht="15">
      <c r="B9" t="s">
        <v>18</v>
      </c>
      <c r="C9" s="1">
        <v>24907284.23</v>
      </c>
      <c r="F9" s="2" t="s">
        <v>5</v>
      </c>
      <c r="G9" s="1"/>
      <c r="H9" s="6">
        <f>SUM(G6:G7)</f>
        <v>13034219.21</v>
      </c>
    </row>
    <row r="10" spans="2:8" ht="30">
      <c r="B10" s="15" t="s">
        <v>19</v>
      </c>
      <c r="C10" s="1">
        <v>150509.45</v>
      </c>
      <c r="F10" s="2"/>
      <c r="G10" s="1"/>
      <c r="H10" s="6"/>
    </row>
    <row r="11" spans="2:7" ht="15">
      <c r="B11" t="s">
        <v>20</v>
      </c>
      <c r="C11" s="20">
        <v>1887173.85</v>
      </c>
      <c r="F11" s="2" t="s">
        <v>29</v>
      </c>
      <c r="G11" s="1"/>
    </row>
    <row r="12" spans="2:7" ht="15">
      <c r="B12" t="s">
        <v>21</v>
      </c>
      <c r="C12" s="1">
        <v>-11431346.26</v>
      </c>
      <c r="F12" t="s">
        <v>30</v>
      </c>
      <c r="G12" s="1">
        <v>23452243.24</v>
      </c>
    </row>
    <row r="13" spans="2:8" ht="15">
      <c r="B13" s="2" t="s">
        <v>1</v>
      </c>
      <c r="C13" s="1"/>
      <c r="D13" s="6">
        <f>SUM(C5:C12)</f>
        <v>16448981.13</v>
      </c>
      <c r="E13" s="6"/>
      <c r="F13" s="2" t="s">
        <v>31</v>
      </c>
      <c r="G13" s="1"/>
      <c r="H13" s="6">
        <f>G12</f>
        <v>23452243.24</v>
      </c>
    </row>
    <row r="14" spans="2:8" ht="15">
      <c r="B14" s="2"/>
      <c r="C14" s="1"/>
      <c r="D14" s="6"/>
      <c r="E14" s="6"/>
      <c r="F14" s="2"/>
      <c r="G14" s="1"/>
      <c r="H14" s="6"/>
    </row>
    <row r="15" spans="2:8" ht="15">
      <c r="B15" s="2"/>
      <c r="C15" s="1"/>
      <c r="D15" s="6"/>
      <c r="E15" s="6"/>
      <c r="F15" s="2" t="s">
        <v>32</v>
      </c>
      <c r="G15" s="1"/>
      <c r="H15" s="6">
        <f>H9+H13</f>
        <v>36486462.45</v>
      </c>
    </row>
    <row r="16" spans="2:8" ht="15">
      <c r="B16" s="2"/>
      <c r="C16" s="1"/>
      <c r="D16" s="6"/>
      <c r="E16" s="6"/>
      <c r="G16" s="1"/>
      <c r="H16" s="6"/>
    </row>
    <row r="17" spans="2:8" ht="15">
      <c r="B17" s="2"/>
      <c r="C17" s="1"/>
      <c r="D17" s="6"/>
      <c r="E17" s="6"/>
      <c r="F17" s="2"/>
      <c r="G17" s="1"/>
      <c r="H17" s="6"/>
    </row>
    <row r="18" spans="3:7" ht="15">
      <c r="C18" s="1"/>
      <c r="G18" s="1"/>
    </row>
    <row r="19" spans="2:7" ht="15">
      <c r="B19" s="2" t="s">
        <v>22</v>
      </c>
      <c r="C19" s="1"/>
      <c r="F19" s="2" t="s">
        <v>6</v>
      </c>
      <c r="G19" s="1"/>
    </row>
    <row r="20" spans="2:7" ht="15">
      <c r="B20" t="s">
        <v>23</v>
      </c>
      <c r="C20" s="1">
        <v>30235781.39</v>
      </c>
      <c r="F20" t="s">
        <v>33</v>
      </c>
      <c r="G20" s="1"/>
    </row>
    <row r="21" spans="2:7" ht="15">
      <c r="B21" t="s">
        <v>24</v>
      </c>
      <c r="C21" s="1">
        <v>5674155.55</v>
      </c>
      <c r="F21" t="s">
        <v>34</v>
      </c>
      <c r="G21" s="1">
        <v>11141959.53</v>
      </c>
    </row>
    <row r="22" spans="2:7" ht="15">
      <c r="B22" t="s">
        <v>41</v>
      </c>
      <c r="C22" s="17">
        <v>-4665530.85</v>
      </c>
      <c r="G22" s="17"/>
    </row>
    <row r="23" spans="2:7" ht="15">
      <c r="B23" t="s">
        <v>25</v>
      </c>
      <c r="C23" s="1"/>
      <c r="F23" t="s">
        <v>35</v>
      </c>
      <c r="G23" s="1">
        <v>153582.24</v>
      </c>
    </row>
    <row r="24" spans="3:7" ht="15">
      <c r="C24" s="1"/>
      <c r="G24" s="1"/>
    </row>
    <row r="25" spans="2:9" ht="15">
      <c r="B25" s="2" t="s">
        <v>26</v>
      </c>
      <c r="C25" s="1"/>
      <c r="D25" s="6">
        <f>SUM(C20:C23)</f>
        <v>31244406.089999996</v>
      </c>
      <c r="E25" s="6"/>
      <c r="F25" s="2" t="s">
        <v>36</v>
      </c>
      <c r="G25" s="1"/>
      <c r="H25" s="6">
        <f>SUM(G20:G23)</f>
        <v>11295541.77</v>
      </c>
      <c r="I25" s="6"/>
    </row>
    <row r="26" spans="3:9" ht="15">
      <c r="C26" s="1"/>
      <c r="G26" s="1"/>
      <c r="I26" s="6"/>
    </row>
    <row r="27" spans="2:7" ht="15">
      <c r="B27" s="2" t="s">
        <v>2</v>
      </c>
      <c r="C27" s="1"/>
      <c r="G27" s="1"/>
    </row>
    <row r="28" spans="3:10" ht="15">
      <c r="C28" s="1"/>
      <c r="G28" s="1"/>
      <c r="J28" s="6"/>
    </row>
    <row r="29" spans="2:8" ht="15">
      <c r="B29" t="s">
        <v>37</v>
      </c>
      <c r="C29" s="1">
        <v>88617</v>
      </c>
      <c r="G29" s="1"/>
      <c r="H29" s="6"/>
    </row>
    <row r="30" spans="2:8" ht="15">
      <c r="B30" s="2"/>
      <c r="C30" s="1"/>
      <c r="D30" s="6"/>
      <c r="E30" s="6"/>
      <c r="G30" s="1"/>
      <c r="H30" s="6"/>
    </row>
    <row r="31" spans="2:7" ht="15">
      <c r="B31" s="2" t="s">
        <v>38</v>
      </c>
      <c r="C31" s="1"/>
      <c r="D31" s="6">
        <f>SUM(C29)</f>
        <v>88617</v>
      </c>
      <c r="G31" s="1"/>
    </row>
    <row r="32" spans="3:7" ht="15">
      <c r="C32" s="1"/>
      <c r="G32" s="1"/>
    </row>
    <row r="33" spans="2:9" ht="27" customHeight="1">
      <c r="B33" s="8" t="s">
        <v>3</v>
      </c>
      <c r="C33" s="9"/>
      <c r="D33" s="10">
        <f>SUM(D11:D31)</f>
        <v>47782004.22</v>
      </c>
      <c r="E33" s="10"/>
      <c r="F33" s="11" t="s">
        <v>7</v>
      </c>
      <c r="G33" s="9"/>
      <c r="H33" s="10">
        <f>H15+H25</f>
        <v>47782004.22</v>
      </c>
      <c r="I33" s="6"/>
    </row>
    <row r="34" spans="3:7" ht="15">
      <c r="C34" s="1"/>
      <c r="G34" s="1"/>
    </row>
    <row r="35" ht="15">
      <c r="C35" s="1"/>
    </row>
    <row r="36" ht="15">
      <c r="C36" s="1"/>
    </row>
    <row r="37" ht="15">
      <c r="C37" s="1"/>
    </row>
    <row r="38" ht="15">
      <c r="C38" s="1"/>
    </row>
    <row r="39" ht="15">
      <c r="C39" s="1"/>
    </row>
    <row r="40" ht="15">
      <c r="C40" s="1"/>
    </row>
    <row r="41" ht="15">
      <c r="C41" s="1"/>
    </row>
    <row r="42" ht="15">
      <c r="C42" s="1"/>
    </row>
    <row r="43" ht="15">
      <c r="C43" s="1"/>
    </row>
    <row r="44" ht="15">
      <c r="C44" s="1"/>
    </row>
    <row r="45" ht="15">
      <c r="C45" s="1"/>
    </row>
    <row r="46" ht="15">
      <c r="C46" s="1"/>
    </row>
    <row r="47" ht="15">
      <c r="C47" s="1"/>
    </row>
    <row r="48" ht="15">
      <c r="C48" s="1"/>
    </row>
    <row r="49" ht="15">
      <c r="C49" s="1"/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6">
      <selection activeCell="G28" sqref="G28"/>
    </sheetView>
  </sheetViews>
  <sheetFormatPr defaultColWidth="11.421875" defaultRowHeight="15"/>
  <cols>
    <col min="1" max="1" width="6.57421875" style="0" customWidth="1"/>
    <col min="2" max="2" width="31.7109375" style="0" customWidth="1"/>
    <col min="3" max="3" width="16.7109375" style="0" customWidth="1"/>
    <col min="4" max="4" width="17.00390625" style="0" customWidth="1"/>
    <col min="5" max="5" width="6.8515625" style="0" customWidth="1"/>
    <col min="6" max="6" width="27.00390625" style="0" customWidth="1"/>
    <col min="7" max="8" width="15.140625" style="0" bestFit="1" customWidth="1"/>
    <col min="9" max="10" width="14.140625" style="0" bestFit="1" customWidth="1"/>
  </cols>
  <sheetData>
    <row r="1" spans="1:8" ht="22.5" customHeight="1">
      <c r="A1" s="22" t="s">
        <v>11</v>
      </c>
      <c r="B1" s="22"/>
      <c r="C1" s="22"/>
      <c r="D1" s="22"/>
      <c r="E1" s="22"/>
      <c r="F1" s="22"/>
      <c r="G1" s="22"/>
      <c r="H1" s="7"/>
    </row>
    <row r="2" spans="1:8" ht="22.5" customHeight="1">
      <c r="A2" s="22" t="s">
        <v>42</v>
      </c>
      <c r="B2" s="22"/>
      <c r="C2" s="22"/>
      <c r="D2" s="22"/>
      <c r="E2" s="22"/>
      <c r="F2" s="22"/>
      <c r="G2" s="22"/>
      <c r="H2" s="7"/>
    </row>
    <row r="3" spans="1:7" ht="15">
      <c r="A3" s="4"/>
      <c r="B3" s="4"/>
      <c r="C3" s="4"/>
      <c r="D3" s="4"/>
      <c r="E3" s="5"/>
      <c r="F3" s="4"/>
      <c r="G3" s="4"/>
    </row>
    <row r="4" ht="15">
      <c r="B4" s="2" t="s">
        <v>0</v>
      </c>
    </row>
    <row r="5" spans="2:6" ht="15">
      <c r="B5" s="12" t="s">
        <v>14</v>
      </c>
      <c r="C5" s="1">
        <v>536192</v>
      </c>
      <c r="F5" t="s">
        <v>4</v>
      </c>
    </row>
    <row r="6" spans="2:7" ht="15">
      <c r="B6" t="s">
        <v>15</v>
      </c>
      <c r="C6" s="1">
        <v>0</v>
      </c>
      <c r="F6" t="s">
        <v>27</v>
      </c>
      <c r="G6" s="1">
        <v>17067411.1</v>
      </c>
    </row>
    <row r="7" spans="2:10" ht="15">
      <c r="B7" t="s">
        <v>16</v>
      </c>
      <c r="C7" s="1"/>
      <c r="F7" t="s">
        <v>28</v>
      </c>
      <c r="G7" s="1"/>
      <c r="J7" s="6"/>
    </row>
    <row r="8" spans="2:7" ht="15">
      <c r="B8" t="s">
        <v>17</v>
      </c>
      <c r="C8" s="1"/>
      <c r="G8" s="1"/>
    </row>
    <row r="9" spans="2:8" ht="15">
      <c r="B9" t="s">
        <v>18</v>
      </c>
      <c r="C9" s="1">
        <v>63704279.9</v>
      </c>
      <c r="F9" s="2" t="s">
        <v>5</v>
      </c>
      <c r="G9" s="1"/>
      <c r="H9" s="6">
        <f>SUM(G6:G7)</f>
        <v>17067411.1</v>
      </c>
    </row>
    <row r="10" spans="2:8" ht="30">
      <c r="B10" s="15" t="s">
        <v>19</v>
      </c>
      <c r="C10" s="1"/>
      <c r="F10" s="2"/>
      <c r="G10" s="1"/>
      <c r="H10" s="6"/>
    </row>
    <row r="11" spans="2:7" ht="15">
      <c r="B11" t="s">
        <v>20</v>
      </c>
      <c r="C11" s="20">
        <v>434157.75</v>
      </c>
      <c r="F11" s="2" t="s">
        <v>29</v>
      </c>
      <c r="G11" s="1"/>
    </row>
    <row r="12" spans="2:7" ht="15">
      <c r="B12" t="s">
        <v>21</v>
      </c>
      <c r="C12" s="1">
        <v>-43594218.69</v>
      </c>
      <c r="F12" t="s">
        <v>30</v>
      </c>
      <c r="G12" s="1"/>
    </row>
    <row r="13" spans="2:8" ht="15">
      <c r="B13" s="2" t="s">
        <v>1</v>
      </c>
      <c r="C13" s="1"/>
      <c r="D13" s="6">
        <f>SUM(C5:C12)</f>
        <v>21080410.96</v>
      </c>
      <c r="E13" s="6"/>
      <c r="F13" s="2" t="s">
        <v>31</v>
      </c>
      <c r="G13" s="1"/>
      <c r="H13" s="6">
        <f>G12</f>
        <v>0</v>
      </c>
    </row>
    <row r="14" spans="2:8" ht="15">
      <c r="B14" s="2"/>
      <c r="C14" s="1"/>
      <c r="D14" s="6"/>
      <c r="E14" s="6"/>
      <c r="F14" s="2"/>
      <c r="G14" s="1"/>
      <c r="H14" s="6"/>
    </row>
    <row r="15" spans="2:8" ht="15">
      <c r="B15" s="2"/>
      <c r="C15" s="1"/>
      <c r="D15" s="6"/>
      <c r="E15" s="6"/>
      <c r="F15" s="2" t="s">
        <v>32</v>
      </c>
      <c r="G15" s="1"/>
      <c r="H15" s="6">
        <f>H9+H13</f>
        <v>17067411.1</v>
      </c>
    </row>
    <row r="16" spans="2:8" ht="15">
      <c r="B16" s="2"/>
      <c r="C16" s="1"/>
      <c r="D16" s="6"/>
      <c r="E16" s="6"/>
      <c r="G16" s="1"/>
      <c r="H16" s="6"/>
    </row>
    <row r="17" spans="2:8" ht="15">
      <c r="B17" s="2"/>
      <c r="C17" s="1"/>
      <c r="D17" s="6"/>
      <c r="E17" s="6"/>
      <c r="F17" s="2"/>
      <c r="G17" s="1"/>
      <c r="H17" s="6"/>
    </row>
    <row r="18" spans="3:7" ht="15">
      <c r="C18" s="1"/>
      <c r="G18" s="1"/>
    </row>
    <row r="19" spans="2:9" ht="15">
      <c r="B19" s="2" t="s">
        <v>22</v>
      </c>
      <c r="C19" s="1"/>
      <c r="F19" s="2" t="s">
        <v>6</v>
      </c>
      <c r="G19" s="1"/>
      <c r="I19" s="6">
        <f>+H10+H14+H19</f>
        <v>0</v>
      </c>
    </row>
    <row r="20" spans="2:7" ht="15">
      <c r="B20" t="s">
        <v>23</v>
      </c>
      <c r="C20" s="1">
        <v>90240780.58</v>
      </c>
      <c r="F20" t="s">
        <v>33</v>
      </c>
      <c r="G20" s="1">
        <v>257000</v>
      </c>
    </row>
    <row r="21" spans="2:7" ht="15">
      <c r="B21" t="s">
        <v>24</v>
      </c>
      <c r="C21" s="1">
        <v>9715930.63</v>
      </c>
      <c r="F21" t="s">
        <v>34</v>
      </c>
      <c r="G21" s="1">
        <v>83333734.6</v>
      </c>
    </row>
    <row r="22" spans="2:7" ht="15">
      <c r="B22" t="s">
        <v>41</v>
      </c>
      <c r="C22" s="17">
        <v>-25653964.52</v>
      </c>
      <c r="G22" s="17"/>
    </row>
    <row r="23" spans="2:7" ht="15">
      <c r="B23" t="s">
        <v>25</v>
      </c>
      <c r="C23" s="1"/>
      <c r="F23" t="s">
        <v>35</v>
      </c>
      <c r="G23" s="1">
        <v>-2134707.32</v>
      </c>
    </row>
    <row r="24" spans="3:7" ht="15">
      <c r="C24" s="1"/>
      <c r="G24" s="1"/>
    </row>
    <row r="25" spans="2:8" ht="15">
      <c r="B25" s="2" t="s">
        <v>26</v>
      </c>
      <c r="C25" s="1"/>
      <c r="D25" s="6">
        <f>SUM(C20:C23)</f>
        <v>74302746.69</v>
      </c>
      <c r="E25" s="6"/>
      <c r="F25" s="2" t="s">
        <v>36</v>
      </c>
      <c r="G25" s="1"/>
      <c r="H25" s="6">
        <f>SUM(G20:G23)</f>
        <v>81456027.28</v>
      </c>
    </row>
    <row r="26" spans="3:7" ht="15">
      <c r="C26" s="1"/>
      <c r="G26" s="1"/>
    </row>
    <row r="27" spans="2:7" ht="15">
      <c r="B27" s="2" t="s">
        <v>2</v>
      </c>
      <c r="C27" s="1"/>
      <c r="G27" s="1"/>
    </row>
    <row r="28" spans="3:9" ht="16.5" customHeight="1">
      <c r="C28" s="1"/>
      <c r="G28" s="1"/>
      <c r="I28" s="6">
        <f>+H28-D28</f>
        <v>0</v>
      </c>
    </row>
    <row r="29" spans="2:8" ht="15">
      <c r="B29" t="s">
        <v>37</v>
      </c>
      <c r="C29" s="1">
        <v>3140280.73</v>
      </c>
      <c r="G29" s="1"/>
      <c r="H29" s="6"/>
    </row>
    <row r="30" spans="2:8" ht="15">
      <c r="B30" s="2"/>
      <c r="C30" s="1"/>
      <c r="D30" s="6"/>
      <c r="E30" s="6"/>
      <c r="G30" s="1"/>
      <c r="H30" s="6"/>
    </row>
    <row r="31" spans="2:7" ht="15">
      <c r="B31" s="2" t="s">
        <v>38</v>
      </c>
      <c r="C31" s="1"/>
      <c r="D31" s="6">
        <f>SUM(C29)</f>
        <v>3140280.73</v>
      </c>
      <c r="G31" s="1"/>
    </row>
    <row r="32" spans="3:7" ht="15">
      <c r="C32" s="1"/>
      <c r="G32" s="1"/>
    </row>
    <row r="33" spans="2:8" ht="30">
      <c r="B33" s="8" t="s">
        <v>3</v>
      </c>
      <c r="C33" s="9"/>
      <c r="D33" s="10">
        <f>SUM(D11:D31)</f>
        <v>98523438.38000001</v>
      </c>
      <c r="E33" s="10"/>
      <c r="F33" s="11" t="s">
        <v>7</v>
      </c>
      <c r="G33" s="9"/>
      <c r="H33" s="10">
        <f>H15+H25</f>
        <v>98523438.38</v>
      </c>
    </row>
    <row r="34" ht="15">
      <c r="C34" s="1"/>
    </row>
    <row r="35" ht="15">
      <c r="C35" s="1"/>
    </row>
    <row r="36" ht="15">
      <c r="C36" s="1"/>
    </row>
    <row r="37" ht="15">
      <c r="C37" s="1"/>
    </row>
    <row r="38" ht="15">
      <c r="C38" s="1"/>
    </row>
    <row r="39" ht="15">
      <c r="C39" s="1"/>
    </row>
    <row r="40" ht="15">
      <c r="C40" s="1"/>
    </row>
    <row r="41" ht="15">
      <c r="C41" s="1"/>
    </row>
    <row r="42" ht="15">
      <c r="C42" s="1"/>
    </row>
    <row r="43" ht="15">
      <c r="C43" s="1"/>
    </row>
    <row r="44" ht="15">
      <c r="C44" s="1"/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3">
      <selection activeCell="G26" sqref="G26"/>
    </sheetView>
  </sheetViews>
  <sheetFormatPr defaultColWidth="11.421875" defaultRowHeight="15"/>
  <cols>
    <col min="1" max="1" width="9.7109375" style="0" customWidth="1"/>
    <col min="2" max="2" width="31.140625" style="0" customWidth="1"/>
    <col min="3" max="3" width="14.7109375" style="0" customWidth="1"/>
    <col min="4" max="4" width="14.57421875" style="0" customWidth="1"/>
    <col min="5" max="5" width="7.00390625" style="0" customWidth="1"/>
    <col min="6" max="6" width="27.57421875" style="0" customWidth="1"/>
    <col min="7" max="7" width="15.140625" style="0" bestFit="1" customWidth="1"/>
    <col min="8" max="8" width="14.7109375" style="0" customWidth="1"/>
    <col min="9" max="9" width="14.140625" style="0" bestFit="1" customWidth="1"/>
    <col min="10" max="10" width="13.140625" style="0" bestFit="1" customWidth="1"/>
  </cols>
  <sheetData>
    <row r="1" spans="1:8" ht="22.5" customHeight="1">
      <c r="A1" s="22" t="s">
        <v>12</v>
      </c>
      <c r="B1" s="22"/>
      <c r="C1" s="22"/>
      <c r="D1" s="22"/>
      <c r="E1" s="22"/>
      <c r="F1" s="22"/>
      <c r="G1" s="22"/>
      <c r="H1" s="22"/>
    </row>
    <row r="2" spans="1:8" ht="22.5" customHeight="1">
      <c r="A2" s="22" t="s">
        <v>42</v>
      </c>
      <c r="B2" s="22"/>
      <c r="C2" s="22"/>
      <c r="D2" s="22"/>
      <c r="E2" s="22"/>
      <c r="F2" s="22"/>
      <c r="G2" s="22"/>
      <c r="H2" s="22"/>
    </row>
    <row r="3" spans="1:7" ht="15">
      <c r="A3" s="4"/>
      <c r="B3" s="4"/>
      <c r="C3" s="4"/>
      <c r="D3" s="4"/>
      <c r="E3" s="5"/>
      <c r="F3" s="4"/>
      <c r="G3" s="4"/>
    </row>
    <row r="4" ht="15">
      <c r="B4" s="2" t="s">
        <v>0</v>
      </c>
    </row>
    <row r="5" spans="2:6" ht="15">
      <c r="B5" s="12" t="s">
        <v>14</v>
      </c>
      <c r="C5" s="1">
        <v>41766.62</v>
      </c>
      <c r="F5" t="s">
        <v>4</v>
      </c>
    </row>
    <row r="6" spans="2:7" ht="15">
      <c r="B6" t="s">
        <v>15</v>
      </c>
      <c r="C6" s="20">
        <v>0</v>
      </c>
      <c r="F6" t="s">
        <v>27</v>
      </c>
      <c r="G6" s="1">
        <v>3808606.67</v>
      </c>
    </row>
    <row r="7" spans="2:7" ht="15">
      <c r="B7" t="s">
        <v>16</v>
      </c>
      <c r="C7" s="20"/>
      <c r="F7" t="s">
        <v>28</v>
      </c>
      <c r="G7" s="1">
        <v>0</v>
      </c>
    </row>
    <row r="8" spans="2:10" ht="15">
      <c r="B8" t="s">
        <v>17</v>
      </c>
      <c r="C8" s="20">
        <v>0</v>
      </c>
      <c r="G8" s="1"/>
      <c r="J8" s="6"/>
    </row>
    <row r="9" spans="2:8" ht="15">
      <c r="B9" t="s">
        <v>18</v>
      </c>
      <c r="C9" s="1">
        <v>14911088.79</v>
      </c>
      <c r="F9" s="2" t="s">
        <v>5</v>
      </c>
      <c r="G9" s="1"/>
      <c r="H9" s="6">
        <f>SUM(G6:G7)</f>
        <v>3808606.67</v>
      </c>
    </row>
    <row r="10" spans="2:8" ht="30">
      <c r="B10" s="15" t="s">
        <v>19</v>
      </c>
      <c r="C10" s="1"/>
      <c r="F10" s="2"/>
      <c r="G10" s="1"/>
      <c r="H10" s="6"/>
    </row>
    <row r="11" spans="2:7" ht="15">
      <c r="B11" t="s">
        <v>20</v>
      </c>
      <c r="C11" s="20"/>
      <c r="F11" s="2" t="s">
        <v>29</v>
      </c>
      <c r="G11" s="1"/>
    </row>
    <row r="12" spans="2:7" ht="15">
      <c r="B12" t="s">
        <v>21</v>
      </c>
      <c r="C12" s="1">
        <v>-11954803.79</v>
      </c>
      <c r="F12" t="s">
        <v>30</v>
      </c>
      <c r="G12" s="1"/>
    </row>
    <row r="13" spans="2:8" ht="15">
      <c r="B13" s="2" t="s">
        <v>1</v>
      </c>
      <c r="C13" s="1"/>
      <c r="D13" s="17">
        <f>C12+C10+C9+C5</f>
        <v>2998051.62</v>
      </c>
      <c r="E13" s="6"/>
      <c r="F13" s="2" t="s">
        <v>31</v>
      </c>
      <c r="G13" s="1"/>
      <c r="H13" s="6">
        <f>G12</f>
        <v>0</v>
      </c>
    </row>
    <row r="14" spans="2:9" ht="15">
      <c r="B14" s="2"/>
      <c r="C14" s="1"/>
      <c r="D14" s="6"/>
      <c r="E14" s="6"/>
      <c r="F14" s="2"/>
      <c r="G14" s="1"/>
      <c r="H14" s="6"/>
      <c r="I14" s="6">
        <f>+H14+H10</f>
        <v>0</v>
      </c>
    </row>
    <row r="15" spans="2:8" ht="15">
      <c r="B15" s="2"/>
      <c r="C15" s="1"/>
      <c r="D15" s="6"/>
      <c r="E15" s="6"/>
      <c r="F15" s="2" t="s">
        <v>32</v>
      </c>
      <c r="G15" s="1"/>
      <c r="H15" s="6">
        <f>H9+H13</f>
        <v>3808606.67</v>
      </c>
    </row>
    <row r="16" spans="2:8" ht="15">
      <c r="B16" s="2"/>
      <c r="C16" s="1"/>
      <c r="D16" s="6"/>
      <c r="E16" s="6"/>
      <c r="G16" s="1"/>
      <c r="H16" s="6"/>
    </row>
    <row r="17" spans="2:8" ht="15">
      <c r="B17" s="2"/>
      <c r="C17" s="1"/>
      <c r="D17" s="6"/>
      <c r="E17" s="6"/>
      <c r="F17" s="2"/>
      <c r="G17" s="1"/>
      <c r="H17" s="6"/>
    </row>
    <row r="18" spans="3:7" ht="15">
      <c r="C18" s="1"/>
      <c r="G18" s="1"/>
    </row>
    <row r="19" spans="2:7" ht="15">
      <c r="B19" s="2" t="s">
        <v>22</v>
      </c>
      <c r="C19" s="1"/>
      <c r="F19" s="2" t="s">
        <v>6</v>
      </c>
      <c r="G19" s="1"/>
    </row>
    <row r="20" spans="2:7" ht="15">
      <c r="B20" t="s">
        <v>23</v>
      </c>
      <c r="C20" s="1"/>
      <c r="F20" t="s">
        <v>33</v>
      </c>
      <c r="G20" s="1">
        <v>633160.11</v>
      </c>
    </row>
    <row r="21" spans="2:7" ht="15">
      <c r="B21" t="s">
        <v>24</v>
      </c>
      <c r="C21" s="1">
        <v>65167.59</v>
      </c>
      <c r="F21" t="s">
        <v>34</v>
      </c>
      <c r="G21" s="1">
        <v>-1438993.62</v>
      </c>
    </row>
    <row r="22" spans="2:7" ht="15">
      <c r="B22" t="s">
        <v>41</v>
      </c>
      <c r="C22" s="17">
        <v>-63480.85</v>
      </c>
      <c r="G22" s="17"/>
    </row>
    <row r="23" spans="2:7" ht="15">
      <c r="B23" t="s">
        <v>25</v>
      </c>
      <c r="C23" s="1"/>
      <c r="F23" t="s">
        <v>35</v>
      </c>
      <c r="G23" s="1">
        <v>45463.2</v>
      </c>
    </row>
    <row r="24" spans="3:10" ht="15">
      <c r="C24" s="1"/>
      <c r="G24" s="1"/>
      <c r="I24" s="6"/>
      <c r="J24" s="6"/>
    </row>
    <row r="25" spans="2:9" ht="15">
      <c r="B25" s="2" t="s">
        <v>26</v>
      </c>
      <c r="C25" s="1"/>
      <c r="D25" s="6">
        <f>SUM(C20:C23)</f>
        <v>1686.739999999998</v>
      </c>
      <c r="E25" s="6"/>
      <c r="F25" s="2" t="s">
        <v>36</v>
      </c>
      <c r="G25" s="1"/>
      <c r="H25" s="6">
        <f>SUM(G20:G23)</f>
        <v>-760370.3100000002</v>
      </c>
      <c r="I25" s="6"/>
    </row>
    <row r="26" spans="3:7" ht="15">
      <c r="C26" s="1"/>
      <c r="G26" s="1"/>
    </row>
    <row r="27" spans="2:7" ht="15">
      <c r="B27" s="2" t="s">
        <v>2</v>
      </c>
      <c r="C27" s="1"/>
      <c r="G27" s="1"/>
    </row>
    <row r="28" spans="3:9" ht="16.5" customHeight="1">
      <c r="C28" s="1"/>
      <c r="G28" s="1"/>
      <c r="I28" s="6">
        <f>+H28-D28</f>
        <v>0</v>
      </c>
    </row>
    <row r="29" spans="2:8" ht="15">
      <c r="B29" t="s">
        <v>37</v>
      </c>
      <c r="C29" s="1">
        <v>48498</v>
      </c>
      <c r="G29" s="1"/>
      <c r="H29" s="6"/>
    </row>
    <row r="30" spans="2:8" ht="15">
      <c r="B30" s="2"/>
      <c r="C30" s="1"/>
      <c r="D30" s="6"/>
      <c r="E30" s="6"/>
      <c r="G30" s="1"/>
      <c r="H30" s="6"/>
    </row>
    <row r="31" spans="2:7" ht="15">
      <c r="B31" s="2" t="s">
        <v>38</v>
      </c>
      <c r="C31" s="1"/>
      <c r="D31" s="6">
        <f>SUM(C29)</f>
        <v>48498</v>
      </c>
      <c r="G31" s="1"/>
    </row>
    <row r="32" spans="3:7" ht="15">
      <c r="C32" s="1"/>
      <c r="G32" s="1"/>
    </row>
    <row r="33" spans="2:8" ht="30">
      <c r="B33" s="8" t="s">
        <v>3</v>
      </c>
      <c r="C33" s="9"/>
      <c r="D33" s="10">
        <f>SUM(D7:D31)</f>
        <v>3048236.3600000003</v>
      </c>
      <c r="E33" s="10"/>
      <c r="F33" s="11" t="s">
        <v>7</v>
      </c>
      <c r="G33" s="9"/>
      <c r="H33" s="10">
        <f>H15+H25</f>
        <v>3048236.36</v>
      </c>
    </row>
    <row r="34" ht="15">
      <c r="C34" s="1"/>
    </row>
    <row r="35" ht="15">
      <c r="C35" s="1"/>
    </row>
    <row r="36" ht="15">
      <c r="C36" s="1"/>
    </row>
    <row r="37" ht="15">
      <c r="C37" s="1"/>
    </row>
    <row r="38" ht="15">
      <c r="C38" s="1"/>
    </row>
    <row r="39" ht="15">
      <c r="C39" s="1"/>
    </row>
    <row r="40" ht="15">
      <c r="C40" s="1"/>
    </row>
    <row r="41" ht="15">
      <c r="C41" s="1"/>
    </row>
    <row r="42" ht="15">
      <c r="C42" s="1"/>
    </row>
    <row r="43" ht="15">
      <c r="C43" s="1"/>
    </row>
    <row r="44" ht="15">
      <c r="C44" s="1"/>
    </row>
  </sheetData>
  <sheetProtection/>
  <mergeCells count="2">
    <mergeCell ref="A1:H1"/>
    <mergeCell ref="A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3">
      <selection activeCell="G28" sqref="G28"/>
    </sheetView>
  </sheetViews>
  <sheetFormatPr defaultColWidth="11.421875" defaultRowHeight="15"/>
  <cols>
    <col min="1" max="1" width="6.57421875" style="0" customWidth="1"/>
    <col min="2" max="2" width="31.28125" style="0" customWidth="1"/>
    <col min="3" max="3" width="16.7109375" style="0" customWidth="1"/>
    <col min="4" max="4" width="15.57421875" style="0" customWidth="1"/>
    <col min="5" max="5" width="7.57421875" style="0" customWidth="1"/>
    <col min="6" max="6" width="29.00390625" style="0" customWidth="1"/>
    <col min="7" max="10" width="15.140625" style="0" bestFit="1" customWidth="1"/>
  </cols>
  <sheetData>
    <row r="1" spans="1:8" ht="22.5" customHeight="1">
      <c r="A1" s="23" t="s">
        <v>13</v>
      </c>
      <c r="B1" s="23"/>
      <c r="C1" s="23"/>
      <c r="D1" s="23"/>
      <c r="E1" s="23"/>
      <c r="F1" s="23"/>
      <c r="G1" s="23"/>
      <c r="H1" s="23"/>
    </row>
    <row r="2" spans="1:8" ht="22.5" customHeight="1">
      <c r="A2" s="23" t="s">
        <v>42</v>
      </c>
      <c r="B2" s="23"/>
      <c r="C2" s="23"/>
      <c r="D2" s="23"/>
      <c r="E2" s="23"/>
      <c r="F2" s="23"/>
      <c r="G2" s="23"/>
      <c r="H2" s="23"/>
    </row>
    <row r="3" spans="1:7" ht="15">
      <c r="A3" s="4"/>
      <c r="B3" s="4"/>
      <c r="C3" s="4"/>
      <c r="D3" s="4"/>
      <c r="E3" s="5"/>
      <c r="F3" s="4"/>
      <c r="G3" s="4"/>
    </row>
    <row r="4" ht="15">
      <c r="B4" s="2" t="s">
        <v>0</v>
      </c>
    </row>
    <row r="5" spans="2:6" ht="15">
      <c r="B5" s="12" t="s">
        <v>14</v>
      </c>
      <c r="C5" s="1">
        <v>40276150.75</v>
      </c>
      <c r="F5" t="s">
        <v>4</v>
      </c>
    </row>
    <row r="6" spans="2:7" ht="15">
      <c r="B6" t="s">
        <v>15</v>
      </c>
      <c r="C6" s="1">
        <v>0</v>
      </c>
      <c r="F6" t="s">
        <v>27</v>
      </c>
      <c r="G6" s="1">
        <v>165598534.88</v>
      </c>
    </row>
    <row r="7" spans="2:7" ht="15">
      <c r="B7" t="s">
        <v>16</v>
      </c>
      <c r="C7" s="1">
        <v>0</v>
      </c>
      <c r="F7" t="s">
        <v>28</v>
      </c>
      <c r="G7" s="1">
        <v>2118634.42</v>
      </c>
    </row>
    <row r="8" spans="2:10" ht="15">
      <c r="B8" t="s">
        <v>17</v>
      </c>
      <c r="C8" s="1">
        <v>0</v>
      </c>
      <c r="G8" s="1"/>
      <c r="J8" s="6"/>
    </row>
    <row r="9" spans="2:8" ht="15">
      <c r="B9" t="s">
        <v>18</v>
      </c>
      <c r="C9" s="1">
        <v>65244559.51</v>
      </c>
      <c r="F9" s="2" t="s">
        <v>5</v>
      </c>
      <c r="G9" s="1"/>
      <c r="H9" s="6">
        <f>SUM(G6:G7)</f>
        <v>167717169.29999998</v>
      </c>
    </row>
    <row r="10" spans="2:8" ht="30">
      <c r="B10" s="15" t="s">
        <v>19</v>
      </c>
      <c r="C10" s="1"/>
      <c r="F10" s="2"/>
      <c r="G10" s="1"/>
      <c r="H10" s="6"/>
    </row>
    <row r="11" spans="2:7" ht="15">
      <c r="B11" t="s">
        <v>20</v>
      </c>
      <c r="C11" s="20"/>
      <c r="F11" s="2" t="s">
        <v>29</v>
      </c>
      <c r="G11" s="1"/>
    </row>
    <row r="12" spans="2:7" ht="15">
      <c r="B12" t="s">
        <v>21</v>
      </c>
      <c r="C12" s="1"/>
      <c r="F12" t="s">
        <v>30</v>
      </c>
      <c r="G12" s="1">
        <v>95316258.24</v>
      </c>
    </row>
    <row r="13" spans="2:8" ht="15">
      <c r="B13" s="2" t="s">
        <v>1</v>
      </c>
      <c r="C13" s="1"/>
      <c r="D13" s="6">
        <f>SUM(C5:C12)</f>
        <v>105520710.25999999</v>
      </c>
      <c r="E13" s="6"/>
      <c r="F13" s="2" t="s">
        <v>31</v>
      </c>
      <c r="G13" s="1"/>
      <c r="H13" s="6">
        <f>G12</f>
        <v>95316258.24</v>
      </c>
    </row>
    <row r="14" spans="2:8" ht="15">
      <c r="B14" s="2"/>
      <c r="C14" s="1"/>
      <c r="D14" s="6"/>
      <c r="E14" s="6"/>
      <c r="F14" s="2"/>
      <c r="G14" s="1"/>
      <c r="H14" s="6"/>
    </row>
    <row r="15" spans="2:8" ht="15">
      <c r="B15" s="2"/>
      <c r="C15" s="1"/>
      <c r="D15" s="6"/>
      <c r="E15" s="6"/>
      <c r="F15" s="2" t="s">
        <v>32</v>
      </c>
      <c r="G15" s="1"/>
      <c r="H15" s="6">
        <f>H9+H13</f>
        <v>263033427.53999996</v>
      </c>
    </row>
    <row r="16" spans="2:8" ht="15">
      <c r="B16" s="2"/>
      <c r="C16" s="1"/>
      <c r="D16" s="6"/>
      <c r="E16" s="6"/>
      <c r="G16" s="1"/>
      <c r="H16" s="6"/>
    </row>
    <row r="17" spans="2:8" ht="15">
      <c r="B17" s="2"/>
      <c r="C17" s="1"/>
      <c r="D17" s="6"/>
      <c r="E17" s="6"/>
      <c r="F17" s="2"/>
      <c r="G17" s="1"/>
      <c r="H17" s="6"/>
    </row>
    <row r="18" spans="3:7" ht="15">
      <c r="C18" s="1"/>
      <c r="G18" s="1"/>
    </row>
    <row r="19" spans="2:7" ht="15">
      <c r="B19" s="2" t="s">
        <v>22</v>
      </c>
      <c r="C19" s="1"/>
      <c r="F19" s="2" t="s">
        <v>6</v>
      </c>
      <c r="G19" s="1"/>
    </row>
    <row r="20" spans="2:9" ht="15">
      <c r="B20" t="s">
        <v>23</v>
      </c>
      <c r="C20" s="1">
        <v>105118857.18</v>
      </c>
      <c r="F20" t="s">
        <v>33</v>
      </c>
      <c r="G20" s="1">
        <v>4959575.04</v>
      </c>
      <c r="I20" s="6">
        <f>+H20+H10</f>
        <v>0</v>
      </c>
    </row>
    <row r="21" spans="2:7" ht="15">
      <c r="B21" t="s">
        <v>24</v>
      </c>
      <c r="C21" s="1">
        <v>33112081.81</v>
      </c>
      <c r="F21" t="s">
        <v>34</v>
      </c>
      <c r="G21" s="1">
        <v>-29924671.43</v>
      </c>
    </row>
    <row r="22" spans="2:7" ht="15">
      <c r="B22" t="s">
        <v>41</v>
      </c>
      <c r="C22" s="17">
        <v>-27410975.72</v>
      </c>
      <c r="G22" s="17"/>
    </row>
    <row r="23" spans="2:7" ht="15">
      <c r="B23" t="s">
        <v>25</v>
      </c>
      <c r="C23" s="1">
        <v>3793943</v>
      </c>
      <c r="F23" t="s">
        <v>35</v>
      </c>
      <c r="G23" s="1">
        <v>-17766529.6</v>
      </c>
    </row>
    <row r="24" spans="3:7" ht="15">
      <c r="C24" s="1"/>
      <c r="G24" s="1"/>
    </row>
    <row r="25" spans="2:10" ht="15">
      <c r="B25" s="2" t="s">
        <v>26</v>
      </c>
      <c r="C25" s="1"/>
      <c r="D25" s="6">
        <f>SUM(C20:C23)</f>
        <v>114613906.27000001</v>
      </c>
      <c r="E25" s="6"/>
      <c r="F25" s="2" t="s">
        <v>36</v>
      </c>
      <c r="G25" s="1"/>
      <c r="H25" s="6">
        <f>SUM(G20:G23)</f>
        <v>-42731625.99</v>
      </c>
      <c r="J25" s="6"/>
    </row>
    <row r="26" spans="3:7" ht="15">
      <c r="C26" s="1"/>
      <c r="G26" s="1"/>
    </row>
    <row r="27" spans="2:7" ht="15">
      <c r="B27" s="2" t="s">
        <v>2</v>
      </c>
      <c r="C27" s="1"/>
      <c r="G27" s="1"/>
    </row>
    <row r="28" spans="3:7" ht="15">
      <c r="C28" s="1"/>
      <c r="G28" s="1"/>
    </row>
    <row r="29" spans="2:9" ht="15">
      <c r="B29" t="s">
        <v>37</v>
      </c>
      <c r="C29" s="1">
        <v>167185.02</v>
      </c>
      <c r="G29" s="1"/>
      <c r="H29" s="6"/>
      <c r="I29" s="6">
        <f>+H29-D29</f>
        <v>0</v>
      </c>
    </row>
    <row r="30" spans="2:8" ht="15">
      <c r="B30" s="2"/>
      <c r="C30" s="1"/>
      <c r="D30" s="6"/>
      <c r="E30" s="6"/>
      <c r="G30" s="1"/>
      <c r="H30" s="6"/>
    </row>
    <row r="31" spans="2:7" ht="15">
      <c r="B31" s="2" t="s">
        <v>38</v>
      </c>
      <c r="C31" s="1"/>
      <c r="D31" s="6">
        <f>SUM(C29)</f>
        <v>167185.02</v>
      </c>
      <c r="G31" s="1"/>
    </row>
    <row r="32" spans="3:7" ht="15">
      <c r="C32" s="1"/>
      <c r="G32" s="1"/>
    </row>
    <row r="33" spans="2:8" ht="30">
      <c r="B33" s="8" t="s">
        <v>3</v>
      </c>
      <c r="C33" s="9"/>
      <c r="D33" s="10">
        <f>SUM(D4:D31)</f>
        <v>220301801.55</v>
      </c>
      <c r="E33" s="10"/>
      <c r="F33" s="11" t="s">
        <v>7</v>
      </c>
      <c r="G33" s="9"/>
      <c r="H33" s="10">
        <f>H15+H25</f>
        <v>220301801.54999995</v>
      </c>
    </row>
    <row r="34" ht="15">
      <c r="C34" s="1"/>
    </row>
    <row r="35" ht="15">
      <c r="C35" s="1"/>
    </row>
    <row r="36" ht="15">
      <c r="C36" s="1"/>
    </row>
    <row r="37" ht="15">
      <c r="C37" s="1"/>
    </row>
    <row r="38" ht="15">
      <c r="C38" s="1"/>
    </row>
    <row r="39" ht="15">
      <c r="C39" s="1"/>
    </row>
    <row r="40" ht="15">
      <c r="C40" s="1"/>
    </row>
    <row r="41" ht="15">
      <c r="C41" s="1"/>
    </row>
    <row r="42" ht="15">
      <c r="C42" s="1"/>
    </row>
    <row r="43" ht="15">
      <c r="C43" s="1"/>
    </row>
    <row r="44" ht="15">
      <c r="C44" s="1"/>
    </row>
    <row r="45" ht="15">
      <c r="C45" s="1"/>
    </row>
  </sheetData>
  <sheetProtection/>
  <mergeCells count="2">
    <mergeCell ref="A1:H1"/>
    <mergeCell ref="A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1">
      <selection activeCell="F22" sqref="F22"/>
    </sheetView>
  </sheetViews>
  <sheetFormatPr defaultColWidth="11.421875" defaultRowHeight="15"/>
  <cols>
    <col min="1" max="1" width="6.57421875" style="0" customWidth="1"/>
    <col min="2" max="2" width="32.140625" style="0" customWidth="1"/>
    <col min="3" max="3" width="16.7109375" style="0" customWidth="1"/>
    <col min="4" max="4" width="16.421875" style="0" customWidth="1"/>
    <col min="5" max="5" width="7.57421875" style="0" customWidth="1"/>
    <col min="6" max="6" width="29.00390625" style="0" customWidth="1"/>
    <col min="7" max="7" width="15.140625" style="0" bestFit="1" customWidth="1"/>
    <col min="8" max="8" width="16.421875" style="0" customWidth="1"/>
    <col min="9" max="10" width="15.140625" style="0" bestFit="1" customWidth="1"/>
  </cols>
  <sheetData>
    <row r="1" spans="1:8" ht="22.5" customHeight="1">
      <c r="A1" s="23" t="s">
        <v>39</v>
      </c>
      <c r="B1" s="23"/>
      <c r="C1" s="23"/>
      <c r="D1" s="23"/>
      <c r="E1" s="23"/>
      <c r="F1" s="23"/>
      <c r="G1" s="23"/>
      <c r="H1" s="23"/>
    </row>
    <row r="2" spans="1:8" ht="17.25" customHeight="1">
      <c r="A2" s="23" t="s">
        <v>44</v>
      </c>
      <c r="B2" s="23"/>
      <c r="C2" s="23"/>
      <c r="D2" s="23"/>
      <c r="E2" s="23"/>
      <c r="F2" s="23"/>
      <c r="G2" s="23"/>
      <c r="H2" s="23"/>
    </row>
    <row r="3" spans="1:7" ht="7.5" customHeight="1">
      <c r="A3" s="5"/>
      <c r="B3" s="5"/>
      <c r="C3" s="5"/>
      <c r="D3" s="5"/>
      <c r="E3" s="5"/>
      <c r="F3" s="5"/>
      <c r="G3" s="5"/>
    </row>
    <row r="4" ht="15">
      <c r="B4" s="2" t="s">
        <v>0</v>
      </c>
    </row>
    <row r="5" spans="2:6" ht="15">
      <c r="B5" s="12" t="s">
        <v>14</v>
      </c>
      <c r="C5" s="18">
        <f>GUAYMAS!C5+EMPALME!C5+'SAN CARLOS'!C5+CANANEA!C5+VICAM!C5+'DIRECCION GRAL.'!C5</f>
        <v>43030674.58</v>
      </c>
      <c r="F5" t="s">
        <v>4</v>
      </c>
    </row>
    <row r="6" spans="2:7" ht="15">
      <c r="B6" t="s">
        <v>15</v>
      </c>
      <c r="C6" s="18">
        <f>GUAYMAS!C6+EMPALME!C6+'SAN CARLOS'!C6+CANANEA!C6+VICAM!C6+'DIRECCION GRAL.'!C6</f>
        <v>0</v>
      </c>
      <c r="F6" t="s">
        <v>27</v>
      </c>
      <c r="G6" s="16">
        <f>GUAYMAS!G6+EMPALME!G6+'SAN CARLOS'!G6+CANANEA!G6+VICAM!G6+'DIRECCION GRAL.'!G6</f>
        <v>317993036.14</v>
      </c>
    </row>
    <row r="7" spans="2:7" ht="15">
      <c r="B7" t="s">
        <v>16</v>
      </c>
      <c r="C7" s="18">
        <f>GUAYMAS!C7+EMPALME!C7+'SAN CARLOS'!C7+CANANEA!C7+VICAM!C7+'DIRECCION GRAL.'!C7</f>
        <v>0</v>
      </c>
      <c r="F7" t="s">
        <v>28</v>
      </c>
      <c r="G7" s="16">
        <f>GUAYMAS!G7+EMPALME!G7+'SAN CARLOS'!G7+CANANEA!G7+VICAM!G7+'DIRECCION GRAL.'!G7</f>
        <v>3789292.8099999996</v>
      </c>
    </row>
    <row r="8" spans="2:10" ht="15">
      <c r="B8" t="s">
        <v>17</v>
      </c>
      <c r="C8" s="18">
        <f>GUAYMAS!C8+EMPALME!C8+'SAN CARLOS'!C8+CANANEA!C8+VICAM!C8+'DIRECCION GRAL.'!C8</f>
        <v>0</v>
      </c>
      <c r="G8" s="16"/>
      <c r="J8" s="6"/>
    </row>
    <row r="9" spans="2:8" ht="15">
      <c r="B9" t="s">
        <v>18</v>
      </c>
      <c r="C9" s="18">
        <f>GUAYMAS!C9+EMPALME!C9+'SAN CARLOS'!C9+CANANEA!C9+VICAM!C9+'DIRECCION GRAL.'!C9</f>
        <v>451048915.26</v>
      </c>
      <c r="F9" s="2" t="s">
        <v>5</v>
      </c>
      <c r="G9" s="16"/>
      <c r="H9" s="6">
        <f>SUM(G6:G7)</f>
        <v>321782328.95</v>
      </c>
    </row>
    <row r="10" spans="2:8" ht="30">
      <c r="B10" s="15" t="s">
        <v>19</v>
      </c>
      <c r="C10" s="18">
        <f>GUAYMAS!C10+EMPALME!C10+'SAN CARLOS'!C10+CANANEA!C10+VICAM!C10+'DIRECCION GRAL.'!C10</f>
        <v>4009391.6200000006</v>
      </c>
      <c r="F10" s="2"/>
      <c r="G10" s="16"/>
      <c r="H10" s="6"/>
    </row>
    <row r="11" spans="2:7" ht="15">
      <c r="B11" t="s">
        <v>20</v>
      </c>
      <c r="C11" s="18">
        <f>GUAYMAS!C11+EMPALME!C11+'SAN CARLOS'!C11+CANANEA!C11+VICAM!C11+'DIRECCION GRAL.'!C11</f>
        <v>12679632.73</v>
      </c>
      <c r="F11" s="2" t="s">
        <v>29</v>
      </c>
      <c r="G11" s="16"/>
    </row>
    <row r="12" spans="2:7" ht="15">
      <c r="B12" t="s">
        <v>21</v>
      </c>
      <c r="C12" s="18">
        <f>GUAYMAS!C12+EMPALME!C12+'SAN CARLOS'!C12+CANANEA!C12+VICAM!C12+'DIRECCION GRAL.'!C12</f>
        <v>-239476232.23</v>
      </c>
      <c r="F12" t="s">
        <v>30</v>
      </c>
      <c r="G12" s="16">
        <f>GUAYMAS!G12+EMPALME!G12+'SAN CARLOS'!G12+CANANEA!G12+VICAM!G12+'DIRECCION GRAL.'!G12</f>
        <v>324974506.42</v>
      </c>
    </row>
    <row r="13" spans="2:8" ht="15">
      <c r="B13" s="2" t="s">
        <v>1</v>
      </c>
      <c r="C13" s="16"/>
      <c r="D13" s="19">
        <f>C6+C7+C8+C9+C10+C11+C12+C5</f>
        <v>271292381.96000004</v>
      </c>
      <c r="E13" s="6"/>
      <c r="F13" s="2" t="s">
        <v>31</v>
      </c>
      <c r="G13" s="16"/>
      <c r="H13" s="6">
        <f>G12</f>
        <v>324974506.42</v>
      </c>
    </row>
    <row r="14" spans="2:8" ht="15">
      <c r="B14" s="2"/>
      <c r="C14" s="16"/>
      <c r="D14" s="6"/>
      <c r="E14" s="6"/>
      <c r="F14" s="2"/>
      <c r="G14" s="16"/>
      <c r="H14" s="6"/>
    </row>
    <row r="15" spans="2:8" ht="15">
      <c r="B15" s="2"/>
      <c r="C15" s="16"/>
      <c r="D15" s="6"/>
      <c r="E15" s="6"/>
      <c r="F15" s="2" t="s">
        <v>32</v>
      </c>
      <c r="G15" s="16"/>
      <c r="H15" s="6">
        <f>H9+H13</f>
        <v>646756835.37</v>
      </c>
    </row>
    <row r="16" spans="2:8" ht="15">
      <c r="B16" s="2"/>
      <c r="C16" s="16"/>
      <c r="D16" s="6"/>
      <c r="E16" s="6"/>
      <c r="G16" s="16"/>
      <c r="H16" s="6"/>
    </row>
    <row r="17" spans="2:10" ht="7.5" customHeight="1">
      <c r="B17" s="2"/>
      <c r="C17" s="16"/>
      <c r="D17" s="6"/>
      <c r="E17" s="6"/>
      <c r="F17" s="2"/>
      <c r="G17" s="16"/>
      <c r="H17" s="6"/>
      <c r="J17" t="s">
        <v>40</v>
      </c>
    </row>
    <row r="18" spans="3:7" ht="10.5" customHeight="1">
      <c r="C18" s="16"/>
      <c r="G18" s="16"/>
    </row>
    <row r="19" spans="2:7" ht="15">
      <c r="B19" s="2" t="s">
        <v>22</v>
      </c>
      <c r="C19" s="16"/>
      <c r="F19" s="2" t="s">
        <v>6</v>
      </c>
      <c r="G19" s="16"/>
    </row>
    <row r="20" spans="2:9" ht="15">
      <c r="B20" t="s">
        <v>23</v>
      </c>
      <c r="C20" s="16">
        <f>GUAYMAS!C20+EMPALME!C20+'SAN CARLOS'!C20+CANANEA!C20+VICAM!C20+'DIRECCION GRAL.'!C20</f>
        <v>573347627.41</v>
      </c>
      <c r="F20" t="s">
        <v>33</v>
      </c>
      <c r="G20" s="16">
        <f>GUAYMAS!G20+EMPALME!G20+'SAN CARLOS'!G20+CANANEA!G20+VICAM!G20+'DIRECCION GRAL.'!G20</f>
        <v>8578325.81</v>
      </c>
      <c r="I20" s="6"/>
    </row>
    <row r="21" spans="2:7" ht="15">
      <c r="B21" t="s">
        <v>24</v>
      </c>
      <c r="C21" s="16">
        <f>GUAYMAS!C21+EMPALME!C21+'SAN CARLOS'!C21+CANANEA!C21+VICAM!C21+'DIRECCION GRAL.'!C21</f>
        <v>77425946.4</v>
      </c>
      <c r="F21" t="s">
        <v>34</v>
      </c>
      <c r="G21" s="16">
        <f>GUAYMAS!G21+EMPALME!G21+'SAN CARLOS'!G21+CANANEA!G21+VICAM!G21+'DIRECCION GRAL.'!G21</f>
        <v>215244709.93999997</v>
      </c>
    </row>
    <row r="22" spans="2:7" ht="15">
      <c r="B22" t="s">
        <v>41</v>
      </c>
      <c r="C22" s="16">
        <f>GUAYMAS!C22+EMPALME!C22+'SAN CARLOS'!C22+CANANEA!C22+VICAM!C22+'DIRECCION GRAL.'!C22</f>
        <v>-76222629.02000001</v>
      </c>
      <c r="G22" s="16"/>
    </row>
    <row r="23" spans="2:7" ht="15">
      <c r="B23" t="s">
        <v>25</v>
      </c>
      <c r="C23" s="16">
        <f>GUAYMAS!C23+EMPALME!C23+'SAN CARLOS'!C23+CANANEA!C23+VICAM!C23+'DIRECCION GRAL.'!C23</f>
        <v>4271342.5</v>
      </c>
      <c r="F23" t="s">
        <v>35</v>
      </c>
      <c r="G23" s="16">
        <f>GUAYMAS!G23+EMPALME!G23+'SAN CARLOS'!G23+CANANEA!G23+VICAM!G23+'DIRECCION GRAL.'!G23</f>
        <v>-16697988.370000001</v>
      </c>
    </row>
    <row r="24" spans="3:7" ht="15">
      <c r="C24" s="16"/>
      <c r="G24" s="16"/>
    </row>
    <row r="25" spans="2:10" ht="15">
      <c r="B25" s="2" t="s">
        <v>26</v>
      </c>
      <c r="C25" s="16"/>
      <c r="D25" s="6">
        <f>SUM(C20:C23)</f>
        <v>578822287.29</v>
      </c>
      <c r="E25" s="6"/>
      <c r="F25" s="2" t="s">
        <v>36</v>
      </c>
      <c r="G25" s="16"/>
      <c r="H25" s="6">
        <f>SUM(G20:G23)</f>
        <v>207125047.37999997</v>
      </c>
      <c r="I25" s="6"/>
      <c r="J25" s="6"/>
    </row>
    <row r="26" spans="3:9" ht="12.75" customHeight="1">
      <c r="C26" s="16"/>
      <c r="G26" s="1"/>
      <c r="I26" s="6"/>
    </row>
    <row r="27" spans="2:7" ht="15">
      <c r="B27" s="2" t="s">
        <v>2</v>
      </c>
      <c r="C27" s="16"/>
      <c r="G27" s="1"/>
    </row>
    <row r="28" spans="3:7" ht="10.5" customHeight="1">
      <c r="C28" s="16"/>
      <c r="G28" s="1"/>
    </row>
    <row r="29" spans="2:9" ht="15">
      <c r="B29" t="s">
        <v>37</v>
      </c>
      <c r="C29" s="16">
        <f>GUAYMAS!C29+EMPALME!C29+'SAN CARLOS'!C29+CANANEA!C29+VICAM!C29+'DIRECCION GRAL.'!C29</f>
        <v>3767213.5</v>
      </c>
      <c r="G29" s="1"/>
      <c r="H29" s="6"/>
      <c r="I29" s="6"/>
    </row>
    <row r="30" spans="2:8" ht="11.25" customHeight="1">
      <c r="B30" s="2"/>
      <c r="C30" s="16"/>
      <c r="D30" s="6"/>
      <c r="E30" s="6"/>
      <c r="G30" s="1"/>
      <c r="H30" s="6"/>
    </row>
    <row r="31" spans="2:7" ht="15">
      <c r="B31" s="2" t="s">
        <v>38</v>
      </c>
      <c r="C31" s="1"/>
      <c r="D31" s="6">
        <f>SUM(C29)</f>
        <v>3767213.5</v>
      </c>
      <c r="G31" s="1"/>
    </row>
    <row r="32" spans="3:7" ht="15">
      <c r="C32" s="1"/>
      <c r="G32" s="1"/>
    </row>
    <row r="33" spans="2:8" ht="30">
      <c r="B33" s="8" t="s">
        <v>3</v>
      </c>
      <c r="C33" s="9"/>
      <c r="D33" s="10">
        <f>SUM(D5:D32)</f>
        <v>853881882.75</v>
      </c>
      <c r="E33" s="10"/>
      <c r="F33" s="11" t="s">
        <v>7</v>
      </c>
      <c r="G33" s="9"/>
      <c r="H33" s="10">
        <f>H15+H25</f>
        <v>853881882.75</v>
      </c>
    </row>
    <row r="34" ht="15">
      <c r="C34" s="1"/>
    </row>
    <row r="35" spans="4:8" ht="15">
      <c r="D35" s="1"/>
      <c r="H35" s="6">
        <f>D33-H33</f>
        <v>0</v>
      </c>
    </row>
    <row r="36" spans="2:7" ht="15">
      <c r="B36" s="24"/>
      <c r="C36" s="24"/>
      <c r="D36" s="1"/>
      <c r="F36" s="24"/>
      <c r="G36" s="24"/>
    </row>
    <row r="37" spans="2:7" ht="15">
      <c r="B37" s="24"/>
      <c r="C37" s="24"/>
      <c r="F37" s="24"/>
      <c r="G37" s="24"/>
    </row>
    <row r="38" ht="15">
      <c r="C38" s="17"/>
    </row>
    <row r="40" spans="1:5" ht="15">
      <c r="A40" s="21"/>
      <c r="B40" s="24"/>
      <c r="C40" s="24"/>
      <c r="D40" s="24"/>
      <c r="E40" s="24"/>
    </row>
    <row r="41" spans="1:5" ht="15">
      <c r="A41" s="21"/>
      <c r="B41" s="24"/>
      <c r="C41" s="24"/>
      <c r="D41" s="24"/>
      <c r="E41" s="24"/>
    </row>
    <row r="42" spans="2:5" ht="15">
      <c r="B42" s="24"/>
      <c r="C42" s="24"/>
      <c r="D42" s="24"/>
      <c r="E42" s="24"/>
    </row>
    <row r="43" ht="15">
      <c r="C43" s="1"/>
    </row>
    <row r="44" ht="15">
      <c r="C44" s="1"/>
    </row>
    <row r="45" ht="15">
      <c r="C45" s="1"/>
    </row>
  </sheetData>
  <sheetProtection/>
  <mergeCells count="12">
    <mergeCell ref="B41:C41"/>
    <mergeCell ref="D41:E41"/>
    <mergeCell ref="B42:C42"/>
    <mergeCell ref="D42:E42"/>
    <mergeCell ref="B40:C40"/>
    <mergeCell ref="D40:E40"/>
    <mergeCell ref="A1:H1"/>
    <mergeCell ref="A2:H2"/>
    <mergeCell ref="B36:C36"/>
    <mergeCell ref="F36:G36"/>
    <mergeCell ref="F37:G37"/>
    <mergeCell ref="B37:C3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Maria.Valdez</dc:creator>
  <cp:keywords/>
  <dc:description/>
  <cp:lastModifiedBy>leticia.castillo</cp:lastModifiedBy>
  <cp:lastPrinted>2012-07-19T17:59:51Z</cp:lastPrinted>
  <dcterms:created xsi:type="dcterms:W3CDTF">2010-05-28T19:40:05Z</dcterms:created>
  <dcterms:modified xsi:type="dcterms:W3CDTF">2015-05-06T16:08:06Z</dcterms:modified>
  <cp:category/>
  <cp:version/>
  <cp:contentType/>
  <cp:contentStatus/>
</cp:coreProperties>
</file>