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455" windowWidth="15195" windowHeight="6750"/>
  </bookViews>
  <sheets>
    <sheet name="2.4" sheetId="1" r:id="rId1"/>
    <sheet name="2.5" sheetId="2" r:id="rId2"/>
    <sheet name="2.6" sheetId="12" r:id="rId3"/>
    <sheet name="3.5" sheetId="5" r:id="rId4"/>
    <sheet name="3.6" sheetId="6" r:id="rId5"/>
    <sheet name="4.1" sheetId="3" r:id="rId6"/>
    <sheet name="4.2" sheetId="4" r:id="rId7"/>
    <sheet name="5.5" sheetId="7" r:id="rId8"/>
    <sheet name="5.6" sheetId="8" r:id="rId9"/>
    <sheet name="5.7" sheetId="9" r:id="rId10"/>
    <sheet name="5.8" sheetId="11" r:id="rId11"/>
    <sheet name="5.9" sheetId="13" r:id="rId12"/>
    <sheet name="5.17" sheetId="17" r:id="rId13"/>
    <sheet name="6.20" sheetId="15" r:id="rId14"/>
    <sheet name="6.21" sheetId="18" r:id="rId15"/>
    <sheet name="6.7 DEFUNCIONES" sheetId="16" r:id="rId16"/>
    <sheet name="6.8" sheetId="19" r:id="rId17"/>
  </sheets>
  <externalReferences>
    <externalReference r:id="rId18"/>
  </externalReferences>
  <definedNames>
    <definedName name="A_impresión_IM" localSheetId="2">#REF!</definedName>
    <definedName name="A_impresión_IM" localSheetId="6">#REF!</definedName>
    <definedName name="A_impresión_IM" localSheetId="12">#REF!</definedName>
    <definedName name="A_impresión_IM" localSheetId="10">#REF!</definedName>
    <definedName name="A_impresión_IM" localSheetId="11">#REF!</definedName>
    <definedName name="A_impresión_IM" localSheetId="13">#REF!</definedName>
    <definedName name="A_impresión_IM" localSheetId="14">#REF!</definedName>
    <definedName name="A_impresión_IM" localSheetId="15">#REF!</definedName>
    <definedName name="A_impresión_IM" localSheetId="16">#REF!</definedName>
    <definedName name="A_impresión_IM">#REF!</definedName>
    <definedName name="_xlnm.Print_Area" localSheetId="1">'2.5'!$A$1:$Q$83</definedName>
    <definedName name="_xlnm.Print_Area" localSheetId="2">'2.6'!$D$1:$N$302</definedName>
    <definedName name="_xlnm.Print_Area" localSheetId="4">'3.6'!$A$1:$Y$87</definedName>
    <definedName name="_xlnm.Print_Area" localSheetId="5">'4.1'!$D$1:$N$83</definedName>
    <definedName name="_xlnm.Print_Area" localSheetId="6">'4.2'!$D$1:$N$82</definedName>
    <definedName name="_xlnm.Print_Area" localSheetId="12">'5.17'!$A$1:$N$23</definedName>
    <definedName name="_xlnm.Print_Area" localSheetId="7">'5.5'!$A$1:$R$86</definedName>
    <definedName name="_xlnm.Print_Area" localSheetId="8">'5.6'!$A$1:$S$87</definedName>
    <definedName name="_xlnm.Print_Area" localSheetId="10">'5.8'!$A$1:$R$84</definedName>
    <definedName name="_xlnm.Print_Area" localSheetId="11">'5.9'!$A$1:$S$83</definedName>
    <definedName name="_xlnm.Print_Area" localSheetId="13">'6.20'!$A$1:$O$28</definedName>
    <definedName name="_xlnm.Print_Area" localSheetId="14">'6.21'!$A$1:$I$28</definedName>
    <definedName name="_xlnm.Print_Area" localSheetId="15">'6.7 DEFUNCIONES'!$A$1:$O$26</definedName>
    <definedName name="_xlnm.Print_Area" localSheetId="16">'6.8'!$A$1:$I$26</definedName>
    <definedName name="_xlnm.Print_Area">#REF!</definedName>
    <definedName name="_xlnm.Database">'2.4'!$A$6:$P$7</definedName>
    <definedName name="BaseDeDatos2" localSheetId="2">#REF!</definedName>
    <definedName name="BaseDeDatos2" localSheetId="6">#REF!</definedName>
    <definedName name="BaseDeDatos2" localSheetId="10">#REF!</definedName>
    <definedName name="BaseDeDatos2" localSheetId="11">#REF!</definedName>
    <definedName name="BaseDeDatos2" localSheetId="14">#REF!</definedName>
    <definedName name="BaseDeDatos2" localSheetId="16">#REF!</definedName>
    <definedName name="BaseDeDatos2">#REF!</definedName>
    <definedName name="inegi" localSheetId="2">#REF!</definedName>
    <definedName name="inegi" localSheetId="6">#REF!</definedName>
    <definedName name="inegi" localSheetId="10">#REF!</definedName>
    <definedName name="inegi" localSheetId="11">#REF!</definedName>
    <definedName name="inegi" localSheetId="14">#REF!</definedName>
    <definedName name="inegi" localSheetId="16">#REF!</definedName>
    <definedName name="inegi">#REF!</definedName>
    <definedName name="inegi2" localSheetId="2">#REF!</definedName>
    <definedName name="inegi2" localSheetId="6">#REF!</definedName>
    <definedName name="inegi2" localSheetId="10">#REF!</definedName>
    <definedName name="inegi2" localSheetId="11">#REF!</definedName>
    <definedName name="inegi2" localSheetId="14">#REF!</definedName>
    <definedName name="inegi2" localSheetId="16">#REF!</definedName>
    <definedName name="inegi2">#REF!</definedName>
    <definedName name="inicio" localSheetId="14">'[1]5.2'!#REF!</definedName>
    <definedName name="inicio" localSheetId="16">'[1]5.2'!#REF!</definedName>
    <definedName name="inicio">'[1]5.2'!#REF!</definedName>
    <definedName name="inicio1" localSheetId="14">'[1]5.19 1a parte'!#REF!</definedName>
    <definedName name="inicio1" localSheetId="16">'[1]5.19 1a parte'!#REF!</definedName>
    <definedName name="inicio1">'[1]5.19 1a parte'!#REF!</definedName>
    <definedName name="inicio2" localSheetId="14">'[1]5.19 2a parte'!#REF!</definedName>
    <definedName name="inicio2" localSheetId="16">'[1]5.19 2a parte'!#REF!</definedName>
    <definedName name="inicio2">'[1]5.19 2a parte'!#REF!</definedName>
    <definedName name="_xlnm.Print_Titles" localSheetId="0">'2.4'!$1:$6</definedName>
    <definedName name="_xlnm.Print_Titles" localSheetId="1">'2.5'!$1:$7</definedName>
    <definedName name="_xlnm.Print_Titles" localSheetId="2">'2.6'!$1:$6</definedName>
    <definedName name="_xlnm.Print_Titles" localSheetId="3">'3.5'!$1:$7</definedName>
    <definedName name="_xlnm.Print_Titles" localSheetId="4">'3.6'!$1:$7</definedName>
    <definedName name="_xlnm.Print_Titles" localSheetId="5">'4.1'!$1:$5</definedName>
    <definedName name="_xlnm.Print_Titles" localSheetId="6">'4.2'!$1:$6</definedName>
    <definedName name="_xlnm.Print_Titles" localSheetId="12">'5.17'!$2:$6</definedName>
    <definedName name="_xlnm.Print_Titles" localSheetId="7">'5.5'!$1:$7</definedName>
    <definedName name="_xlnm.Print_Titles" localSheetId="8">'5.6'!$1:$7</definedName>
    <definedName name="_xlnm.Print_Titles" localSheetId="9">'5.7'!$A:$A,'5.7'!$1:$7</definedName>
    <definedName name="_xlnm.Print_Titles" localSheetId="10">'5.8'!$A:$A,'5.8'!$1:$7</definedName>
    <definedName name="_xlnm.Print_Titles" localSheetId="11">'5.9'!$A:$A,'5.9'!$1:$6</definedName>
    <definedName name="_xlnm.Print_Titles" localSheetId="13">'6.20'!$2:$6</definedName>
    <definedName name="_xlnm.Print_Titles" localSheetId="14">'6.21'!$2:$6</definedName>
    <definedName name="_xlnm.Print_Titles" localSheetId="15">'6.7 DEFUNCIONES'!$2:$6</definedName>
    <definedName name="_xlnm.Print_Titles" localSheetId="16">'6.8'!$2:$6</definedName>
  </definedNames>
  <calcPr calcId="144525"/>
</workbook>
</file>

<file path=xl/calcChain.xml><?xml version="1.0" encoding="utf-8"?>
<calcChain xmlns="http://schemas.openxmlformats.org/spreadsheetml/2006/main">
  <c r="C46" i="8" l="1"/>
  <c r="B46" i="8"/>
  <c r="B9" i="7"/>
  <c r="C53" i="5" l="1"/>
  <c r="B28" i="5"/>
  <c r="J52" i="6" l="1"/>
  <c r="G39" i="7" l="1"/>
  <c r="G28" i="7"/>
  <c r="K13" i="13" l="1"/>
  <c r="K26" i="13"/>
  <c r="K50" i="13" l="1"/>
  <c r="K11" i="13"/>
  <c r="K10" i="13" l="1"/>
  <c r="K81" i="13"/>
  <c r="K80" i="13"/>
  <c r="K79" i="13"/>
  <c r="K78" i="13"/>
  <c r="K77" i="13"/>
  <c r="K76" i="13"/>
  <c r="K75" i="13"/>
  <c r="K74" i="13"/>
  <c r="K73" i="13"/>
  <c r="K72" i="13"/>
  <c r="K71" i="13"/>
  <c r="K70" i="13"/>
  <c r="K69" i="13"/>
  <c r="K68" i="13"/>
  <c r="K67" i="13"/>
  <c r="K66" i="13"/>
  <c r="K65" i="13"/>
  <c r="K64" i="13"/>
  <c r="K63" i="13"/>
  <c r="K62" i="13"/>
  <c r="K61" i="13"/>
  <c r="K60" i="13"/>
  <c r="K59" i="13"/>
  <c r="K58" i="13"/>
  <c r="K57" i="13"/>
  <c r="K56" i="13"/>
  <c r="K55" i="13"/>
  <c r="K54" i="13"/>
  <c r="K53" i="13"/>
  <c r="K52" i="13"/>
  <c r="K51" i="13"/>
  <c r="K49" i="13"/>
  <c r="K48" i="13"/>
  <c r="K47" i="13"/>
  <c r="K46" i="13"/>
  <c r="K45" i="13"/>
  <c r="K44" i="13"/>
  <c r="K43" i="13"/>
  <c r="K42" i="13"/>
  <c r="K41" i="13"/>
  <c r="K40" i="13"/>
  <c r="K39" i="13"/>
  <c r="K38" i="13"/>
  <c r="K37" i="13"/>
  <c r="K36" i="13"/>
  <c r="K35" i="13"/>
  <c r="K34" i="13"/>
  <c r="K33" i="13"/>
  <c r="K32" i="13"/>
  <c r="K31" i="13"/>
  <c r="K30" i="13"/>
  <c r="K29" i="13"/>
  <c r="K28" i="13"/>
  <c r="K27" i="13"/>
  <c r="K25" i="13"/>
  <c r="K24" i="13"/>
  <c r="K23" i="13"/>
  <c r="K22" i="13"/>
  <c r="K21" i="13"/>
  <c r="K20" i="13"/>
  <c r="K19" i="13"/>
  <c r="K18" i="13"/>
  <c r="K17" i="13"/>
  <c r="K16" i="13"/>
  <c r="K15" i="13"/>
  <c r="K14" i="13"/>
  <c r="K12" i="13"/>
  <c r="B81" i="13"/>
  <c r="B61" i="13"/>
  <c r="B62" i="13"/>
  <c r="B63" i="13"/>
  <c r="B64" i="13"/>
  <c r="B65" i="13"/>
  <c r="B66" i="13"/>
  <c r="B67" i="13"/>
  <c r="B68" i="13"/>
  <c r="B69" i="13"/>
  <c r="B70" i="13"/>
  <c r="B71" i="13"/>
  <c r="B72" i="13"/>
  <c r="B73" i="13"/>
  <c r="B74" i="13"/>
  <c r="B75" i="13"/>
  <c r="B76" i="13"/>
  <c r="B77" i="13"/>
  <c r="B78" i="13"/>
  <c r="B79" i="13"/>
  <c r="B80" i="13"/>
  <c r="B60" i="13"/>
  <c r="B59" i="13"/>
  <c r="B58" i="13"/>
  <c r="B57"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10" i="13"/>
  <c r="G53" i="7" l="1"/>
  <c r="G55" i="7"/>
  <c r="G57" i="7"/>
  <c r="G77" i="7"/>
  <c r="G81" i="7"/>
  <c r="G82" i="7"/>
  <c r="G59" i="7"/>
  <c r="G60" i="7"/>
  <c r="G61" i="7"/>
  <c r="G62" i="7"/>
  <c r="G63" i="7"/>
  <c r="G64" i="7"/>
  <c r="G65" i="7"/>
  <c r="G66" i="7"/>
  <c r="G67" i="7"/>
  <c r="G68" i="7"/>
  <c r="G69" i="7"/>
  <c r="G70" i="7"/>
  <c r="G71" i="7"/>
  <c r="G72" i="7"/>
  <c r="G73" i="7"/>
  <c r="G74" i="7"/>
  <c r="G75" i="7"/>
  <c r="G76" i="7"/>
  <c r="G78" i="7"/>
  <c r="G79" i="7"/>
  <c r="G80" i="7"/>
  <c r="G58" i="7"/>
  <c r="G56" i="7"/>
  <c r="G41" i="7"/>
  <c r="G42" i="7"/>
  <c r="G43" i="7"/>
  <c r="G44" i="7"/>
  <c r="G45" i="7"/>
  <c r="G46" i="7"/>
  <c r="G47" i="7"/>
  <c r="G48" i="7"/>
  <c r="G49" i="7"/>
  <c r="G50" i="7"/>
  <c r="G51" i="7"/>
  <c r="G52" i="7"/>
  <c r="G54" i="7"/>
  <c r="G11" i="7"/>
  <c r="G12" i="7"/>
  <c r="G13" i="7"/>
  <c r="G14" i="7"/>
  <c r="G15" i="7"/>
  <c r="G16" i="7"/>
  <c r="G17" i="7"/>
  <c r="G18" i="7"/>
  <c r="G19" i="7"/>
  <c r="G20" i="7"/>
  <c r="G21" i="7"/>
  <c r="G22" i="7"/>
  <c r="G23" i="7"/>
  <c r="G24" i="7"/>
  <c r="G25" i="7"/>
  <c r="G26" i="7"/>
  <c r="G27" i="7"/>
  <c r="G29" i="7"/>
  <c r="G30" i="7"/>
  <c r="G31" i="7"/>
  <c r="G32" i="7"/>
  <c r="G33" i="7"/>
  <c r="G34" i="7"/>
  <c r="G35" i="7"/>
  <c r="G36" i="7"/>
  <c r="G37" i="7"/>
  <c r="G38" i="7"/>
  <c r="G40" i="7"/>
  <c r="G9" i="7" l="1"/>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82" i="7"/>
  <c r="B58" i="7"/>
  <c r="B59" i="7"/>
  <c r="B60" i="7"/>
  <c r="B61" i="7"/>
  <c r="B62" i="7"/>
  <c r="B63" i="7"/>
  <c r="B64" i="7"/>
  <c r="B65" i="7"/>
  <c r="B66" i="7"/>
  <c r="B67" i="7"/>
  <c r="B68" i="7"/>
  <c r="B69" i="7"/>
  <c r="B70" i="7"/>
  <c r="B71" i="7"/>
  <c r="B72" i="7"/>
  <c r="B73" i="7"/>
  <c r="B74" i="7"/>
  <c r="B75" i="7"/>
  <c r="B76" i="7"/>
  <c r="B77" i="7"/>
  <c r="B78" i="7"/>
  <c r="B79" i="7"/>
  <c r="B80" i="7"/>
  <c r="B81" i="7"/>
  <c r="I38" i="3" l="1"/>
  <c r="I76" i="3"/>
  <c r="I74" i="3"/>
  <c r="I68" i="3"/>
  <c r="I66" i="3"/>
  <c r="I64" i="3"/>
  <c r="I63" i="3"/>
  <c r="I60" i="3"/>
  <c r="I59" i="3"/>
  <c r="I55" i="3"/>
  <c r="I53" i="3"/>
  <c r="I50" i="3"/>
  <c r="I44" i="3" l="1"/>
  <c r="I29" i="3"/>
  <c r="I41" i="3"/>
  <c r="I34" i="3"/>
  <c r="I37" i="3"/>
  <c r="I35" i="3"/>
  <c r="I31" i="3"/>
  <c r="I26" i="3"/>
  <c r="I11" i="3"/>
  <c r="I10" i="3"/>
  <c r="T82" i="6" l="1"/>
  <c r="T81" i="6"/>
  <c r="T80" i="6"/>
  <c r="J82" i="6"/>
  <c r="J81" i="6"/>
  <c r="J80" i="6"/>
  <c r="J76" i="6"/>
  <c r="C82" i="6"/>
  <c r="B82" i="6" s="1"/>
  <c r="C81" i="6"/>
  <c r="B81" i="6" s="1"/>
  <c r="C80" i="6"/>
  <c r="B80" i="6" s="1"/>
  <c r="C76" i="6"/>
  <c r="B76" i="6" s="1"/>
  <c r="T68" i="6"/>
  <c r="J68" i="6"/>
  <c r="C68" i="6"/>
  <c r="B68" i="6" s="1"/>
  <c r="T65" i="6"/>
  <c r="J65" i="6"/>
  <c r="C65" i="6"/>
  <c r="B65" i="6" s="1"/>
  <c r="T62" i="6"/>
  <c r="J62" i="6"/>
  <c r="C62" i="6"/>
  <c r="B62" i="6" s="1"/>
  <c r="T53" i="6"/>
  <c r="J53" i="6"/>
  <c r="C53" i="6"/>
  <c r="B53" i="6" s="1"/>
  <c r="T58" i="6"/>
  <c r="J58" i="6"/>
  <c r="C58" i="6"/>
  <c r="B58" i="6" s="1"/>
  <c r="T52" i="6"/>
  <c r="T51" i="6"/>
  <c r="J51" i="6"/>
  <c r="C52" i="6"/>
  <c r="B52" i="6" s="1"/>
  <c r="C51" i="6"/>
  <c r="B51" i="6" s="1"/>
  <c r="C49" i="6"/>
  <c r="B49" i="6" s="1"/>
  <c r="J49" i="6"/>
  <c r="T49" i="6"/>
  <c r="T48" i="6"/>
  <c r="J48" i="6"/>
  <c r="C48" i="6"/>
  <c r="B48" i="6"/>
  <c r="T40" i="6"/>
  <c r="J40" i="6"/>
  <c r="C40" i="6"/>
  <c r="B40" i="6" s="1"/>
  <c r="C43" i="6"/>
  <c r="B43" i="6" s="1"/>
  <c r="C44" i="6"/>
  <c r="B44" i="6" s="1"/>
  <c r="C45" i="6"/>
  <c r="B45" i="6" s="1"/>
  <c r="C46" i="6"/>
  <c r="B46" i="6" s="1"/>
  <c r="C42" i="6"/>
  <c r="B42" i="6" s="1"/>
  <c r="J43" i="6"/>
  <c r="J44" i="6"/>
  <c r="J45" i="6"/>
  <c r="J46" i="6"/>
  <c r="J42" i="6"/>
  <c r="T45" i="6"/>
  <c r="T44" i="6"/>
  <c r="T46" i="6"/>
  <c r="T43" i="6"/>
  <c r="T42" i="6"/>
  <c r="T39" i="6"/>
  <c r="T38" i="6"/>
  <c r="J39" i="6"/>
  <c r="J38" i="6"/>
  <c r="C39" i="6"/>
  <c r="B39" i="6" s="1"/>
  <c r="C38" i="6"/>
  <c r="B38" i="6" s="1"/>
  <c r="T36" i="6"/>
  <c r="T35" i="6"/>
  <c r="J36" i="6"/>
  <c r="J35" i="6"/>
  <c r="C35" i="6"/>
  <c r="B35" i="6" s="1"/>
  <c r="C36" i="6"/>
  <c r="B36" i="6" s="1"/>
  <c r="T33" i="6"/>
  <c r="J33" i="6"/>
  <c r="C33" i="6"/>
  <c r="B33" i="6" s="1"/>
  <c r="C28" i="6"/>
  <c r="B28" i="6" s="1"/>
  <c r="J28" i="6"/>
  <c r="T28" i="6"/>
  <c r="C29" i="6"/>
  <c r="B29" i="6" s="1"/>
  <c r="J29" i="6"/>
  <c r="T29" i="6"/>
  <c r="T27" i="6"/>
  <c r="T26" i="6"/>
  <c r="J27" i="6"/>
  <c r="J26" i="6"/>
  <c r="C27" i="6"/>
  <c r="B27" i="6" s="1"/>
  <c r="C26" i="6"/>
  <c r="B26" i="6" s="1"/>
  <c r="T13" i="6"/>
  <c r="T14" i="6"/>
  <c r="T12" i="6"/>
  <c r="J13" i="6"/>
  <c r="J14" i="6"/>
  <c r="J12" i="6"/>
  <c r="C14" i="6"/>
  <c r="B14" i="6" s="1"/>
  <c r="C13" i="6"/>
  <c r="B13" i="6" s="1"/>
  <c r="C12" i="6"/>
  <c r="B12" i="6" s="1"/>
  <c r="C82" i="5" l="1"/>
  <c r="C76" i="5"/>
  <c r="C51" i="5"/>
  <c r="C52" i="5"/>
  <c r="C54" i="5"/>
  <c r="C55" i="5"/>
  <c r="C56" i="5"/>
  <c r="C57" i="5"/>
  <c r="C58" i="5"/>
  <c r="C59" i="5"/>
  <c r="C60" i="5"/>
  <c r="C61" i="5"/>
  <c r="C62" i="5"/>
  <c r="C63" i="5"/>
  <c r="C64" i="5"/>
  <c r="C65" i="5"/>
  <c r="C66" i="5"/>
  <c r="C67" i="5"/>
  <c r="C68" i="5"/>
  <c r="C69" i="5"/>
  <c r="C70" i="5"/>
  <c r="C71" i="5"/>
  <c r="C72" i="5"/>
  <c r="C73" i="5"/>
  <c r="C74" i="5"/>
  <c r="C75" i="5"/>
  <c r="C77" i="5"/>
  <c r="C78" i="5"/>
  <c r="C79" i="5"/>
  <c r="C80" i="5"/>
  <c r="C81" i="5"/>
  <c r="C50" i="5"/>
  <c r="C49" i="5"/>
  <c r="C48" i="5"/>
  <c r="C12" i="5"/>
  <c r="C13" i="5"/>
  <c r="C14" i="5"/>
  <c r="C15" i="5"/>
  <c r="C16" i="5"/>
  <c r="C17" i="5"/>
  <c r="C18" i="5"/>
  <c r="C19" i="5"/>
  <c r="C20" i="5"/>
  <c r="C21" i="5"/>
  <c r="C22" i="5"/>
  <c r="C23" i="5"/>
  <c r="C24" i="5"/>
  <c r="C25" i="5"/>
  <c r="C26" i="5"/>
  <c r="C27" i="5"/>
  <c r="C29" i="5"/>
  <c r="C30" i="5"/>
  <c r="C31" i="5"/>
  <c r="C32" i="5"/>
  <c r="C33" i="5"/>
  <c r="C34" i="5"/>
  <c r="C35" i="5"/>
  <c r="C36" i="5"/>
  <c r="C37" i="5"/>
  <c r="C38" i="5"/>
  <c r="C39" i="5"/>
  <c r="C41" i="5"/>
  <c r="C42" i="5"/>
  <c r="C43" i="5"/>
  <c r="C44" i="5"/>
  <c r="C46" i="5"/>
  <c r="C47" i="5"/>
  <c r="C11" i="5"/>
  <c r="L82"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50" i="5"/>
  <c r="L51" i="5"/>
  <c r="L49" i="5"/>
  <c r="L48" i="5"/>
  <c r="L12" i="5"/>
  <c r="L13" i="5"/>
  <c r="L14" i="5"/>
  <c r="L15" i="5"/>
  <c r="L16" i="5"/>
  <c r="L17" i="5"/>
  <c r="L18" i="5"/>
  <c r="L19" i="5"/>
  <c r="L20" i="5"/>
  <c r="L21" i="5"/>
  <c r="L22" i="5"/>
  <c r="L23" i="5"/>
  <c r="L24" i="5"/>
  <c r="L25" i="5"/>
  <c r="L26" i="5"/>
  <c r="L27" i="5"/>
  <c r="L29" i="5"/>
  <c r="L30" i="5"/>
  <c r="L31" i="5"/>
  <c r="L32" i="5"/>
  <c r="L33" i="5"/>
  <c r="L34" i="5"/>
  <c r="L35" i="5"/>
  <c r="L36" i="5"/>
  <c r="L37" i="5"/>
  <c r="L38" i="5"/>
  <c r="L39" i="5"/>
  <c r="L41" i="5"/>
  <c r="L42" i="5"/>
  <c r="L43" i="5"/>
  <c r="L44" i="5"/>
  <c r="L45" i="5"/>
  <c r="L46" i="5"/>
  <c r="L47" i="5"/>
  <c r="L11" i="5"/>
  <c r="B72" i="5" l="1"/>
  <c r="B64" i="5"/>
  <c r="B60" i="5"/>
  <c r="B56" i="5"/>
  <c r="B50" i="5"/>
  <c r="B78" i="5"/>
  <c r="B80" i="5"/>
  <c r="B68" i="5"/>
  <c r="B52" i="5"/>
  <c r="B76" i="5"/>
  <c r="B41" i="5"/>
  <c r="B33" i="5"/>
  <c r="B29" i="5"/>
  <c r="B25" i="5"/>
  <c r="B21" i="5"/>
  <c r="B17" i="5"/>
  <c r="B13" i="5"/>
  <c r="B73" i="5"/>
  <c r="B69" i="5"/>
  <c r="B65" i="5"/>
  <c r="B61" i="5"/>
  <c r="B57" i="5"/>
  <c r="B53" i="5"/>
  <c r="B82" i="5"/>
  <c r="B11" i="5"/>
  <c r="B44" i="5"/>
  <c r="B36" i="5"/>
  <c r="B32" i="5"/>
  <c r="B24" i="5"/>
  <c r="B20" i="5"/>
  <c r="B16" i="5"/>
  <c r="B12" i="5"/>
  <c r="B81" i="5"/>
  <c r="B77" i="5"/>
  <c r="B45" i="5"/>
  <c r="B37" i="5"/>
  <c r="B47" i="5"/>
  <c r="B43" i="5"/>
  <c r="B39" i="5"/>
  <c r="B35" i="5"/>
  <c r="B31" i="5"/>
  <c r="B27" i="5"/>
  <c r="B23" i="5"/>
  <c r="B19" i="5"/>
  <c r="B15" i="5"/>
  <c r="B48" i="5"/>
  <c r="B75" i="5"/>
  <c r="B71" i="5"/>
  <c r="B67" i="5"/>
  <c r="B63" i="5"/>
  <c r="B59" i="5"/>
  <c r="B55" i="5"/>
  <c r="B51" i="5"/>
  <c r="B46" i="5"/>
  <c r="B42" i="5"/>
  <c r="B38" i="5"/>
  <c r="B34" i="5"/>
  <c r="B30" i="5"/>
  <c r="B26" i="5"/>
  <c r="B22" i="5"/>
  <c r="B18" i="5"/>
  <c r="B14" i="5"/>
  <c r="B49" i="5"/>
  <c r="B79" i="5"/>
  <c r="B74" i="5"/>
  <c r="B70" i="5"/>
  <c r="B66" i="5"/>
  <c r="B62" i="5"/>
  <c r="B58" i="5"/>
  <c r="B54" i="5"/>
  <c r="F26" i="19"/>
  <c r="F25" i="19"/>
  <c r="F24" i="19"/>
  <c r="F23" i="19"/>
  <c r="F22" i="19"/>
  <c r="F21" i="19"/>
  <c r="F20" i="19"/>
  <c r="F19" i="19"/>
  <c r="F18" i="19"/>
  <c r="F17" i="19"/>
  <c r="F16" i="19"/>
  <c r="F15" i="19"/>
  <c r="F14" i="19"/>
  <c r="F13" i="19"/>
  <c r="F12" i="19"/>
  <c r="F11" i="19"/>
  <c r="F10" i="19"/>
  <c r="F9" i="19"/>
  <c r="F8" i="19"/>
  <c r="I7" i="19"/>
  <c r="H7" i="19"/>
  <c r="G7" i="19"/>
  <c r="I7" i="16"/>
  <c r="F27" i="18"/>
  <c r="F26" i="18"/>
  <c r="F25" i="18"/>
  <c r="F24" i="18"/>
  <c r="F23" i="18"/>
  <c r="F22" i="18"/>
  <c r="F21" i="18"/>
  <c r="F20" i="18"/>
  <c r="F19" i="18"/>
  <c r="F18" i="18"/>
  <c r="F17" i="18"/>
  <c r="F16" i="18"/>
  <c r="F15" i="18"/>
  <c r="F14" i="18"/>
  <c r="F13" i="18"/>
  <c r="F12" i="18"/>
  <c r="F11" i="18"/>
  <c r="F10" i="18"/>
  <c r="F9" i="18"/>
  <c r="F8" i="18"/>
  <c r="I7" i="18"/>
  <c r="H7" i="18"/>
  <c r="G7" i="18"/>
  <c r="I7" i="15"/>
  <c r="H7" i="17"/>
  <c r="M76" i="11"/>
  <c r="H76" i="11"/>
  <c r="E76" i="11"/>
  <c r="B76" i="11"/>
  <c r="M68" i="11"/>
  <c r="H68" i="11"/>
  <c r="E68" i="11"/>
  <c r="B68" i="11"/>
  <c r="M65" i="11"/>
  <c r="H65" i="11"/>
  <c r="E65" i="11"/>
  <c r="B65" i="11"/>
  <c r="M53" i="11"/>
  <c r="H53" i="11"/>
  <c r="E53" i="11"/>
  <c r="B53" i="11"/>
  <c r="M52" i="11"/>
  <c r="H52" i="11"/>
  <c r="E52" i="11"/>
  <c r="B52" i="11"/>
  <c r="M48" i="11"/>
  <c r="H48" i="11"/>
  <c r="E48" i="11"/>
  <c r="B48" i="11"/>
  <c r="M46" i="11"/>
  <c r="H46" i="11"/>
  <c r="E46" i="11"/>
  <c r="B46" i="11"/>
  <c r="M43" i="11"/>
  <c r="H43" i="11"/>
  <c r="E43" i="11"/>
  <c r="B43" i="11"/>
  <c r="M40" i="11"/>
  <c r="H40" i="11"/>
  <c r="E40" i="11"/>
  <c r="B40" i="11"/>
  <c r="M39" i="11"/>
  <c r="H39" i="11"/>
  <c r="E39" i="11"/>
  <c r="B39" i="11"/>
  <c r="M35" i="11"/>
  <c r="H35" i="11"/>
  <c r="E35" i="11"/>
  <c r="B35" i="11"/>
  <c r="M33" i="11"/>
  <c r="H33" i="11"/>
  <c r="E33" i="11"/>
  <c r="B33" i="11"/>
  <c r="M28" i="11"/>
  <c r="H28" i="11"/>
  <c r="E28" i="11"/>
  <c r="B28" i="11"/>
  <c r="M27" i="11"/>
  <c r="H27" i="11"/>
  <c r="E27" i="11"/>
  <c r="B27" i="11"/>
  <c r="M12" i="11"/>
  <c r="H12" i="11"/>
  <c r="H9" i="11" s="1"/>
  <c r="E12" i="11"/>
  <c r="E9" i="11" s="1"/>
  <c r="B12" i="11"/>
  <c r="R9" i="11"/>
  <c r="Q9" i="11"/>
  <c r="P9" i="11"/>
  <c r="O9" i="11"/>
  <c r="N9" i="11"/>
  <c r="M9" i="11"/>
  <c r="L9" i="11"/>
  <c r="K9" i="11"/>
  <c r="J9" i="11"/>
  <c r="I9" i="11"/>
  <c r="G9" i="11"/>
  <c r="F9" i="11"/>
  <c r="D9" i="11"/>
  <c r="C9" i="11"/>
  <c r="B9" i="11"/>
  <c r="J76" i="9"/>
  <c r="B76" i="9"/>
  <c r="J68" i="9"/>
  <c r="B68" i="9"/>
  <c r="J65" i="9"/>
  <c r="B65" i="9"/>
  <c r="J53" i="9"/>
  <c r="B53" i="9"/>
  <c r="J52" i="9"/>
  <c r="B52" i="9"/>
  <c r="J48" i="9"/>
  <c r="B48" i="9"/>
  <c r="J46" i="9"/>
  <c r="B46" i="9"/>
  <c r="J43" i="9"/>
  <c r="B43" i="9"/>
  <c r="J40" i="9"/>
  <c r="B40" i="9"/>
  <c r="J39" i="9"/>
  <c r="B39" i="9"/>
  <c r="J35" i="9"/>
  <c r="B35" i="9"/>
  <c r="J33" i="9"/>
  <c r="B33" i="9"/>
  <c r="J28" i="9"/>
  <c r="B28" i="9"/>
  <c r="J27" i="9"/>
  <c r="B27" i="9"/>
  <c r="J12" i="9"/>
  <c r="B12" i="9"/>
  <c r="U9" i="9"/>
  <c r="T9" i="9"/>
  <c r="S9" i="9"/>
  <c r="R9" i="9"/>
  <c r="Q9" i="9"/>
  <c r="P9" i="9"/>
  <c r="O9" i="9"/>
  <c r="N9" i="9"/>
  <c r="M9" i="9"/>
  <c r="L9" i="9"/>
  <c r="K9" i="9"/>
  <c r="I9" i="9"/>
  <c r="H9" i="9"/>
  <c r="G9" i="9"/>
  <c r="F9" i="9"/>
  <c r="E9" i="9"/>
  <c r="D9" i="9"/>
  <c r="C9" i="9"/>
  <c r="S9" i="8"/>
  <c r="R9" i="8"/>
  <c r="Q9" i="8"/>
  <c r="P9" i="8"/>
  <c r="R9" i="7"/>
  <c r="Q9" i="7"/>
  <c r="P9" i="7"/>
  <c r="O9" i="7"/>
  <c r="J9" i="9" l="1"/>
  <c r="B9" i="9"/>
  <c r="F7" i="19"/>
  <c r="F7" i="18"/>
  <c r="F10" i="12"/>
  <c r="F11" i="12"/>
  <c r="F9" i="12"/>
  <c r="I52" i="1" l="1"/>
  <c r="I39" i="1"/>
  <c r="I38" i="1"/>
  <c r="I27" i="1"/>
  <c r="J26" i="1" l="1"/>
  <c r="J81"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49" i="1"/>
  <c r="J48" i="1"/>
  <c r="J47" i="1"/>
  <c r="J11" i="1"/>
  <c r="J12" i="1"/>
  <c r="J13" i="1"/>
  <c r="J14" i="1"/>
  <c r="J15" i="1"/>
  <c r="J16" i="1"/>
  <c r="J17" i="1"/>
  <c r="J18" i="1"/>
  <c r="J19" i="1"/>
  <c r="J20" i="1"/>
  <c r="J21" i="1"/>
  <c r="J22" i="1"/>
  <c r="J23" i="1"/>
  <c r="J24" i="1"/>
  <c r="J25" i="1"/>
  <c r="J27" i="1"/>
  <c r="J28" i="1"/>
  <c r="J29" i="1"/>
  <c r="J30" i="1"/>
  <c r="J31" i="1"/>
  <c r="J32" i="1"/>
  <c r="J33" i="1"/>
  <c r="J34" i="1"/>
  <c r="J35" i="1"/>
  <c r="J36" i="1"/>
  <c r="J37" i="1"/>
  <c r="J39" i="1"/>
  <c r="J40" i="1"/>
  <c r="J41" i="1"/>
  <c r="J42" i="1"/>
  <c r="J43" i="1"/>
  <c r="J44" i="1"/>
  <c r="J45" i="1"/>
  <c r="J46" i="1"/>
  <c r="J10" i="1"/>
  <c r="B52" i="1"/>
  <c r="B53" i="1"/>
  <c r="B54" i="1"/>
  <c r="B55" i="1"/>
  <c r="B56" i="1"/>
  <c r="B58" i="1"/>
  <c r="B59" i="1"/>
  <c r="B60" i="1"/>
  <c r="B62" i="1"/>
  <c r="B63" i="1"/>
  <c r="B65" i="1"/>
  <c r="B66" i="1"/>
  <c r="B68" i="1"/>
  <c r="B69" i="1"/>
  <c r="B70" i="1"/>
  <c r="B71" i="1"/>
  <c r="B72" i="1"/>
  <c r="B73" i="1"/>
  <c r="B74" i="1"/>
  <c r="B76" i="1"/>
  <c r="B77" i="1"/>
  <c r="B78" i="1"/>
  <c r="B49" i="1"/>
  <c r="B14" i="1"/>
  <c r="B15" i="1"/>
  <c r="B16" i="1"/>
  <c r="B17" i="1"/>
  <c r="B18" i="1"/>
  <c r="B19" i="1"/>
  <c r="B20" i="1"/>
  <c r="B21" i="1"/>
  <c r="B22" i="1"/>
  <c r="B23" i="1"/>
  <c r="B24" i="1"/>
  <c r="B27" i="1"/>
  <c r="B29" i="1"/>
  <c r="B30" i="1"/>
  <c r="B31" i="1"/>
  <c r="B33" i="1"/>
  <c r="B36" i="1"/>
  <c r="B38" i="1"/>
  <c r="B39" i="1"/>
  <c r="B40" i="1"/>
  <c r="B46" i="1"/>
  <c r="B10" i="1"/>
  <c r="I50" i="1" l="1"/>
  <c r="B50" i="1" s="1"/>
  <c r="I79" i="1"/>
  <c r="B79" i="1" s="1"/>
  <c r="I12" i="1"/>
  <c r="B12" i="1" s="1"/>
  <c r="I28" i="1"/>
  <c r="B28" i="1" s="1"/>
  <c r="I48" i="1"/>
  <c r="B48" i="1" s="1"/>
  <c r="I37" i="1"/>
  <c r="B37" i="1" s="1"/>
  <c r="I32" i="1"/>
  <c r="B32" i="1" s="1"/>
  <c r="I41" i="1"/>
  <c r="B41" i="1" s="1"/>
  <c r="I47" i="1"/>
  <c r="B47" i="1" s="1"/>
  <c r="I44" i="1"/>
  <c r="B44" i="1" s="1"/>
  <c r="I25" i="1"/>
  <c r="B25" i="1" s="1"/>
  <c r="I61" i="1"/>
  <c r="B61" i="1" s="1"/>
  <c r="I43" i="1"/>
  <c r="B43" i="1" s="1"/>
  <c r="I42" i="1"/>
  <c r="B42" i="1" s="1"/>
  <c r="I51" i="1"/>
  <c r="B51" i="1" s="1"/>
  <c r="I80" i="1"/>
  <c r="B80" i="1" s="1"/>
  <c r="I81" i="1"/>
  <c r="B81" i="1" s="1"/>
  <c r="I67" i="1"/>
  <c r="B67" i="1" s="1"/>
  <c r="I13" i="1"/>
  <c r="B13" i="1" s="1"/>
  <c r="I57" i="1"/>
  <c r="B57" i="1" s="1"/>
  <c r="I35" i="1"/>
  <c r="B35" i="1" s="1"/>
  <c r="I11" i="1"/>
  <c r="B11" i="1" s="1"/>
  <c r="I64" i="1"/>
  <c r="B64" i="1" s="1"/>
  <c r="I34" i="1"/>
  <c r="B34" i="1" s="1"/>
  <c r="I45" i="1"/>
  <c r="B45" i="1" s="1"/>
  <c r="I26" i="1"/>
  <c r="B26" i="1" s="1"/>
  <c r="I75" i="1" l="1"/>
  <c r="B75" i="1" s="1"/>
</calcChain>
</file>

<file path=xl/sharedStrings.xml><?xml version="1.0" encoding="utf-8"?>
<sst xmlns="http://schemas.openxmlformats.org/spreadsheetml/2006/main" count="2053" uniqueCount="674">
  <si>
    <t>Cuadro 2.4</t>
  </si>
  <si>
    <t>CONSULTORIOS Y CAMAS DE LA SEGURIDAD SOCIAL SEGUN MUNICIPIO</t>
  </si>
  <si>
    <t>C O N S U L T O R I O S</t>
  </si>
  <si>
    <t>C A M A S   C E N S A B L E S</t>
  </si>
  <si>
    <t>Camas</t>
  </si>
  <si>
    <t>MUNICIPIO</t>
  </si>
  <si>
    <t>General</t>
  </si>
  <si>
    <t>Ciru</t>
  </si>
  <si>
    <t>Gineco</t>
  </si>
  <si>
    <t>Medicina</t>
  </si>
  <si>
    <t>Pedia</t>
  </si>
  <si>
    <t>Odon</t>
  </si>
  <si>
    <t>No Cen-</t>
  </si>
  <si>
    <t>TOTAL</t>
  </si>
  <si>
    <t>y/o Fam.</t>
  </si>
  <si>
    <t>gía</t>
  </si>
  <si>
    <t>obstetr.</t>
  </si>
  <si>
    <t>Interna</t>
  </si>
  <si>
    <t>tría</t>
  </si>
  <si>
    <t>tología</t>
  </si>
  <si>
    <t>Otros</t>
  </si>
  <si>
    <t>Otras</t>
  </si>
  <si>
    <t>sables</t>
  </si>
  <si>
    <t>Estado de Sonora</t>
  </si>
  <si>
    <t>001 Aconchi</t>
  </si>
  <si>
    <t>002 Agua Prieta</t>
  </si>
  <si>
    <t>003 Alamos</t>
  </si>
  <si>
    <t>004 Altar</t>
  </si>
  <si>
    <t>005 Arivechi</t>
  </si>
  <si>
    <t>006 Arizpe</t>
  </si>
  <si>
    <t>007 Atil</t>
  </si>
  <si>
    <t>008 Bacadéhuachi</t>
  </si>
  <si>
    <t>009 Bacanora</t>
  </si>
  <si>
    <t>010 Bacerac</t>
  </si>
  <si>
    <t>011 Bacoachi</t>
  </si>
  <si>
    <t>012 Bácum</t>
  </si>
  <si>
    <t>013 Banámichi</t>
  </si>
  <si>
    <t>014 Baviácora</t>
  </si>
  <si>
    <t>015 Bavispe</t>
  </si>
  <si>
    <t>016 Benjamín Hill</t>
  </si>
  <si>
    <t>017 Caborca</t>
  </si>
  <si>
    <t>018 Cajeme</t>
  </si>
  <si>
    <t>019 Cananea</t>
  </si>
  <si>
    <t>020 Carbó</t>
  </si>
  <si>
    <t>021 Colorada, La</t>
  </si>
  <si>
    <t>022 Cucurpe</t>
  </si>
  <si>
    <t>023 Cumpas</t>
  </si>
  <si>
    <t>024 Divisaderos</t>
  </si>
  <si>
    <t>025 Empalme</t>
  </si>
  <si>
    <t>026 Etchojoa</t>
  </si>
  <si>
    <t>027 Fronteras</t>
  </si>
  <si>
    <t>028 Granados</t>
  </si>
  <si>
    <t>029 Guaymas</t>
  </si>
  <si>
    <t>030 Hermosillo</t>
  </si>
  <si>
    <t>031 Huachinera</t>
  </si>
  <si>
    <t>032 Huásabas</t>
  </si>
  <si>
    <t>033 Huatabampo</t>
  </si>
  <si>
    <t>034 Huépac</t>
  </si>
  <si>
    <t>035 Imuris</t>
  </si>
  <si>
    <t>036 Magdalena de Kino</t>
  </si>
  <si>
    <t>037 Mazatán</t>
  </si>
  <si>
    <t>038 Moctezuma</t>
  </si>
  <si>
    <t>039 Naco</t>
  </si>
  <si>
    <t>040 Nácori Chico</t>
  </si>
  <si>
    <t>041 Nacozari de García</t>
  </si>
  <si>
    <t>042 Navojoa</t>
  </si>
  <si>
    <t>043 Nogales</t>
  </si>
  <si>
    <t>044 Onavas</t>
  </si>
  <si>
    <t>045 Opodepe</t>
  </si>
  <si>
    <t>046 Oquitoa</t>
  </si>
  <si>
    <t>047 Pitiquito</t>
  </si>
  <si>
    <t>048 Puerto Peñasco</t>
  </si>
  <si>
    <t>049 Quiriego</t>
  </si>
  <si>
    <t>050 Rayón</t>
  </si>
  <si>
    <t>051 Rosario</t>
  </si>
  <si>
    <t>052 Sahuaripa</t>
  </si>
  <si>
    <t>053 San Felipe de Jesús</t>
  </si>
  <si>
    <t>054 San Javier</t>
  </si>
  <si>
    <t>055 San Luis Río Colorado</t>
  </si>
  <si>
    <t>056 San Miguel de H.</t>
  </si>
  <si>
    <t>057 San Pedro de la Cueva</t>
  </si>
  <si>
    <t>058 Santa Ana</t>
  </si>
  <si>
    <t>059 Santa Cruz</t>
  </si>
  <si>
    <t>060 Sáric</t>
  </si>
  <si>
    <t>061 Soyopa</t>
  </si>
  <si>
    <t>062 Suaqui Grande</t>
  </si>
  <si>
    <t>063 Tepache</t>
  </si>
  <si>
    <t>064 Trincheras</t>
  </si>
  <si>
    <t>065 Tubutama</t>
  </si>
  <si>
    <t>066 Ures</t>
  </si>
  <si>
    <t>067 Villa Hidalgo</t>
  </si>
  <si>
    <t>068 Villa Pesqueira</t>
  </si>
  <si>
    <t>069 Yécora</t>
  </si>
  <si>
    <t>070 Plutarco Elías Calles</t>
  </si>
  <si>
    <t>071 Benito Juárez</t>
  </si>
  <si>
    <t>072 San Ignacio Río M.</t>
  </si>
  <si>
    <t>Cuadro 2.5</t>
  </si>
  <si>
    <t>OTROS RECURSOS MATERIALES DE LA SEGURIDAD SOCIAL, SEGÚN MUNICIPIO</t>
  </si>
  <si>
    <t>O T R O S   R E C U R S O S   M A T E R I A L E S</t>
  </si>
  <si>
    <t>Incu</t>
  </si>
  <si>
    <t>SALAS DE</t>
  </si>
  <si>
    <t>Banco</t>
  </si>
  <si>
    <t>Lab. de</t>
  </si>
  <si>
    <t>Gab. de</t>
  </si>
  <si>
    <t>Equipo</t>
  </si>
  <si>
    <t>Rayos</t>
  </si>
  <si>
    <t>Electro</t>
  </si>
  <si>
    <t xml:space="preserve">Aula </t>
  </si>
  <si>
    <t>bado</t>
  </si>
  <si>
    <t>Expul</t>
  </si>
  <si>
    <t>Urgen</t>
  </si>
  <si>
    <t>Cuidados</t>
  </si>
  <si>
    <t>Hidrat.</t>
  </si>
  <si>
    <t>de</t>
  </si>
  <si>
    <t>Análisis</t>
  </si>
  <si>
    <t>Radio</t>
  </si>
  <si>
    <t>Unidad</t>
  </si>
  <si>
    <t>X</t>
  </si>
  <si>
    <t>cardió</t>
  </si>
  <si>
    <t>Ambu</t>
  </si>
  <si>
    <t>Farmacia</t>
  </si>
  <si>
    <t>de Ense</t>
  </si>
  <si>
    <t>ras</t>
  </si>
  <si>
    <t>sión</t>
  </si>
  <si>
    <t>cias</t>
  </si>
  <si>
    <t>Intensivos</t>
  </si>
  <si>
    <t>Oral</t>
  </si>
  <si>
    <t>Sangre</t>
  </si>
  <si>
    <t>Clínicos</t>
  </si>
  <si>
    <t>logía</t>
  </si>
  <si>
    <t>Dental</t>
  </si>
  <si>
    <t>grafo</t>
  </si>
  <si>
    <t>lancia</t>
  </si>
  <si>
    <t>ñanza</t>
  </si>
  <si>
    <t>Cuadro 4.1</t>
  </si>
  <si>
    <t>Clave</t>
  </si>
  <si>
    <t>Municipios</t>
  </si>
  <si>
    <t>Total</t>
  </si>
  <si>
    <t>SEGURIDAD SOCIAL</t>
  </si>
  <si>
    <t>SSP</t>
  </si>
  <si>
    <t>IMSS</t>
  </si>
  <si>
    <t>ISSSTE</t>
  </si>
  <si>
    <t>ISSSTESON</t>
  </si>
  <si>
    <t>PEMEX</t>
  </si>
  <si>
    <t>SEDENA</t>
  </si>
  <si>
    <t>SEMAR</t>
  </si>
  <si>
    <t>DIF</t>
  </si>
  <si>
    <t>Nota: La sumatoria de la población de seguridad social más la abierta no coincide porque en algunos municipios la población de seguridad social es mayor por efectos de la afluencia de población flotante de esos municipios</t>
  </si>
  <si>
    <t>Fuente: Instituciones del Sector Salud, 2009, CONAPO, Dirección General de Información y Evaluación del Desempeño, SSA 2009.</t>
  </si>
  <si>
    <t>POBLACION USUARIA DE LOS SERVICIOS MEDICOS DE LAS INSTITUCIONES DEL SECTOR</t>
  </si>
  <si>
    <t>PUBLICO DE SALUD POR MUNICIPIO DE ATENCION AL USUARIO SEGUN INSTITUCION</t>
  </si>
  <si>
    <t>Cuadro 3.5</t>
  </si>
  <si>
    <t>MEDICOS DE LA SEGURIDAD SOCIAL POR MUNICIPIO</t>
  </si>
  <si>
    <t>M E D I C O S  E N   C O N T A C T O  C O N  E L  P A C I E N T E</t>
  </si>
  <si>
    <t>Médicos</t>
  </si>
  <si>
    <t xml:space="preserve">Total de </t>
  </si>
  <si>
    <t>Odontólogo</t>
  </si>
  <si>
    <t>MEDICOS EN ADIESTRAMIENTO</t>
  </si>
  <si>
    <t>sub</t>
  </si>
  <si>
    <t>Inter</t>
  </si>
  <si>
    <t>Cirujano</t>
  </si>
  <si>
    <t>Especia</t>
  </si>
  <si>
    <t>PASANTE DE</t>
  </si>
  <si>
    <t>Interno</t>
  </si>
  <si>
    <t>Resi</t>
  </si>
  <si>
    <t>Activi</t>
  </si>
  <si>
    <t>tra</t>
  </si>
  <si>
    <t>Obstetr.</t>
  </si>
  <si>
    <t>jano</t>
  </si>
  <si>
    <t>nista</t>
  </si>
  <si>
    <t>Dentista</t>
  </si>
  <si>
    <t>lizado</t>
  </si>
  <si>
    <t>Odonto.</t>
  </si>
  <si>
    <t>Pregrado</t>
  </si>
  <si>
    <t>dente</t>
  </si>
  <si>
    <t>dades</t>
  </si>
  <si>
    <t>Cuadro 3.6.</t>
  </si>
  <si>
    <t>ENFERMERAS Y OTRO PERSONAL DE LA SEGURIDAD SOCIAL POR MUNICIPIO</t>
  </si>
  <si>
    <t>ENF. EN CONTACTO CON EL PACIENTE</t>
  </si>
  <si>
    <t>Enf.</t>
  </si>
  <si>
    <t>OTRO PERSONAL PROFESIONAL Y TECNICO</t>
  </si>
  <si>
    <t xml:space="preserve"> O T R O    P E R S O N A L</t>
  </si>
  <si>
    <t>Conserv.</t>
  </si>
  <si>
    <t>Enfer</t>
  </si>
  <si>
    <t>Sub</t>
  </si>
  <si>
    <t>Gene</t>
  </si>
  <si>
    <t>Pasan</t>
  </si>
  <si>
    <t>Auxi</t>
  </si>
  <si>
    <t>Para</t>
  </si>
  <si>
    <t>Quimi</t>
  </si>
  <si>
    <t>Trabajo</t>
  </si>
  <si>
    <t>Archivo</t>
  </si>
  <si>
    <t>Adminis</t>
  </si>
  <si>
    <t>y Mante</t>
  </si>
  <si>
    <t>Inten</t>
  </si>
  <si>
    <t>meras</t>
  </si>
  <si>
    <t>rales</t>
  </si>
  <si>
    <t>listas</t>
  </si>
  <si>
    <t>tes</t>
  </si>
  <si>
    <t>liares</t>
  </si>
  <si>
    <t>médicos</t>
  </si>
  <si>
    <t>cos</t>
  </si>
  <si>
    <t>Social</t>
  </si>
  <si>
    <t>a/</t>
  </si>
  <si>
    <t>Clinico</t>
  </si>
  <si>
    <t>trativo</t>
  </si>
  <si>
    <t>nimiento</t>
  </si>
  <si>
    <t>dencia</t>
  </si>
  <si>
    <t>b/</t>
  </si>
  <si>
    <t>b/ Comprende: &lt;clase 1, …, clase 10 [y otros]&gt;.</t>
  </si>
  <si>
    <t>SERVICIOS OTORGADOS POR LA SEGURIDAD SOCIAL, SEGUN MUNICIPIO.</t>
  </si>
  <si>
    <t xml:space="preserve">CONSULTA EXTERNA </t>
  </si>
  <si>
    <t>URGENCIAS</t>
  </si>
  <si>
    <t xml:space="preserve">H  O  S  P  I  T  A  L  I  Z  A  C  I  O  N </t>
  </si>
  <si>
    <t>Espe</t>
  </si>
  <si>
    <t>Abortos</t>
  </si>
  <si>
    <t>ciali</t>
  </si>
  <si>
    <t>toló</t>
  </si>
  <si>
    <t>Aten</t>
  </si>
  <si>
    <t>Gineco-</t>
  </si>
  <si>
    <t>Días</t>
  </si>
  <si>
    <t>Partos</t>
  </si>
  <si>
    <t>Regis</t>
  </si>
  <si>
    <t>Más de</t>
  </si>
  <si>
    <t>zada</t>
  </si>
  <si>
    <t>gicas</t>
  </si>
  <si>
    <t>ciones</t>
  </si>
  <si>
    <t>Cirugía</t>
  </si>
  <si>
    <t>Obstetricia</t>
  </si>
  <si>
    <t>Paciente</t>
  </si>
  <si>
    <t>Cirugías</t>
  </si>
  <si>
    <t>Atendidos</t>
  </si>
  <si>
    <t>trados</t>
  </si>
  <si>
    <t>Totales</t>
  </si>
  <si>
    <t>48 Horas</t>
  </si>
  <si>
    <t>Nota: La información corresponde a todas aquellas consultas otorgadas tanto en las unidades médicas de las instituciones, como en el domicilio del paciente. En todos los casos, se considera la primera consulta y las subsecuentes.</t>
  </si>
  <si>
    <t>Las consultas especializadas comprenden &lt;consultas gineco-obstétricas, pediátricas, de medicina interna, &lt;   &gt;&gt;, y las de urgencia comprenden &lt;   &gt; consultas y &lt;   &gt; atenciones.</t>
  </si>
  <si>
    <t>ESTUDIO DE DIAGNOSTICO</t>
  </si>
  <si>
    <t>ATENCION MATERNO INFANTIL</t>
  </si>
  <si>
    <t>ANALISIS CLINICOS</t>
  </si>
  <si>
    <t>RADIO DIAGNOSTICOS</t>
  </si>
  <si>
    <t>ANATOMIA PATOLOGICA</t>
  </si>
  <si>
    <t>ELECTRODIAGNOSTICO</t>
  </si>
  <si>
    <t>ULTRASONIDO</t>
  </si>
  <si>
    <t>OTROS a/</t>
  </si>
  <si>
    <t>CONSULTA A SANOS</t>
  </si>
  <si>
    <t>Estu</t>
  </si>
  <si>
    <t>Per</t>
  </si>
  <si>
    <t>EMBARAZADAS</t>
  </si>
  <si>
    <t>NIÑOS &lt; DE 5 AÑOS</t>
  </si>
  <si>
    <t>dios</t>
  </si>
  <si>
    <t>sonas</t>
  </si>
  <si>
    <t>Número</t>
  </si>
  <si>
    <t>Consultas</t>
  </si>
  <si>
    <t>Capítulo V. Servicios Preventivos y de Atención Médica    53</t>
  </si>
  <si>
    <t xml:space="preserve"> PLANIFICACION FAMILIAR </t>
  </si>
  <si>
    <t>Detecc. (HTA, DM)</t>
  </si>
  <si>
    <t>Aplicación</t>
  </si>
  <si>
    <t>NUEVOS ACEPTANTES (Métodos)</t>
  </si>
  <si>
    <t>USUARIOS ACTIVOS (Métodos)</t>
  </si>
  <si>
    <t>FR. )Cáncer de Mama</t>
  </si>
  <si>
    <t>Tópico de</t>
  </si>
  <si>
    <t>PLATICAS DE EDUCACION</t>
  </si>
  <si>
    <t>Quirúr</t>
  </si>
  <si>
    <t>Inyec</t>
  </si>
  <si>
    <t>Preser</t>
  </si>
  <si>
    <t>Implante</t>
  </si>
  <si>
    <t>y Cérvico Uterino</t>
  </si>
  <si>
    <t>Fluor</t>
  </si>
  <si>
    <t>PARA LA SALUD</t>
  </si>
  <si>
    <t xml:space="preserve">gicas </t>
  </si>
  <si>
    <t>table a/</t>
  </si>
  <si>
    <t>DIU</t>
  </si>
  <si>
    <t>vativo</t>
  </si>
  <si>
    <t>subdérmico</t>
  </si>
  <si>
    <t>Otros b/</t>
  </si>
  <si>
    <t>Pesquizas</t>
  </si>
  <si>
    <t>Personas</t>
  </si>
  <si>
    <t>Capítulo V. Servicios Preventivos y de Atención Médica  57</t>
  </si>
  <si>
    <t>CONSULTAS Y ATENCIONES POR TIPO DE CONSULTA a/</t>
  </si>
  <si>
    <t>CONSULTAS Y ATENCIONES POR GRANDES GRUPOS DE EDAD a/</t>
  </si>
  <si>
    <t>METODOS ANTICONCEPTIVOS REPARTIDOS</t>
  </si>
  <si>
    <t>INTERVENCIONES QUIRURGICAS</t>
  </si>
  <si>
    <t>ATENCIONES POSTEVENTOS OBSTETRICOS</t>
  </si>
  <si>
    <t>Primera</t>
  </si>
  <si>
    <t>Menores de</t>
  </si>
  <si>
    <t>20 años</t>
  </si>
  <si>
    <t>Dispositivo</t>
  </si>
  <si>
    <t>Vasec</t>
  </si>
  <si>
    <t>Inserción de dispo</t>
  </si>
  <si>
    <t>Solo hormonal</t>
  </si>
  <si>
    <t>Vez</t>
  </si>
  <si>
    <t>Secuentes</t>
  </si>
  <si>
    <t>y más</t>
  </si>
  <si>
    <t>table b/</t>
  </si>
  <si>
    <t>Intrauterino</t>
  </si>
  <si>
    <t>Otros c/</t>
  </si>
  <si>
    <t>OTB</t>
  </si>
  <si>
    <t>tomía</t>
  </si>
  <si>
    <t>sitivo intrauterino</t>
  </si>
  <si>
    <t>postaborto</t>
  </si>
  <si>
    <t>a/ Comprende médicas y no médicas.</t>
  </si>
  <si>
    <t>c/ Comprende: &lt;clase 1, …, clase 10 [y otros]&gt;. [Llamada opcional]</t>
  </si>
  <si>
    <t>UNIDADES MEDICAS EN SERVICIO DE LAS INSTITUCIONES PUBLICAS DEL SECTOR SALUD</t>
  </si>
  <si>
    <t xml:space="preserve"> POR MUNICIPIO Y NIVEL DE OPERACIÓN SEGÚN INSTITUCION</t>
  </si>
  <si>
    <t>De consulta externa</t>
  </si>
  <si>
    <t>SESIONES PRACTICADAS Y PERSONAS ATENDIDAS EN LOS SERVICIOS AUXILIARES DE TRATAMIENTO DE LAS INSTITUCIONES PUBLICAS</t>
  </si>
  <si>
    <t>DEL SECTOR SALUD POR TIPO DE TRATAMIENTO SEGÚN INSTITUCION</t>
  </si>
  <si>
    <t>SESIONES PRACTICADAS</t>
  </si>
  <si>
    <t>PERSONAS ATENDIDAS</t>
  </si>
  <si>
    <t>Diálisis</t>
  </si>
  <si>
    <t>Fisioterapia</t>
  </si>
  <si>
    <t>Inhaloterapia</t>
  </si>
  <si>
    <t>Quimioterapia</t>
  </si>
  <si>
    <t>Radioterapia</t>
  </si>
  <si>
    <t>Terapia Ocupacional</t>
  </si>
  <si>
    <t>Terapia psicológica</t>
  </si>
  <si>
    <t>otros a/</t>
  </si>
  <si>
    <t xml:space="preserve">EGRESOS HOSPITALARIOS EN LAS INSTITUCIONES DEL SECTOR PUBLICO DE SALUD </t>
  </si>
  <si>
    <t>Diagnóstico de egreso</t>
  </si>
  <si>
    <t>A00-B99 Ciertas enfermedades infecciosas 
y parasitarias</t>
  </si>
  <si>
    <t>C00-D48 Tumores (neoplasias)</t>
  </si>
  <si>
    <t>D50-D89 Enfermedades de la sangre y de los órganos hematopoyéticos, y ciertos trastornos que afectan 
el mecanismo de la inmunidad</t>
  </si>
  <si>
    <t>E00-E90 Enfermedades endocrinas, nutricionales
y metabólicas</t>
  </si>
  <si>
    <t>F00-F99 Trastornos mentales y del comportamiento</t>
  </si>
  <si>
    <t>G00-G99 Enfermedades del sistema nervioso</t>
  </si>
  <si>
    <t>H00-H59 Enfermedades del ojo y sus anexos</t>
  </si>
  <si>
    <t>H60-H95 Enfermedades del oído y de la apófisis 
mastoides</t>
  </si>
  <si>
    <t>I00-I99 Enfermedades del sistema circulatorio</t>
  </si>
  <si>
    <t>J00-J99 Enfermedades del sistema respiratorio</t>
  </si>
  <si>
    <t>K00-K93 Enfermedades del sistema digestivo</t>
  </si>
  <si>
    <t>L00-L99 Enfermedades de la piel y del tejido 
subcutáneo</t>
  </si>
  <si>
    <t>M00-M99 Enfermedades del sistema osteomuscular
y del tejido conjuntivo</t>
  </si>
  <si>
    <t>N00-N99 Enfermedades del sistema genitourinario</t>
  </si>
  <si>
    <t>O00-O99 Embarazo, parto y puerperio</t>
  </si>
  <si>
    <t>P00-P96 Ciertas afecciones originadas 
en el periodo perinatal</t>
  </si>
  <si>
    <t>Q00-Q99 Malformaciones congénitas, deformidades
y anomalías cromosómicas</t>
  </si>
  <si>
    <t>R00-R99 Síntomas, signos y hallazgos anormales 
clínicos y de laboratorio, no clasificados 
en otra parte</t>
  </si>
  <si>
    <t>S00-T98 Traumatismos, envenenamientos y algunas
otras consecuencias de causas externas</t>
  </si>
  <si>
    <t>Z00-Z99 Factores que influyen en el estado de salud 
y contacto con los servicios de salud</t>
  </si>
  <si>
    <t>DEFUNCIONES HOSPITALARIAS REGISTRADAS EN LAS INSTITUCIONES DEL SECTOR</t>
  </si>
  <si>
    <t>Causa de muerte</t>
  </si>
  <si>
    <t>D50-D89 Enfermedades de la sangre y de los 
órganos hematopoyéticos, y ciertos trastornos 
que afectan el mecanismo de la inmunidad</t>
  </si>
  <si>
    <t>V01-Y89 Causas externas de morbilidad
y de mortalidad</t>
  </si>
  <si>
    <t>Cuadro 4.2</t>
  </si>
  <si>
    <t>Cuadro 2.6</t>
  </si>
  <si>
    <t>Cuadro 5.8</t>
  </si>
  <si>
    <t>Cuadro 5.7</t>
  </si>
  <si>
    <t>Cuadro 5.6</t>
  </si>
  <si>
    <t xml:space="preserve">Cuadro 5.5 </t>
  </si>
  <si>
    <t>CUADRO 5.9</t>
  </si>
  <si>
    <t>Cuadro 6.20</t>
  </si>
  <si>
    <t>Cuadro 6.7</t>
  </si>
  <si>
    <t>Cuadro 5.17</t>
  </si>
  <si>
    <t>Casos nuevos de enfermedades registrados en las instituciones del sector</t>
  </si>
  <si>
    <t>público de salud por los diez principales diagnósticos según institución</t>
  </si>
  <si>
    <t>Diagnóstico</t>
  </si>
  <si>
    <t>Resto de los
diagnósticos</t>
  </si>
  <si>
    <t>Nota:</t>
  </si>
  <si>
    <t>La información se refiere a los casos de enfermedad que, previa certificación médica, fueron registrados por las instituciones del sector, y que por la naturaleza de tales padecimientos, requieren de una notificación inmediata.</t>
  </si>
  <si>
    <t>Fuente:</t>
  </si>
  <si>
    <t>&amp;</t>
  </si>
  <si>
    <t>Ingenieros</t>
  </si>
  <si>
    <t>Bió</t>
  </si>
  <si>
    <t>logos</t>
  </si>
  <si>
    <t>Farmaco</t>
  </si>
  <si>
    <t>biólogos</t>
  </si>
  <si>
    <t>Nutrió</t>
  </si>
  <si>
    <t>Psicó</t>
  </si>
  <si>
    <t>Biomédicos</t>
  </si>
  <si>
    <t>o Familiar</t>
  </si>
  <si>
    <t>Fuente: Secretaría de Salud Pública del Gobierno del Estado. Dirección General de Planeación y Desarrollo; Departamento de Estadística y Evaluación.</t>
  </si>
  <si>
    <t xml:space="preserve"> Secretaría de Salud Pública del Gobierno del Estado. Dirección General de Planeación y Desarrollo; Departamento de Estadística y Evaluación.</t>
  </si>
  <si>
    <t>a/ Comprende:  Personal técnico: en odontología, electromédicos, laboratorio, en atención primaria, rehabilitación física, anestesiología, radiología, dietista (incluye nutricionistas), histopatología, citotecnología y banco de sangre.&gt;</t>
  </si>
  <si>
    <t>POBLACIÓN DERECHOHABIENTE DE LAS INSTITUCIONES DEL SECTOR PUBLICO DE SALUD POR MUNICIPIO DE RESIDENCIA HABITUAL DEL DERECHOHABIENTE</t>
  </si>
  <si>
    <t>Nota: La población derechohabiente se refiere al conjunto de personas que por ley tienen derecho a recibir prestaciones en especie o en dinero por parte de las instituciones de seguridad social. Este grupo comprende a los asegurados directos o cotizantes, pensionados y a los familiares o beneficiarios de ambos.</t>
  </si>
  <si>
    <t>IMSS a/</t>
  </si>
  <si>
    <t>Nota: La población usuaria se refiere al segmento de la población derechohabiente y potencial que hace uso de los servicios institucionales de atención médica, al menos una vez durante el año de referencia.</t>
  </si>
  <si>
    <t>DEFUNCIONES b/</t>
  </si>
  <si>
    <t>a/ Se refiere al número de pacientes que salieron del área de hospitalización, implicando la desocupación de una cama censable del hospital por diferentes motivos, incluida la defunción.</t>
  </si>
  <si>
    <t>b/ Se refiere al registro de la muerte de pacientes, que al momento del deceso ocupaban una cama censable en el área de hospitalización de la institución; no se consideran como defunciones hospitalarias todas aquéllas ocurridas antes del ingreso del paciente a dicha área.</t>
  </si>
  <si>
    <t>EGRESOS a/</t>
  </si>
  <si>
    <t>b/ Comprende mensual, bimestral y trimestral.</t>
  </si>
  <si>
    <t>b/ Comprende&lt;…&gt;</t>
  </si>
  <si>
    <t>a/ Comprende mensual, bimestral y trimestral.</t>
  </si>
  <si>
    <t>CATÁLOGO DE ENFERMEDADES</t>
  </si>
  <si>
    <t>GRUPO Y DIAGNÓSTICO</t>
  </si>
  <si>
    <t>CÓDIGO CIE 10ª REVISIÓN</t>
  </si>
  <si>
    <t>EPI CLAVE</t>
  </si>
  <si>
    <t xml:space="preserve">ENFERMEDADES PREVENIBLES POR VACUNACIÓN </t>
  </si>
  <si>
    <t xml:space="preserve">MENINGITIS TUBERCULOSA </t>
  </si>
  <si>
    <t xml:space="preserve">A17.0 </t>
  </si>
  <si>
    <t xml:space="preserve">TÉTANOS </t>
  </si>
  <si>
    <t>A34 A35</t>
  </si>
  <si>
    <t>TÉTANOS NEONATAL</t>
  </si>
  <si>
    <t>A33</t>
  </si>
  <si>
    <t xml:space="preserve">DIFTERIA </t>
  </si>
  <si>
    <t>A36</t>
  </si>
  <si>
    <t xml:space="preserve">TOS FERINA </t>
  </si>
  <si>
    <t>A37</t>
  </si>
  <si>
    <t xml:space="preserve">SARAMPIÓN </t>
  </si>
  <si>
    <t>B05</t>
  </si>
  <si>
    <t xml:space="preserve">RUBÉOLA </t>
  </si>
  <si>
    <t>B06</t>
  </si>
  <si>
    <t xml:space="preserve">PAROTIDITIS INFECCIOSA </t>
  </si>
  <si>
    <t xml:space="preserve">B26 </t>
  </si>
  <si>
    <t xml:space="preserve">HAPATITIS AGUDA TIPO B </t>
  </si>
  <si>
    <t>B16</t>
  </si>
  <si>
    <t xml:space="preserve">RUBÉOLA CONGÉNITA </t>
  </si>
  <si>
    <t xml:space="preserve">P35.0 </t>
  </si>
  <si>
    <t xml:space="preserve">ENFERMEDADES INFECCIOSAS Y PARASITARIAS DEL APARATO DIGESTIVO </t>
  </si>
  <si>
    <t xml:space="preserve">CÓLERA </t>
  </si>
  <si>
    <t xml:space="preserve">A00 </t>
  </si>
  <si>
    <t>FIEBRE TIFOIDEA</t>
  </si>
  <si>
    <t>A01.0</t>
  </si>
  <si>
    <t xml:space="preserve">PARATIFOIDEA Y OTRAS SALMONELOSIS </t>
  </si>
  <si>
    <t xml:space="preserve">A01.1-A02 </t>
  </si>
  <si>
    <t xml:space="preserve">SHIGELOSIS </t>
  </si>
  <si>
    <t>A03</t>
  </si>
  <si>
    <r>
      <t xml:space="preserve">INFECCIONES INTESTINALES POR OTROS ORGANISMOS Y LAS MAL DEFINIDAS </t>
    </r>
    <r>
      <rPr>
        <b/>
        <sz val="10"/>
        <color indexed="10"/>
        <rFont val="Arial"/>
        <family val="2"/>
      </rPr>
      <t>4 mayo 2012</t>
    </r>
    <r>
      <rPr>
        <sz val="10"/>
        <color indexed="10"/>
        <rFont val="Arial"/>
        <family val="2"/>
      </rPr>
      <t xml:space="preserve"> Esta clase se modificó de singular a plural</t>
    </r>
    <r>
      <rPr>
        <sz val="10"/>
        <color indexed="8"/>
        <rFont val="Arial"/>
        <family val="2"/>
      </rPr>
      <t xml:space="preserve"> </t>
    </r>
  </si>
  <si>
    <t xml:space="preserve">A04 A08-A09 </t>
  </si>
  <si>
    <t>INTOXICACIÓN ALIMENTARIA BACTERIANA</t>
  </si>
  <si>
    <t>A05</t>
  </si>
  <si>
    <t xml:space="preserve">AMEBIASIS INTESTINAL </t>
  </si>
  <si>
    <t xml:space="preserve">A06.0-A06.3 A06.9 </t>
  </si>
  <si>
    <t xml:space="preserve">GIARDIASIS </t>
  </si>
  <si>
    <t>A07.1</t>
  </si>
  <si>
    <t xml:space="preserve">OTRAS INFECCIONES INTESTINALES DEBIDAS A PROTOZOARIOS </t>
  </si>
  <si>
    <t xml:space="preserve">A07.0 A07.2 A07.9 </t>
  </si>
  <si>
    <t xml:space="preserve">TENIASIS </t>
  </si>
  <si>
    <t xml:space="preserve">B68 </t>
  </si>
  <si>
    <t xml:space="preserve">ASCARIASIS </t>
  </si>
  <si>
    <t>B77</t>
  </si>
  <si>
    <t xml:space="preserve">ENTEROBIASIS </t>
  </si>
  <si>
    <t xml:space="preserve">B80 </t>
  </si>
  <si>
    <t>DIARREA DEBIDA A ROTAVIRUS</t>
  </si>
  <si>
    <t xml:space="preserve">A08.0 </t>
  </si>
  <si>
    <t xml:space="preserve">OTRAS HELMINTIASIS </t>
  </si>
  <si>
    <t>B65-B67 B70-B76 B78 B79 B81-B83</t>
  </si>
  <si>
    <t xml:space="preserve">ENFERMEDADES INFECCIOSAS DEL APARATO RESPIRATORIO </t>
  </si>
  <si>
    <t xml:space="preserve">TUBERCULOSIS RESPIRATORIA </t>
  </si>
  <si>
    <t xml:space="preserve">A15-A16 </t>
  </si>
  <si>
    <t xml:space="preserve">OTITIS MEDIA AGUDA </t>
  </si>
  <si>
    <t>H65.0-H65.1</t>
  </si>
  <si>
    <t xml:space="preserve">FARINGITIS Y AMIGDALITIS ESTREPTOCÓCICAS </t>
  </si>
  <si>
    <t xml:space="preserve">J02.0 J03.0 </t>
  </si>
  <si>
    <t xml:space="preserve">INFECCIONES RESPIRATORIAS AGUDAS </t>
  </si>
  <si>
    <t xml:space="preserve">J00-J06 J20 J21 EXCEPTO J02.0 y J03.0 </t>
  </si>
  <si>
    <t xml:space="preserve">NEUMONÍAS Y BRONCONEUMONÍAS </t>
  </si>
  <si>
    <t xml:space="preserve">J12-J18 EXCEPTO J18.2 </t>
  </si>
  <si>
    <t xml:space="preserve">INFLUENZA </t>
  </si>
  <si>
    <t>J10-J11</t>
  </si>
  <si>
    <t xml:space="preserve">ENFERMEDADES DE TRANSMISIÓN SEXUAL </t>
  </si>
  <si>
    <t xml:space="preserve">SÍFILIS CONGÉNITA </t>
  </si>
  <si>
    <t xml:space="preserve">A50 </t>
  </si>
  <si>
    <t xml:space="preserve">SÍFILIS ADQUIRIDA </t>
  </si>
  <si>
    <t>A51-A53</t>
  </si>
  <si>
    <t xml:space="preserve">INFECCIÓN GONOCÓCICA GENITOURINARIA </t>
  </si>
  <si>
    <t>A54.0-A54.2</t>
  </si>
  <si>
    <t xml:space="preserve">LINFOGRANULOMA VENÉREO POR CLAMIDIAS </t>
  </si>
  <si>
    <t xml:space="preserve">A55 </t>
  </si>
  <si>
    <t>CHANCRO BLANDO</t>
  </si>
  <si>
    <t>A57</t>
  </si>
  <si>
    <t xml:space="preserve">TRICOMONIASIS UROGENITAL </t>
  </si>
  <si>
    <t xml:space="preserve">A59.0 </t>
  </si>
  <si>
    <t>HERPES GENITAL</t>
  </si>
  <si>
    <t>A60.0</t>
  </si>
  <si>
    <t>CANDIDIASIS UROGENITAL</t>
  </si>
  <si>
    <t>B37.3-B37.4</t>
  </si>
  <si>
    <t xml:space="preserve">VIRUS DEL PAPILOMA HUMANO </t>
  </si>
  <si>
    <t xml:space="preserve">SIN CÓDIGO </t>
  </si>
  <si>
    <t xml:space="preserve">ENFERMEDADES TRANSMITIDAS POR VECTOR </t>
  </si>
  <si>
    <t xml:space="preserve">DENGUE CLÁSICO </t>
  </si>
  <si>
    <t xml:space="preserve">A90 </t>
  </si>
  <si>
    <t xml:space="preserve">DENGUE HEMORRÁGICO </t>
  </si>
  <si>
    <t>A91</t>
  </si>
  <si>
    <r>
      <t xml:space="preserve">PALUDISMO POR </t>
    </r>
    <r>
      <rPr>
        <i/>
        <sz val="10"/>
        <color indexed="8"/>
        <rFont val="Arial"/>
        <family val="2"/>
      </rPr>
      <t>Plasmodium falciparum</t>
    </r>
    <r>
      <rPr>
        <sz val="10"/>
        <color indexed="8"/>
        <rFont val="Arial"/>
        <family val="2"/>
      </rPr>
      <t xml:space="preserve"> </t>
    </r>
  </si>
  <si>
    <t>B50</t>
  </si>
  <si>
    <r>
      <t xml:space="preserve">PALUDISMO POR </t>
    </r>
    <r>
      <rPr>
        <i/>
        <sz val="10"/>
        <color indexed="8"/>
        <rFont val="Arial"/>
        <family val="2"/>
      </rPr>
      <t>Plasmodium vivax</t>
    </r>
    <r>
      <rPr>
        <sz val="10"/>
        <color indexed="8"/>
        <rFont val="Arial"/>
        <family val="2"/>
      </rPr>
      <t xml:space="preserve"> </t>
    </r>
  </si>
  <si>
    <t>B51</t>
  </si>
  <si>
    <t xml:space="preserve">LEISHMANIASIS </t>
  </si>
  <si>
    <t xml:space="preserve">B55 </t>
  </si>
  <si>
    <t xml:space="preserve">ENFERMEDAD DE CHAGAS </t>
  </si>
  <si>
    <t>B57</t>
  </si>
  <si>
    <t xml:space="preserve">ONCOCERCOSIS </t>
  </si>
  <si>
    <t>B73</t>
  </si>
  <si>
    <t xml:space="preserve">ZOONOSIS </t>
  </si>
  <si>
    <t xml:space="preserve">BRUCELOSIS </t>
  </si>
  <si>
    <t xml:space="preserve">A23 </t>
  </si>
  <si>
    <t xml:space="preserve">LEPTOSPIROSIS </t>
  </si>
  <si>
    <t xml:space="preserve">A27 </t>
  </si>
  <si>
    <t xml:space="preserve">RABIA </t>
  </si>
  <si>
    <t>A82</t>
  </si>
  <si>
    <t xml:space="preserve">CISTICERCOSIS </t>
  </si>
  <si>
    <t xml:space="preserve">B69 </t>
  </si>
  <si>
    <t xml:space="preserve">OTRAS ENFERMEDADES EXANTEMÁTICAS </t>
  </si>
  <si>
    <t xml:space="preserve">ESCARLATINA </t>
  </si>
  <si>
    <t xml:space="preserve">A38 </t>
  </si>
  <si>
    <t xml:space="preserve">VARICELA </t>
  </si>
  <si>
    <t>B01</t>
  </si>
  <si>
    <t xml:space="preserve">ENFERMEDAD FEBRIL EXANTEMÁTICA </t>
  </si>
  <si>
    <t>SIN CÓDIGO</t>
  </si>
  <si>
    <t xml:space="preserve">ENFERMEDADES TRANSMISIBLES </t>
  </si>
  <si>
    <t xml:space="preserve">TUBERCULOSIS OTRAS FORMAS </t>
  </si>
  <si>
    <t xml:space="preserve">A17.1 A17.8 A17.9 A18-A19 </t>
  </si>
  <si>
    <t>LEPRA</t>
  </si>
  <si>
    <t>A30</t>
  </si>
  <si>
    <t xml:space="preserve">HEPATITIS AGUDA TIPO A </t>
  </si>
  <si>
    <t>B15</t>
  </si>
  <si>
    <t xml:space="preserve">HEPATITIS TIPO C </t>
  </si>
  <si>
    <t xml:space="preserve">B17.1 B18.2 </t>
  </si>
  <si>
    <t xml:space="preserve">OTRAS HEPATITIS VIRALES AGUDAS </t>
  </si>
  <si>
    <t xml:space="preserve">B17-B19 EXCEPTO B17.1 B18.2 </t>
  </si>
  <si>
    <t xml:space="preserve">SIDA </t>
  </si>
  <si>
    <t xml:space="preserve">B20-B24 </t>
  </si>
  <si>
    <t xml:space="preserve">CONJUNTIVITIS </t>
  </si>
  <si>
    <t>B30 H10.0</t>
  </si>
  <si>
    <t xml:space="preserve">ESCABIOSIS </t>
  </si>
  <si>
    <t>B86</t>
  </si>
  <si>
    <t xml:space="preserve">MENINGITIS MENINGOCÓCICA </t>
  </si>
  <si>
    <t>A39.0</t>
  </si>
  <si>
    <t xml:space="preserve">MENINGITIS </t>
  </si>
  <si>
    <t xml:space="preserve">G00-G03 EXCEPTO A17.0 A39.0 </t>
  </si>
  <si>
    <t xml:space="preserve">INFECCIÓN DE VÍAS URINARIAS </t>
  </si>
  <si>
    <t xml:space="preserve">N30 N34 N39.0 </t>
  </si>
  <si>
    <t xml:space="preserve">PARÁLISIS FLÁCIDA AGUDA </t>
  </si>
  <si>
    <t xml:space="preserve">SÍNDROME COQUELUCHOIDE </t>
  </si>
  <si>
    <t xml:space="preserve">INFECCIÓN ASINTOMÁTICA POR VIH </t>
  </si>
  <si>
    <t>Z21</t>
  </si>
  <si>
    <t xml:space="preserve">OTRAS ENFERMEDADES NO TRANSMISIBLES </t>
  </si>
  <si>
    <t>BOCIO ENDÉMICO</t>
  </si>
  <si>
    <t>E01</t>
  </si>
  <si>
    <t xml:space="preserve">DIABETES MELLITUS INSULINODEPENDIENTE(tipo 1) </t>
  </si>
  <si>
    <t xml:space="preserve">E10 </t>
  </si>
  <si>
    <t xml:space="preserve">DIABETES MELLITUS NO INSULINODEPENDIENTE(tipo 2) </t>
  </si>
  <si>
    <t>E11-E14</t>
  </si>
  <si>
    <t xml:space="preserve">DIABETES MELLITUS EN EL EMBARAZO </t>
  </si>
  <si>
    <t xml:space="preserve">INTOXICACIÓN AGUDA POR ALCOHOL </t>
  </si>
  <si>
    <t xml:space="preserve">F10.1 </t>
  </si>
  <si>
    <t>FIEBRE REUMÁTICA AGUDA</t>
  </si>
  <si>
    <t xml:space="preserve">I00-I02 </t>
  </si>
  <si>
    <t xml:space="preserve">HIPERTENSIÓN ARTERIAL </t>
  </si>
  <si>
    <t xml:space="preserve">I10-I15 </t>
  </si>
  <si>
    <t xml:space="preserve">ENFERMEDADES ISQUÉMICAS DEL CORAZÓN </t>
  </si>
  <si>
    <t xml:space="preserve">I2O-I25 </t>
  </si>
  <si>
    <t xml:space="preserve">ENFERMEDADES CEREBROVASCULARES </t>
  </si>
  <si>
    <t xml:space="preserve">I60-I67 I69 </t>
  </si>
  <si>
    <t xml:space="preserve">ASMA Y ESTADO ASMÁTICO </t>
  </si>
  <si>
    <t xml:space="preserve">J45 J46 </t>
  </si>
  <si>
    <t xml:space="preserve">GINGIVITIS Y ENFERMEDAD PERIODONTAL </t>
  </si>
  <si>
    <t xml:space="preserve">K05 </t>
  </si>
  <si>
    <t xml:space="preserve">ÚLCERAS, GASTRITIS Y DUODENITIS </t>
  </si>
  <si>
    <t xml:space="preserve">K25-K29 </t>
  </si>
  <si>
    <t>ENFERMEDAD ALCOHÓLICA DEL HÍGADO</t>
  </si>
  <si>
    <t xml:space="preserve">K70 </t>
  </si>
  <si>
    <t xml:space="preserve">INTOXICACIÓN POR PLAGUICIDAS </t>
  </si>
  <si>
    <t xml:space="preserve">T60 </t>
  </si>
  <si>
    <t xml:space="preserve">INTOXICACIÓN POR PONZOÑA DE ANIMALES </t>
  </si>
  <si>
    <t xml:space="preserve">T63 X21 X23 X27 EXCEPTO T63.2 </t>
  </si>
  <si>
    <t xml:space="preserve">INTOXICACIÓN POR PICADURA DE ALACRÁN </t>
  </si>
  <si>
    <t>T63.2 X22</t>
  </si>
  <si>
    <t xml:space="preserve">DESNUTRICIÓN </t>
  </si>
  <si>
    <t xml:space="preserve">DESNUTRICIÓN LEVE </t>
  </si>
  <si>
    <t xml:space="preserve">E44.1 </t>
  </si>
  <si>
    <t xml:space="preserve">DESNUTRICIÓN MODERADA </t>
  </si>
  <si>
    <t xml:space="preserve">E44.0 </t>
  </si>
  <si>
    <t xml:space="preserve">DESNUTRICIÓN SEVERA </t>
  </si>
  <si>
    <t>E40-E43</t>
  </si>
  <si>
    <t xml:space="preserve">NEOPLASIAS </t>
  </si>
  <si>
    <t xml:space="preserve">TUMOR MALIGNO DE MAMA </t>
  </si>
  <si>
    <t xml:space="preserve">C50 </t>
  </si>
  <si>
    <t xml:space="preserve">TUMOR MALIGNO DEL CUELLO DEL ÚTERO </t>
  </si>
  <si>
    <t>C53</t>
  </si>
  <si>
    <t xml:space="preserve">DISPLASIA CERVICAL LEVE Y MODERADA </t>
  </si>
  <si>
    <t xml:space="preserve">N87.0-N87.1 </t>
  </si>
  <si>
    <t xml:space="preserve">DISPLASIA CERVICAL SEVERA Y CÁNCER CÉRVICO UTERINO IN SITU </t>
  </si>
  <si>
    <t xml:space="preserve">N87.2 D06 </t>
  </si>
  <si>
    <t xml:space="preserve">DEFECTOS AL NACIMIENTO </t>
  </si>
  <si>
    <t xml:space="preserve">ENCEFALOCELE </t>
  </si>
  <si>
    <t>Q01</t>
  </si>
  <si>
    <t>ESPINA BÍFIDA</t>
  </si>
  <si>
    <t>Q05</t>
  </si>
  <si>
    <t xml:space="preserve">LABIO Y PALADAR HENDIDO </t>
  </si>
  <si>
    <t>Q35-Q37</t>
  </si>
  <si>
    <t xml:space="preserve">ACCIDENTES </t>
  </si>
  <si>
    <t>QUEMADURAS</t>
  </si>
  <si>
    <t xml:space="preserve">T20-T32 </t>
  </si>
  <si>
    <t xml:space="preserve">PEATÓN LESIONADO EN ACCIDENTE DE TRANSPORTE </t>
  </si>
  <si>
    <t>V01-V09</t>
  </si>
  <si>
    <t xml:space="preserve">ACCIDENTES DE TRANSPORTE EN VEHÍCULOS CON MOTOR </t>
  </si>
  <si>
    <t xml:space="preserve">V20-V29 V40-V79 </t>
  </si>
  <si>
    <t xml:space="preserve">MORDEDURAS POR PERRO </t>
  </si>
  <si>
    <t>W54</t>
  </si>
  <si>
    <t xml:space="preserve">MORDEDURAS POR OTROS MAMÍFEROS </t>
  </si>
  <si>
    <t>W55</t>
  </si>
  <si>
    <t xml:space="preserve">MORDEDURA POR SERPIENTE </t>
  </si>
  <si>
    <t xml:space="preserve">X20 </t>
  </si>
  <si>
    <t xml:space="preserve">VIOLENCIA INTRAFAMILIAR </t>
  </si>
  <si>
    <t>Y07.0-Y07.2</t>
  </si>
  <si>
    <t xml:space="preserve">ENFERMEDADES DE INTERÉS LOCAL Y/O REGIONAL </t>
  </si>
  <si>
    <t xml:space="preserve">OTRAS ENFERMEDADES DE NOTIFICACIÓN INMEDIATA </t>
  </si>
  <si>
    <t>Nota: La denominación de las causas de muerte corresponde a los capítulos establecidos en la lista de tabulación para la mortalidad de la Clasificación Internacional de Enfermedades en su 10a. revisión.</t>
  </si>
  <si>
    <t>NotaLa denominación de los diagnósticos corresponde a los capítulos establecidos en la lista de tabulación para la morbilidad de la Clasificación Internacional de Enfermedades en su 10a. revisión.</t>
  </si>
  <si>
    <t>Los códigos que aparecen en cada concepto corresponden al capítulo CIE-10.</t>
  </si>
  <si>
    <t>a/ Comprende asegurados, pensionados y a sus familiares dependientes. Las cifras de asegurados y pensionados son realizadas a partir de los registros administrativos del IMSS, mientras que las relativas a sus familiares corresponden a estimaciones determinadas con base en coeficientes familiares. Los coeficientes familiares corresponden al promedio del número de derechohabientes por familia y aplican al número de trabajadores asegurados y de pensionados.</t>
  </si>
  <si>
    <t xml:space="preserve">De hospitalización general </t>
  </si>
  <si>
    <t>De hospitalización especializada</t>
  </si>
  <si>
    <t>De hospitalización general</t>
  </si>
  <si>
    <t>Nota: Las unidades médicas De hospitalización generalincluyen &lt;   &gt; unidades médicas que proporcionaron a la vez servicio de consulta externa y las De hospitalización general especializada incluyen &lt;   &gt; que proporcionan a la vez servicio de consulta externa. [Nota opcional]</t>
  </si>
  <si>
    <t>Rx (Móviles o fijos)</t>
  </si>
  <si>
    <t>HOMBRES</t>
  </si>
  <si>
    <t>MUJERES</t>
  </si>
  <si>
    <t>NO ESPECIFICADO</t>
  </si>
  <si>
    <t>Anuario Estadístico 2016</t>
  </si>
  <si>
    <t>Fuente: Instituciones del Sector Salud, 2015</t>
  </si>
  <si>
    <t>ESPECIFICAR QUE COMPRENDE</t>
  </si>
  <si>
    <r>
      <t xml:space="preserve">a/Comprende: &lt;clase 1, …, clase 10 [y otros]&gt;. </t>
    </r>
    <r>
      <rPr>
        <sz val="8"/>
        <color rgb="FFFF0000"/>
        <rFont val="Arial"/>
        <family val="2"/>
      </rPr>
      <t>ESPECIFICAR QUE COMPRENDE</t>
    </r>
  </si>
  <si>
    <t>a/ Comprende: &lt;clase 1, …, clase 10 [y otros]&gt;. ESPECIFICAR QUE COMPRENDE, APOYARSE EN CATÁLOGO</t>
  </si>
  <si>
    <t>IMSS-
PROSPERA</t>
  </si>
  <si>
    <t>POR GRUPO DE DIAGNÓSTICOS DE EGRESO SEGUN INSTITUCION</t>
  </si>
  <si>
    <t>Fuente: Instituciones de Salud 2015</t>
  </si>
  <si>
    <t>POR GRUPO DE DIAGNÓSTICOS DE EGRESO SEGÚN SEXO</t>
  </si>
  <si>
    <t>DEBE SER EL MISMO TOTAL QUE EL CUADRO ANTERIOR (6.20)</t>
  </si>
  <si>
    <t>PUBLICO DE SALUD POR GRUPO DE CAUSAS DE MUERTE SEGUN INSTITUCION</t>
  </si>
  <si>
    <t>PUBLICO DE SALUD POR GRUPO DE CAUSA DE MUERTE SEGÚN SEXO</t>
  </si>
  <si>
    <t>DEBE SER EL MISMO TOTAL QUE EL CUADRO ANTERIOR (6.7)</t>
  </si>
  <si>
    <t xml:space="preserve"> Fuente: Instituciones de Salud 2015</t>
  </si>
  <si>
    <t>Fuente: Instituciones del Sector Salud 2015</t>
  </si>
  <si>
    <t>Fuente: Sistemas de Información de las Instituciones del Sector Salud, 2015</t>
  </si>
  <si>
    <t>Implante S.D.</t>
  </si>
  <si>
    <t>Infecciones respiratorias agudas</t>
  </si>
  <si>
    <t>Infecciones intestinales por otros organismos y las mal definidas</t>
  </si>
  <si>
    <t>Infeccion de vias urinarias</t>
  </si>
  <si>
    <t>Ulceras, gastritis y duodenitis</t>
  </si>
  <si>
    <t>Conjuntivitis</t>
  </si>
  <si>
    <t>Asma y Estado Asmático</t>
  </si>
  <si>
    <t>Obesidad</t>
  </si>
  <si>
    <t>Otitis media aguda</t>
  </si>
  <si>
    <t>Dermatosis</t>
  </si>
  <si>
    <t>Varicela</t>
  </si>
  <si>
    <t>VACIO</t>
  </si>
  <si>
    <t>OTROS A/</t>
  </si>
  <si>
    <t xml:space="preserve">incluye </t>
  </si>
  <si>
    <t>Número total de Otro personal profesional (incluye pasantes)</t>
  </si>
  <si>
    <t>Número total de Otro personal profesional</t>
  </si>
  <si>
    <t>Número total de En Odontología</t>
  </si>
  <si>
    <t>Número total de Electromédicos (electrocardiografía y electroencefalografía)</t>
  </si>
  <si>
    <t>Número total de Laboratorio</t>
  </si>
  <si>
    <t>Número total de Técnico en Atención Primaria (TAP s, PRODIAP s)</t>
  </si>
  <si>
    <t>Número total de Rehabilitación Física</t>
  </si>
  <si>
    <t>Número total de Anestesiología</t>
  </si>
  <si>
    <t>Número total de Dietista (incluye nutricionistas)</t>
  </si>
  <si>
    <t>Número total de Histopatología</t>
  </si>
  <si>
    <t>Número total de Citotecnología</t>
  </si>
  <si>
    <t>Número total de Banco de Sangre</t>
  </si>
  <si>
    <t>Número total de Promotores de Salud</t>
  </si>
  <si>
    <t>Número total de Estadística</t>
  </si>
  <si>
    <t>Número total de Técnico en inhaloterapia</t>
  </si>
  <si>
    <t>Número total de Partera</t>
  </si>
  <si>
    <t>Número total de Otro personal técnico</t>
  </si>
  <si>
    <t>20514  estudios ultrasonidos</t>
  </si>
  <si>
    <t>2,764 estudios resonancia mag</t>
  </si>
  <si>
    <t>8581 estudios tomografia</t>
  </si>
  <si>
    <t>otros: mastografia y resonancia</t>
  </si>
  <si>
    <t>otros: mastografia</t>
  </si>
  <si>
    <t>otros: mastografia y tomografia</t>
  </si>
  <si>
    <t>84909 otros estudios otros: arco en c, estudios especiales, mamografia, placas simples y ortopantomografia</t>
  </si>
  <si>
    <t>56,641 otras personas: incluye resonancia mag, tomografia, ultrasonido, arco en c, estudios especiales, mamografia, placas Simples y ortopantomografiA</t>
  </si>
  <si>
    <t>Hermosillo</t>
  </si>
  <si>
    <t>Nogales</t>
  </si>
  <si>
    <t>Cajeme</t>
  </si>
  <si>
    <t>Cananea</t>
  </si>
  <si>
    <t>OTROS</t>
  </si>
  <si>
    <t>N/D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</si>
</sst>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numFmt numFmtId="165" formatCode="###,##0.0"/>
    <numFmt numFmtId="166" formatCode="###,##0.00"/>
    <numFmt numFmtId="167" formatCode="#\ ##0;\-#\ ##0"/>
    <numFmt numFmtId="168" formatCode="0.00;\-0.00"/>
    <numFmt numFmtId="169" formatCode="#\ ##0.0;\-#\ ##0.0"/>
    <numFmt numFmtId="170" formatCode="_(* #,##0.00_);_(* \(#,##0.00\);_(* &quot;-&quot;??_);_(@_)"/>
    <numFmt numFmtId="171" formatCode="_-* #,##0_-;\-* #,##0_-;_-* &quot;-&quot;??_-;_-@_-"/>
    <numFmt numFmtId="172" formatCode="###\ ###\ ###\ ##0"/>
    <numFmt numFmtId="173" formatCode="###\ ###\ ###\ ##0.0"/>
    <numFmt numFmtId="174" formatCode="#,###"/>
  </numFmts>
  <fonts count="51" x14ac:knownFonts="1">
    <font>
      <sz val="11"/>
      <color theme="1"/>
      <name val="Calibri"/>
      <family val="2"/>
      <scheme val="minor"/>
    </font>
    <font>
      <sz val="10"/>
      <name val="Arial"/>
      <family val="2"/>
    </font>
    <font>
      <b/>
      <sz val="8"/>
      <name val="Arial"/>
      <family val="2"/>
    </font>
    <font>
      <sz val="8"/>
      <name val="Arial"/>
      <family val="2"/>
    </font>
    <font>
      <b/>
      <sz val="10"/>
      <name val="Arial"/>
      <family val="2"/>
    </font>
    <font>
      <b/>
      <sz val="9"/>
      <name val="Arial"/>
      <family val="2"/>
    </font>
    <font>
      <b/>
      <sz val="10"/>
      <name val="Calibri"/>
      <family val="2"/>
      <scheme val="minor"/>
    </font>
    <font>
      <sz val="9"/>
      <name val="Arial"/>
      <family val="2"/>
    </font>
    <font>
      <b/>
      <sz val="8"/>
      <name val="Bookman Old Style"/>
      <family val="1"/>
    </font>
    <font>
      <sz val="7"/>
      <name val="Arial"/>
      <family val="2"/>
    </font>
    <font>
      <sz val="2"/>
      <name val="Arial"/>
      <family val="2"/>
    </font>
    <font>
      <sz val="11"/>
      <color indexed="8"/>
      <name val="Calibri"/>
      <family val="2"/>
    </font>
    <font>
      <sz val="10"/>
      <name val="Calibri"/>
      <family val="2"/>
      <scheme val="minor"/>
    </font>
    <font>
      <sz val="11"/>
      <name val="Calibri"/>
      <family val="2"/>
      <scheme val="minor"/>
    </font>
    <font>
      <sz val="9"/>
      <name val="Calibri"/>
      <family val="2"/>
      <scheme val="minor"/>
    </font>
    <font>
      <b/>
      <sz val="11"/>
      <name val="Calibri"/>
      <family val="2"/>
      <scheme val="minor"/>
    </font>
    <font>
      <b/>
      <sz val="12"/>
      <name val="Calibri"/>
      <family val="2"/>
      <scheme val="minor"/>
    </font>
    <font>
      <sz val="8"/>
      <name val="Calibri"/>
      <family val="2"/>
      <scheme val="minor"/>
    </font>
    <font>
      <sz val="10"/>
      <color indexed="8"/>
      <name val="Calibri"/>
      <family val="2"/>
      <scheme val="minor"/>
    </font>
    <font>
      <b/>
      <sz val="11"/>
      <name val="Arial"/>
      <family val="2"/>
    </font>
    <font>
      <b/>
      <i/>
      <sz val="14"/>
      <name val="Arial"/>
      <family val="2"/>
    </font>
    <font>
      <sz val="6"/>
      <name val="Arial"/>
      <family val="2"/>
    </font>
    <font>
      <i/>
      <sz val="8"/>
      <name val="Arial"/>
      <family val="2"/>
    </font>
    <font>
      <sz val="8"/>
      <color theme="1"/>
      <name val="Arial"/>
      <family val="2"/>
    </font>
    <font>
      <sz val="11"/>
      <name val="Arial"/>
      <family val="2"/>
    </font>
    <font>
      <b/>
      <sz val="9"/>
      <name val="Bookman Old Style"/>
      <family val="1"/>
    </font>
    <font>
      <b/>
      <i/>
      <sz val="9"/>
      <name val="Arial"/>
      <family val="2"/>
    </font>
    <font>
      <b/>
      <sz val="7"/>
      <name val="Arial"/>
      <family val="2"/>
    </font>
    <font>
      <sz val="10"/>
      <color rgb="FF000000"/>
      <name val="Arial"/>
      <family val="2"/>
    </font>
    <font>
      <b/>
      <sz val="10"/>
      <color indexed="10"/>
      <name val="Arial"/>
      <family val="2"/>
    </font>
    <font>
      <sz val="10"/>
      <color indexed="10"/>
      <name val="Arial"/>
      <family val="2"/>
    </font>
    <font>
      <sz val="10"/>
      <color indexed="8"/>
      <name val="Arial"/>
      <family val="2"/>
    </font>
    <font>
      <i/>
      <sz val="10"/>
      <color indexed="8"/>
      <name val="Arial"/>
      <family val="2"/>
    </font>
    <font>
      <sz val="10"/>
      <color rgb="FFFF0000"/>
      <name val="Arial"/>
      <family val="2"/>
    </font>
    <font>
      <sz val="8"/>
      <color rgb="FFFF0000"/>
      <name val="Arial"/>
      <family val="2"/>
    </font>
    <font>
      <b/>
      <sz val="12"/>
      <name val="Arial"/>
      <family val="2"/>
    </font>
    <font>
      <sz val="10"/>
      <color indexed="8"/>
      <name val="MS Sans Serif"/>
      <family val="2"/>
    </font>
    <font>
      <b/>
      <sz val="10"/>
      <color indexed="8"/>
      <name val="Arial"/>
      <family val="2"/>
    </font>
    <font>
      <sz val="9"/>
      <color theme="1"/>
      <name val="Soberana Sans"/>
      <family val="3"/>
    </font>
    <font>
      <b/>
      <sz val="13"/>
      <name val="Arial"/>
      <family val="2"/>
    </font>
    <font>
      <i/>
      <sz val="9"/>
      <name val="Arial"/>
      <family val="2"/>
    </font>
    <font>
      <b/>
      <sz val="11"/>
      <color rgb="FFFF0000"/>
      <name val="Arial"/>
      <family val="2"/>
    </font>
    <font>
      <sz val="8"/>
      <color theme="1"/>
      <name val="Calibri"/>
      <family val="2"/>
      <scheme val="minor"/>
    </font>
    <font>
      <sz val="12"/>
      <name val="Arial"/>
      <family val="2"/>
    </font>
    <font>
      <b/>
      <sz val="10"/>
      <color rgb="FFFF0000"/>
      <name val="Calibri"/>
      <family val="2"/>
      <scheme val="minor"/>
    </font>
    <font>
      <sz val="13"/>
      <name val="Arial"/>
      <family val="2"/>
    </font>
    <font>
      <b/>
      <sz val="9"/>
      <color theme="1"/>
      <name val="Soberana Sans"/>
      <family val="3"/>
    </font>
    <font>
      <sz val="11"/>
      <color rgb="FFFF0000"/>
      <name val="Calibri"/>
      <family val="2"/>
      <scheme val="minor"/>
    </font>
    <font>
      <sz val="8"/>
      <color indexed="8"/>
      <name val="Arial"/>
      <family val="2"/>
    </font>
    <font>
      <b/>
      <sz val="9"/>
      <color indexed="8"/>
      <name val="Arial"/>
      <family val="2"/>
    </font>
    <font>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EFEFEE"/>
        <bgColor indexed="64"/>
      </patternFill>
    </fill>
    <fill>
      <patternFill patternType="solid">
        <fgColor rgb="FFFFFFFF"/>
        <bgColor indexed="64"/>
      </patternFill>
    </fill>
    <fill>
      <patternFill patternType="solid">
        <fgColor rgb="FFEFEFEF"/>
        <bgColor indexed="64"/>
      </patternFill>
    </fill>
    <fill>
      <patternFill patternType="solid">
        <fgColor rgb="FFFFFF00"/>
        <bgColor indexed="64"/>
      </patternFill>
    </fill>
    <fill>
      <patternFill patternType="solid">
        <fgColor theme="8"/>
        <bgColor indexed="64"/>
      </patternFill>
    </fill>
    <fill>
      <patternFill patternType="solid">
        <fgColor rgb="FF00B0F0"/>
        <bgColor indexed="64"/>
      </patternFill>
    </fill>
    <fill>
      <patternFill patternType="solid">
        <fgColor rgb="FFFFC000"/>
        <bgColor indexed="64"/>
      </patternFill>
    </fill>
  </fills>
  <borders count="104">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hair">
        <color indexed="64"/>
      </left>
      <right/>
      <top/>
      <bottom/>
      <diagonal/>
    </border>
    <border>
      <left style="thin">
        <color auto="1"/>
      </left>
      <right style="medium">
        <color auto="1"/>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medium">
        <color indexed="64"/>
      </right>
      <top/>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thin">
        <color indexed="64"/>
      </top>
      <bottom style="thin">
        <color indexed="55"/>
      </bottom>
      <diagonal/>
    </border>
    <border>
      <left/>
      <right style="hair">
        <color indexed="64"/>
      </right>
      <top style="thin">
        <color indexed="64"/>
      </top>
      <bottom style="thin">
        <color indexed="55"/>
      </bottom>
      <diagonal/>
    </border>
    <border>
      <left style="thin">
        <color indexed="64"/>
      </left>
      <right style="hair">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0" fontId="1" fillId="0" borderId="0"/>
    <xf numFmtId="0" fontId="1" fillId="0" borderId="0" applyNumberFormat="0" applyFill="0" applyBorder="0" applyAlignment="0" applyProtection="0"/>
    <xf numFmtId="164" fontId="9" fillId="0" borderId="0" applyFill="0" applyBorder="0" applyAlignment="0" applyProtection="0">
      <alignment horizontal="right"/>
      <protection locked="0"/>
    </xf>
    <xf numFmtId="165" fontId="9" fillId="0" borderId="0" applyFill="0" applyBorder="0" applyAlignment="0" applyProtection="0"/>
    <xf numFmtId="166" fontId="9" fillId="0" borderId="0" applyFill="0" applyBorder="0" applyAlignment="0" applyProtection="0">
      <alignment horizontal="right"/>
    </xf>
    <xf numFmtId="0" fontId="4" fillId="0" borderId="0" applyNumberFormat="0" applyFill="0" applyBorder="0" applyAlignment="0" applyProtection="0">
      <alignment horizontal="left" vertical="center"/>
    </xf>
    <xf numFmtId="167" fontId="9" fillId="0" borderId="0" applyFont="0" applyFill="0" applyBorder="0" applyAlignment="0" applyProtection="0"/>
    <xf numFmtId="168" fontId="9" fillId="0" borderId="0" applyFont="0" applyFill="0" applyBorder="0" applyAlignment="0" applyProtection="0"/>
    <xf numFmtId="0" fontId="9" fillId="0" borderId="0" applyNumberFormat="0" applyFill="0" applyBorder="0" applyProtection="0">
      <alignment horizontal="left" vertical="top"/>
    </xf>
    <xf numFmtId="0" fontId="9" fillId="0" borderId="0" applyNumberFormat="0" applyFill="0" applyBorder="0" applyProtection="0">
      <alignment horizontal="right" vertical="top"/>
    </xf>
    <xf numFmtId="0" fontId="9" fillId="0" borderId="0" applyNumberFormat="0" applyFill="0" applyBorder="0" applyProtection="0">
      <alignment horizontal="left" vertical="top"/>
    </xf>
    <xf numFmtId="1" fontId="9" fillId="0" borderId="0"/>
    <xf numFmtId="0" fontId="9" fillId="0" borderId="0" applyNumberFormat="0" applyFill="0" applyBorder="0" applyProtection="0">
      <alignment horizontal="right" vertical="top"/>
    </xf>
    <xf numFmtId="0" fontId="1" fillId="0" borderId="0"/>
    <xf numFmtId="0" fontId="10" fillId="0" borderId="28" applyNumberFormat="0" applyFill="0" applyAlignment="0" applyProtection="0">
      <alignment vertical="top"/>
      <protection locked="0"/>
    </xf>
    <xf numFmtId="0" fontId="10" fillId="0" borderId="29" applyNumberFormat="0" applyFill="0" applyAlignment="0" applyProtection="0">
      <alignment vertical="top"/>
      <protection locked="0"/>
    </xf>
    <xf numFmtId="0" fontId="10" fillId="0" borderId="0" applyNumberFormat="0" applyFill="0" applyAlignment="0" applyProtection="0"/>
    <xf numFmtId="3" fontId="9" fillId="0" borderId="0"/>
    <xf numFmtId="169" fontId="9" fillId="0" borderId="0" applyFont="0" applyFill="0" applyBorder="0" applyAlignment="0" applyProtection="0"/>
    <xf numFmtId="3" fontId="9" fillId="0" borderId="0">
      <alignment vertical="top"/>
    </xf>
    <xf numFmtId="0" fontId="1" fillId="0" borderId="0" applyFont="0" applyFill="0" applyBorder="0" applyAlignment="0" applyProtection="0"/>
    <xf numFmtId="170"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9" fillId="0" borderId="0"/>
    <xf numFmtId="0" fontId="11" fillId="0" borderId="0"/>
    <xf numFmtId="0" fontId="7" fillId="0" borderId="0" applyNumberFormat="0" applyFill="0" applyBorder="0" applyProtection="0">
      <alignment horizontal="right" vertical="top"/>
      <protection locked="0"/>
    </xf>
    <xf numFmtId="0" fontId="9" fillId="0" borderId="0" applyNumberFormat="0" applyFill="0" applyBorder="0" applyAlignment="0" applyProtection="0">
      <alignment vertical="top"/>
      <protection locked="0"/>
    </xf>
    <xf numFmtId="0" fontId="9" fillId="0" borderId="0">
      <alignment horizontal="left" wrapText="1" indent="2"/>
    </xf>
    <xf numFmtId="0" fontId="5" fillId="0" borderId="0" applyNumberFormat="0" applyFill="0" applyBorder="0" applyAlignment="0" applyProtection="0">
      <alignment horizontal="left" vertical="top"/>
    </xf>
    <xf numFmtId="0" fontId="36" fillId="0" borderId="0"/>
  </cellStyleXfs>
  <cellXfs count="1001">
    <xf numFmtId="0" fontId="0" fillId="0" borderId="0" xfId="0"/>
    <xf numFmtId="1" fontId="1" fillId="0" borderId="0" xfId="1" applyNumberFormat="1" applyFont="1" applyAlignment="1">
      <alignment horizontal="left"/>
    </xf>
    <xf numFmtId="0" fontId="2" fillId="0" borderId="0" xfId="1" applyFont="1"/>
    <xf numFmtId="1" fontId="3" fillId="0" borderId="0" xfId="1" applyNumberFormat="1" applyFont="1" applyAlignment="1">
      <alignment horizontal="right"/>
    </xf>
    <xf numFmtId="1" fontId="4" fillId="0" borderId="0" xfId="1" applyNumberFormat="1" applyFont="1" applyAlignment="1">
      <alignment horizontal="left"/>
    </xf>
    <xf numFmtId="0" fontId="3" fillId="0" borderId="0" xfId="1" applyFont="1"/>
    <xf numFmtId="0" fontId="5" fillId="0" borderId="0" xfId="1" applyFont="1"/>
    <xf numFmtId="0" fontId="3" fillId="0" borderId="0" xfId="1" applyFont="1" applyAlignment="1">
      <alignment horizontal="center"/>
    </xf>
    <xf numFmtId="1" fontId="3" fillId="0" borderId="0" xfId="1" applyNumberFormat="1" applyFont="1" applyBorder="1" applyAlignment="1">
      <alignment horizontal="center"/>
    </xf>
    <xf numFmtId="1" fontId="3" fillId="0" borderId="8" xfId="1" applyNumberFormat="1" applyFont="1" applyBorder="1" applyAlignment="1">
      <alignment horizontal="center"/>
    </xf>
    <xf numFmtId="1" fontId="3" fillId="0" borderId="9" xfId="1" applyNumberFormat="1" applyFont="1" applyBorder="1" applyAlignment="1">
      <alignment horizontal="center"/>
    </xf>
    <xf numFmtId="1" fontId="2" fillId="0" borderId="1" xfId="1" applyNumberFormat="1" applyFont="1" applyBorder="1" applyAlignment="1">
      <alignment horizontal="center"/>
    </xf>
    <xf numFmtId="1" fontId="3" fillId="0" borderId="12" xfId="1" applyNumberFormat="1" applyFont="1" applyBorder="1" applyAlignment="1">
      <alignment horizontal="center"/>
    </xf>
    <xf numFmtId="1" fontId="3" fillId="0" borderId="13" xfId="1" applyNumberFormat="1" applyFont="1" applyBorder="1" applyAlignment="1">
      <alignment horizontal="center"/>
    </xf>
    <xf numFmtId="1" fontId="3" fillId="0" borderId="14" xfId="1" applyNumberFormat="1" applyFont="1" applyBorder="1" applyAlignment="1">
      <alignment horizontal="center"/>
    </xf>
    <xf numFmtId="1" fontId="1" fillId="0" borderId="2" xfId="1" applyNumberFormat="1" applyFill="1" applyBorder="1" applyProtection="1">
      <protection locked="0"/>
    </xf>
    <xf numFmtId="1" fontId="1" fillId="0" borderId="16" xfId="1" applyNumberFormat="1" applyFill="1" applyBorder="1" applyProtection="1"/>
    <xf numFmtId="1" fontId="1" fillId="0" borderId="17" xfId="1" applyNumberFormat="1" applyFill="1" applyBorder="1" applyProtection="1">
      <protection locked="0"/>
    </xf>
    <xf numFmtId="1" fontId="1" fillId="0" borderId="18" xfId="1" applyNumberFormat="1" applyFill="1" applyBorder="1" applyProtection="1">
      <protection locked="0"/>
    </xf>
    <xf numFmtId="1" fontId="1" fillId="0" borderId="6" xfId="1" applyNumberFormat="1" applyFill="1" applyBorder="1" applyProtection="1"/>
    <xf numFmtId="0" fontId="1" fillId="0" borderId="0" xfId="1" applyFill="1"/>
    <xf numFmtId="0" fontId="6" fillId="0" borderId="7" xfId="1" applyFont="1" applyFill="1" applyBorder="1" applyAlignment="1"/>
    <xf numFmtId="1" fontId="4" fillId="0" borderId="19" xfId="1" applyNumberFormat="1" applyFont="1" applyFill="1" applyBorder="1" applyProtection="1"/>
    <xf numFmtId="1" fontId="4" fillId="0" borderId="8" xfId="1" applyNumberFormat="1" applyFont="1" applyFill="1" applyBorder="1" applyProtection="1"/>
    <xf numFmtId="1" fontId="4" fillId="0" borderId="20" xfId="1" applyNumberFormat="1" applyFont="1" applyFill="1" applyBorder="1" applyProtection="1"/>
    <xf numFmtId="1" fontId="4" fillId="0" borderId="21" xfId="1" applyNumberFormat="1" applyFont="1" applyFill="1" applyBorder="1" applyProtection="1"/>
    <xf numFmtId="1" fontId="4" fillId="0" borderId="22" xfId="1" applyNumberFormat="1" applyFont="1" applyFill="1" applyBorder="1" applyProtection="1"/>
    <xf numFmtId="0" fontId="1" fillId="0" borderId="0" xfId="1" applyFont="1" applyFill="1" applyBorder="1"/>
    <xf numFmtId="1" fontId="1" fillId="0" borderId="23" xfId="1" applyNumberFormat="1" applyBorder="1" applyProtection="1">
      <protection locked="0"/>
    </xf>
    <xf numFmtId="1" fontId="1" fillId="0" borderId="19" xfId="1" applyNumberFormat="1" applyBorder="1" applyProtection="1"/>
    <xf numFmtId="1" fontId="1" fillId="0" borderId="8" xfId="1" applyNumberFormat="1" applyBorder="1" applyProtection="1">
      <protection locked="0"/>
    </xf>
    <xf numFmtId="1" fontId="1" fillId="0" borderId="20" xfId="1" applyNumberFormat="1" applyBorder="1" applyProtection="1">
      <protection locked="0"/>
    </xf>
    <xf numFmtId="1" fontId="1" fillId="0" borderId="21" xfId="1" applyNumberFormat="1" applyBorder="1" applyProtection="1">
      <protection locked="0"/>
    </xf>
    <xf numFmtId="1" fontId="1" fillId="0" borderId="22" xfId="1" applyNumberFormat="1" applyBorder="1" applyProtection="1"/>
    <xf numFmtId="0" fontId="1" fillId="0" borderId="0" xfId="1"/>
    <xf numFmtId="0" fontId="7" fillId="0" borderId="23" xfId="1" quotePrefix="1" applyFont="1" applyBorder="1"/>
    <xf numFmtId="1" fontId="3" fillId="0" borderId="0" xfId="1" applyNumberFormat="1" applyFont="1" applyFill="1" applyBorder="1" applyAlignment="1" applyProtection="1">
      <alignment horizontal="left"/>
      <protection locked="0"/>
    </xf>
    <xf numFmtId="1" fontId="8" fillId="0" borderId="0" xfId="1" applyNumberFormat="1" applyFont="1" applyFill="1" applyBorder="1" applyAlignment="1" applyProtection="1">
      <alignment horizontal="right"/>
      <protection locked="0"/>
    </xf>
    <xf numFmtId="1" fontId="1" fillId="0" borderId="0" xfId="1" applyNumberFormat="1" applyProtection="1">
      <protection locked="0"/>
    </xf>
    <xf numFmtId="1" fontId="1" fillId="0" borderId="0" xfId="1" applyNumberFormat="1" applyProtection="1"/>
    <xf numFmtId="0" fontId="1" fillId="0" borderId="0" xfId="1" applyAlignment="1">
      <alignment horizontal="left"/>
    </xf>
    <xf numFmtId="0" fontId="1" fillId="0" borderId="0" xfId="1" applyFont="1" applyAlignment="1">
      <alignment horizontal="left"/>
    </xf>
    <xf numFmtId="1" fontId="3" fillId="0" borderId="37" xfId="1" applyNumberFormat="1" applyFont="1" applyFill="1" applyBorder="1" applyAlignment="1">
      <alignment horizontal="center"/>
    </xf>
    <xf numFmtId="1" fontId="3" fillId="0" borderId="41" xfId="1" applyNumberFormat="1" applyFont="1" applyFill="1" applyBorder="1" applyAlignment="1">
      <alignment horizontal="center"/>
    </xf>
    <xf numFmtId="1" fontId="3" fillId="0" borderId="43" xfId="1" applyNumberFormat="1" applyFont="1" applyFill="1" applyBorder="1" applyAlignment="1">
      <alignment horizontal="center"/>
    </xf>
    <xf numFmtId="1" fontId="1" fillId="0" borderId="44" xfId="1" applyNumberFormat="1" applyFill="1" applyBorder="1" applyProtection="1">
      <protection locked="0"/>
    </xf>
    <xf numFmtId="1" fontId="1" fillId="0" borderId="45" xfId="1" applyNumberFormat="1" applyFill="1" applyBorder="1" applyProtection="1">
      <protection locked="0"/>
    </xf>
    <xf numFmtId="1" fontId="1" fillId="0" borderId="17" xfId="1" applyNumberFormat="1" applyFill="1" applyBorder="1" applyAlignment="1" applyProtection="1">
      <protection locked="0"/>
    </xf>
    <xf numFmtId="1" fontId="1" fillId="0" borderId="46" xfId="1" applyNumberFormat="1" applyFill="1" applyBorder="1" applyAlignment="1" applyProtection="1">
      <protection locked="0"/>
    </xf>
    <xf numFmtId="1" fontId="1" fillId="0" borderId="47" xfId="1" applyNumberFormat="1" applyFill="1" applyBorder="1" applyAlignment="1" applyProtection="1">
      <protection locked="0"/>
    </xf>
    <xf numFmtId="0" fontId="1" fillId="0" borderId="0" xfId="1" applyFill="1" applyBorder="1"/>
    <xf numFmtId="1" fontId="4" fillId="0" borderId="38" xfId="1" applyNumberFormat="1" applyFont="1" applyFill="1" applyBorder="1" applyProtection="1"/>
    <xf numFmtId="1" fontId="4" fillId="0" borderId="48" xfId="1" applyNumberFormat="1" applyFont="1" applyFill="1" applyBorder="1" applyProtection="1"/>
    <xf numFmtId="1" fontId="4" fillId="0" borderId="9" xfId="1" applyNumberFormat="1" applyFont="1" applyFill="1" applyBorder="1" applyProtection="1"/>
    <xf numFmtId="1" fontId="4" fillId="0" borderId="49" xfId="1" applyNumberFormat="1" applyFont="1" applyFill="1" applyBorder="1" applyProtection="1"/>
    <xf numFmtId="1" fontId="4" fillId="0" borderId="0" xfId="1" applyNumberFormat="1" applyFont="1" applyFill="1" applyBorder="1" applyProtection="1"/>
    <xf numFmtId="1" fontId="4" fillId="0" borderId="10" xfId="1" applyNumberFormat="1" applyFont="1" applyFill="1" applyBorder="1" applyProtection="1"/>
    <xf numFmtId="1" fontId="1" fillId="0" borderId="38" xfId="1" applyNumberFormat="1" applyBorder="1" applyProtection="1">
      <protection locked="0"/>
    </xf>
    <xf numFmtId="1" fontId="1" fillId="0" borderId="48" xfId="1" applyNumberFormat="1" applyBorder="1" applyProtection="1"/>
    <xf numFmtId="1" fontId="1" fillId="0" borderId="9" xfId="1" applyNumberFormat="1" applyBorder="1" applyProtection="1">
      <protection locked="0"/>
    </xf>
    <xf numFmtId="1" fontId="1" fillId="0" borderId="49" xfId="1" applyNumberFormat="1" applyBorder="1" applyProtection="1">
      <protection locked="0"/>
    </xf>
    <xf numFmtId="1" fontId="1" fillId="0" borderId="8" xfId="1" applyNumberFormat="1" applyBorder="1" applyProtection="1"/>
    <xf numFmtId="1" fontId="3" fillId="0" borderId="0" xfId="1" applyNumberFormat="1" applyFont="1" applyFill="1" applyBorder="1" applyProtection="1">
      <protection locked="0"/>
    </xf>
    <xf numFmtId="1" fontId="3" fillId="0" borderId="0" xfId="1" applyNumberFormat="1" applyFont="1" applyFill="1" applyBorder="1" applyAlignment="1" applyProtection="1">
      <protection locked="0"/>
    </xf>
    <xf numFmtId="0" fontId="12" fillId="0" borderId="0" xfId="1" applyFont="1"/>
    <xf numFmtId="0" fontId="13" fillId="0" borderId="0" xfId="1" applyFont="1" applyFill="1" applyBorder="1" applyAlignment="1"/>
    <xf numFmtId="0" fontId="14" fillId="0" borderId="0" xfId="1" applyFont="1" applyFill="1" applyBorder="1" applyAlignment="1">
      <alignment horizontal="right"/>
    </xf>
    <xf numFmtId="0" fontId="15" fillId="0" borderId="0" xfId="1" applyFont="1" applyFill="1" applyBorder="1" applyAlignment="1"/>
    <xf numFmtId="0" fontId="16" fillId="0" borderId="0" xfId="1" applyFont="1" applyFill="1" applyBorder="1" applyAlignment="1"/>
    <xf numFmtId="0" fontId="12" fillId="0" borderId="0" xfId="1" applyFont="1" applyAlignment="1">
      <alignment horizontal="left"/>
    </xf>
    <xf numFmtId="0" fontId="12" fillId="0" borderId="2" xfId="1" applyFont="1" applyBorder="1"/>
    <xf numFmtId="0" fontId="12" fillId="0" borderId="7" xfId="24" applyFont="1" applyBorder="1"/>
    <xf numFmtId="0" fontId="12" fillId="0" borderId="60" xfId="24" applyFont="1" applyBorder="1"/>
    <xf numFmtId="0" fontId="12" fillId="0" borderId="10" xfId="1" applyFont="1" applyBorder="1"/>
    <xf numFmtId="171" fontId="6" fillId="0" borderId="63" xfId="22" applyNumberFormat="1" applyFont="1" applyFill="1" applyBorder="1" applyAlignment="1"/>
    <xf numFmtId="171" fontId="6" fillId="0" borderId="10" xfId="22" applyNumberFormat="1" applyFont="1" applyFill="1" applyBorder="1" applyAlignment="1"/>
    <xf numFmtId="0" fontId="12" fillId="0" borderId="7" xfId="1" applyFont="1" applyBorder="1"/>
    <xf numFmtId="172" fontId="6" fillId="0" borderId="63" xfId="24" applyNumberFormat="1" applyFont="1" applyFill="1" applyBorder="1" applyAlignment="1"/>
    <xf numFmtId="172" fontId="6" fillId="0" borderId="10" xfId="24" applyNumberFormat="1" applyFont="1" applyFill="1" applyBorder="1"/>
    <xf numFmtId="0" fontId="6" fillId="0" borderId="7" xfId="27" applyNumberFormat="1" applyFont="1" applyFill="1" applyBorder="1" applyAlignment="1"/>
    <xf numFmtId="0" fontId="7" fillId="0" borderId="7" xfId="1" quotePrefix="1" applyFont="1" applyBorder="1"/>
    <xf numFmtId="0" fontId="6" fillId="0" borderId="7" xfId="27" applyNumberFormat="1" applyFont="1" applyFill="1" applyBorder="1" applyAlignment="1">
      <alignment horizontal="left" indent="1"/>
    </xf>
    <xf numFmtId="171" fontId="6" fillId="0" borderId="63" xfId="24" applyNumberFormat="1" applyFont="1" applyFill="1" applyBorder="1" applyAlignment="1"/>
    <xf numFmtId="171" fontId="6" fillId="0" borderId="10" xfId="24" applyNumberFormat="1" applyFont="1" applyFill="1" applyBorder="1" applyAlignment="1"/>
    <xf numFmtId="0" fontId="12" fillId="0" borderId="0" xfId="1" applyFont="1" applyFill="1" applyBorder="1" applyAlignment="1"/>
    <xf numFmtId="0" fontId="12" fillId="0" borderId="7" xfId="27" quotePrefix="1" applyNumberFormat="1" applyFont="1" applyFill="1" applyBorder="1" applyAlignment="1">
      <alignment horizontal="center"/>
    </xf>
    <xf numFmtId="171" fontId="12" fillId="0" borderId="63" xfId="22" applyNumberFormat="1" applyFont="1" applyFill="1" applyBorder="1" applyAlignment="1"/>
    <xf numFmtId="171" fontId="12" fillId="0" borderId="10" xfId="22" applyNumberFormat="1" applyFont="1" applyFill="1" applyBorder="1" applyAlignment="1"/>
    <xf numFmtId="0" fontId="12" fillId="0" borderId="11" xfId="27" quotePrefix="1" applyNumberFormat="1" applyFont="1" applyFill="1" applyBorder="1" applyAlignment="1">
      <alignment horizontal="center"/>
    </xf>
    <xf numFmtId="0" fontId="7" fillId="0" borderId="11" xfId="1" quotePrefix="1" applyFont="1" applyBorder="1"/>
    <xf numFmtId="171" fontId="12" fillId="0" borderId="64" xfId="22" applyNumberFormat="1" applyFont="1" applyFill="1" applyBorder="1" applyAlignment="1"/>
    <xf numFmtId="171" fontId="12" fillId="0" borderId="15" xfId="22" applyNumberFormat="1" applyFont="1" applyFill="1" applyBorder="1" applyAlignment="1"/>
    <xf numFmtId="0" fontId="6" fillId="0" borderId="7" xfId="27" applyNumberFormat="1" applyFont="1" applyFill="1" applyBorder="1" applyAlignment="1">
      <alignment horizontal="center"/>
    </xf>
    <xf numFmtId="1" fontId="17" fillId="0" borderId="0" xfId="14" applyNumberFormat="1" applyFont="1" applyFill="1" applyBorder="1" applyAlignment="1" applyProtection="1">
      <alignment horizontal="left"/>
      <protection locked="0"/>
    </xf>
    <xf numFmtId="171" fontId="12" fillId="0" borderId="0" xfId="22" applyNumberFormat="1" applyFont="1" applyFill="1" applyBorder="1" applyAlignment="1"/>
    <xf numFmtId="171" fontId="12" fillId="0" borderId="0" xfId="24" applyNumberFormat="1" applyFont="1" applyFill="1" applyBorder="1" applyAlignment="1"/>
    <xf numFmtId="171" fontId="12" fillId="0" borderId="0" xfId="24" applyNumberFormat="1" applyFont="1" applyFill="1" applyBorder="1" applyAlignment="1">
      <alignment horizontal="right"/>
    </xf>
    <xf numFmtId="171" fontId="12" fillId="0" borderId="0" xfId="24" applyNumberFormat="1" applyFont="1" applyFill="1" applyBorder="1"/>
    <xf numFmtId="0" fontId="17" fillId="0" borderId="0" xfId="1" applyFont="1" applyFill="1" applyBorder="1"/>
    <xf numFmtId="173" fontId="18" fillId="0" borderId="0" xfId="24" applyNumberFormat="1" applyFont="1" applyBorder="1" applyAlignment="1" applyProtection="1"/>
    <xf numFmtId="0" fontId="12" fillId="0" borderId="0" xfId="1" applyFont="1" applyFill="1" applyBorder="1"/>
    <xf numFmtId="171" fontId="6" fillId="0" borderId="0" xfId="22" applyNumberFormat="1" applyFont="1" applyFill="1" applyBorder="1" applyAlignment="1"/>
    <xf numFmtId="0" fontId="6" fillId="0" borderId="0" xfId="27" applyNumberFormat="1" applyFont="1" applyFill="1" applyBorder="1" applyAlignment="1"/>
    <xf numFmtId="171" fontId="12" fillId="0" borderId="0" xfId="24" applyNumberFormat="1" applyFont="1" applyBorder="1" applyAlignment="1"/>
    <xf numFmtId="171" fontId="12" fillId="0" borderId="0" xfId="24" applyNumberFormat="1" applyFont="1" applyBorder="1" applyAlignment="1">
      <alignment horizontal="right"/>
    </xf>
    <xf numFmtId="171" fontId="12" fillId="0" borderId="0" xfId="24" applyNumberFormat="1" applyFont="1" applyBorder="1"/>
    <xf numFmtId="0" fontId="12" fillId="0" borderId="0" xfId="1" applyFont="1" applyBorder="1"/>
    <xf numFmtId="0" fontId="1" fillId="0" borderId="0" xfId="1" applyFill="1" applyAlignment="1">
      <alignment horizontal="left"/>
    </xf>
    <xf numFmtId="0" fontId="1" fillId="0" borderId="0" xfId="1" applyFont="1" applyFill="1" applyAlignment="1">
      <alignment horizontal="left"/>
    </xf>
    <xf numFmtId="1" fontId="4" fillId="0" borderId="1" xfId="1" applyNumberFormat="1" applyFont="1" applyFill="1" applyBorder="1" applyAlignment="1" applyProtection="1">
      <alignment horizontal="left"/>
      <protection locked="0"/>
    </xf>
    <xf numFmtId="1" fontId="3" fillId="0" borderId="2" xfId="1" applyNumberFormat="1" applyFont="1" applyFill="1" applyBorder="1" applyProtection="1">
      <protection locked="0"/>
    </xf>
    <xf numFmtId="1" fontId="3" fillId="0" borderId="44" xfId="1" applyNumberFormat="1" applyFont="1" applyFill="1" applyBorder="1" applyProtection="1">
      <protection locked="0"/>
    </xf>
    <xf numFmtId="1" fontId="2" fillId="0" borderId="4" xfId="1" applyNumberFormat="1" applyFont="1" applyFill="1" applyBorder="1" applyAlignment="1">
      <alignment horizontal="centerContinuous"/>
    </xf>
    <xf numFmtId="1" fontId="2" fillId="0" borderId="16" xfId="1" applyNumberFormat="1" applyFont="1" applyFill="1" applyBorder="1" applyAlignment="1">
      <alignment horizontal="centerContinuous"/>
    </xf>
    <xf numFmtId="1" fontId="3" fillId="0" borderId="16" xfId="1" applyNumberFormat="1" applyFont="1" applyFill="1" applyBorder="1" applyAlignment="1" applyProtection="1">
      <alignment horizontal="centerContinuous"/>
      <protection locked="0"/>
    </xf>
    <xf numFmtId="1" fontId="2" fillId="0" borderId="16" xfId="1" applyNumberFormat="1" applyFont="1" applyFill="1" applyBorder="1" applyAlignment="1" applyProtection="1">
      <alignment horizontal="centerContinuous"/>
      <protection locked="0"/>
    </xf>
    <xf numFmtId="1" fontId="2" fillId="0" borderId="62" xfId="1" applyNumberFormat="1" applyFont="1" applyFill="1" applyBorder="1" applyAlignment="1">
      <alignment horizontal="centerContinuous"/>
    </xf>
    <xf numFmtId="0" fontId="3" fillId="0" borderId="0" xfId="1" applyFont="1" applyFill="1"/>
    <xf numFmtId="1" fontId="3" fillId="0" borderId="7" xfId="1" applyNumberFormat="1" applyFont="1" applyFill="1" applyBorder="1" applyProtection="1">
      <protection locked="0"/>
    </xf>
    <xf numFmtId="1" fontId="2" fillId="0" borderId="38" xfId="1" applyNumberFormat="1" applyFont="1" applyFill="1" applyBorder="1" applyAlignment="1" applyProtection="1">
      <alignment horizontal="center"/>
      <protection locked="0"/>
    </xf>
    <xf numFmtId="1" fontId="3" fillId="0" borderId="29" xfId="1" applyNumberFormat="1" applyFont="1" applyFill="1" applyBorder="1" applyAlignment="1">
      <alignment horizontal="center"/>
    </xf>
    <xf numFmtId="1" fontId="3" fillId="0" borderId="35" xfId="1" applyNumberFormat="1" applyFont="1" applyFill="1" applyBorder="1" applyAlignment="1">
      <alignment horizontal="center"/>
    </xf>
    <xf numFmtId="1" fontId="3" fillId="0" borderId="35" xfId="1" applyNumberFormat="1" applyFont="1" applyFill="1" applyBorder="1" applyAlignment="1" applyProtection="1">
      <alignment horizontal="center"/>
      <protection locked="0"/>
    </xf>
    <xf numFmtId="1" fontId="3" fillId="0" borderId="36" xfId="1" applyNumberFormat="1" applyFont="1" applyFill="1" applyBorder="1" applyAlignment="1" applyProtection="1">
      <alignment horizontal="center"/>
      <protection locked="0"/>
    </xf>
    <xf numFmtId="1" fontId="3" fillId="0" borderId="22" xfId="1" applyNumberFormat="1" applyFont="1" applyFill="1" applyBorder="1" applyAlignment="1">
      <alignment horizontal="center"/>
    </xf>
    <xf numFmtId="1" fontId="2" fillId="0" borderId="7" xfId="1" applyNumberFormat="1" applyFont="1" applyFill="1" applyBorder="1" applyAlignment="1" applyProtection="1">
      <alignment horizontal="center"/>
      <protection locked="0"/>
    </xf>
    <xf numFmtId="1" fontId="3" fillId="0" borderId="0" xfId="1" applyNumberFormat="1" applyFont="1" applyFill="1" applyBorder="1" applyAlignment="1">
      <alignment horizontal="center"/>
    </xf>
    <xf numFmtId="1" fontId="3" fillId="0" borderId="8" xfId="1" applyNumberFormat="1" applyFont="1" applyFill="1" applyBorder="1" applyAlignment="1">
      <alignment horizontal="center"/>
    </xf>
    <xf numFmtId="1" fontId="3" fillId="0" borderId="8" xfId="1" applyNumberFormat="1" applyFont="1" applyFill="1" applyBorder="1" applyAlignment="1" applyProtection="1">
      <alignment horizontal="center"/>
      <protection locked="0"/>
    </xf>
    <xf numFmtId="1" fontId="3" fillId="0" borderId="8" xfId="1" applyNumberFormat="1" applyFont="1" applyFill="1" applyBorder="1" applyAlignment="1" applyProtection="1">
      <alignment horizontal="centerContinuous"/>
      <protection locked="0"/>
    </xf>
    <xf numFmtId="1" fontId="3" fillId="0" borderId="21" xfId="1" applyNumberFormat="1" applyFont="1" applyFill="1" applyBorder="1" applyAlignment="1" applyProtection="1">
      <alignment horizontal="center"/>
      <protection locked="0"/>
    </xf>
    <xf numFmtId="1" fontId="3" fillId="0" borderId="19" xfId="1" applyNumberFormat="1" applyFont="1" applyFill="1" applyBorder="1" applyAlignment="1" applyProtection="1">
      <alignment horizontal="centerContinuous"/>
      <protection locked="0"/>
    </xf>
    <xf numFmtId="1" fontId="3" fillId="0" borderId="65" xfId="1" applyNumberFormat="1" applyFont="1" applyFill="1" applyBorder="1" applyAlignment="1" applyProtection="1">
      <alignment horizontal="centerContinuous"/>
      <protection locked="0"/>
    </xf>
    <xf numFmtId="1" fontId="3" fillId="0" borderId="66" xfId="1" applyNumberFormat="1" applyFont="1" applyFill="1" applyBorder="1" applyAlignment="1" applyProtection="1">
      <alignment horizontal="centerContinuous"/>
      <protection locked="0"/>
    </xf>
    <xf numFmtId="1" fontId="3" fillId="0" borderId="0" xfId="1" applyNumberFormat="1" applyFont="1" applyFill="1" applyBorder="1" applyAlignment="1" applyProtection="1">
      <alignment horizontal="center"/>
      <protection locked="0"/>
    </xf>
    <xf numFmtId="1" fontId="3" fillId="0" borderId="11" xfId="1" applyNumberFormat="1" applyFont="1" applyFill="1" applyBorder="1" applyProtection="1">
      <protection locked="0"/>
    </xf>
    <xf numFmtId="1" fontId="3" fillId="0" borderId="42" xfId="1" applyNumberFormat="1" applyFont="1" applyFill="1" applyBorder="1" applyProtection="1">
      <protection locked="0"/>
    </xf>
    <xf numFmtId="1" fontId="3" fillId="0" borderId="12" xfId="1" applyNumberFormat="1" applyFont="1" applyFill="1" applyBorder="1" applyAlignment="1">
      <alignment horizontal="centerContinuous"/>
    </xf>
    <xf numFmtId="1" fontId="3" fillId="0" borderId="12" xfId="1" applyNumberFormat="1" applyFont="1" applyFill="1" applyBorder="1" applyAlignment="1" applyProtection="1">
      <alignment horizontal="centerContinuous"/>
      <protection locked="0"/>
    </xf>
    <xf numFmtId="1" fontId="3" fillId="0" borderId="12" xfId="1" applyNumberFormat="1" applyFont="1" applyFill="1" applyBorder="1" applyAlignment="1" applyProtection="1">
      <alignment horizontal="center"/>
      <protection locked="0"/>
    </xf>
    <xf numFmtId="1" fontId="3" fillId="0" borderId="13" xfId="1" applyNumberFormat="1" applyFont="1" applyFill="1" applyBorder="1" applyAlignment="1" applyProtection="1">
      <alignment horizontal="centerContinuous"/>
      <protection locked="0"/>
    </xf>
    <xf numFmtId="1" fontId="3" fillId="0" borderId="25" xfId="1" applyNumberFormat="1" applyFont="1" applyFill="1" applyBorder="1" applyAlignment="1" applyProtection="1">
      <alignment horizontal="centerContinuous"/>
      <protection locked="0"/>
    </xf>
    <xf numFmtId="1" fontId="3" fillId="0" borderId="26" xfId="1" applyNumberFormat="1" applyFont="1" applyFill="1" applyBorder="1" applyAlignment="1" applyProtection="1">
      <alignment horizontal="centerContinuous"/>
      <protection locked="0"/>
    </xf>
    <xf numFmtId="1" fontId="3" fillId="0" borderId="27" xfId="1" applyNumberFormat="1" applyFont="1" applyFill="1" applyBorder="1" applyAlignment="1">
      <alignment horizontal="centerContinuous"/>
    </xf>
    <xf numFmtId="1" fontId="19" fillId="0" borderId="2" xfId="1" applyNumberFormat="1" applyFont="1" applyFill="1" applyBorder="1" applyProtection="1">
      <protection locked="0"/>
    </xf>
    <xf numFmtId="3" fontId="19" fillId="0" borderId="44" xfId="1" applyNumberFormat="1" applyFont="1" applyFill="1" applyBorder="1"/>
    <xf numFmtId="3" fontId="19" fillId="0" borderId="67" xfId="1" applyNumberFormat="1" applyFont="1" applyFill="1" applyBorder="1"/>
    <xf numFmtId="3" fontId="19" fillId="0" borderId="17" xfId="1" applyNumberFormat="1" applyFont="1" applyFill="1" applyBorder="1"/>
    <xf numFmtId="3" fontId="19" fillId="0" borderId="18" xfId="1" applyNumberFormat="1" applyFont="1" applyFill="1" applyBorder="1"/>
    <xf numFmtId="3" fontId="19" fillId="0" borderId="16" xfId="1" applyNumberFormat="1" applyFont="1" applyFill="1" applyBorder="1"/>
    <xf numFmtId="3" fontId="19" fillId="0" borderId="45" xfId="1" applyNumberFormat="1" applyFont="1" applyFill="1" applyBorder="1" applyAlignment="1"/>
    <xf numFmtId="3" fontId="19" fillId="0" borderId="62" xfId="1" applyNumberFormat="1" applyFont="1" applyFill="1" applyBorder="1" applyAlignment="1"/>
    <xf numFmtId="0" fontId="19" fillId="0" borderId="0" xfId="1" applyFont="1" applyFill="1" applyBorder="1"/>
    <xf numFmtId="1" fontId="3" fillId="0" borderId="0" xfId="1" applyNumberFormat="1" applyFont="1" applyFill="1" applyBorder="1" applyAlignment="1" applyProtection="1">
      <alignment horizontal="left" vertical="center"/>
      <protection locked="0"/>
    </xf>
    <xf numFmtId="3" fontId="3" fillId="0" borderId="0" xfId="1" applyNumberFormat="1" applyFont="1" applyFill="1" applyBorder="1"/>
    <xf numFmtId="3" fontId="3" fillId="0" borderId="0" xfId="1" applyNumberFormat="1" applyFont="1" applyFill="1" applyBorder="1" applyProtection="1">
      <protection locked="0"/>
    </xf>
    <xf numFmtId="3" fontId="3" fillId="0" borderId="0" xfId="1" applyNumberFormat="1" applyFont="1" applyFill="1" applyBorder="1" applyAlignment="1" applyProtection="1">
      <protection locked="0"/>
    </xf>
    <xf numFmtId="0" fontId="1" fillId="0" borderId="0" xfId="1" applyFill="1" applyBorder="1" applyProtection="1">
      <protection locked="0"/>
    </xf>
    <xf numFmtId="3" fontId="1" fillId="0" borderId="0" xfId="1" applyNumberFormat="1" applyFill="1" applyBorder="1"/>
    <xf numFmtId="3" fontId="1" fillId="0" borderId="0" xfId="1" applyNumberFormat="1" applyFill="1" applyBorder="1" applyProtection="1">
      <protection locked="0"/>
    </xf>
    <xf numFmtId="3" fontId="1" fillId="0" borderId="0" xfId="1" applyNumberFormat="1" applyFill="1" applyBorder="1" applyAlignment="1" applyProtection="1">
      <protection locked="0"/>
    </xf>
    <xf numFmtId="1" fontId="1" fillId="0" borderId="0" xfId="1" applyNumberFormat="1" applyFill="1" applyBorder="1" applyProtection="1">
      <protection locked="0"/>
    </xf>
    <xf numFmtId="1" fontId="1" fillId="0" borderId="0" xfId="1" applyNumberFormat="1" applyFill="1" applyBorder="1" applyAlignment="1" applyProtection="1">
      <alignment horizontal="left"/>
      <protection locked="0"/>
    </xf>
    <xf numFmtId="3" fontId="1" fillId="0" borderId="0" xfId="1" applyNumberFormat="1" applyFill="1" applyBorder="1" applyAlignment="1"/>
    <xf numFmtId="1" fontId="1" fillId="0" borderId="0" xfId="1" applyNumberFormat="1" applyFill="1" applyBorder="1"/>
    <xf numFmtId="1" fontId="1" fillId="0" borderId="0" xfId="1" applyNumberFormat="1" applyFill="1" applyBorder="1" applyAlignment="1" applyProtection="1">
      <protection locked="0"/>
    </xf>
    <xf numFmtId="1" fontId="1" fillId="0" borderId="0" xfId="1" applyNumberFormat="1" applyFill="1" applyBorder="1" applyAlignment="1"/>
    <xf numFmtId="3" fontId="3" fillId="0" borderId="0" xfId="1" applyNumberFormat="1" applyFont="1" applyFill="1" applyBorder="1" applyAlignment="1"/>
    <xf numFmtId="1" fontId="1" fillId="0" borderId="0" xfId="1" applyNumberFormat="1" applyFill="1" applyProtection="1">
      <protection locked="0"/>
    </xf>
    <xf numFmtId="1" fontId="1" fillId="0" borderId="0" xfId="1" applyNumberFormat="1" applyFill="1"/>
    <xf numFmtId="1" fontId="1" fillId="0" borderId="0" xfId="1" applyNumberFormat="1" applyFill="1" applyAlignment="1" applyProtection="1">
      <protection locked="0"/>
    </xf>
    <xf numFmtId="1" fontId="1" fillId="0" borderId="0" xfId="1" applyNumberFormat="1" applyFill="1" applyAlignment="1"/>
    <xf numFmtId="0" fontId="1" fillId="0" borderId="0" xfId="1" applyFill="1" applyProtection="1">
      <protection locked="0"/>
    </xf>
    <xf numFmtId="1" fontId="4" fillId="0" borderId="0" xfId="1" applyNumberFormat="1" applyFont="1" applyFill="1" applyBorder="1" applyAlignment="1" applyProtection="1">
      <alignment horizontal="left"/>
      <protection locked="0"/>
    </xf>
    <xf numFmtId="1" fontId="2" fillId="0" borderId="44" xfId="1" applyNumberFormat="1" applyFont="1" applyFill="1" applyBorder="1" applyAlignment="1" applyProtection="1">
      <alignment horizontal="center"/>
      <protection locked="0"/>
    </xf>
    <xf numFmtId="1" fontId="2" fillId="0" borderId="68" xfId="1" applyNumberFormat="1" applyFont="1" applyFill="1" applyBorder="1" applyAlignment="1">
      <alignment horizontal="centerContinuous"/>
    </xf>
    <xf numFmtId="1" fontId="3" fillId="0" borderId="44" xfId="1" applyNumberFormat="1" applyFont="1" applyFill="1" applyBorder="1" applyAlignment="1">
      <alignment horizontal="center"/>
    </xf>
    <xf numFmtId="1" fontId="3" fillId="0" borderId="68" xfId="1" applyNumberFormat="1" applyFont="1" applyFill="1" applyBorder="1" applyAlignment="1">
      <alignment horizontal="centerContinuous"/>
    </xf>
    <xf numFmtId="1" fontId="3" fillId="0" borderId="6" xfId="1" applyNumberFormat="1" applyFont="1" applyFill="1" applyBorder="1" applyAlignment="1" applyProtection="1">
      <alignment horizontal="centerContinuous"/>
      <protection locked="0"/>
    </xf>
    <xf numFmtId="0" fontId="3" fillId="0" borderId="7" xfId="1" applyFont="1" applyFill="1" applyBorder="1"/>
    <xf numFmtId="0" fontId="3" fillId="0" borderId="0" xfId="1" applyFont="1" applyFill="1" applyBorder="1"/>
    <xf numFmtId="1" fontId="3" fillId="0" borderId="39" xfId="1" applyNumberFormat="1" applyFont="1" applyFill="1" applyBorder="1" applyAlignment="1">
      <alignment horizontal="center"/>
    </xf>
    <xf numFmtId="1" fontId="3" fillId="0" borderId="69" xfId="1" applyNumberFormat="1" applyFont="1" applyFill="1" applyBorder="1" applyAlignment="1" applyProtection="1">
      <alignment horizontal="center"/>
      <protection locked="0"/>
    </xf>
    <xf numFmtId="1" fontId="3" fillId="0" borderId="38" xfId="1" applyNumberFormat="1" applyFont="1" applyFill="1" applyBorder="1" applyAlignment="1">
      <alignment horizontal="center"/>
    </xf>
    <xf numFmtId="1" fontId="3" fillId="0" borderId="19" xfId="1" applyNumberFormat="1" applyFont="1" applyFill="1" applyBorder="1" applyAlignment="1">
      <alignment horizontal="center"/>
    </xf>
    <xf numFmtId="1" fontId="2" fillId="0" borderId="70" xfId="1" applyNumberFormat="1" applyFont="1" applyFill="1" applyBorder="1" applyAlignment="1">
      <alignment horizontal="center"/>
    </xf>
    <xf numFmtId="1" fontId="2" fillId="0" borderId="35" xfId="1" applyNumberFormat="1" applyFont="1" applyFill="1" applyBorder="1" applyAlignment="1">
      <alignment horizontal="center"/>
    </xf>
    <xf numFmtId="1" fontId="2" fillId="0" borderId="69" xfId="1" applyNumberFormat="1" applyFont="1" applyFill="1" applyBorder="1" applyAlignment="1">
      <alignment horizontal="center"/>
    </xf>
    <xf numFmtId="1" fontId="3" fillId="0" borderId="37" xfId="1" applyNumberFormat="1" applyFont="1" applyFill="1" applyBorder="1" applyAlignment="1" applyProtection="1">
      <alignment horizontal="center"/>
      <protection locked="0"/>
    </xf>
    <xf numFmtId="1" fontId="3" fillId="0" borderId="9" xfId="1" applyNumberFormat="1" applyFont="1" applyFill="1" applyBorder="1" applyAlignment="1" applyProtection="1">
      <alignment horizontal="center"/>
      <protection locked="0"/>
    </xf>
    <xf numFmtId="1" fontId="3" fillId="0" borderId="48" xfId="1" applyNumberFormat="1" applyFont="1" applyFill="1" applyBorder="1" applyAlignment="1">
      <alignment horizontal="center"/>
    </xf>
    <xf numFmtId="1" fontId="3" fillId="0" borderId="41" xfId="1" applyNumberFormat="1" applyFont="1" applyFill="1" applyBorder="1" applyAlignment="1" applyProtection="1">
      <alignment horizontal="center"/>
      <protection locked="0"/>
    </xf>
    <xf numFmtId="1" fontId="3" fillId="0" borderId="19" xfId="1" applyNumberFormat="1" applyFont="1" applyFill="1" applyBorder="1" applyAlignment="1">
      <alignment horizontal="centerContinuous"/>
    </xf>
    <xf numFmtId="1" fontId="3" fillId="0" borderId="9" xfId="1" applyNumberFormat="1" applyFont="1" applyFill="1" applyBorder="1" applyAlignment="1" applyProtection="1">
      <alignment horizontal="centerContinuous"/>
      <protection locked="0"/>
    </xf>
    <xf numFmtId="1" fontId="3" fillId="0" borderId="42" xfId="1" applyNumberFormat="1" applyFont="1" applyFill="1" applyBorder="1" applyAlignment="1">
      <alignment horizontal="center"/>
    </xf>
    <xf numFmtId="1" fontId="3" fillId="0" borderId="42" xfId="1" applyNumberFormat="1" applyFont="1" applyFill="1" applyBorder="1" applyAlignment="1" applyProtection="1">
      <alignment horizontal="center"/>
      <protection locked="0"/>
    </xf>
    <xf numFmtId="1" fontId="3" fillId="0" borderId="50" xfId="1" applyNumberFormat="1" applyFont="1" applyFill="1" applyBorder="1" applyAlignment="1">
      <alignment horizontal="center"/>
    </xf>
    <xf numFmtId="1" fontId="3" fillId="0" borderId="12" xfId="1" applyNumberFormat="1" applyFont="1" applyFill="1" applyBorder="1" applyAlignment="1">
      <alignment horizontal="center"/>
    </xf>
    <xf numFmtId="1" fontId="3" fillId="0" borderId="0" xfId="1" applyNumberFormat="1" applyFont="1" applyFill="1" applyBorder="1" applyAlignment="1">
      <alignment horizontal="centerContinuous"/>
    </xf>
    <xf numFmtId="1" fontId="1" fillId="0" borderId="68" xfId="1" applyNumberFormat="1" applyFill="1" applyBorder="1"/>
    <xf numFmtId="1" fontId="1" fillId="0" borderId="44" xfId="1" applyNumberFormat="1" applyFill="1" applyBorder="1"/>
    <xf numFmtId="1" fontId="1" fillId="0" borderId="48" xfId="1" applyNumberFormat="1" applyFill="1" applyBorder="1"/>
    <xf numFmtId="1" fontId="1" fillId="0" borderId="8" xfId="1" applyNumberFormat="1" applyFill="1" applyBorder="1"/>
    <xf numFmtId="1" fontId="1" fillId="0" borderId="9" xfId="1" applyNumberFormat="1" applyFill="1" applyBorder="1" applyProtection="1">
      <protection locked="0"/>
    </xf>
    <xf numFmtId="1" fontId="1" fillId="0" borderId="16" xfId="1" applyNumberFormat="1" applyFill="1" applyBorder="1"/>
    <xf numFmtId="0" fontId="1" fillId="0" borderId="47" xfId="1" applyFill="1" applyBorder="1" applyAlignment="1" applyProtection="1">
      <protection locked="0"/>
    </xf>
    <xf numFmtId="3" fontId="19" fillId="0" borderId="19" xfId="1" applyNumberFormat="1" applyFont="1" applyFill="1" applyBorder="1"/>
    <xf numFmtId="3" fontId="19" fillId="0" borderId="48" xfId="1" applyNumberFormat="1" applyFont="1" applyFill="1" applyBorder="1"/>
    <xf numFmtId="3" fontId="19" fillId="0" borderId="8" xfId="1" applyNumberFormat="1" applyFont="1" applyFill="1" applyBorder="1"/>
    <xf numFmtId="3" fontId="19" fillId="0" borderId="9" xfId="1" applyNumberFormat="1" applyFont="1" applyFill="1" applyBorder="1"/>
    <xf numFmtId="3" fontId="19" fillId="0" borderId="38" xfId="1" applyNumberFormat="1" applyFont="1" applyFill="1" applyBorder="1"/>
    <xf numFmtId="3" fontId="19" fillId="0" borderId="49" xfId="1" applyNumberFormat="1" applyFont="1" applyFill="1" applyBorder="1"/>
    <xf numFmtId="3" fontId="19" fillId="0" borderId="8" xfId="1" applyNumberFormat="1" applyFont="1" applyFill="1" applyBorder="1" applyAlignment="1"/>
    <xf numFmtId="3" fontId="19" fillId="0" borderId="41" xfId="1" applyNumberFormat="1" applyFont="1" applyFill="1" applyBorder="1" applyAlignment="1"/>
    <xf numFmtId="1" fontId="19" fillId="0" borderId="7" xfId="1" applyNumberFormat="1" applyFont="1" applyFill="1" applyBorder="1" applyProtection="1">
      <protection locked="0"/>
    </xf>
    <xf numFmtId="1" fontId="19" fillId="0" borderId="19" xfId="1" applyNumberFormat="1" applyFont="1" applyFill="1" applyBorder="1" applyProtection="1">
      <protection locked="0"/>
    </xf>
    <xf numFmtId="1" fontId="1" fillId="0" borderId="19" xfId="1" applyNumberFormat="1" applyBorder="1" applyProtection="1">
      <protection locked="0"/>
    </xf>
    <xf numFmtId="1" fontId="1" fillId="0" borderId="48" xfId="1" applyNumberFormat="1" applyBorder="1" applyProtection="1">
      <protection locked="0"/>
    </xf>
    <xf numFmtId="0" fontId="1" fillId="0" borderId="8" xfId="1" applyBorder="1"/>
    <xf numFmtId="0" fontId="1" fillId="0" borderId="41" xfId="1" applyBorder="1"/>
    <xf numFmtId="49" fontId="3" fillId="0" borderId="0" xfId="1" applyNumberFormat="1" applyFont="1" applyAlignment="1" applyProtection="1">
      <alignment horizontal="right"/>
      <protection locked="0"/>
    </xf>
    <xf numFmtId="49" fontId="1" fillId="0" borderId="0" xfId="1" applyNumberFormat="1" applyAlignment="1">
      <alignment horizontal="left"/>
    </xf>
    <xf numFmtId="0" fontId="4" fillId="0" borderId="0" xfId="1" applyFont="1" applyAlignment="1">
      <alignment horizontal="center"/>
    </xf>
    <xf numFmtId="49" fontId="1" fillId="0" borderId="0" xfId="1" applyNumberFormat="1" applyFont="1"/>
    <xf numFmtId="49" fontId="1" fillId="0" borderId="0" xfId="1" applyNumberFormat="1" applyFont="1" applyAlignment="1" applyProtection="1">
      <alignment horizontal="left"/>
      <protection locked="0"/>
    </xf>
    <xf numFmtId="49" fontId="1" fillId="0" borderId="0" xfId="1" applyNumberFormat="1" applyFont="1" applyAlignment="1">
      <alignment horizontal="left"/>
    </xf>
    <xf numFmtId="49" fontId="3" fillId="0" borderId="61" xfId="1" applyNumberFormat="1" applyFont="1" applyBorder="1" applyAlignment="1" applyProtection="1">
      <alignment horizontal="center"/>
      <protection locked="0"/>
    </xf>
    <xf numFmtId="49" fontId="2" fillId="0" borderId="44" xfId="1" applyNumberFormat="1" applyFont="1" applyBorder="1" applyAlignment="1" applyProtection="1">
      <alignment horizontal="centerContinuous"/>
      <protection locked="0"/>
    </xf>
    <xf numFmtId="49" fontId="2" fillId="0" borderId="68" xfId="1" applyNumberFormat="1" applyFont="1" applyBorder="1" applyAlignment="1">
      <alignment horizontal="centerContinuous"/>
    </xf>
    <xf numFmtId="49" fontId="2" fillId="0" borderId="16" xfId="1" applyNumberFormat="1" applyFont="1" applyBorder="1" applyAlignment="1" applyProtection="1">
      <alignment horizontal="centerContinuous"/>
      <protection locked="0"/>
    </xf>
    <xf numFmtId="49" fontId="3" fillId="0" borderId="16" xfId="1" applyNumberFormat="1" applyFont="1" applyBorder="1" applyAlignment="1" applyProtection="1">
      <alignment horizontal="centerContinuous"/>
      <protection locked="0"/>
    </xf>
    <xf numFmtId="49" fontId="3" fillId="0" borderId="6" xfId="1" applyNumberFormat="1" applyFont="1" applyBorder="1" applyAlignment="1" applyProtection="1">
      <alignment horizontal="centerContinuous"/>
      <protection locked="0"/>
    </xf>
    <xf numFmtId="49" fontId="3" fillId="0" borderId="0" xfId="1" applyNumberFormat="1" applyFont="1"/>
    <xf numFmtId="49" fontId="3" fillId="0" borderId="23" xfId="1" applyNumberFormat="1" applyFont="1" applyBorder="1" applyAlignment="1" applyProtection="1">
      <alignment horizontal="center"/>
      <protection locked="0"/>
    </xf>
    <xf numFmtId="49" fontId="3" fillId="0" borderId="71" xfId="1" applyNumberFormat="1" applyFont="1" applyBorder="1" applyAlignment="1">
      <alignment horizontal="center"/>
    </xf>
    <xf numFmtId="49" fontId="3" fillId="0" borderId="31" xfId="1" applyNumberFormat="1" applyFont="1" applyBorder="1" applyAlignment="1" applyProtection="1">
      <alignment horizontal="centerContinuous"/>
      <protection locked="0"/>
    </xf>
    <xf numFmtId="49" fontId="3" fillId="0" borderId="39" xfId="1" applyNumberFormat="1" applyFont="1" applyBorder="1" applyAlignment="1" applyProtection="1">
      <alignment horizontal="center"/>
      <protection locked="0"/>
    </xf>
    <xf numFmtId="49" fontId="2" fillId="0" borderId="32" xfId="1" applyNumberFormat="1" applyFont="1" applyBorder="1" applyAlignment="1" applyProtection="1">
      <alignment horizontal="centerContinuous"/>
      <protection locked="0"/>
    </xf>
    <xf numFmtId="49" fontId="3" fillId="0" borderId="72" xfId="1" applyNumberFormat="1" applyFont="1" applyBorder="1" applyAlignment="1" applyProtection="1">
      <alignment horizontal="centerContinuous"/>
      <protection locked="0"/>
    </xf>
    <xf numFmtId="49" fontId="2" fillId="0" borderId="23" xfId="1" applyNumberFormat="1" applyFont="1" applyBorder="1" applyAlignment="1" applyProtection="1">
      <alignment horizontal="center"/>
      <protection locked="0"/>
    </xf>
    <xf numFmtId="49" fontId="3" fillId="0" borderId="49" xfId="1" applyNumberFormat="1" applyFont="1" applyBorder="1" applyAlignment="1" applyProtection="1">
      <alignment horizontal="center"/>
      <protection locked="0"/>
    </xf>
    <xf numFmtId="49" fontId="3" fillId="0" borderId="38" xfId="1" applyNumberFormat="1" applyFont="1" applyBorder="1" applyAlignment="1" applyProtection="1">
      <alignment horizontal="centerContinuous"/>
      <protection locked="0"/>
    </xf>
    <xf numFmtId="49" fontId="3" fillId="0" borderId="19" xfId="1" applyNumberFormat="1" applyFont="1" applyBorder="1" applyAlignment="1" applyProtection="1">
      <alignment horizontal="center"/>
      <protection locked="0"/>
    </xf>
    <xf numFmtId="49" fontId="3" fillId="0" borderId="70" xfId="1" applyNumberFormat="1" applyFont="1" applyBorder="1" applyAlignment="1" applyProtection="1">
      <alignment horizontal="centerContinuous"/>
      <protection locked="0"/>
    </xf>
    <xf numFmtId="49" fontId="3" fillId="0" borderId="10" xfId="1" applyNumberFormat="1" applyFont="1" applyBorder="1" applyAlignment="1" applyProtection="1">
      <alignment horizontal="centerContinuous"/>
      <protection locked="0"/>
    </xf>
    <xf numFmtId="49" fontId="3" fillId="0" borderId="24" xfId="1" applyNumberFormat="1" applyFont="1" applyBorder="1" applyAlignment="1" applyProtection="1">
      <alignment horizontal="center"/>
      <protection locked="0"/>
    </xf>
    <xf numFmtId="49" fontId="3" fillId="0" borderId="51" xfId="1" applyNumberFormat="1" applyFont="1" applyBorder="1" applyAlignment="1" applyProtection="1">
      <alignment horizontal="centerContinuous"/>
      <protection locked="0"/>
    </xf>
    <xf numFmtId="49" fontId="3" fillId="0" borderId="42" xfId="1" applyNumberFormat="1" applyFont="1" applyBorder="1" applyAlignment="1" applyProtection="1">
      <alignment horizontal="centerContinuous"/>
      <protection locked="0"/>
    </xf>
    <xf numFmtId="49" fontId="3" fillId="0" borderId="1" xfId="1" applyNumberFormat="1" applyFont="1" applyBorder="1" applyAlignment="1" applyProtection="1">
      <alignment horizontal="centerContinuous"/>
      <protection locked="0"/>
    </xf>
    <xf numFmtId="49" fontId="3" fillId="0" borderId="50" xfId="1" applyNumberFormat="1" applyFont="1" applyBorder="1" applyAlignment="1" applyProtection="1">
      <alignment horizontal="centerContinuous"/>
      <protection locked="0"/>
    </xf>
    <xf numFmtId="49" fontId="3" fillId="0" borderId="15" xfId="1" applyNumberFormat="1" applyFont="1" applyBorder="1" applyAlignment="1" applyProtection="1">
      <alignment horizontal="centerContinuous"/>
      <protection locked="0"/>
    </xf>
    <xf numFmtId="49" fontId="9" fillId="0" borderId="7" xfId="1" applyNumberFormat="1" applyFont="1" applyBorder="1" applyAlignment="1" applyProtection="1">
      <alignment horizontal="center"/>
      <protection locked="0"/>
    </xf>
    <xf numFmtId="49" fontId="9" fillId="0" borderId="19" xfId="1" applyNumberFormat="1" applyFont="1" applyBorder="1" applyAlignment="1" applyProtection="1">
      <alignment horizontal="center"/>
      <protection locked="0"/>
    </xf>
    <xf numFmtId="49" fontId="9" fillId="0" borderId="8" xfId="1" applyNumberFormat="1" applyFont="1" applyBorder="1" applyAlignment="1" applyProtection="1">
      <alignment horizontal="center"/>
      <protection locked="0"/>
    </xf>
    <xf numFmtId="49" fontId="9" fillId="0" borderId="21" xfId="1" applyNumberFormat="1" applyFont="1" applyBorder="1" applyAlignment="1" applyProtection="1">
      <alignment horizontal="center"/>
      <protection locked="0"/>
    </xf>
    <xf numFmtId="49" fontId="9" fillId="0" borderId="38" xfId="1" applyNumberFormat="1" applyFont="1" applyBorder="1" applyAlignment="1" applyProtection="1">
      <alignment horizontal="center"/>
      <protection locked="0"/>
    </xf>
    <xf numFmtId="49" fontId="9" fillId="0" borderId="0" xfId="1" applyNumberFormat="1" applyFont="1" applyBorder="1" applyAlignment="1" applyProtection="1">
      <alignment horizontal="center"/>
      <protection locked="0"/>
    </xf>
    <xf numFmtId="49" fontId="9" fillId="0" borderId="9" xfId="1" applyNumberFormat="1" applyFont="1" applyBorder="1" applyAlignment="1" applyProtection="1">
      <alignment horizontal="center"/>
      <protection locked="0"/>
    </xf>
    <xf numFmtId="49" fontId="9" fillId="0" borderId="20" xfId="1" applyNumberFormat="1" applyFont="1" applyBorder="1" applyAlignment="1" applyProtection="1">
      <alignment horizontal="center"/>
      <protection locked="0"/>
    </xf>
    <xf numFmtId="49" fontId="9" fillId="0" borderId="48" xfId="1" applyNumberFormat="1" applyFont="1" applyBorder="1" applyAlignment="1" applyProtection="1">
      <alignment horizontal="center"/>
      <protection locked="0"/>
    </xf>
    <xf numFmtId="49" fontId="9" fillId="0" borderId="10" xfId="1" applyNumberFormat="1" applyFont="1" applyBorder="1" applyAlignment="1" applyProtection="1">
      <alignment horizontal="center"/>
      <protection locked="0"/>
    </xf>
    <xf numFmtId="49" fontId="9" fillId="0" borderId="0" xfId="1" applyNumberFormat="1" applyFont="1"/>
    <xf numFmtId="3" fontId="20" fillId="0" borderId="7" xfId="1" applyNumberFormat="1" applyFont="1" applyFill="1" applyBorder="1" applyAlignment="1" applyProtection="1"/>
    <xf numFmtId="49" fontId="21" fillId="0" borderId="19" xfId="1" applyNumberFormat="1" applyFont="1" applyFill="1" applyBorder="1" applyAlignment="1" applyProtection="1">
      <alignment horizontal="center"/>
    </xf>
    <xf numFmtId="49" fontId="21" fillId="0" borderId="8" xfId="1" applyNumberFormat="1" applyFont="1" applyFill="1" applyBorder="1" applyAlignment="1" applyProtection="1">
      <alignment horizontal="center"/>
    </xf>
    <xf numFmtId="49" fontId="21" fillId="0" borderId="21" xfId="1" applyNumberFormat="1" applyFont="1" applyFill="1" applyBorder="1" applyAlignment="1" applyProtection="1">
      <alignment horizontal="center"/>
    </xf>
    <xf numFmtId="49" fontId="21" fillId="0" borderId="38" xfId="1" applyNumberFormat="1" applyFont="1" applyFill="1" applyBorder="1" applyAlignment="1" applyProtection="1">
      <alignment horizontal="center"/>
    </xf>
    <xf numFmtId="49" fontId="21" fillId="0" borderId="0" xfId="1" applyNumberFormat="1" applyFont="1" applyFill="1" applyBorder="1" applyAlignment="1" applyProtection="1">
      <alignment horizontal="center"/>
    </xf>
    <xf numFmtId="49" fontId="21" fillId="0" borderId="20" xfId="1" applyNumberFormat="1" applyFont="1" applyFill="1" applyBorder="1" applyAlignment="1" applyProtection="1">
      <alignment horizontal="center"/>
    </xf>
    <xf numFmtId="49" fontId="21" fillId="0" borderId="41" xfId="1" applyNumberFormat="1" applyFont="1" applyFill="1" applyBorder="1" applyAlignment="1" applyProtection="1">
      <alignment horizontal="center"/>
    </xf>
    <xf numFmtId="49" fontId="1" fillId="0" borderId="0" xfId="1" applyNumberFormat="1" applyFill="1" applyBorder="1" applyProtection="1"/>
    <xf numFmtId="3" fontId="3" fillId="0" borderId="0" xfId="1" applyNumberFormat="1" applyFont="1" applyProtection="1">
      <protection locked="0"/>
    </xf>
    <xf numFmtId="3" fontId="22" fillId="0" borderId="0" xfId="1" applyNumberFormat="1" applyFont="1" applyFill="1" applyBorder="1" applyAlignment="1" applyProtection="1"/>
    <xf numFmtId="3" fontId="1" fillId="0" borderId="0" xfId="1" applyNumberFormat="1"/>
    <xf numFmtId="3" fontId="1" fillId="0" borderId="0" xfId="1" applyNumberFormat="1" applyProtection="1">
      <protection locked="0"/>
    </xf>
    <xf numFmtId="3" fontId="1" fillId="0" borderId="0" xfId="1" applyNumberFormat="1" applyAlignment="1" applyProtection="1">
      <protection locked="0"/>
    </xf>
    <xf numFmtId="3" fontId="8" fillId="0" borderId="0" xfId="1" applyNumberFormat="1" applyFont="1" applyBorder="1" applyAlignment="1" applyProtection="1">
      <alignment horizontal="right"/>
      <protection locked="0"/>
    </xf>
    <xf numFmtId="0" fontId="3" fillId="0" borderId="0" xfId="1" applyFont="1" applyAlignment="1">
      <alignment horizontal="right"/>
    </xf>
    <xf numFmtId="3" fontId="3" fillId="0" borderId="0" xfId="1" applyNumberFormat="1" applyFont="1" applyFill="1" applyProtection="1"/>
    <xf numFmtId="3" fontId="19" fillId="0" borderId="19" xfId="1" applyNumberFormat="1" applyFont="1" applyFill="1" applyBorder="1" applyAlignment="1" applyProtection="1">
      <alignment horizontal="right"/>
    </xf>
    <xf numFmtId="3" fontId="19" fillId="0" borderId="9" xfId="1" applyNumberFormat="1" applyFont="1" applyFill="1" applyBorder="1" applyAlignment="1" applyProtection="1">
      <alignment horizontal="right"/>
    </xf>
    <xf numFmtId="3" fontId="19" fillId="0" borderId="0" xfId="1" applyNumberFormat="1" applyFont="1" applyFill="1" applyBorder="1" applyAlignment="1" applyProtection="1">
      <alignment horizontal="right"/>
    </xf>
    <xf numFmtId="3" fontId="19" fillId="0" borderId="48" xfId="1" applyNumberFormat="1" applyFont="1" applyFill="1" applyBorder="1" applyAlignment="1" applyProtection="1">
      <alignment horizontal="right"/>
    </xf>
    <xf numFmtId="3" fontId="1" fillId="0" borderId="0" xfId="1" applyNumberFormat="1" applyFill="1" applyProtection="1"/>
    <xf numFmtId="3" fontId="24" fillId="0" borderId="0" xfId="1" applyNumberFormat="1" applyFont="1" applyFill="1" applyProtection="1"/>
    <xf numFmtId="3" fontId="4" fillId="0" borderId="7" xfId="1" applyNumberFormat="1" applyFont="1" applyFill="1" applyBorder="1" applyProtection="1"/>
    <xf numFmtId="3" fontId="4" fillId="0" borderId="19" xfId="1" applyNumberFormat="1" applyFont="1" applyFill="1" applyBorder="1" applyProtection="1"/>
    <xf numFmtId="3" fontId="4" fillId="0" borderId="21" xfId="1" applyNumberFormat="1" applyFont="1" applyFill="1" applyBorder="1" applyProtection="1"/>
    <xf numFmtId="3" fontId="4" fillId="0" borderId="48" xfId="1" applyNumberFormat="1" applyFont="1" applyFill="1" applyBorder="1" applyProtection="1"/>
    <xf numFmtId="3" fontId="4" fillId="0" borderId="9" xfId="1" applyNumberFormat="1" applyFont="1" applyFill="1" applyBorder="1" applyProtection="1"/>
    <xf numFmtId="3" fontId="4" fillId="0" borderId="20" xfId="1" applyNumberFormat="1" applyFont="1" applyFill="1" applyBorder="1" applyProtection="1"/>
    <xf numFmtId="0" fontId="4" fillId="0" borderId="49" xfId="1" applyFont="1" applyFill="1" applyBorder="1" applyProtection="1"/>
    <xf numFmtId="0" fontId="4" fillId="0" borderId="0" xfId="1" applyFont="1" applyFill="1" applyBorder="1" applyProtection="1"/>
    <xf numFmtId="0" fontId="4" fillId="0" borderId="48" xfId="1" applyFont="1" applyFill="1" applyBorder="1" applyProtection="1"/>
    <xf numFmtId="0" fontId="4" fillId="0" borderId="10" xfId="1" applyFont="1" applyFill="1" applyBorder="1" applyProtection="1"/>
    <xf numFmtId="3" fontId="7" fillId="0" borderId="0" xfId="1" applyNumberFormat="1" applyFont="1" applyFill="1" applyProtection="1"/>
    <xf numFmtId="0" fontId="4" fillId="0" borderId="61" xfId="1" applyFont="1" applyFill="1" applyBorder="1" applyProtection="1"/>
    <xf numFmtId="0" fontId="4" fillId="0" borderId="16" xfId="1" applyFont="1" applyFill="1" applyBorder="1" applyProtection="1"/>
    <xf numFmtId="0" fontId="4" fillId="0" borderId="17" xfId="1" applyFont="1" applyFill="1" applyBorder="1" applyProtection="1"/>
    <xf numFmtId="0" fontId="4" fillId="0" borderId="18" xfId="1" applyFont="1" applyFill="1" applyBorder="1" applyProtection="1"/>
    <xf numFmtId="0" fontId="4" fillId="0" borderId="67" xfId="1" applyFont="1" applyFill="1" applyBorder="1" applyProtection="1"/>
    <xf numFmtId="0" fontId="4" fillId="0" borderId="45" xfId="1" applyFont="1" applyFill="1" applyBorder="1" applyProtection="1"/>
    <xf numFmtId="0" fontId="4" fillId="0" borderId="67" xfId="1" applyFont="1" applyFill="1" applyBorder="1" applyAlignment="1" applyProtection="1"/>
    <xf numFmtId="0" fontId="4" fillId="0" borderId="6" xfId="1" applyFont="1" applyFill="1" applyBorder="1" applyAlignment="1" applyProtection="1"/>
    <xf numFmtId="0" fontId="1" fillId="0" borderId="0" xfId="1" applyFill="1" applyProtection="1"/>
    <xf numFmtId="3" fontId="4" fillId="0" borderId="49" xfId="1" applyNumberFormat="1" applyFont="1" applyFill="1" applyBorder="1" applyProtection="1"/>
    <xf numFmtId="3" fontId="4" fillId="0" borderId="8" xfId="1" applyNumberFormat="1" applyFont="1" applyFill="1" applyBorder="1" applyProtection="1"/>
    <xf numFmtId="3" fontId="4" fillId="0" borderId="41" xfId="1" applyNumberFormat="1" applyFont="1" applyFill="1" applyBorder="1" applyAlignment="1" applyProtection="1"/>
    <xf numFmtId="0" fontId="4" fillId="0" borderId="0" xfId="1" applyFont="1" applyFill="1" applyProtection="1"/>
    <xf numFmtId="0" fontId="4" fillId="0" borderId="23" xfId="1" applyFont="1" applyFill="1" applyBorder="1" applyProtection="1"/>
    <xf numFmtId="0" fontId="4" fillId="0" borderId="8" xfId="1" applyFont="1" applyFill="1" applyBorder="1" applyProtection="1"/>
    <xf numFmtId="0" fontId="4" fillId="0" borderId="9" xfId="1" applyFont="1" applyFill="1" applyBorder="1" applyProtection="1"/>
    <xf numFmtId="0" fontId="4" fillId="0" borderId="20" xfId="1" applyFont="1" applyFill="1" applyBorder="1" applyAlignment="1" applyProtection="1">
      <alignment horizontal="center"/>
    </xf>
    <xf numFmtId="0" fontId="4" fillId="0" borderId="48" xfId="1" applyFont="1" applyFill="1" applyBorder="1" applyAlignment="1" applyProtection="1"/>
    <xf numFmtId="0" fontId="4" fillId="0" borderId="41" xfId="1" applyFont="1" applyFill="1" applyBorder="1" applyAlignment="1" applyProtection="1"/>
    <xf numFmtId="3" fontId="7" fillId="0" borderId="8" xfId="1" applyNumberFormat="1" applyFont="1" applyFill="1" applyBorder="1" applyProtection="1">
      <protection locked="0"/>
    </xf>
    <xf numFmtId="3" fontId="7" fillId="0" borderId="9" xfId="1" applyNumberFormat="1" applyFont="1" applyFill="1" applyBorder="1" applyProtection="1">
      <protection locked="0"/>
    </xf>
    <xf numFmtId="3" fontId="7" fillId="0" borderId="48" xfId="1" applyNumberFormat="1" applyFont="1" applyFill="1" applyBorder="1" applyProtection="1">
      <protection locked="0"/>
    </xf>
    <xf numFmtId="3" fontId="7" fillId="0" borderId="20" xfId="1" applyNumberFormat="1" applyFont="1" applyFill="1" applyBorder="1" applyAlignment="1" applyProtection="1">
      <alignment horizontal="center"/>
      <protection locked="0"/>
    </xf>
    <xf numFmtId="3" fontId="7" fillId="0" borderId="21" xfId="1" applyNumberFormat="1" applyFont="1" applyFill="1" applyBorder="1" applyProtection="1">
      <protection locked="0"/>
    </xf>
    <xf numFmtId="3" fontId="7" fillId="0" borderId="48" xfId="1" applyNumberFormat="1" applyFont="1" applyFill="1" applyBorder="1" applyAlignment="1" applyProtection="1">
      <protection locked="0"/>
    </xf>
    <xf numFmtId="3" fontId="7" fillId="0" borderId="41" xfId="1" applyNumberFormat="1" applyFont="1" applyFill="1" applyBorder="1" applyAlignment="1" applyProtection="1">
      <protection locked="0"/>
    </xf>
    <xf numFmtId="3" fontId="7" fillId="0" borderId="8" xfId="1" applyNumberFormat="1" applyFont="1" applyFill="1" applyBorder="1" applyAlignment="1" applyProtection="1">
      <alignment horizontal="right"/>
      <protection locked="0"/>
    </xf>
    <xf numFmtId="3" fontId="7" fillId="0" borderId="9" xfId="1" applyNumberFormat="1" applyFont="1" applyFill="1" applyBorder="1" applyAlignment="1" applyProtection="1">
      <alignment horizontal="right"/>
      <protection locked="0"/>
    </xf>
    <xf numFmtId="3" fontId="7" fillId="0" borderId="21" xfId="1" applyNumberFormat="1" applyFont="1" applyFill="1" applyBorder="1" applyAlignment="1" applyProtection="1">
      <alignment horizontal="right"/>
      <protection locked="0"/>
    </xf>
    <xf numFmtId="3" fontId="7" fillId="0" borderId="48" xfId="1" applyNumberFormat="1" applyFont="1" applyFill="1" applyBorder="1" applyAlignment="1" applyProtection="1">
      <alignment horizontal="right"/>
      <protection locked="0"/>
    </xf>
    <xf numFmtId="3" fontId="7" fillId="0" borderId="41" xfId="1" applyNumberFormat="1" applyFont="1" applyFill="1" applyBorder="1" applyAlignment="1" applyProtection="1">
      <alignment horizontal="right"/>
      <protection locked="0"/>
    </xf>
    <xf numFmtId="3" fontId="7" fillId="0" borderId="48" xfId="1" applyNumberFormat="1" applyFont="1" applyFill="1" applyBorder="1" applyAlignment="1" applyProtection="1">
      <alignment vertical="top"/>
      <protection locked="0"/>
    </xf>
    <xf numFmtId="3" fontId="7" fillId="0" borderId="8" xfId="1" applyNumberFormat="1" applyFont="1" applyFill="1" applyBorder="1" applyAlignment="1" applyProtection="1">
      <alignment vertical="top"/>
      <protection locked="0"/>
    </xf>
    <xf numFmtId="3" fontId="7" fillId="0" borderId="9" xfId="1" applyNumberFormat="1" applyFont="1" applyFill="1" applyBorder="1" applyAlignment="1" applyProtection="1">
      <alignment vertical="top"/>
      <protection locked="0"/>
    </xf>
    <xf numFmtId="3" fontId="7" fillId="0" borderId="20" xfId="1" applyNumberFormat="1" applyFont="1" applyFill="1" applyBorder="1" applyAlignment="1" applyProtection="1">
      <alignment horizontal="center" vertical="top"/>
      <protection locked="0"/>
    </xf>
    <xf numFmtId="3" fontId="7" fillId="0" borderId="21" xfId="1" applyNumberFormat="1" applyFont="1" applyFill="1" applyBorder="1" applyAlignment="1" applyProtection="1">
      <alignment vertical="top"/>
      <protection locked="0"/>
    </xf>
    <xf numFmtId="3" fontId="7" fillId="0" borderId="41" xfId="1" applyNumberFormat="1" applyFont="1" applyFill="1" applyBorder="1" applyAlignment="1" applyProtection="1">
      <alignment vertical="top"/>
      <protection locked="0"/>
    </xf>
    <xf numFmtId="3" fontId="7" fillId="0" borderId="38" xfId="1" applyNumberFormat="1" applyFont="1" applyFill="1" applyBorder="1" applyAlignment="1" applyProtection="1">
      <alignment horizontal="center"/>
      <protection locked="0"/>
    </xf>
    <xf numFmtId="3" fontId="7" fillId="0" borderId="38" xfId="1" applyNumberFormat="1" applyFont="1" applyFill="1" applyBorder="1" applyProtection="1">
      <protection locked="0"/>
    </xf>
    <xf numFmtId="3" fontId="7" fillId="0" borderId="8" xfId="1" applyNumberFormat="1" applyFont="1" applyFill="1" applyBorder="1" applyProtection="1"/>
    <xf numFmtId="0" fontId="7" fillId="0" borderId="8" xfId="1" applyFont="1" applyFill="1" applyBorder="1" applyProtection="1">
      <protection locked="0"/>
    </xf>
    <xf numFmtId="0" fontId="7" fillId="0" borderId="9" xfId="1" applyFont="1" applyFill="1" applyBorder="1" applyProtection="1">
      <protection locked="0"/>
    </xf>
    <xf numFmtId="3" fontId="7" fillId="0" borderId="48" xfId="1" applyNumberFormat="1" applyFont="1" applyFill="1" applyBorder="1" applyAlignment="1"/>
    <xf numFmtId="3" fontId="7" fillId="0" borderId="10" xfId="1" applyNumberFormat="1" applyFont="1" applyFill="1" applyBorder="1" applyAlignment="1" applyProtection="1">
      <protection locked="0"/>
    </xf>
    <xf numFmtId="3" fontId="7" fillId="0" borderId="48" xfId="21" applyNumberFormat="1" applyFont="1" applyFill="1" applyBorder="1" applyAlignment="1"/>
    <xf numFmtId="3" fontId="7" fillId="0" borderId="10" xfId="21" applyNumberFormat="1" applyFont="1" applyFill="1" applyBorder="1" applyAlignment="1" applyProtection="1">
      <protection locked="0"/>
    </xf>
    <xf numFmtId="3" fontId="7" fillId="0" borderId="0" xfId="1" applyNumberFormat="1" applyFont="1" applyFill="1" applyBorder="1" applyProtection="1">
      <protection locked="0"/>
    </xf>
    <xf numFmtId="3" fontId="7" fillId="0" borderId="14" xfId="1" applyNumberFormat="1" applyFont="1" applyFill="1" applyBorder="1" applyAlignment="1" applyProtection="1">
      <alignment horizontal="center"/>
      <protection locked="0"/>
    </xf>
    <xf numFmtId="3" fontId="26" fillId="0" borderId="48" xfId="1" applyNumberFormat="1" applyFont="1" applyFill="1" applyBorder="1" applyAlignment="1" applyProtection="1">
      <alignment horizontal="right"/>
    </xf>
    <xf numFmtId="3" fontId="26" fillId="0" borderId="8" xfId="1" applyNumberFormat="1" applyFont="1" applyFill="1" applyBorder="1" applyAlignment="1" applyProtection="1">
      <alignment horizontal="right"/>
    </xf>
    <xf numFmtId="3" fontId="26" fillId="0" borderId="9" xfId="1" applyNumberFormat="1" applyFont="1" applyFill="1" applyBorder="1" applyAlignment="1" applyProtection="1">
      <alignment horizontal="right"/>
    </xf>
    <xf numFmtId="3" fontId="26" fillId="0" borderId="38" xfId="1" applyNumberFormat="1" applyFont="1" applyFill="1" applyBorder="1" applyAlignment="1" applyProtection="1">
      <alignment horizontal="center"/>
    </xf>
    <xf numFmtId="3" fontId="26" fillId="0" borderId="0" xfId="1" applyNumberFormat="1" applyFont="1" applyFill="1" applyBorder="1" applyAlignment="1" applyProtection="1">
      <alignment horizontal="right"/>
    </xf>
    <xf numFmtId="3" fontId="26" fillId="0" borderId="10" xfId="1" applyNumberFormat="1" applyFont="1" applyFill="1" applyBorder="1" applyAlignment="1" applyProtection="1">
      <alignment horizontal="right"/>
    </xf>
    <xf numFmtId="0" fontId="7" fillId="0" borderId="8" xfId="1" applyFont="1" applyFill="1" applyBorder="1" applyAlignment="1" applyProtection="1">
      <alignment horizontal="right"/>
      <protection locked="0"/>
    </xf>
    <xf numFmtId="0" fontId="7" fillId="0" borderId="9" xfId="1" applyFont="1" applyFill="1" applyBorder="1" applyAlignment="1" applyProtection="1">
      <alignment horizontal="right"/>
      <protection locked="0"/>
    </xf>
    <xf numFmtId="0" fontId="7" fillId="0" borderId="0" xfId="1" applyFont="1" applyFill="1" applyBorder="1" applyProtection="1">
      <protection locked="0"/>
    </xf>
    <xf numFmtId="0" fontId="7" fillId="0" borderId="48" xfId="1" applyFont="1" applyFill="1" applyBorder="1" applyAlignment="1" applyProtection="1">
      <alignment horizontal="right"/>
      <protection locked="0"/>
    </xf>
    <xf numFmtId="0" fontId="7" fillId="0" borderId="10" xfId="1" applyFont="1" applyFill="1" applyBorder="1" applyAlignment="1" applyProtection="1">
      <alignment horizontal="right"/>
      <protection locked="0"/>
    </xf>
    <xf numFmtId="0" fontId="7" fillId="0" borderId="12" xfId="1" applyFont="1" applyFill="1" applyBorder="1" applyAlignment="1" applyProtection="1">
      <alignment horizontal="right"/>
      <protection locked="0"/>
    </xf>
    <xf numFmtId="0" fontId="7" fillId="0" borderId="13" xfId="1" applyFont="1" applyFill="1" applyBorder="1" applyAlignment="1" applyProtection="1">
      <alignment horizontal="right"/>
      <protection locked="0"/>
    </xf>
    <xf numFmtId="0" fontId="7" fillId="0" borderId="1" xfId="1" applyFont="1" applyFill="1" applyBorder="1" applyProtection="1">
      <protection locked="0"/>
    </xf>
    <xf numFmtId="0" fontId="7" fillId="0" borderId="50" xfId="1" applyFont="1" applyFill="1" applyBorder="1" applyAlignment="1" applyProtection="1">
      <alignment horizontal="right"/>
      <protection locked="0"/>
    </xf>
    <xf numFmtId="0" fontId="7" fillId="0" borderId="15" xfId="1" applyFont="1" applyFill="1" applyBorder="1" applyAlignment="1" applyProtection="1">
      <alignment horizontal="right"/>
      <protection locked="0"/>
    </xf>
    <xf numFmtId="0" fontId="3" fillId="0" borderId="0" xfId="1" applyFont="1" applyFill="1" applyBorder="1" applyProtection="1">
      <protection locked="0"/>
    </xf>
    <xf numFmtId="3" fontId="3" fillId="0" borderId="0" xfId="1" applyNumberFormat="1" applyFont="1" applyFill="1" applyBorder="1" applyAlignment="1" applyProtection="1">
      <alignment horizontal="center"/>
      <protection locked="0"/>
    </xf>
    <xf numFmtId="0" fontId="3" fillId="0" borderId="0" xfId="1" applyFont="1" applyFill="1" applyBorder="1" applyAlignment="1" applyProtection="1">
      <protection locked="0"/>
    </xf>
    <xf numFmtId="0" fontId="1" fillId="0" borderId="0" xfId="1" applyFill="1" applyAlignment="1" applyProtection="1">
      <protection locked="0"/>
    </xf>
    <xf numFmtId="0" fontId="4" fillId="0" borderId="81" xfId="1" applyFont="1" applyFill="1" applyBorder="1" applyProtection="1"/>
    <xf numFmtId="0" fontId="4" fillId="0" borderId="17" xfId="1" applyFont="1" applyFill="1" applyBorder="1" applyAlignment="1" applyProtection="1"/>
    <xf numFmtId="0" fontId="4" fillId="0" borderId="47" xfId="1" applyFont="1" applyFill="1" applyBorder="1" applyAlignment="1" applyProtection="1"/>
    <xf numFmtId="0" fontId="4" fillId="0" borderId="19" xfId="1" applyFont="1" applyFill="1" applyBorder="1" applyProtection="1"/>
    <xf numFmtId="0" fontId="4" fillId="0" borderId="20" xfId="1" applyFont="1" applyFill="1" applyBorder="1" applyProtection="1"/>
    <xf numFmtId="0" fontId="4" fillId="0" borderId="8" xfId="1" applyFont="1" applyFill="1" applyBorder="1" applyAlignment="1" applyProtection="1"/>
    <xf numFmtId="3" fontId="7" fillId="0" borderId="19" xfId="1" applyNumberFormat="1" applyFont="1" applyFill="1" applyBorder="1" applyProtection="1">
      <protection locked="0"/>
    </xf>
    <xf numFmtId="3" fontId="7" fillId="0" borderId="49" xfId="1" applyNumberFormat="1" applyFont="1" applyFill="1" applyBorder="1" applyProtection="1">
      <protection locked="0"/>
    </xf>
    <xf numFmtId="3" fontId="7" fillId="0" borderId="20" xfId="1" applyNumberFormat="1" applyFont="1" applyFill="1" applyBorder="1" applyProtection="1">
      <protection locked="0"/>
    </xf>
    <xf numFmtId="3" fontId="7" fillId="0" borderId="8" xfId="1" applyNumberFormat="1" applyFont="1" applyFill="1" applyBorder="1" applyAlignment="1" applyProtection="1">
      <protection locked="0"/>
    </xf>
    <xf numFmtId="3" fontId="7" fillId="0" borderId="49" xfId="1" applyNumberFormat="1" applyFont="1" applyFill="1" applyBorder="1" applyAlignment="1" applyProtection="1">
      <alignment horizontal="right"/>
      <protection locked="0"/>
    </xf>
    <xf numFmtId="3" fontId="7" fillId="0" borderId="20" xfId="1" applyNumberFormat="1" applyFont="1" applyFill="1" applyBorder="1" applyAlignment="1" applyProtection="1">
      <alignment horizontal="right"/>
      <protection locked="0"/>
    </xf>
    <xf numFmtId="3" fontId="7" fillId="0" borderId="49" xfId="1" applyNumberFormat="1" applyFont="1" applyFill="1" applyBorder="1" applyAlignment="1" applyProtection="1">
      <alignment vertical="top"/>
      <protection locked="0"/>
    </xf>
    <xf numFmtId="3" fontId="7" fillId="0" borderId="20" xfId="1" applyNumberFormat="1" applyFont="1" applyFill="1" applyBorder="1" applyAlignment="1" applyProtection="1">
      <alignment vertical="top"/>
      <protection locked="0"/>
    </xf>
    <xf numFmtId="0" fontId="7" fillId="0" borderId="48" xfId="1" applyFont="1" applyFill="1" applyBorder="1" applyProtection="1">
      <protection locked="0"/>
    </xf>
    <xf numFmtId="0" fontId="7" fillId="0" borderId="49" xfId="1" applyFont="1" applyFill="1" applyBorder="1" applyProtection="1">
      <protection locked="0"/>
    </xf>
    <xf numFmtId="0" fontId="7" fillId="0" borderId="20" xfId="1" applyFont="1" applyFill="1" applyBorder="1" applyProtection="1">
      <protection locked="0"/>
    </xf>
    <xf numFmtId="3" fontId="7" fillId="0" borderId="8" xfId="1" applyNumberFormat="1" applyFont="1" applyFill="1" applyBorder="1" applyAlignment="1"/>
    <xf numFmtId="3" fontId="7" fillId="0" borderId="8" xfId="21" applyNumberFormat="1" applyFont="1" applyFill="1" applyBorder="1" applyAlignment="1"/>
    <xf numFmtId="3" fontId="7" fillId="0" borderId="41" xfId="21" applyNumberFormat="1" applyFont="1" applyFill="1" applyBorder="1" applyAlignment="1" applyProtection="1">
      <protection locked="0"/>
    </xf>
    <xf numFmtId="0" fontId="7" fillId="0" borderId="41" xfId="1" applyFont="1" applyFill="1" applyBorder="1" applyAlignment="1" applyProtection="1">
      <protection locked="0"/>
    </xf>
    <xf numFmtId="3" fontId="26" fillId="0" borderId="49" xfId="1" applyNumberFormat="1" applyFont="1" applyFill="1" applyBorder="1" applyAlignment="1" applyProtection="1">
      <alignment horizontal="right"/>
    </xf>
    <xf numFmtId="3" fontId="26" fillId="0" borderId="20" xfId="1" applyNumberFormat="1" applyFont="1" applyFill="1" applyBorder="1" applyAlignment="1" applyProtection="1">
      <alignment horizontal="right"/>
    </xf>
    <xf numFmtId="3" fontId="26" fillId="0" borderId="41" xfId="1" applyNumberFormat="1" applyFont="1" applyFill="1" applyBorder="1" applyAlignment="1" applyProtection="1">
      <alignment horizontal="right"/>
    </xf>
    <xf numFmtId="0" fontId="7" fillId="0" borderId="49" xfId="1" applyFont="1" applyFill="1" applyBorder="1" applyAlignment="1" applyProtection="1">
      <alignment horizontal="right"/>
      <protection locked="0"/>
    </xf>
    <xf numFmtId="0" fontId="7" fillId="0" borderId="20" xfId="1" applyFont="1" applyFill="1" applyBorder="1" applyAlignment="1" applyProtection="1">
      <alignment horizontal="right"/>
      <protection locked="0"/>
    </xf>
    <xf numFmtId="0" fontId="7" fillId="0" borderId="41" xfId="1" applyFont="1" applyFill="1" applyBorder="1" applyAlignment="1" applyProtection="1">
      <alignment horizontal="right"/>
      <protection locked="0"/>
    </xf>
    <xf numFmtId="0" fontId="7" fillId="0" borderId="51" xfId="1" applyFont="1" applyFill="1" applyBorder="1" applyAlignment="1" applyProtection="1">
      <alignment horizontal="right"/>
      <protection locked="0"/>
    </xf>
    <xf numFmtId="0" fontId="7" fillId="0" borderId="14" xfId="1" applyFont="1" applyFill="1" applyBorder="1" applyAlignment="1" applyProtection="1">
      <alignment horizontal="right"/>
      <protection locked="0"/>
    </xf>
    <xf numFmtId="0" fontId="7" fillId="0" borderId="43" xfId="1" applyFont="1" applyFill="1" applyBorder="1" applyAlignment="1" applyProtection="1">
      <alignment horizontal="right"/>
      <protection locked="0"/>
    </xf>
    <xf numFmtId="0" fontId="7" fillId="0" borderId="7" xfId="1" quotePrefix="1" applyFont="1" applyBorder="1" applyAlignment="1">
      <alignment horizontal="left" indent="2"/>
    </xf>
    <xf numFmtId="0" fontId="7" fillId="0" borderId="63" xfId="1" quotePrefix="1" applyFont="1" applyBorder="1"/>
    <xf numFmtId="172" fontId="6" fillId="0" borderId="63" xfId="24" applyNumberFormat="1" applyFont="1" applyFill="1" applyBorder="1"/>
    <xf numFmtId="0" fontId="7" fillId="0" borderId="11" xfId="1" quotePrefix="1" applyFont="1" applyBorder="1" applyAlignment="1">
      <alignment horizontal="left" indent="2"/>
    </xf>
    <xf numFmtId="171" fontId="6" fillId="0" borderId="64" xfId="24" applyNumberFormat="1" applyFont="1" applyFill="1" applyBorder="1" applyAlignment="1"/>
    <xf numFmtId="0" fontId="23" fillId="0" borderId="0" xfId="0" applyFont="1" applyAlignment="1">
      <alignment vertical="top" wrapText="1"/>
    </xf>
    <xf numFmtId="0" fontId="4" fillId="0" borderId="60" xfId="1" applyFont="1" applyFill="1" applyBorder="1" applyProtection="1"/>
    <xf numFmtId="0" fontId="4" fillId="0" borderId="47" xfId="1" applyFont="1" applyFill="1" applyBorder="1" applyProtection="1"/>
    <xf numFmtId="0" fontId="4" fillId="0" borderId="89" xfId="1" applyFont="1" applyFill="1" applyBorder="1" applyProtection="1"/>
    <xf numFmtId="0" fontId="6" fillId="0" borderId="63" xfId="1" applyFont="1" applyFill="1" applyBorder="1" applyAlignment="1"/>
    <xf numFmtId="0" fontId="6" fillId="0" borderId="0" xfId="1" applyFont="1" applyFill="1" applyBorder="1" applyAlignment="1"/>
    <xf numFmtId="3" fontId="4" fillId="0" borderId="41" xfId="1" applyNumberFormat="1" applyFont="1" applyFill="1" applyBorder="1" applyProtection="1"/>
    <xf numFmtId="3" fontId="4" fillId="0" borderId="90" xfId="1" applyNumberFormat="1" applyFont="1" applyFill="1" applyBorder="1" applyProtection="1"/>
    <xf numFmtId="0" fontId="4" fillId="0" borderId="63" xfId="1" applyFont="1" applyFill="1" applyBorder="1" applyProtection="1"/>
    <xf numFmtId="0" fontId="4" fillId="0" borderId="41" xfId="1" applyFont="1" applyFill="1" applyBorder="1" applyProtection="1"/>
    <xf numFmtId="0" fontId="4" fillId="0" borderId="90" xfId="1" applyFont="1" applyFill="1" applyBorder="1" applyProtection="1"/>
    <xf numFmtId="3" fontId="7" fillId="0" borderId="41" xfId="1" applyNumberFormat="1" applyFont="1" applyFill="1" applyBorder="1" applyProtection="1">
      <protection locked="0"/>
    </xf>
    <xf numFmtId="1" fontId="7" fillId="0" borderId="0" xfId="1" applyNumberFormat="1" applyFont="1" applyFill="1" applyBorder="1" applyProtection="1">
      <protection locked="0"/>
    </xf>
    <xf numFmtId="3" fontId="7" fillId="0" borderId="49" xfId="1" applyNumberFormat="1" applyFont="1" applyFill="1" applyBorder="1" applyProtection="1"/>
    <xf numFmtId="1" fontId="7" fillId="0" borderId="1" xfId="1" applyNumberFormat="1" applyFont="1" applyFill="1" applyBorder="1" applyProtection="1">
      <protection locked="0"/>
    </xf>
    <xf numFmtId="0" fontId="3" fillId="0" borderId="0" xfId="23"/>
    <xf numFmtId="0" fontId="3" fillId="0" borderId="0" xfId="23" applyAlignment="1">
      <alignment horizontal="right"/>
    </xf>
    <xf numFmtId="0" fontId="3" fillId="0" borderId="0" xfId="23" applyAlignment="1">
      <alignment horizontal="left" vertical="center"/>
    </xf>
    <xf numFmtId="0" fontId="3" fillId="0" borderId="0" xfId="23" applyBorder="1" applyAlignment="1">
      <alignment vertical="center"/>
    </xf>
    <xf numFmtId="0" fontId="3" fillId="0" borderId="0" xfId="23" applyBorder="1" applyAlignment="1">
      <alignment horizontal="right" vertical="center"/>
    </xf>
    <xf numFmtId="0" fontId="3" fillId="0" borderId="12" xfId="23" applyBorder="1" applyAlignment="1">
      <alignment horizontal="right"/>
    </xf>
    <xf numFmtId="0" fontId="3" fillId="0" borderId="12" xfId="23" applyBorder="1" applyAlignment="1"/>
    <xf numFmtId="0" fontId="3" fillId="0" borderId="0" xfId="23" applyAlignment="1"/>
    <xf numFmtId="0" fontId="4" fillId="0" borderId="0" xfId="23" applyFont="1" applyFill="1" applyAlignment="1">
      <alignment vertical="center"/>
    </xf>
    <xf numFmtId="0" fontId="3" fillId="0" borderId="0" xfId="23" applyFont="1" applyAlignment="1">
      <alignment horizontal="right"/>
    </xf>
    <xf numFmtId="0" fontId="3" fillId="0" borderId="0" xfId="23" applyBorder="1"/>
    <xf numFmtId="0" fontId="6" fillId="0" borderId="86" xfId="27" applyNumberFormat="1" applyFont="1" applyFill="1" applyBorder="1" applyAlignment="1">
      <alignment horizontal="center" vertical="center" wrapText="1"/>
    </xf>
    <xf numFmtId="0" fontId="6" fillId="0" borderId="86" xfId="23" applyFont="1" applyFill="1" applyBorder="1" applyAlignment="1">
      <alignment horizontal="center" vertical="center" wrapText="1"/>
    </xf>
    <xf numFmtId="0" fontId="6" fillId="0" borderId="86" xfId="23" applyFont="1" applyFill="1" applyBorder="1" applyAlignment="1">
      <alignment horizontal="center" vertical="center"/>
    </xf>
    <xf numFmtId="0" fontId="6" fillId="0" borderId="87" xfId="23" applyFont="1" applyFill="1" applyBorder="1" applyAlignment="1">
      <alignment horizontal="center" vertical="center"/>
    </xf>
    <xf numFmtId="0" fontId="3" fillId="0" borderId="8" xfId="23" applyBorder="1" applyAlignment="1">
      <alignment horizontal="right"/>
    </xf>
    <xf numFmtId="0" fontId="3" fillId="0" borderId="8" xfId="23" applyBorder="1"/>
    <xf numFmtId="0" fontId="3" fillId="0" borderId="41" xfId="23" applyBorder="1"/>
    <xf numFmtId="0" fontId="3" fillId="0" borderId="12" xfId="23" applyBorder="1"/>
    <xf numFmtId="0" fontId="3" fillId="0" borderId="43" xfId="23" applyBorder="1"/>
    <xf numFmtId="0" fontId="3" fillId="0" borderId="0" xfId="23" applyBorder="1" applyAlignment="1">
      <alignment horizontal="right"/>
    </xf>
    <xf numFmtId="0" fontId="5" fillId="0" borderId="0" xfId="23" applyFont="1" applyFill="1" applyAlignment="1">
      <alignment vertical="center"/>
    </xf>
    <xf numFmtId="0" fontId="3" fillId="0" borderId="28" xfId="23" applyBorder="1" applyAlignment="1">
      <alignment horizontal="right" vertical="center"/>
    </xf>
    <xf numFmtId="0" fontId="3" fillId="0" borderId="28" xfId="23" applyBorder="1" applyAlignment="1">
      <alignment vertical="center"/>
    </xf>
    <xf numFmtId="0" fontId="3" fillId="0" borderId="28" xfId="23" applyBorder="1"/>
    <xf numFmtId="0" fontId="6" fillId="0" borderId="85" xfId="27" applyNumberFormat="1" applyFont="1" applyFill="1" applyBorder="1" applyAlignment="1">
      <alignment horizontal="center" vertical="center" wrapText="1"/>
    </xf>
    <xf numFmtId="0" fontId="3" fillId="0" borderId="17" xfId="23" applyBorder="1" applyAlignment="1">
      <alignment horizontal="right"/>
    </xf>
    <xf numFmtId="0" fontId="3" fillId="0" borderId="17" xfId="23" applyBorder="1" applyAlignment="1"/>
    <xf numFmtId="0" fontId="3" fillId="0" borderId="17" xfId="23" applyBorder="1"/>
    <xf numFmtId="0" fontId="3" fillId="0" borderId="47" xfId="23" applyBorder="1"/>
    <xf numFmtId="0" fontId="6" fillId="0" borderId="92" xfId="27" applyNumberFormat="1" applyFont="1" applyFill="1" applyBorder="1" applyAlignment="1">
      <alignment horizontal="center" wrapText="1"/>
    </xf>
    <xf numFmtId="0" fontId="6" fillId="0" borderId="93" xfId="23" applyFont="1" applyFill="1" applyBorder="1" applyAlignment="1">
      <alignment horizontal="center" wrapText="1"/>
    </xf>
    <xf numFmtId="0" fontId="6" fillId="0" borderId="93" xfId="23" applyFont="1" applyFill="1" applyBorder="1" applyAlignment="1">
      <alignment horizontal="center"/>
    </xf>
    <xf numFmtId="0" fontId="6" fillId="0" borderId="94" xfId="23" applyFont="1" applyFill="1" applyBorder="1" applyAlignment="1">
      <alignment horizontal="center"/>
    </xf>
    <xf numFmtId="0" fontId="12" fillId="0" borderId="89" xfId="24" applyFont="1" applyBorder="1" applyAlignment="1">
      <alignment horizontal="right"/>
    </xf>
    <xf numFmtId="0" fontId="12" fillId="0" borderId="17" xfId="24" applyFont="1" applyBorder="1" applyAlignment="1">
      <alignment horizontal="right"/>
    </xf>
    <xf numFmtId="0" fontId="12" fillId="0" borderId="47" xfId="24" applyFont="1" applyBorder="1"/>
    <xf numFmtId="171" fontId="6" fillId="0" borderId="90" xfId="22" applyNumberFormat="1" applyFont="1" applyFill="1" applyBorder="1" applyAlignment="1"/>
    <xf numFmtId="171" fontId="6" fillId="0" borderId="8" xfId="22" applyNumberFormat="1" applyFont="1" applyFill="1" applyBorder="1" applyAlignment="1"/>
    <xf numFmtId="171" fontId="6" fillId="0" borderId="41" xfId="22" applyNumberFormat="1" applyFont="1" applyFill="1" applyBorder="1" applyAlignment="1"/>
    <xf numFmtId="172" fontId="6" fillId="0" borderId="90" xfId="24" applyNumberFormat="1" applyFont="1" applyFill="1" applyBorder="1" applyAlignment="1"/>
    <xf numFmtId="172" fontId="6" fillId="0" borderId="8" xfId="24" applyNumberFormat="1" applyFont="1" applyBorder="1"/>
    <xf numFmtId="172" fontId="6" fillId="0" borderId="41" xfId="24" applyNumberFormat="1" applyFont="1" applyFill="1" applyBorder="1"/>
    <xf numFmtId="171" fontId="6" fillId="0" borderId="90" xfId="24" applyNumberFormat="1" applyFont="1" applyFill="1" applyBorder="1" applyAlignment="1"/>
    <xf numFmtId="171" fontId="6" fillId="0" borderId="8" xfId="24" applyNumberFormat="1" applyFont="1" applyFill="1" applyBorder="1" applyAlignment="1"/>
    <xf numFmtId="171" fontId="6" fillId="0" borderId="41" xfId="24" applyNumberFormat="1" applyFont="1" applyFill="1" applyBorder="1" applyAlignment="1"/>
    <xf numFmtId="171" fontId="12" fillId="0" borderId="90" xfId="24" applyNumberFormat="1" applyFont="1" applyBorder="1" applyAlignment="1"/>
    <xf numFmtId="171" fontId="12" fillId="0" borderId="8" xfId="24" applyNumberFormat="1" applyFont="1" applyBorder="1" applyAlignment="1">
      <alignment horizontal="right"/>
    </xf>
    <xf numFmtId="171" fontId="12" fillId="0" borderId="8" xfId="24" applyNumberFormat="1" applyFont="1" applyBorder="1"/>
    <xf numFmtId="171" fontId="12" fillId="0" borderId="8" xfId="24" applyNumberFormat="1" applyFont="1" applyBorder="1" applyAlignment="1"/>
    <xf numFmtId="171" fontId="12" fillId="0" borderId="41" xfId="24" applyNumberFormat="1" applyFont="1" applyBorder="1"/>
    <xf numFmtId="171" fontId="12" fillId="0" borderId="90" xfId="24" applyNumberFormat="1" applyFont="1" applyFill="1" applyBorder="1" applyAlignment="1"/>
    <xf numFmtId="171" fontId="12" fillId="0" borderId="8" xfId="24" applyNumberFormat="1" applyFont="1" applyFill="1" applyBorder="1" applyAlignment="1">
      <alignment horizontal="right"/>
    </xf>
    <xf numFmtId="171" fontId="12" fillId="0" borderId="8" xfId="24" applyNumberFormat="1" applyFont="1" applyFill="1" applyBorder="1"/>
    <xf numFmtId="171" fontId="12" fillId="0" borderId="8" xfId="24" applyNumberFormat="1" applyFont="1" applyFill="1" applyBorder="1" applyAlignment="1"/>
    <xf numFmtId="171" fontId="12" fillId="0" borderId="41" xfId="24" applyNumberFormat="1" applyFont="1" applyFill="1" applyBorder="1"/>
    <xf numFmtId="0" fontId="12" fillId="0" borderId="41" xfId="1" applyFont="1" applyBorder="1"/>
    <xf numFmtId="0" fontId="12" fillId="0" borderId="8" xfId="1" applyFont="1" applyBorder="1"/>
    <xf numFmtId="171" fontId="12" fillId="0" borderId="41" xfId="24" applyNumberFormat="1" applyFont="1" applyFill="1" applyBorder="1" applyAlignment="1"/>
    <xf numFmtId="171" fontId="12" fillId="0" borderId="8" xfId="24" applyNumberFormat="1" applyFont="1" applyBorder="1" applyAlignment="1">
      <alignment vertical="top" wrapText="1"/>
    </xf>
    <xf numFmtId="171" fontId="6" fillId="0" borderId="91" xfId="24" applyNumberFormat="1" applyFont="1" applyFill="1" applyBorder="1" applyAlignment="1"/>
    <xf numFmtId="171" fontId="6" fillId="0" borderId="12" xfId="24" applyNumberFormat="1" applyFont="1" applyFill="1" applyBorder="1" applyAlignment="1"/>
    <xf numFmtId="171" fontId="6" fillId="0" borderId="43" xfId="24" applyNumberFormat="1" applyFont="1" applyFill="1" applyBorder="1" applyAlignment="1"/>
    <xf numFmtId="171" fontId="6" fillId="0" borderId="15" xfId="24" applyNumberFormat="1" applyFont="1" applyFill="1" applyBorder="1" applyAlignment="1"/>
    <xf numFmtId="171" fontId="12" fillId="0" borderId="91" xfId="24" applyNumberFormat="1" applyFont="1" applyFill="1" applyBorder="1" applyAlignment="1"/>
    <xf numFmtId="171" fontId="12" fillId="0" borderId="12" xfId="24" applyNumberFormat="1" applyFont="1" applyFill="1" applyBorder="1" applyAlignment="1">
      <alignment horizontal="right"/>
    </xf>
    <xf numFmtId="171" fontId="12" fillId="0" borderId="12" xfId="24" applyNumberFormat="1" applyFont="1" applyFill="1" applyBorder="1"/>
    <xf numFmtId="171" fontId="12" fillId="0" borderId="91" xfId="24" applyNumberFormat="1" applyFont="1" applyBorder="1" applyAlignment="1"/>
    <xf numFmtId="171" fontId="12" fillId="0" borderId="12" xfId="24" applyNumberFormat="1" applyFont="1" applyBorder="1" applyAlignment="1">
      <alignment horizontal="right"/>
    </xf>
    <xf numFmtId="171" fontId="12" fillId="0" borderId="12" xfId="24" applyNumberFormat="1" applyFont="1" applyBorder="1"/>
    <xf numFmtId="171" fontId="12" fillId="0" borderId="12" xfId="24" applyNumberFormat="1" applyFont="1" applyFill="1" applyBorder="1" applyAlignment="1"/>
    <xf numFmtId="171" fontId="12" fillId="0" borderId="43" xfId="24" applyNumberFormat="1" applyFont="1" applyFill="1" applyBorder="1"/>
    <xf numFmtId="171" fontId="12" fillId="0" borderId="12" xfId="24" applyNumberFormat="1" applyFont="1" applyBorder="1" applyAlignment="1"/>
    <xf numFmtId="171" fontId="12" fillId="0" borderId="43" xfId="24" applyNumberFormat="1" applyFont="1" applyBorder="1"/>
    <xf numFmtId="3" fontId="7" fillId="0" borderId="26" xfId="1" applyNumberFormat="1" applyFont="1" applyFill="1" applyBorder="1" applyProtection="1">
      <protection locked="0"/>
    </xf>
    <xf numFmtId="3" fontId="7" fillId="0" borderId="50" xfId="21" applyNumberFormat="1" applyFont="1" applyFill="1" applyBorder="1" applyAlignment="1"/>
    <xf numFmtId="3" fontId="7" fillId="0" borderId="15" xfId="21" applyNumberFormat="1" applyFont="1" applyFill="1" applyBorder="1" applyAlignment="1" applyProtection="1">
      <protection locked="0"/>
    </xf>
    <xf numFmtId="0" fontId="1" fillId="0" borderId="0" xfId="23" applyFont="1"/>
    <xf numFmtId="1" fontId="3" fillId="0" borderId="61" xfId="1" applyNumberFormat="1" applyFont="1" applyBorder="1" applyAlignment="1">
      <alignment horizontal="center"/>
    </xf>
    <xf numFmtId="1" fontId="2" fillId="0" borderId="23" xfId="1" applyNumberFormat="1" applyFont="1" applyBorder="1" applyAlignment="1">
      <alignment horizontal="center"/>
    </xf>
    <xf numFmtId="1" fontId="3" fillId="0" borderId="24" xfId="1" applyNumberFormat="1" applyFont="1" applyBorder="1" applyAlignment="1">
      <alignment horizontal="center"/>
    </xf>
    <xf numFmtId="0" fontId="6" fillId="0" borderId="23" xfId="1" applyFont="1" applyFill="1" applyBorder="1" applyAlignment="1"/>
    <xf numFmtId="0" fontId="1" fillId="0" borderId="0" xfId="23" applyFont="1" applyAlignment="1">
      <alignment horizontal="left"/>
    </xf>
    <xf numFmtId="0" fontId="14" fillId="0" borderId="0" xfId="23" applyFont="1" applyFill="1" applyBorder="1" applyAlignment="1">
      <alignment horizontal="right"/>
    </xf>
    <xf numFmtId="0" fontId="2" fillId="0" borderId="96" xfId="23" applyFont="1" applyBorder="1" applyAlignment="1">
      <alignment horizontal="right" vertical="top" wrapText="1"/>
    </xf>
    <xf numFmtId="0" fontId="2" fillId="0" borderId="86" xfId="23" applyFont="1" applyBorder="1" applyAlignment="1">
      <alignment horizontal="right" vertical="top" wrapText="1"/>
    </xf>
    <xf numFmtId="0" fontId="2" fillId="0" borderId="87" xfId="23" applyFont="1" applyBorder="1" applyAlignment="1">
      <alignment horizontal="right" vertical="top" wrapText="1"/>
    </xf>
    <xf numFmtId="0" fontId="3" fillId="0" borderId="48" xfId="23" applyBorder="1" applyAlignment="1">
      <alignment horizontal="right"/>
    </xf>
    <xf numFmtId="0" fontId="3" fillId="0" borderId="41" xfId="23" applyBorder="1" applyAlignment="1"/>
    <xf numFmtId="0" fontId="3" fillId="0" borderId="50" xfId="23" applyBorder="1" applyAlignment="1">
      <alignment horizontal="right"/>
    </xf>
    <xf numFmtId="0" fontId="3" fillId="0" borderId="43" xfId="23" applyBorder="1" applyAlignment="1"/>
    <xf numFmtId="0" fontId="3" fillId="0" borderId="0" xfId="23" applyFont="1" applyAlignment="1"/>
    <xf numFmtId="0" fontId="9" fillId="0" borderId="0" xfId="23" applyFont="1" applyAlignment="1"/>
    <xf numFmtId="1" fontId="3" fillId="0" borderId="1" xfId="1" applyNumberFormat="1" applyFont="1" applyFill="1" applyBorder="1" applyAlignment="1">
      <alignment horizontal="center"/>
    </xf>
    <xf numFmtId="1" fontId="3" fillId="0" borderId="2" xfId="1" applyNumberFormat="1" applyFont="1" applyFill="1" applyBorder="1" applyAlignment="1">
      <alignment horizontal="center"/>
    </xf>
    <xf numFmtId="1" fontId="3" fillId="0" borderId="7" xfId="1" applyNumberFormat="1" applyFont="1" applyFill="1" applyBorder="1" applyAlignment="1">
      <alignment horizontal="center"/>
    </xf>
    <xf numFmtId="1" fontId="3" fillId="0" borderId="36" xfId="1" applyNumberFormat="1" applyFont="1" applyFill="1" applyBorder="1" applyAlignment="1">
      <alignment horizontal="center"/>
    </xf>
    <xf numFmtId="1" fontId="2" fillId="0" borderId="7" xfId="1" applyNumberFormat="1" applyFont="1" applyFill="1" applyBorder="1" applyAlignment="1">
      <alignment horizontal="center"/>
    </xf>
    <xf numFmtId="1" fontId="3" fillId="0" borderId="11" xfId="1" applyNumberFormat="1" applyFont="1" applyFill="1" applyBorder="1" applyAlignment="1">
      <alignment horizontal="center"/>
    </xf>
    <xf numFmtId="0" fontId="3" fillId="0" borderId="0" xfId="23" applyBorder="1" applyAlignment="1"/>
    <xf numFmtId="171" fontId="12" fillId="0" borderId="10" xfId="24" applyNumberFormat="1" applyFont="1" applyFill="1" applyBorder="1" applyAlignment="1"/>
    <xf numFmtId="0" fontId="1" fillId="0" borderId="0" xfId="0" applyFont="1" applyAlignment="1">
      <alignment horizontal="center"/>
    </xf>
    <xf numFmtId="0" fontId="28" fillId="4" borderId="100" xfId="0" applyFont="1" applyFill="1" applyBorder="1" applyAlignment="1">
      <alignment wrapText="1"/>
    </xf>
    <xf numFmtId="0" fontId="3" fillId="0" borderId="16" xfId="23" applyBorder="1" applyAlignment="1"/>
    <xf numFmtId="0" fontId="6" fillId="0" borderId="30" xfId="23" applyFont="1" applyBorder="1" applyAlignment="1"/>
    <xf numFmtId="0" fontId="6" fillId="0" borderId="59" xfId="23" applyFont="1" applyFill="1" applyBorder="1" applyAlignment="1">
      <alignment horizontal="center"/>
    </xf>
    <xf numFmtId="0" fontId="6" fillId="0" borderId="94" xfId="23" applyFont="1" applyFill="1" applyBorder="1" applyAlignment="1">
      <alignment horizontal="center" wrapText="1"/>
    </xf>
    <xf numFmtId="0" fontId="12" fillId="0" borderId="6" xfId="24" applyFont="1" applyBorder="1"/>
    <xf numFmtId="171" fontId="12" fillId="0" borderId="10" xfId="24" applyNumberFormat="1" applyFont="1" applyBorder="1"/>
    <xf numFmtId="171" fontId="12" fillId="0" borderId="10" xfId="24" applyNumberFormat="1" applyFont="1" applyFill="1" applyBorder="1"/>
    <xf numFmtId="171" fontId="12" fillId="0" borderId="15" xfId="24" applyNumberFormat="1" applyFont="1" applyFill="1" applyBorder="1"/>
    <xf numFmtId="171" fontId="12" fillId="0" borderId="15" xfId="24" applyNumberFormat="1" applyFont="1" applyBorder="1"/>
    <xf numFmtId="0" fontId="12" fillId="0" borderId="47" xfId="24" applyFont="1" applyBorder="1" applyAlignment="1">
      <alignment horizontal="right"/>
    </xf>
    <xf numFmtId="172" fontId="6" fillId="0" borderId="41" xfId="24" applyNumberFormat="1" applyFont="1" applyBorder="1"/>
    <xf numFmtId="171" fontId="12" fillId="0" borderId="41" xfId="24" applyNumberFormat="1" applyFont="1" applyBorder="1" applyAlignment="1"/>
    <xf numFmtId="171" fontId="12" fillId="0" borderId="43" xfId="24" applyNumberFormat="1" applyFont="1" applyFill="1" applyBorder="1" applyAlignment="1"/>
    <xf numFmtId="171" fontId="12" fillId="0" borderId="43" xfId="24" applyNumberFormat="1" applyFont="1" applyBorder="1" applyAlignment="1"/>
    <xf numFmtId="0" fontId="3" fillId="0" borderId="0" xfId="23" applyFont="1" applyAlignment="1">
      <alignment vertical="top"/>
    </xf>
    <xf numFmtId="0" fontId="3" fillId="0" borderId="0" xfId="23" applyAlignment="1">
      <alignment vertical="top"/>
    </xf>
    <xf numFmtId="0" fontId="37" fillId="0" borderId="0" xfId="32" applyNumberFormat="1" applyFont="1" applyFill="1" applyBorder="1" applyAlignment="1">
      <alignment horizontal="left" vertical="center" wrapText="1"/>
    </xf>
    <xf numFmtId="0" fontId="7" fillId="0" borderId="23" xfId="1" quotePrefix="1" applyFont="1" applyFill="1" applyBorder="1"/>
    <xf numFmtId="0" fontId="0" fillId="0" borderId="101" xfId="0" applyFill="1" applyBorder="1"/>
    <xf numFmtId="0" fontId="4" fillId="0" borderId="0" xfId="1" applyFont="1" applyAlignment="1">
      <alignment horizontal="left"/>
    </xf>
    <xf numFmtId="0" fontId="5" fillId="0" borderId="0" xfId="23" applyFont="1" applyAlignment="1">
      <alignment horizontal="left" vertical="center"/>
    </xf>
    <xf numFmtId="0" fontId="3" fillId="0" borderId="8" xfId="23" applyBorder="1" applyAlignment="1"/>
    <xf numFmtId="3" fontId="35" fillId="0" borderId="0" xfId="1" applyNumberFormat="1" applyFont="1" applyFill="1" applyBorder="1" applyAlignment="1" applyProtection="1">
      <alignment horizontal="right"/>
    </xf>
    <xf numFmtId="3" fontId="35" fillId="0" borderId="9" xfId="1" applyNumberFormat="1" applyFont="1" applyFill="1" applyBorder="1" applyAlignment="1" applyProtection="1">
      <alignment horizontal="right"/>
    </xf>
    <xf numFmtId="3" fontId="35" fillId="0" borderId="41" xfId="1" applyNumberFormat="1" applyFont="1" applyFill="1" applyBorder="1" applyAlignment="1" applyProtection="1">
      <alignment horizontal="right"/>
    </xf>
    <xf numFmtId="1" fontId="1" fillId="0" borderId="48" xfId="1" applyNumberFormat="1" applyFill="1" applyBorder="1" applyProtection="1">
      <protection locked="0"/>
    </xf>
    <xf numFmtId="1" fontId="1" fillId="0" borderId="9" xfId="1" applyNumberFormat="1" applyFill="1" applyBorder="1" applyProtection="1"/>
    <xf numFmtId="1" fontId="1" fillId="0" borderId="49" xfId="1" applyNumberFormat="1" applyFill="1" applyBorder="1" applyProtection="1">
      <protection locked="0"/>
    </xf>
    <xf numFmtId="1" fontId="1" fillId="0" borderId="41" xfId="1" applyNumberFormat="1" applyFill="1" applyBorder="1" applyProtection="1">
      <protection locked="0"/>
    </xf>
    <xf numFmtId="3" fontId="35" fillId="0" borderId="49" xfId="1" applyNumberFormat="1" applyFont="1" applyFill="1" applyBorder="1" applyProtection="1"/>
    <xf numFmtId="3" fontId="35" fillId="0" borderId="8" xfId="1" applyNumberFormat="1" applyFont="1" applyFill="1" applyBorder="1" applyProtection="1"/>
    <xf numFmtId="3" fontId="35" fillId="0" borderId="9" xfId="1" applyNumberFormat="1" applyFont="1" applyFill="1" applyBorder="1" applyProtection="1"/>
    <xf numFmtId="3" fontId="35" fillId="0" borderId="48" xfId="1" applyNumberFormat="1" applyFont="1" applyFill="1" applyBorder="1" applyProtection="1"/>
    <xf numFmtId="3" fontId="35" fillId="0" borderId="20" xfId="1" applyNumberFormat="1" applyFont="1" applyFill="1" applyBorder="1" applyAlignment="1" applyProtection="1">
      <alignment horizontal="center"/>
    </xf>
    <xf numFmtId="3" fontId="35" fillId="0" borderId="48" xfId="1" applyNumberFormat="1" applyFont="1" applyFill="1" applyBorder="1" applyAlignment="1" applyProtection="1">
      <alignment horizontal="center"/>
    </xf>
    <xf numFmtId="3" fontId="35" fillId="0" borderId="41" xfId="1" applyNumberFormat="1" applyFont="1" applyFill="1" applyBorder="1" applyAlignment="1" applyProtection="1">
      <alignment horizontal="center"/>
    </xf>
    <xf numFmtId="0" fontId="35" fillId="0" borderId="49" xfId="1" applyFont="1" applyFill="1" applyBorder="1" applyProtection="1"/>
    <xf numFmtId="3" fontId="35" fillId="0" borderId="49" xfId="1" applyNumberFormat="1" applyFont="1" applyFill="1" applyBorder="1" applyProtection="1">
      <protection locked="0"/>
    </xf>
    <xf numFmtId="3" fontId="5" fillId="0" borderId="49" xfId="1" applyNumberFormat="1" applyFont="1" applyFill="1" applyBorder="1" applyProtection="1">
      <protection locked="0"/>
    </xf>
    <xf numFmtId="3" fontId="5" fillId="0" borderId="48" xfId="1" applyNumberFormat="1" applyFont="1" applyFill="1" applyBorder="1" applyProtection="1">
      <protection locked="0"/>
    </xf>
    <xf numFmtId="3" fontId="5" fillId="0" borderId="8" xfId="1" applyNumberFormat="1" applyFont="1" applyFill="1" applyBorder="1" applyProtection="1">
      <protection locked="0"/>
    </xf>
    <xf numFmtId="3" fontId="5" fillId="0" borderId="48" xfId="1" applyNumberFormat="1" applyFont="1" applyFill="1" applyBorder="1" applyAlignment="1" applyProtection="1">
      <alignment vertical="top"/>
      <protection locked="0"/>
    </xf>
    <xf numFmtId="3" fontId="5" fillId="0" borderId="8" xfId="1" applyNumberFormat="1" applyFont="1" applyFill="1" applyBorder="1" applyProtection="1"/>
    <xf numFmtId="3" fontId="5" fillId="0" borderId="48" xfId="1" applyNumberFormat="1" applyFont="1" applyFill="1" applyBorder="1" applyProtection="1"/>
    <xf numFmtId="3" fontId="5" fillId="0" borderId="12" xfId="1" applyNumberFormat="1" applyFont="1" applyFill="1" applyBorder="1" applyProtection="1"/>
    <xf numFmtId="3" fontId="5" fillId="0" borderId="50" xfId="1" applyNumberFormat="1" applyFont="1" applyFill="1" applyBorder="1" applyProtection="1"/>
    <xf numFmtId="0" fontId="7" fillId="0" borderId="17" xfId="1" applyFont="1" applyFill="1" applyBorder="1" applyProtection="1">
      <protection locked="0"/>
    </xf>
    <xf numFmtId="0" fontId="7" fillId="0" borderId="18" xfId="1" applyFont="1" applyFill="1" applyBorder="1" applyProtection="1">
      <protection locked="0"/>
    </xf>
    <xf numFmtId="3" fontId="7" fillId="0" borderId="17" xfId="1" applyNumberFormat="1" applyFont="1" applyFill="1" applyBorder="1" applyProtection="1">
      <protection locked="0"/>
    </xf>
    <xf numFmtId="3" fontId="7" fillId="0" borderId="18" xfId="1" applyNumberFormat="1" applyFont="1" applyFill="1" applyBorder="1" applyProtection="1">
      <protection locked="0"/>
    </xf>
    <xf numFmtId="0" fontId="5" fillId="0" borderId="8" xfId="1" applyFont="1" applyFill="1" applyBorder="1" applyAlignment="1" applyProtection="1">
      <alignment horizontal="right"/>
      <protection locked="0"/>
    </xf>
    <xf numFmtId="0" fontId="5" fillId="0" borderId="48" xfId="1" applyFont="1" applyFill="1" applyBorder="1" applyAlignment="1">
      <alignment horizontal="right"/>
    </xf>
    <xf numFmtId="0" fontId="5" fillId="0" borderId="12" xfId="1" applyFont="1" applyFill="1" applyBorder="1" applyAlignment="1" applyProtection="1">
      <alignment horizontal="right"/>
      <protection locked="0"/>
    </xf>
    <xf numFmtId="0" fontId="5" fillId="0" borderId="50" xfId="1" applyFont="1" applyFill="1" applyBorder="1" applyAlignment="1">
      <alignment horizontal="right"/>
    </xf>
    <xf numFmtId="0" fontId="35" fillId="0" borderId="68" xfId="1" applyFont="1" applyFill="1" applyBorder="1" applyProtection="1"/>
    <xf numFmtId="0" fontId="35" fillId="0" borderId="17" xfId="1" applyFont="1" applyFill="1" applyBorder="1" applyProtection="1"/>
    <xf numFmtId="0" fontId="35" fillId="0" borderId="18" xfId="1" applyFont="1" applyFill="1" applyBorder="1" applyProtection="1"/>
    <xf numFmtId="3" fontId="35" fillId="0" borderId="19" xfId="1" applyNumberFormat="1" applyFont="1" applyFill="1" applyBorder="1" applyProtection="1"/>
    <xf numFmtId="3" fontId="39" fillId="0" borderId="48" xfId="1" applyNumberFormat="1" applyFont="1" applyFill="1" applyBorder="1" applyProtection="1"/>
    <xf numFmtId="3" fontId="39" fillId="0" borderId="49" xfId="1" applyNumberFormat="1" applyFont="1" applyFill="1" applyBorder="1" applyProtection="1"/>
    <xf numFmtId="3" fontId="39" fillId="0" borderId="20" xfId="1" applyNumberFormat="1" applyFont="1" applyFill="1" applyBorder="1" applyProtection="1"/>
    <xf numFmtId="3" fontId="39" fillId="0" borderId="8" xfId="1" applyNumberFormat="1" applyFont="1" applyFill="1" applyBorder="1" applyAlignment="1" applyProtection="1"/>
    <xf numFmtId="3" fontId="39" fillId="0" borderId="41" xfId="1" applyNumberFormat="1" applyFont="1" applyFill="1" applyBorder="1" applyAlignment="1" applyProtection="1"/>
    <xf numFmtId="3" fontId="5" fillId="0" borderId="19" xfId="1" applyNumberFormat="1" applyFont="1" applyFill="1" applyBorder="1" applyProtection="1">
      <protection locked="0"/>
    </xf>
    <xf numFmtId="3" fontId="5" fillId="0" borderId="48" xfId="1" applyNumberFormat="1" applyFont="1" applyFill="1" applyBorder="1" applyAlignment="1" applyProtection="1">
      <alignment horizontal="right"/>
      <protection locked="0"/>
    </xf>
    <xf numFmtId="3" fontId="5" fillId="0" borderId="19" xfId="1" applyNumberFormat="1" applyFont="1" applyFill="1" applyBorder="1" applyAlignment="1" applyProtection="1">
      <alignment vertical="top"/>
      <protection locked="0"/>
    </xf>
    <xf numFmtId="3" fontId="5" fillId="0" borderId="19" xfId="1" applyNumberFormat="1" applyFont="1" applyFill="1" applyBorder="1" applyProtection="1"/>
    <xf numFmtId="0" fontId="5" fillId="0" borderId="48" xfId="1" applyFont="1" applyFill="1" applyBorder="1" applyProtection="1">
      <protection locked="0"/>
    </xf>
    <xf numFmtId="3" fontId="40" fillId="0" borderId="8" xfId="1" applyNumberFormat="1" applyFont="1" applyFill="1" applyBorder="1" applyAlignment="1" applyProtection="1">
      <alignment horizontal="right"/>
    </xf>
    <xf numFmtId="3" fontId="40" fillId="0" borderId="9" xfId="1" applyNumberFormat="1" applyFont="1" applyFill="1" applyBorder="1" applyAlignment="1" applyProtection="1">
      <alignment horizontal="right"/>
    </xf>
    <xf numFmtId="3" fontId="40" fillId="0" borderId="48" xfId="1" applyNumberFormat="1" applyFont="1" applyFill="1" applyBorder="1" applyAlignment="1" applyProtection="1">
      <alignment horizontal="right"/>
    </xf>
    <xf numFmtId="0" fontId="5" fillId="0" borderId="48" xfId="1" applyFont="1" applyFill="1" applyBorder="1" applyAlignment="1" applyProtection="1">
      <alignment horizontal="right"/>
      <protection locked="0"/>
    </xf>
    <xf numFmtId="0" fontId="5" fillId="0" borderId="50" xfId="1" applyFont="1" applyFill="1" applyBorder="1" applyAlignment="1" applyProtection="1">
      <alignment horizontal="right"/>
      <protection locked="0"/>
    </xf>
    <xf numFmtId="0" fontId="41" fillId="0" borderId="86" xfId="23" applyFont="1" applyBorder="1" applyAlignment="1">
      <alignment horizontal="right" vertical="center" wrapText="1"/>
    </xf>
    <xf numFmtId="3" fontId="39" fillId="0" borderId="8" xfId="23" applyNumberFormat="1" applyFont="1" applyBorder="1" applyAlignment="1"/>
    <xf numFmtId="3" fontId="43" fillId="0" borderId="8" xfId="23" applyNumberFormat="1" applyFont="1" applyBorder="1" applyAlignment="1"/>
    <xf numFmtId="3" fontId="43" fillId="0" borderId="12" xfId="23" applyNumberFormat="1" applyFont="1" applyBorder="1" applyAlignment="1"/>
    <xf numFmtId="0" fontId="44" fillId="0" borderId="86" xfId="23" applyFont="1" applyFill="1" applyBorder="1" applyAlignment="1">
      <alignment horizontal="center" vertical="center"/>
    </xf>
    <xf numFmtId="3" fontId="39" fillId="0" borderId="8" xfId="23" applyNumberFormat="1" applyFont="1" applyBorder="1" applyAlignment="1">
      <alignment horizontal="right"/>
    </xf>
    <xf numFmtId="3" fontId="45" fillId="0" borderId="8" xfId="23" applyNumberFormat="1" applyFont="1" applyBorder="1" applyAlignment="1"/>
    <xf numFmtId="3" fontId="43" fillId="0" borderId="8" xfId="0" applyNumberFormat="1" applyFont="1" applyFill="1" applyBorder="1" applyAlignment="1">
      <alignment horizontal="right"/>
    </xf>
    <xf numFmtId="3" fontId="43" fillId="0" borderId="12" xfId="0" applyNumberFormat="1" applyFont="1" applyFill="1" applyBorder="1" applyAlignment="1">
      <alignment horizontal="right"/>
    </xf>
    <xf numFmtId="3" fontId="39" fillId="0" borderId="47" xfId="23" applyNumberFormat="1" applyFont="1" applyBorder="1" applyAlignment="1"/>
    <xf numFmtId="0" fontId="43" fillId="0" borderId="41" xfId="23" applyFont="1" applyBorder="1" applyAlignment="1"/>
    <xf numFmtId="0" fontId="43" fillId="0" borderId="43" xfId="23" applyFont="1" applyBorder="1" applyAlignment="1"/>
    <xf numFmtId="0" fontId="39" fillId="0" borderId="17" xfId="23" applyFont="1" applyBorder="1" applyAlignment="1"/>
    <xf numFmtId="0" fontId="43" fillId="0" borderId="8" xfId="0" applyFont="1" applyBorder="1" applyAlignment="1">
      <alignment horizontal="right"/>
    </xf>
    <xf numFmtId="0" fontId="3" fillId="0" borderId="49" xfId="23" applyBorder="1" applyAlignment="1"/>
    <xf numFmtId="0" fontId="43" fillId="0" borderId="12" xfId="0" applyFont="1" applyBorder="1" applyAlignment="1">
      <alignment horizontal="right"/>
    </xf>
    <xf numFmtId="0" fontId="3" fillId="0" borderId="51" xfId="23" applyBorder="1" applyAlignment="1"/>
    <xf numFmtId="0" fontId="39" fillId="0" borderId="17" xfId="23" applyFont="1" applyBorder="1" applyAlignment="1">
      <alignment horizontal="right"/>
    </xf>
    <xf numFmtId="0" fontId="39" fillId="0" borderId="47" xfId="23" applyFont="1" applyBorder="1" applyAlignment="1"/>
    <xf numFmtId="0" fontId="1" fillId="0" borderId="21" xfId="23" applyFont="1" applyBorder="1" applyAlignment="1">
      <alignment horizontal="right"/>
    </xf>
    <xf numFmtId="0" fontId="1" fillId="0" borderId="8" xfId="0" applyFont="1" applyBorder="1" applyAlignment="1">
      <alignment horizontal="right"/>
    </xf>
    <xf numFmtId="0" fontId="1" fillId="0" borderId="10" xfId="23" applyFont="1" applyBorder="1" applyAlignment="1"/>
    <xf numFmtId="0" fontId="1" fillId="0" borderId="12" xfId="23" applyFont="1" applyBorder="1" applyAlignment="1">
      <alignment horizontal="right"/>
    </xf>
    <xf numFmtId="0" fontId="1" fillId="0" borderId="12" xfId="0" applyFont="1" applyBorder="1" applyAlignment="1">
      <alignment horizontal="right"/>
    </xf>
    <xf numFmtId="0" fontId="1" fillId="0" borderId="15" xfId="23" applyFont="1" applyBorder="1" applyAlignment="1"/>
    <xf numFmtId="1" fontId="1" fillId="0" borderId="8" xfId="1" applyNumberFormat="1" applyFill="1" applyBorder="1" applyProtection="1">
      <protection locked="0"/>
    </xf>
    <xf numFmtId="0" fontId="0" fillId="0" borderId="0" xfId="0" applyFont="1" applyFill="1" applyBorder="1" applyAlignment="1">
      <alignment horizontal="center" wrapText="1"/>
    </xf>
    <xf numFmtId="1" fontId="4" fillId="0" borderId="0" xfId="1" applyNumberFormat="1" applyFont="1" applyFill="1" applyBorder="1" applyProtection="1">
      <protection locked="0"/>
    </xf>
    <xf numFmtId="1" fontId="3" fillId="0" borderId="31" xfId="1" applyNumberFormat="1" applyFont="1" applyFill="1" applyBorder="1" applyAlignment="1">
      <alignment horizontal="center"/>
    </xf>
    <xf numFmtId="1" fontId="3" fillId="0" borderId="40" xfId="1" applyNumberFormat="1" applyFont="1" applyFill="1" applyBorder="1" applyAlignment="1">
      <alignment horizontal="center"/>
    </xf>
    <xf numFmtId="1" fontId="3" fillId="0" borderId="14" xfId="1" applyNumberFormat="1" applyFont="1" applyFill="1" applyBorder="1" applyAlignment="1">
      <alignment horizontal="center"/>
    </xf>
    <xf numFmtId="0" fontId="38" fillId="0" borderId="101" xfId="0" applyFont="1" applyFill="1" applyBorder="1" applyAlignment="1">
      <alignment horizontal="center" vertical="center" wrapText="1"/>
    </xf>
    <xf numFmtId="1" fontId="1" fillId="0" borderId="19" xfId="1" applyNumberFormat="1" applyFill="1" applyBorder="1" applyProtection="1"/>
    <xf numFmtId="1" fontId="1" fillId="0" borderId="20" xfId="1" applyNumberFormat="1" applyFill="1" applyBorder="1" applyProtection="1">
      <protection locked="0"/>
    </xf>
    <xf numFmtId="1" fontId="1" fillId="0" borderId="21" xfId="1" applyNumberFormat="1" applyFill="1" applyBorder="1" applyProtection="1">
      <protection locked="0"/>
    </xf>
    <xf numFmtId="1" fontId="1" fillId="0" borderId="22" xfId="1" applyNumberFormat="1" applyFill="1" applyBorder="1" applyProtection="1"/>
    <xf numFmtId="0" fontId="7" fillId="0" borderId="24" xfId="1" quotePrefix="1" applyFont="1" applyFill="1" applyBorder="1"/>
    <xf numFmtId="1" fontId="1" fillId="0" borderId="50" xfId="1" applyNumberFormat="1" applyFill="1" applyBorder="1" applyProtection="1"/>
    <xf numFmtId="1" fontId="1" fillId="0" borderId="12" xfId="1" applyNumberFormat="1" applyFill="1" applyBorder="1" applyProtection="1">
      <protection locked="0"/>
    </xf>
    <xf numFmtId="1" fontId="1" fillId="0" borderId="13" xfId="1" applyNumberFormat="1" applyFill="1" applyBorder="1" applyProtection="1">
      <protection locked="0"/>
    </xf>
    <xf numFmtId="1" fontId="1" fillId="0" borderId="25" xfId="1" applyNumberFormat="1" applyFill="1" applyBorder="1" applyProtection="1"/>
    <xf numFmtId="1" fontId="1" fillId="0" borderId="26" xfId="1" applyNumberFormat="1" applyFill="1" applyBorder="1" applyProtection="1">
      <protection locked="0"/>
    </xf>
    <xf numFmtId="1" fontId="1" fillId="0" borderId="27" xfId="1" applyNumberFormat="1" applyFill="1" applyBorder="1" applyProtection="1"/>
    <xf numFmtId="0" fontId="7" fillId="0" borderId="7" xfId="1" quotePrefix="1" applyFont="1" applyFill="1" applyBorder="1"/>
    <xf numFmtId="1" fontId="1" fillId="0" borderId="0" xfId="1" applyNumberFormat="1" applyFill="1" applyBorder="1" applyProtection="1"/>
    <xf numFmtId="1" fontId="1" fillId="0" borderId="0" xfId="1" applyNumberFormat="1" applyFill="1" applyProtection="1"/>
    <xf numFmtId="0" fontId="0" fillId="0" borderId="0" xfId="0" applyFill="1" applyBorder="1" applyAlignment="1">
      <alignment horizontal="center" vertical="center"/>
    </xf>
    <xf numFmtId="0" fontId="4" fillId="0" borderId="0" xfId="0" applyNumberFormat="1" applyFont="1" applyFill="1" applyBorder="1" applyAlignment="1">
      <alignment horizontal="left" vertical="center" wrapText="1"/>
    </xf>
    <xf numFmtId="1" fontId="1" fillId="0" borderId="0" xfId="1" applyNumberFormat="1" applyFont="1" applyFill="1" applyAlignment="1">
      <alignment horizontal="left"/>
    </xf>
    <xf numFmtId="1" fontId="4" fillId="0" borderId="0" xfId="1" applyNumberFormat="1" applyFont="1" applyFill="1" applyAlignment="1">
      <alignment horizontal="left"/>
    </xf>
    <xf numFmtId="1" fontId="3" fillId="0" borderId="0" xfId="1" applyNumberFormat="1" applyFont="1" applyFill="1" applyAlignment="1">
      <alignment horizontal="right"/>
    </xf>
    <xf numFmtId="1" fontId="4" fillId="0" borderId="1" xfId="1" applyNumberFormat="1" applyFont="1" applyFill="1" applyBorder="1" applyAlignment="1">
      <alignment horizontal="left"/>
    </xf>
    <xf numFmtId="1" fontId="1" fillId="0" borderId="23" xfId="1" applyNumberFormat="1" applyFill="1" applyBorder="1" applyProtection="1">
      <protection locked="0"/>
    </xf>
    <xf numFmtId="1" fontId="1" fillId="0" borderId="38" xfId="1" applyNumberFormat="1" applyFill="1" applyBorder="1" applyProtection="1">
      <protection locked="0"/>
    </xf>
    <xf numFmtId="1" fontId="1" fillId="0" borderId="48" xfId="1" applyNumberFormat="1" applyFill="1" applyBorder="1" applyProtection="1"/>
    <xf numFmtId="1" fontId="1" fillId="0" borderId="8" xfId="1" applyNumberFormat="1" applyFill="1" applyBorder="1" applyProtection="1"/>
    <xf numFmtId="1" fontId="1" fillId="0" borderId="10" xfId="1" applyNumberFormat="1" applyFill="1" applyBorder="1" applyProtection="1"/>
    <xf numFmtId="1" fontId="1" fillId="0" borderId="42" xfId="1" applyNumberFormat="1" applyFill="1" applyBorder="1" applyProtection="1">
      <protection locked="0"/>
    </xf>
    <xf numFmtId="1" fontId="1" fillId="0" borderId="51" xfId="1" applyNumberFormat="1" applyFill="1" applyBorder="1" applyProtection="1">
      <protection locked="0"/>
    </xf>
    <xf numFmtId="1" fontId="1" fillId="0" borderId="1" xfId="1" applyNumberFormat="1" applyFill="1" applyBorder="1" applyProtection="1">
      <protection locked="0"/>
    </xf>
    <xf numFmtId="1" fontId="1" fillId="0" borderId="12" xfId="1" applyNumberFormat="1" applyFill="1" applyBorder="1" applyProtection="1"/>
    <xf numFmtId="1" fontId="1" fillId="0" borderId="15" xfId="1" applyNumberFormat="1" applyFill="1" applyBorder="1" applyProtection="1"/>
    <xf numFmtId="0" fontId="46" fillId="0" borderId="101" xfId="0" applyFont="1" applyFill="1" applyBorder="1" applyAlignment="1">
      <alignment horizontal="center" vertical="center" wrapText="1"/>
    </xf>
    <xf numFmtId="1" fontId="1" fillId="0" borderId="13" xfId="1" applyNumberFormat="1" applyFill="1" applyBorder="1" applyProtection="1"/>
    <xf numFmtId="0" fontId="38" fillId="0" borderId="101" xfId="0" applyFont="1" applyFill="1" applyBorder="1" applyAlignment="1">
      <alignment horizontal="center" wrapText="1"/>
    </xf>
    <xf numFmtId="0" fontId="46" fillId="0" borderId="0" xfId="0" applyFont="1" applyFill="1" applyBorder="1" applyAlignment="1">
      <alignment horizontal="center" vertical="center" wrapText="1"/>
    </xf>
    <xf numFmtId="0" fontId="48" fillId="0" borderId="0" xfId="32" applyNumberFormat="1" applyFont="1" applyFill="1" applyBorder="1" applyAlignment="1">
      <alignment horizontal="left" vertical="center" wrapText="1"/>
    </xf>
    <xf numFmtId="0" fontId="37" fillId="0" borderId="0" xfId="32" applyNumberFormat="1" applyFont="1" applyFill="1" applyBorder="1" applyAlignment="1">
      <alignment vertical="center" wrapText="1"/>
    </xf>
    <xf numFmtId="0" fontId="47" fillId="0" borderId="0" xfId="0" applyFont="1" applyFill="1" applyBorder="1" applyAlignment="1">
      <alignment horizontal="center" wrapText="1"/>
    </xf>
    <xf numFmtId="0" fontId="2" fillId="0" borderId="0" xfId="32" applyNumberFormat="1" applyFont="1" applyFill="1" applyBorder="1" applyAlignment="1">
      <alignment horizontal="left" vertical="center" wrapText="1"/>
    </xf>
    <xf numFmtId="0" fontId="49" fillId="0" borderId="0" xfId="32" applyNumberFormat="1" applyFont="1" applyFill="1" applyBorder="1" applyAlignment="1">
      <alignment horizontal="left" vertical="center" wrapText="1"/>
    </xf>
    <xf numFmtId="3" fontId="4" fillId="0" borderId="19" xfId="1" applyNumberFormat="1" applyFont="1" applyFill="1" applyBorder="1" applyAlignment="1" applyProtection="1">
      <alignment horizontal="right"/>
      <protection locked="0"/>
    </xf>
    <xf numFmtId="3" fontId="4" fillId="0" borderId="8" xfId="1" applyNumberFormat="1" applyFont="1" applyFill="1" applyBorder="1" applyAlignment="1" applyProtection="1">
      <alignment horizontal="right"/>
      <protection locked="0"/>
    </xf>
    <xf numFmtId="3" fontId="4" fillId="0" borderId="21" xfId="1" applyNumberFormat="1" applyFont="1" applyFill="1" applyBorder="1" applyAlignment="1" applyProtection="1">
      <alignment horizontal="right"/>
      <protection locked="0"/>
    </xf>
    <xf numFmtId="3" fontId="4" fillId="0" borderId="38" xfId="1" applyNumberFormat="1" applyFont="1" applyFill="1" applyBorder="1" applyAlignment="1" applyProtection="1">
      <alignment horizontal="right"/>
      <protection locked="0"/>
    </xf>
    <xf numFmtId="3" fontId="4" fillId="0" borderId="0" xfId="1" applyNumberFormat="1" applyFont="1" applyFill="1" applyBorder="1" applyAlignment="1" applyProtection="1">
      <alignment horizontal="right"/>
      <protection locked="0"/>
    </xf>
    <xf numFmtId="3" fontId="4" fillId="0" borderId="20" xfId="1" applyNumberFormat="1" applyFont="1" applyFill="1" applyBorder="1" applyAlignment="1" applyProtection="1">
      <alignment horizontal="right"/>
      <protection locked="0"/>
    </xf>
    <xf numFmtId="3" fontId="4" fillId="0" borderId="49" xfId="1" applyNumberFormat="1" applyFont="1" applyFill="1" applyBorder="1" applyAlignment="1" applyProtection="1">
      <alignment horizontal="right"/>
      <protection locked="0"/>
    </xf>
    <xf numFmtId="3" fontId="4" fillId="0" borderId="48" xfId="1" applyNumberFormat="1" applyFont="1" applyFill="1" applyBorder="1" applyAlignment="1" applyProtection="1">
      <alignment horizontal="right"/>
      <protection locked="0"/>
    </xf>
    <xf numFmtId="3" fontId="39" fillId="0" borderId="38" xfId="1" applyNumberFormat="1" applyFont="1" applyFill="1" applyBorder="1" applyAlignment="1" applyProtection="1">
      <alignment horizontal="right"/>
      <protection locked="0"/>
    </xf>
    <xf numFmtId="3" fontId="39" fillId="0" borderId="49" xfId="1" applyNumberFormat="1" applyFont="1" applyFill="1" applyBorder="1" applyAlignment="1" applyProtection="1">
      <alignment horizontal="right"/>
      <protection locked="0"/>
    </xf>
    <xf numFmtId="3" fontId="39" fillId="0" borderId="19" xfId="1" applyNumberFormat="1" applyFont="1" applyFill="1" applyBorder="1" applyAlignment="1" applyProtection="1">
      <alignment horizontal="right"/>
      <protection locked="0"/>
    </xf>
    <xf numFmtId="3" fontId="39" fillId="0" borderId="41" xfId="1" applyNumberFormat="1" applyFont="1" applyFill="1" applyBorder="1" applyAlignment="1" applyProtection="1">
      <alignment horizontal="right"/>
      <protection locked="0"/>
    </xf>
    <xf numFmtId="49" fontId="4" fillId="0" borderId="0" xfId="1" applyNumberFormat="1" applyFont="1" applyFill="1"/>
    <xf numFmtId="1" fontId="1" fillId="0" borderId="19" xfId="1" applyNumberFormat="1" applyFill="1" applyBorder="1" applyProtection="1">
      <protection locked="0"/>
    </xf>
    <xf numFmtId="0" fontId="1" fillId="0" borderId="41" xfId="1" applyFill="1" applyBorder="1"/>
    <xf numFmtId="1" fontId="1" fillId="0" borderId="25" xfId="1" applyNumberFormat="1" applyFill="1" applyBorder="1" applyProtection="1">
      <protection locked="0"/>
    </xf>
    <xf numFmtId="1" fontId="1" fillId="0" borderId="14" xfId="1" applyNumberFormat="1" applyFill="1" applyBorder="1" applyProtection="1">
      <protection locked="0"/>
    </xf>
    <xf numFmtId="0" fontId="1" fillId="0" borderId="43" xfId="1" applyFill="1" applyBorder="1"/>
    <xf numFmtId="3" fontId="3" fillId="0" borderId="0" xfId="1" applyNumberFormat="1" applyFont="1" applyFill="1" applyProtection="1">
      <protection locked="0"/>
    </xf>
    <xf numFmtId="3" fontId="1" fillId="0" borderId="0" xfId="1" applyNumberFormat="1" applyFill="1"/>
    <xf numFmtId="3" fontId="1" fillId="0" borderId="0" xfId="1" applyNumberFormat="1" applyFill="1" applyProtection="1">
      <protection locked="0"/>
    </xf>
    <xf numFmtId="3" fontId="1" fillId="0" borderId="0" xfId="1" applyNumberFormat="1" applyFill="1" applyAlignment="1" applyProtection="1">
      <protection locked="0"/>
    </xf>
    <xf numFmtId="1" fontId="1" fillId="0" borderId="50" xfId="1" applyNumberFormat="1" applyFill="1" applyBorder="1" applyProtection="1">
      <protection locked="0"/>
    </xf>
    <xf numFmtId="3" fontId="8" fillId="0" borderId="0" xfId="1" applyNumberFormat="1" applyFont="1" applyFill="1" applyBorder="1" applyAlignment="1" applyProtection="1">
      <alignment horizontal="right"/>
      <protection locked="0"/>
    </xf>
    <xf numFmtId="1" fontId="3" fillId="0" borderId="13" xfId="1" applyNumberFormat="1" applyFont="1" applyFill="1" applyBorder="1" applyAlignment="1" applyProtection="1">
      <alignment horizontal="center"/>
      <protection locked="0"/>
    </xf>
    <xf numFmtId="1" fontId="3" fillId="0" borderId="43" xfId="1" applyNumberFormat="1" applyFont="1" applyFill="1" applyBorder="1" applyAlignment="1" applyProtection="1">
      <alignment horizontal="center"/>
      <protection locked="0"/>
    </xf>
    <xf numFmtId="0" fontId="1" fillId="0" borderId="8" xfId="1" applyFill="1" applyBorder="1"/>
    <xf numFmtId="0" fontId="1" fillId="0" borderId="12" xfId="1" applyFill="1" applyBorder="1"/>
    <xf numFmtId="0" fontId="7" fillId="0" borderId="0" xfId="1" quotePrefix="1" applyFont="1" applyFill="1" applyBorder="1"/>
    <xf numFmtId="3" fontId="33" fillId="0" borderId="0" xfId="1" applyNumberFormat="1" applyFont="1" applyFill="1" applyBorder="1" applyProtection="1">
      <protection locked="0"/>
    </xf>
    <xf numFmtId="0" fontId="46" fillId="0" borderId="60" xfId="0" applyFont="1" applyFill="1" applyBorder="1" applyAlignment="1">
      <alignment horizontal="center" vertical="center" wrapText="1"/>
    </xf>
    <xf numFmtId="0" fontId="4" fillId="0" borderId="0" xfId="1" applyFont="1" applyFill="1" applyAlignment="1">
      <alignment horizontal="left"/>
    </xf>
    <xf numFmtId="0" fontId="3" fillId="0" borderId="0" xfId="1" applyFont="1" applyFill="1" applyAlignment="1">
      <alignment horizontal="right"/>
    </xf>
    <xf numFmtId="0" fontId="4" fillId="0" borderId="0" xfId="1" applyFont="1" applyFill="1" applyAlignment="1" applyProtection="1">
      <alignment horizontal="left"/>
      <protection locked="0"/>
    </xf>
    <xf numFmtId="0" fontId="4" fillId="0" borderId="1" xfId="1" applyFont="1" applyFill="1" applyBorder="1" applyAlignment="1">
      <alignment horizontal="left"/>
    </xf>
    <xf numFmtId="0" fontId="3" fillId="0" borderId="61" xfId="1" applyFont="1" applyFill="1" applyBorder="1" applyAlignment="1" applyProtection="1">
      <alignment horizontal="center"/>
      <protection locked="0"/>
    </xf>
    <xf numFmtId="0" fontId="2" fillId="0" borderId="16" xfId="1" applyFont="1" applyFill="1" applyBorder="1" applyAlignment="1" applyProtection="1">
      <alignment horizontal="centerContinuous"/>
    </xf>
    <xf numFmtId="0" fontId="2" fillId="0" borderId="16" xfId="1" applyFont="1" applyFill="1" applyBorder="1" applyAlignment="1" applyProtection="1">
      <alignment horizontal="centerContinuous"/>
      <protection locked="0"/>
    </xf>
    <xf numFmtId="0" fontId="3" fillId="0" borderId="16" xfId="1" applyFont="1" applyFill="1" applyBorder="1" applyAlignment="1" applyProtection="1">
      <alignment horizontal="centerContinuous"/>
      <protection locked="0"/>
    </xf>
    <xf numFmtId="0" fontId="3" fillId="0" borderId="16" xfId="1" applyFont="1" applyFill="1" applyBorder="1" applyAlignment="1">
      <alignment horizontal="centerContinuous"/>
    </xf>
    <xf numFmtId="0" fontId="3" fillId="0" borderId="45" xfId="1" applyFont="1" applyFill="1" applyBorder="1" applyAlignment="1" applyProtection="1">
      <alignment horizontal="centerContinuous"/>
      <protection locked="0"/>
    </xf>
    <xf numFmtId="0" fontId="3" fillId="0" borderId="68" xfId="1" applyFont="1" applyFill="1" applyBorder="1" applyAlignment="1" applyProtection="1">
      <alignment horizontal="center"/>
      <protection locked="0"/>
    </xf>
    <xf numFmtId="0" fontId="3" fillId="0" borderId="68" xfId="1" applyFont="1" applyFill="1" applyBorder="1" applyAlignment="1" applyProtection="1">
      <protection locked="0"/>
    </xf>
    <xf numFmtId="0" fontId="3" fillId="0" borderId="6" xfId="1" applyFont="1" applyFill="1" applyBorder="1" applyAlignment="1" applyProtection="1">
      <alignment horizontal="centerContinuous"/>
      <protection locked="0"/>
    </xf>
    <xf numFmtId="0" fontId="3" fillId="0" borderId="23" xfId="1" applyFont="1" applyFill="1" applyBorder="1" applyAlignment="1" applyProtection="1">
      <alignment horizontal="center"/>
      <protection locked="0"/>
    </xf>
    <xf numFmtId="0" fontId="3" fillId="0" borderId="20" xfId="1" applyFont="1" applyFill="1" applyBorder="1" applyAlignment="1" applyProtection="1">
      <alignment horizontal="centerContinuous"/>
      <protection locked="0"/>
    </xf>
    <xf numFmtId="0" fontId="3" fillId="0" borderId="19" xfId="1" applyFont="1" applyFill="1" applyBorder="1" applyAlignment="1" applyProtection="1">
      <alignment horizontal="centerContinuous"/>
      <protection locked="0"/>
    </xf>
    <xf numFmtId="0" fontId="2" fillId="0" borderId="19" xfId="1" applyFont="1" applyFill="1" applyBorder="1" applyAlignment="1" applyProtection="1">
      <alignment horizontal="centerContinuous"/>
      <protection locked="0"/>
    </xf>
    <xf numFmtId="0" fontId="2" fillId="0" borderId="10" xfId="1" applyFont="1" applyFill="1" applyBorder="1" applyAlignment="1" applyProtection="1">
      <alignment horizontal="centerContinuous"/>
      <protection locked="0"/>
    </xf>
    <xf numFmtId="0" fontId="2" fillId="0" borderId="23" xfId="1" applyFont="1" applyFill="1" applyBorder="1" applyAlignment="1" applyProtection="1">
      <alignment horizontal="center"/>
      <protection locked="0"/>
    </xf>
    <xf numFmtId="0" fontId="3" fillId="0" borderId="39" xfId="1" applyFont="1" applyFill="1" applyBorder="1" applyAlignment="1" applyProtection="1">
      <alignment horizontal="centerContinuous"/>
    </xf>
    <xf numFmtId="0" fontId="3" fillId="0" borderId="35" xfId="1" applyFont="1" applyFill="1" applyBorder="1" applyAlignment="1" applyProtection="1">
      <alignment horizontal="center"/>
      <protection locked="0"/>
    </xf>
    <xf numFmtId="0" fontId="3" fillId="0" borderId="29" xfId="1" applyFont="1" applyFill="1" applyBorder="1" applyAlignment="1" applyProtection="1">
      <alignment horizontal="center"/>
      <protection locked="0"/>
    </xf>
    <xf numFmtId="0" fontId="3" fillId="0" borderId="69" xfId="1" applyFont="1" applyFill="1" applyBorder="1" applyAlignment="1" applyProtection="1">
      <alignment horizontal="centerContinuous"/>
      <protection locked="0"/>
    </xf>
    <xf numFmtId="0" fontId="3" fillId="0" borderId="50" xfId="1" applyFont="1" applyFill="1" applyBorder="1" applyAlignment="1" applyProtection="1">
      <alignment horizontal="center"/>
    </xf>
    <xf numFmtId="0" fontId="3" fillId="0" borderId="12" xfId="1" applyFont="1" applyFill="1" applyBorder="1" applyAlignment="1" applyProtection="1">
      <alignment horizontal="center"/>
      <protection locked="0"/>
    </xf>
    <xf numFmtId="0" fontId="3" fillId="0" borderId="1" xfId="1" applyFont="1" applyFill="1" applyBorder="1" applyAlignment="1" applyProtection="1">
      <alignment horizontal="center"/>
      <protection locked="0"/>
    </xf>
    <xf numFmtId="0" fontId="3" fillId="0" borderId="13" xfId="1" applyFont="1" applyFill="1" applyBorder="1" applyAlignment="1" applyProtection="1">
      <alignment horizontal="centerContinuous"/>
      <protection locked="0"/>
    </xf>
    <xf numFmtId="0" fontId="3" fillId="0" borderId="34" xfId="1" applyFont="1" applyFill="1" applyBorder="1" applyAlignment="1" applyProtection="1">
      <alignment horizontal="centerContinuous"/>
      <protection locked="0"/>
    </xf>
    <xf numFmtId="0" fontId="3" fillId="0" borderId="32" xfId="1" applyFont="1" applyFill="1" applyBorder="1" applyAlignment="1" applyProtection="1">
      <alignment horizontal="centerContinuous"/>
      <protection locked="0"/>
    </xf>
    <xf numFmtId="0" fontId="3" fillId="0" borderId="80" xfId="1" applyFont="1" applyFill="1" applyBorder="1" applyAlignment="1" applyProtection="1">
      <alignment horizontal="centerContinuous"/>
      <protection locked="0"/>
    </xf>
    <xf numFmtId="0" fontId="3" fillId="0" borderId="72" xfId="1" applyFont="1" applyFill="1" applyBorder="1" applyAlignment="1" applyProtection="1">
      <alignment horizontal="centerContinuous"/>
      <protection locked="0"/>
    </xf>
    <xf numFmtId="3" fontId="7" fillId="0" borderId="0" xfId="1" applyNumberFormat="1" applyFont="1" applyFill="1" applyBorder="1"/>
    <xf numFmtId="3" fontId="25" fillId="0" borderId="10" xfId="1" applyNumberFormat="1" applyFont="1" applyFill="1" applyBorder="1" applyAlignment="1" applyProtection="1">
      <alignment horizontal="right"/>
      <protection locked="0"/>
    </xf>
    <xf numFmtId="3" fontId="7" fillId="0" borderId="9" xfId="1" applyNumberFormat="1" applyFont="1" applyFill="1" applyBorder="1" applyProtection="1"/>
    <xf numFmtId="3" fontId="7" fillId="0" borderId="20" xfId="1" applyNumberFormat="1" applyFont="1" applyFill="1" applyBorder="1" applyAlignment="1" applyProtection="1">
      <alignment horizontal="center"/>
    </xf>
    <xf numFmtId="3" fontId="7" fillId="0" borderId="21" xfId="1" applyNumberFormat="1" applyFont="1" applyFill="1" applyBorder="1" applyProtection="1"/>
    <xf numFmtId="3" fontId="7" fillId="0" borderId="48" xfId="1" applyNumberFormat="1" applyFont="1" applyFill="1" applyBorder="1" applyAlignment="1" applyProtection="1"/>
    <xf numFmtId="3" fontId="7" fillId="0" borderId="10" xfId="1" applyNumberFormat="1" applyFont="1" applyFill="1" applyBorder="1" applyAlignment="1" applyProtection="1"/>
    <xf numFmtId="0" fontId="7" fillId="0" borderId="0" xfId="1" applyFont="1" applyFill="1" applyBorder="1"/>
    <xf numFmtId="0" fontId="7" fillId="0" borderId="21" xfId="1" applyFont="1" applyFill="1" applyBorder="1" applyProtection="1">
      <protection locked="0"/>
    </xf>
    <xf numFmtId="0" fontId="7" fillId="0" borderId="48" xfId="1" applyFont="1" applyFill="1" applyBorder="1" applyAlignment="1" applyProtection="1">
      <protection locked="0"/>
    </xf>
    <xf numFmtId="0" fontId="7" fillId="0" borderId="10" xfId="1" applyFont="1" applyFill="1" applyBorder="1" applyAlignment="1" applyProtection="1">
      <protection locked="0"/>
    </xf>
    <xf numFmtId="0" fontId="3" fillId="0" borderId="39" xfId="1" applyFont="1" applyFill="1" applyBorder="1" applyAlignment="1">
      <alignment horizontal="centerContinuous"/>
    </xf>
    <xf numFmtId="0" fontId="3" fillId="0" borderId="70" xfId="1" applyFont="1" applyFill="1" applyBorder="1" applyAlignment="1">
      <alignment horizontal="centerContinuous"/>
    </xf>
    <xf numFmtId="0" fontId="3" fillId="0" borderId="35" xfId="1" applyFont="1" applyFill="1" applyBorder="1" applyAlignment="1" applyProtection="1">
      <alignment horizontal="center" vertical="center"/>
      <protection locked="0"/>
    </xf>
    <xf numFmtId="0" fontId="3" fillId="0" borderId="69" xfId="1" applyFont="1" applyFill="1" applyBorder="1" applyAlignment="1" applyProtection="1">
      <alignment horizontal="center"/>
      <protection locked="0"/>
    </xf>
    <xf numFmtId="0" fontId="21" fillId="0" borderId="38" xfId="1" applyFont="1" applyFill="1" applyBorder="1" applyAlignment="1" applyProtection="1">
      <alignment horizontal="center"/>
      <protection locked="0"/>
    </xf>
    <xf numFmtId="0" fontId="3" fillId="0" borderId="37" xfId="1" applyFont="1" applyFill="1" applyBorder="1" applyAlignment="1" applyProtection="1">
      <alignment horizontal="center"/>
      <protection locked="0"/>
    </xf>
    <xf numFmtId="0" fontId="3" fillId="0" borderId="25" xfId="1" applyFont="1" applyFill="1" applyBorder="1" applyAlignment="1">
      <alignment horizontal="centerContinuous"/>
    </xf>
    <xf numFmtId="0" fontId="3" fillId="0" borderId="50" xfId="1" applyFont="1" applyFill="1" applyBorder="1" applyAlignment="1">
      <alignment horizontal="centerContinuous"/>
    </xf>
    <xf numFmtId="0" fontId="3" fillId="0" borderId="12" xfId="1" applyFont="1" applyFill="1" applyBorder="1" applyAlignment="1" applyProtection="1">
      <alignment horizontal="center" vertical="center"/>
      <protection locked="0"/>
    </xf>
    <xf numFmtId="0" fontId="3" fillId="0" borderId="13" xfId="1" applyFont="1" applyFill="1" applyBorder="1" applyAlignment="1" applyProtection="1">
      <alignment horizontal="center"/>
      <protection locked="0"/>
    </xf>
    <xf numFmtId="0" fontId="3" fillId="0" borderId="42" xfId="1" applyFont="1" applyFill="1" applyBorder="1" applyAlignment="1" applyProtection="1">
      <alignment horizontal="center"/>
      <protection locked="0"/>
    </xf>
    <xf numFmtId="0" fontId="3" fillId="0" borderId="43" xfId="1" applyFont="1" applyFill="1" applyBorder="1" applyAlignment="1" applyProtection="1">
      <alignment horizontal="center"/>
      <protection locked="0"/>
    </xf>
    <xf numFmtId="3" fontId="25" fillId="0" borderId="41" xfId="1" applyNumberFormat="1" applyFont="1" applyFill="1" applyBorder="1" applyAlignment="1" applyProtection="1">
      <alignment horizontal="right"/>
      <protection locked="0"/>
    </xf>
    <xf numFmtId="3" fontId="7" fillId="0" borderId="20" xfId="1" applyNumberFormat="1" applyFont="1" applyFill="1" applyBorder="1" applyProtection="1"/>
    <xf numFmtId="3" fontId="7" fillId="0" borderId="48" xfId="1" applyNumberFormat="1" applyFont="1" applyFill="1" applyBorder="1" applyProtection="1"/>
    <xf numFmtId="3" fontId="7" fillId="0" borderId="8" xfId="1" applyNumberFormat="1" applyFont="1" applyFill="1" applyBorder="1" applyAlignment="1" applyProtection="1"/>
    <xf numFmtId="3" fontId="7" fillId="0" borderId="41" xfId="1" applyNumberFormat="1" applyFont="1" applyFill="1" applyBorder="1" applyAlignment="1" applyProtection="1"/>
    <xf numFmtId="0" fontId="7" fillId="0" borderId="8" xfId="1" applyFont="1" applyFill="1" applyBorder="1" applyAlignment="1" applyProtection="1">
      <protection locked="0"/>
    </xf>
    <xf numFmtId="1" fontId="3" fillId="0" borderId="6" xfId="1" applyNumberFormat="1" applyFont="1" applyFill="1" applyBorder="1" applyAlignment="1">
      <alignment horizontal="center"/>
    </xf>
    <xf numFmtId="1" fontId="3" fillId="0" borderId="10" xfId="1" applyNumberFormat="1" applyFont="1" applyFill="1" applyBorder="1" applyAlignment="1">
      <alignment horizontal="center"/>
    </xf>
    <xf numFmtId="1" fontId="3" fillId="0" borderId="15" xfId="1" applyNumberFormat="1" applyFont="1" applyFill="1" applyBorder="1" applyAlignment="1">
      <alignment horizontal="center"/>
    </xf>
    <xf numFmtId="0" fontId="35" fillId="0" borderId="0" xfId="0" applyFont="1" applyFill="1" applyAlignment="1"/>
    <xf numFmtId="3" fontId="4" fillId="0" borderId="0" xfId="1" applyNumberFormat="1" applyFont="1" applyFill="1" applyProtection="1">
      <protection locked="0"/>
    </xf>
    <xf numFmtId="1" fontId="3" fillId="0" borderId="21" xfId="1" applyNumberFormat="1" applyFont="1" applyFill="1" applyBorder="1" applyAlignment="1">
      <alignment horizontal="center"/>
    </xf>
    <xf numFmtId="1" fontId="3" fillId="0" borderId="26" xfId="1" applyNumberFormat="1" applyFont="1" applyFill="1" applyBorder="1" applyAlignment="1">
      <alignment horizontal="center"/>
    </xf>
    <xf numFmtId="3" fontId="4" fillId="0" borderId="0" xfId="1" applyNumberFormat="1" applyFont="1" applyFill="1" applyBorder="1" applyProtection="1">
      <protection locked="0"/>
    </xf>
    <xf numFmtId="174" fontId="1" fillId="0" borderId="0" xfId="1" applyNumberFormat="1" applyFill="1" applyBorder="1"/>
    <xf numFmtId="174" fontId="19" fillId="0" borderId="0" xfId="0" applyNumberFormat="1" applyFont="1" applyFill="1" applyBorder="1" applyAlignment="1">
      <alignment vertical="center"/>
    </xf>
    <xf numFmtId="0" fontId="35" fillId="0" borderId="0" xfId="0" applyFont="1" applyFill="1" applyBorder="1" applyAlignment="1"/>
    <xf numFmtId="0" fontId="1" fillId="0" borderId="0" xfId="1" applyFill="1" applyAlignment="1" applyProtection="1">
      <alignment horizontal="left"/>
      <protection locked="0"/>
    </xf>
    <xf numFmtId="3" fontId="1" fillId="0" borderId="0" xfId="1" applyNumberFormat="1" applyFill="1" applyAlignment="1">
      <alignment horizontal="left"/>
    </xf>
    <xf numFmtId="0" fontId="1" fillId="0" borderId="0" xfId="1" applyFont="1" applyFill="1" applyAlignment="1" applyProtection="1">
      <alignment horizontal="left"/>
      <protection locked="0"/>
    </xf>
    <xf numFmtId="3" fontId="1" fillId="0" borderId="0" xfId="1" applyNumberFormat="1" applyFont="1" applyFill="1" applyAlignment="1">
      <alignment horizontal="left"/>
    </xf>
    <xf numFmtId="3" fontId="3" fillId="0" borderId="2" xfId="1" applyNumberFormat="1" applyFont="1" applyFill="1" applyBorder="1" applyAlignment="1" applyProtection="1">
      <alignment horizontal="center"/>
      <protection locked="0"/>
    </xf>
    <xf numFmtId="0" fontId="2" fillId="0" borderId="3" xfId="1" applyFont="1" applyFill="1" applyBorder="1" applyAlignment="1" applyProtection="1">
      <alignment horizontal="centerContinuous"/>
      <protection locked="0"/>
    </xf>
    <xf numFmtId="3" fontId="3" fillId="0" borderId="0" xfId="1" applyNumberFormat="1" applyFont="1" applyFill="1"/>
    <xf numFmtId="3" fontId="3" fillId="0" borderId="7" xfId="1" applyNumberFormat="1" applyFont="1" applyFill="1" applyBorder="1" applyAlignment="1" applyProtection="1">
      <alignment horizontal="center"/>
      <protection locked="0"/>
    </xf>
    <xf numFmtId="3" fontId="3" fillId="0" borderId="39" xfId="1" applyNumberFormat="1" applyFont="1" applyFill="1" applyBorder="1" applyAlignment="1" applyProtection="1">
      <alignment horizontal="centerContinuous"/>
      <protection locked="0"/>
    </xf>
    <xf numFmtId="3" fontId="3" fillId="0" borderId="29" xfId="1" applyNumberFormat="1" applyFont="1" applyFill="1" applyBorder="1" applyAlignment="1" applyProtection="1">
      <alignment horizontal="centerContinuous"/>
      <protection locked="0"/>
    </xf>
    <xf numFmtId="3" fontId="3" fillId="0" borderId="29" xfId="1" applyNumberFormat="1" applyFont="1" applyFill="1" applyBorder="1" applyAlignment="1" applyProtection="1">
      <alignment horizontal="center"/>
      <protection locked="0"/>
    </xf>
    <xf numFmtId="0" fontId="3" fillId="0" borderId="29" xfId="1" applyFont="1" applyFill="1" applyBorder="1" applyAlignment="1" applyProtection="1">
      <alignment horizontal="centerContinuous"/>
      <protection locked="0"/>
    </xf>
    <xf numFmtId="0" fontId="3" fillId="0" borderId="73" xfId="1" applyFont="1" applyFill="1" applyBorder="1" applyAlignment="1" applyProtection="1">
      <alignment horizontal="centerContinuous"/>
      <protection locked="0"/>
    </xf>
    <xf numFmtId="3" fontId="2" fillId="0" borderId="7" xfId="1" applyNumberFormat="1" applyFont="1" applyFill="1" applyBorder="1" applyAlignment="1" applyProtection="1">
      <alignment horizontal="center"/>
      <protection locked="0"/>
    </xf>
    <xf numFmtId="3" fontId="3" fillId="0" borderId="39" xfId="1" applyNumberFormat="1" applyFont="1" applyFill="1" applyBorder="1" applyAlignment="1">
      <alignment horizontal="center"/>
    </xf>
    <xf numFmtId="3" fontId="3" fillId="0" borderId="69" xfId="1" applyNumberFormat="1" applyFont="1" applyFill="1" applyBorder="1" applyAlignment="1" applyProtection="1">
      <alignment horizontal="centerContinuous"/>
      <protection locked="0"/>
    </xf>
    <xf numFmtId="3" fontId="23" fillId="0" borderId="69" xfId="1" applyNumberFormat="1" applyFont="1" applyFill="1" applyBorder="1" applyAlignment="1" applyProtection="1">
      <alignment horizontal="center"/>
      <protection locked="0"/>
    </xf>
    <xf numFmtId="0" fontId="3" fillId="0" borderId="40" xfId="1" applyFont="1" applyFill="1" applyBorder="1" applyAlignment="1" applyProtection="1">
      <alignment horizontal="centerContinuous"/>
      <protection locked="0"/>
    </xf>
    <xf numFmtId="3" fontId="3" fillId="0" borderId="74" xfId="1" applyNumberFormat="1" applyFont="1" applyFill="1" applyBorder="1" applyAlignment="1" applyProtection="1">
      <alignment horizontal="center"/>
      <protection locked="0"/>
    </xf>
    <xf numFmtId="3" fontId="3" fillId="0" borderId="75" xfId="1" applyNumberFormat="1" applyFont="1" applyFill="1" applyBorder="1" applyAlignment="1">
      <alignment horizontal="centerContinuous"/>
    </xf>
    <xf numFmtId="3" fontId="3" fillId="0" borderId="76" xfId="1" applyNumberFormat="1" applyFont="1" applyFill="1" applyBorder="1" applyAlignment="1" applyProtection="1">
      <alignment horizontal="centerContinuous"/>
      <protection locked="0"/>
    </xf>
    <xf numFmtId="3" fontId="3" fillId="0" borderId="77" xfId="1" applyNumberFormat="1" applyFont="1" applyFill="1" applyBorder="1" applyAlignment="1" applyProtection="1">
      <alignment horizontal="centerContinuous"/>
      <protection locked="0"/>
    </xf>
    <xf numFmtId="3" fontId="3" fillId="0" borderId="28" xfId="1" applyNumberFormat="1" applyFont="1" applyFill="1" applyBorder="1" applyAlignment="1" applyProtection="1">
      <alignment horizontal="centerContinuous"/>
      <protection locked="0"/>
    </xf>
    <xf numFmtId="3" fontId="3" fillId="0" borderId="76" xfId="1" applyNumberFormat="1" applyFont="1" applyFill="1" applyBorder="1" applyAlignment="1" applyProtection="1">
      <alignment horizontal="center"/>
      <protection locked="0"/>
    </xf>
    <xf numFmtId="0" fontId="3" fillId="0" borderId="33" xfId="1" applyFont="1" applyFill="1" applyBorder="1" applyAlignment="1" applyProtection="1">
      <alignment horizontal="centerContinuous"/>
      <protection locked="0"/>
    </xf>
    <xf numFmtId="0" fontId="3" fillId="0" borderId="78" xfId="1" applyFont="1" applyFill="1" applyBorder="1" applyAlignment="1" applyProtection="1">
      <alignment horizontal="centerContinuous"/>
      <protection locked="0"/>
    </xf>
    <xf numFmtId="0" fontId="3" fillId="0" borderId="79" xfId="1" applyFont="1" applyFill="1" applyBorder="1" applyAlignment="1" applyProtection="1">
      <alignment horizontal="centerContinuous"/>
      <protection locked="0"/>
    </xf>
    <xf numFmtId="3" fontId="3" fillId="0" borderId="19" xfId="1" applyNumberFormat="1" applyFont="1" applyFill="1" applyBorder="1" applyAlignment="1">
      <alignment horizontal="centerContinuous"/>
    </xf>
    <xf numFmtId="3" fontId="3" fillId="0" borderId="9" xfId="1" applyNumberFormat="1" applyFont="1" applyFill="1" applyBorder="1" applyAlignment="1" applyProtection="1">
      <alignment horizontal="centerContinuous"/>
      <protection locked="0"/>
    </xf>
    <xf numFmtId="3" fontId="3" fillId="0" borderId="0" xfId="1" applyNumberFormat="1" applyFont="1" applyFill="1" applyBorder="1" applyAlignment="1" applyProtection="1">
      <alignment horizontal="centerContinuous"/>
      <protection locked="0"/>
    </xf>
    <xf numFmtId="3" fontId="3" fillId="0" borderId="9" xfId="1" applyNumberFormat="1" applyFont="1" applyFill="1" applyBorder="1" applyAlignment="1" applyProtection="1">
      <alignment horizontal="center"/>
      <protection locked="0"/>
    </xf>
    <xf numFmtId="3" fontId="1" fillId="0" borderId="39" xfId="1" applyNumberFormat="1" applyFill="1" applyBorder="1" applyProtection="1">
      <protection locked="0"/>
    </xf>
    <xf numFmtId="3" fontId="1" fillId="0" borderId="29" xfId="1" applyNumberFormat="1" applyFill="1" applyBorder="1" applyProtection="1">
      <protection locked="0"/>
    </xf>
    <xf numFmtId="0" fontId="1" fillId="0" borderId="29" xfId="1" applyFill="1" applyBorder="1" applyProtection="1">
      <protection locked="0"/>
    </xf>
    <xf numFmtId="3" fontId="8" fillId="0" borderId="29" xfId="1" applyNumberFormat="1" applyFont="1" applyFill="1" applyBorder="1" applyAlignment="1" applyProtection="1">
      <alignment horizontal="right"/>
      <protection locked="0"/>
    </xf>
    <xf numFmtId="3" fontId="1" fillId="0" borderId="40" xfId="1" applyNumberFormat="1" applyFill="1" applyBorder="1"/>
    <xf numFmtId="3" fontId="1" fillId="0" borderId="19" xfId="1" applyNumberFormat="1" applyFill="1" applyBorder="1" applyProtection="1">
      <protection locked="0"/>
    </xf>
    <xf numFmtId="3" fontId="1" fillId="0" borderId="20" xfId="1" applyNumberFormat="1" applyFill="1" applyBorder="1"/>
    <xf numFmtId="3" fontId="1" fillId="0" borderId="75" xfId="1" applyNumberFormat="1" applyFill="1" applyBorder="1" applyProtection="1">
      <protection locked="0"/>
    </xf>
    <xf numFmtId="3" fontId="1" fillId="0" borderId="28" xfId="1" applyNumberFormat="1" applyFill="1" applyBorder="1" applyProtection="1">
      <protection locked="0"/>
    </xf>
    <xf numFmtId="3" fontId="1" fillId="0" borderId="102" xfId="1" applyNumberFormat="1" applyFill="1" applyBorder="1"/>
    <xf numFmtId="3" fontId="1" fillId="0" borderId="31" xfId="1" applyNumberFormat="1" applyFill="1" applyBorder="1" applyProtection="1">
      <protection locked="0"/>
    </xf>
    <xf numFmtId="3" fontId="1" fillId="0" borderId="38" xfId="1" applyNumberFormat="1" applyFill="1" applyBorder="1" applyProtection="1">
      <protection locked="0"/>
    </xf>
    <xf numFmtId="3" fontId="1" fillId="0" borderId="103" xfId="1" applyNumberFormat="1" applyFill="1" applyBorder="1" applyProtection="1">
      <protection locked="0"/>
    </xf>
    <xf numFmtId="1" fontId="1" fillId="0" borderId="75" xfId="1" applyNumberFormat="1" applyFill="1" applyBorder="1" applyProtection="1">
      <protection locked="0"/>
    </xf>
    <xf numFmtId="3" fontId="1" fillId="0" borderId="32" xfId="1" applyNumberFormat="1" applyFill="1" applyBorder="1" applyProtection="1">
      <protection locked="0"/>
    </xf>
    <xf numFmtId="1" fontId="1" fillId="0" borderId="33" xfId="1" applyNumberFormat="1" applyFill="1" applyBorder="1" applyProtection="1">
      <protection locked="0"/>
    </xf>
    <xf numFmtId="3" fontId="1" fillId="0" borderId="33" xfId="1" applyNumberFormat="1" applyFill="1" applyBorder="1" applyProtection="1">
      <protection locked="0"/>
    </xf>
    <xf numFmtId="0" fontId="1" fillId="0" borderId="33" xfId="1" applyFill="1" applyBorder="1" applyProtection="1">
      <protection locked="0"/>
    </xf>
    <xf numFmtId="3" fontId="1" fillId="0" borderId="34" xfId="1" applyNumberFormat="1" applyFill="1" applyBorder="1"/>
    <xf numFmtId="0" fontId="3" fillId="0" borderId="60" xfId="1" applyFont="1" applyFill="1" applyBorder="1" applyAlignment="1" applyProtection="1">
      <alignment horizontal="center"/>
      <protection locked="0"/>
    </xf>
    <xf numFmtId="0" fontId="3" fillId="0" borderId="16" xfId="1" applyFont="1" applyFill="1" applyBorder="1" applyAlignment="1" applyProtection="1">
      <alignment horizontal="center"/>
      <protection locked="0"/>
    </xf>
    <xf numFmtId="0" fontId="2" fillId="0" borderId="63" xfId="1" applyFont="1" applyFill="1" applyBorder="1" applyAlignment="1" applyProtection="1">
      <alignment horizontal="center" vertical="center"/>
      <protection locked="0"/>
    </xf>
    <xf numFmtId="0" fontId="3" fillId="0" borderId="85" xfId="1" applyFont="1" applyFill="1" applyBorder="1" applyAlignment="1" applyProtection="1">
      <alignment horizontal="center" vertical="center" wrapText="1"/>
    </xf>
    <xf numFmtId="0" fontId="3" fillId="0" borderId="86" xfId="1" applyFont="1" applyFill="1" applyBorder="1" applyAlignment="1" applyProtection="1">
      <alignment horizontal="center" vertical="center" wrapText="1"/>
    </xf>
    <xf numFmtId="0" fontId="3" fillId="0" borderId="86" xfId="1" applyFont="1" applyFill="1" applyBorder="1" applyAlignment="1">
      <alignment horizontal="center" vertical="center" wrapText="1"/>
    </xf>
    <xf numFmtId="0" fontId="3" fillId="0" borderId="87" xfId="1" applyFont="1" applyFill="1" applyBorder="1" applyAlignment="1">
      <alignment horizontal="center" vertical="center" wrapText="1"/>
    </xf>
    <xf numFmtId="0" fontId="3" fillId="0" borderId="88" xfId="1" applyFont="1" applyFill="1" applyBorder="1" applyAlignment="1" applyProtection="1">
      <alignment horizontal="center" vertical="center" wrapText="1"/>
    </xf>
    <xf numFmtId="3" fontId="7" fillId="0" borderId="41" xfId="21" applyNumberFormat="1" applyFont="1" applyFill="1" applyBorder="1" applyAlignment="1"/>
    <xf numFmtId="0" fontId="3" fillId="0" borderId="0" xfId="1" applyFont="1" applyFill="1" applyBorder="1" applyAlignment="1" applyProtection="1">
      <alignment horizontal="right"/>
    </xf>
    <xf numFmtId="0" fontId="3" fillId="0" borderId="0" xfId="1" applyFont="1" applyFill="1" applyBorder="1" applyAlignment="1" applyProtection="1">
      <alignment horizontal="right"/>
      <protection locked="0"/>
    </xf>
    <xf numFmtId="0" fontId="3" fillId="0" borderId="0" xfId="1" applyFont="1" applyFill="1" applyBorder="1" applyAlignment="1">
      <alignment horizontal="right"/>
    </xf>
    <xf numFmtId="3" fontId="1" fillId="0" borderId="0" xfId="1" applyNumberFormat="1" applyFill="1" applyBorder="1" applyProtection="1"/>
    <xf numFmtId="0" fontId="5" fillId="0" borderId="0" xfId="0" applyNumberFormat="1" applyFont="1" applyFill="1" applyBorder="1" applyAlignment="1">
      <alignment horizontal="left" vertical="center" wrapText="1"/>
    </xf>
    <xf numFmtId="0" fontId="1" fillId="0" borderId="0" xfId="1" applyFill="1" applyBorder="1" applyProtection="1"/>
    <xf numFmtId="0" fontId="1" fillId="0" borderId="0" xfId="1" applyFill="1" applyBorder="1" applyAlignment="1" applyProtection="1">
      <protection locked="0"/>
    </xf>
    <xf numFmtId="1" fontId="1" fillId="7" borderId="48" xfId="1" applyNumberFormat="1" applyFill="1" applyBorder="1" applyProtection="1">
      <protection locked="0"/>
    </xf>
    <xf numFmtId="1" fontId="1" fillId="7" borderId="9" xfId="1" applyNumberFormat="1" applyFill="1" applyBorder="1" applyProtection="1">
      <protection locked="0"/>
    </xf>
    <xf numFmtId="1" fontId="1" fillId="7" borderId="8" xfId="1" applyNumberFormat="1" applyFill="1" applyBorder="1" applyProtection="1"/>
    <xf numFmtId="1" fontId="1" fillId="7" borderId="8" xfId="1" applyNumberFormat="1" applyFill="1" applyBorder="1" applyProtection="1">
      <protection locked="0"/>
    </xf>
    <xf numFmtId="1" fontId="1" fillId="7" borderId="19" xfId="1" applyNumberFormat="1" applyFill="1" applyBorder="1" applyProtection="1">
      <protection locked="0"/>
    </xf>
    <xf numFmtId="0" fontId="12" fillId="0" borderId="0" xfId="1" applyFont="1" applyFill="1"/>
    <xf numFmtId="0" fontId="12" fillId="0" borderId="0" xfId="1" applyFont="1" applyFill="1" applyAlignment="1">
      <alignment horizontal="left"/>
    </xf>
    <xf numFmtId="0" fontId="12" fillId="0" borderId="7" xfId="24" applyFont="1" applyFill="1" applyBorder="1"/>
    <xf numFmtId="1" fontId="1" fillId="6" borderId="48" xfId="1" applyNumberFormat="1" applyFill="1" applyBorder="1" applyProtection="1"/>
    <xf numFmtId="1" fontId="1" fillId="8" borderId="38" xfId="1" applyNumberFormat="1" applyFill="1" applyBorder="1" applyProtection="1">
      <protection locked="0"/>
    </xf>
    <xf numFmtId="1" fontId="1" fillId="9" borderId="8" xfId="1" applyNumberFormat="1" applyFill="1" applyBorder="1" applyProtection="1">
      <protection locked="0"/>
    </xf>
    <xf numFmtId="1" fontId="1" fillId="0" borderId="48" xfId="1" applyNumberFormat="1" applyFont="1" applyFill="1" applyBorder="1" applyProtection="1"/>
    <xf numFmtId="1" fontId="1" fillId="0" borderId="49" xfId="1" applyNumberFormat="1" applyFont="1" applyFill="1" applyBorder="1" applyProtection="1">
      <protection locked="0"/>
    </xf>
    <xf numFmtId="1" fontId="1" fillId="0" borderId="8" xfId="1" applyNumberFormat="1" applyFont="1" applyFill="1" applyBorder="1" applyProtection="1">
      <protection locked="0"/>
    </xf>
    <xf numFmtId="1" fontId="1" fillId="0" borderId="21" xfId="1" applyNumberFormat="1" applyFont="1" applyFill="1" applyBorder="1" applyProtection="1">
      <protection locked="0"/>
    </xf>
    <xf numFmtId="1" fontId="1" fillId="0" borderId="22" xfId="1" applyNumberFormat="1" applyFont="1" applyFill="1" applyBorder="1" applyProtection="1"/>
    <xf numFmtId="1" fontId="1" fillId="0" borderId="9" xfId="1" applyNumberFormat="1" applyFont="1" applyFill="1" applyBorder="1" applyProtection="1"/>
    <xf numFmtId="1" fontId="1" fillId="0" borderId="0" xfId="1" applyNumberFormat="1" applyFont="1" applyFill="1" applyBorder="1" applyProtection="1"/>
    <xf numFmtId="0" fontId="50" fillId="0" borderId="0" xfId="0" applyFont="1" applyFill="1" applyBorder="1" applyAlignment="1">
      <alignment horizontal="right" vertical="center" wrapText="1"/>
    </xf>
    <xf numFmtId="0" fontId="50" fillId="0" borderId="0" xfId="0" applyFont="1" applyFill="1" applyBorder="1" applyAlignment="1">
      <alignment horizontal="right"/>
    </xf>
    <xf numFmtId="1" fontId="1" fillId="9" borderId="22" xfId="1" applyNumberFormat="1" applyFill="1" applyBorder="1" applyProtection="1"/>
    <xf numFmtId="1" fontId="1" fillId="8" borderId="48" xfId="1" applyNumberFormat="1" applyFill="1" applyBorder="1" applyProtection="1">
      <protection locked="0"/>
    </xf>
    <xf numFmtId="1" fontId="1" fillId="8" borderId="9" xfId="1" applyNumberFormat="1" applyFill="1" applyBorder="1" applyProtection="1">
      <protection locked="0"/>
    </xf>
    <xf numFmtId="1" fontId="1" fillId="8" borderId="49" xfId="1" applyNumberFormat="1" applyFill="1" applyBorder="1" applyProtection="1">
      <protection locked="0"/>
    </xf>
    <xf numFmtId="1" fontId="1" fillId="0" borderId="1" xfId="1" applyNumberFormat="1" applyFont="1" applyBorder="1" applyAlignment="1">
      <alignment horizontal="left"/>
    </xf>
    <xf numFmtId="1" fontId="5" fillId="0" borderId="4" xfId="1" applyNumberFormat="1" applyFont="1" applyBorder="1" applyAlignment="1">
      <alignment horizontal="center"/>
    </xf>
    <xf numFmtId="1" fontId="5" fillId="0" borderId="5" xfId="1" applyNumberFormat="1" applyFont="1" applyBorder="1" applyAlignment="1">
      <alignment horizontal="center"/>
    </xf>
    <xf numFmtId="1" fontId="5" fillId="0" borderId="3" xfId="1" applyNumberFormat="1" applyFont="1" applyBorder="1" applyAlignment="1">
      <alignment horizontal="center"/>
    </xf>
    <xf numFmtId="1" fontId="5" fillId="0" borderId="3" xfId="1" applyNumberFormat="1" applyFont="1" applyFill="1" applyBorder="1" applyAlignment="1">
      <alignment horizontal="center"/>
    </xf>
    <xf numFmtId="1" fontId="5" fillId="0" borderId="4" xfId="1" applyNumberFormat="1" applyFont="1" applyFill="1" applyBorder="1" applyAlignment="1">
      <alignment horizontal="center"/>
    </xf>
    <xf numFmtId="1" fontId="5" fillId="0" borderId="30" xfId="1" applyNumberFormat="1" applyFont="1" applyFill="1" applyBorder="1" applyAlignment="1">
      <alignment horizontal="center"/>
    </xf>
    <xf numFmtId="1" fontId="3" fillId="0" borderId="32" xfId="1" applyNumberFormat="1" applyFont="1" applyFill="1" applyBorder="1" applyAlignment="1">
      <alignment horizontal="center"/>
    </xf>
    <xf numFmtId="1" fontId="3" fillId="0" borderId="33" xfId="1" applyNumberFormat="1" applyFont="1" applyFill="1" applyBorder="1" applyAlignment="1">
      <alignment horizontal="center"/>
    </xf>
    <xf numFmtId="1" fontId="3" fillId="0" borderId="34" xfId="1" applyNumberFormat="1" applyFont="1" applyFill="1" applyBorder="1" applyAlignment="1">
      <alignment horizontal="center"/>
    </xf>
    <xf numFmtId="1" fontId="3" fillId="0" borderId="16" xfId="1" applyNumberFormat="1" applyFont="1" applyFill="1" applyBorder="1" applyAlignment="1" applyProtection="1">
      <alignment vertical="top"/>
      <protection locked="0"/>
    </xf>
    <xf numFmtId="0" fontId="23" fillId="0" borderId="0" xfId="0" applyFont="1" applyAlignment="1">
      <alignment horizontal="left" vertical="top" wrapText="1"/>
    </xf>
    <xf numFmtId="0" fontId="6" fillId="0" borderId="2" xfId="27" applyNumberFormat="1" applyFont="1" applyFill="1" applyBorder="1" applyAlignment="1">
      <alignment horizontal="center" vertical="center"/>
    </xf>
    <xf numFmtId="0" fontId="6" fillId="0" borderId="11" xfId="27" applyNumberFormat="1" applyFont="1" applyFill="1" applyBorder="1" applyAlignment="1">
      <alignment horizontal="center" vertical="center"/>
    </xf>
    <xf numFmtId="0" fontId="6" fillId="0" borderId="52" xfId="27" applyNumberFormat="1" applyFont="1" applyFill="1" applyBorder="1" applyAlignment="1">
      <alignment horizontal="center" vertical="center"/>
    </xf>
    <xf numFmtId="0" fontId="6" fillId="0" borderId="57" xfId="27" applyNumberFormat="1" applyFont="1" applyFill="1" applyBorder="1" applyAlignment="1">
      <alignment horizontal="center" vertical="center"/>
    </xf>
    <xf numFmtId="0" fontId="6" fillId="0" borderId="53" xfId="27" applyNumberFormat="1" applyFont="1" applyFill="1" applyBorder="1" applyAlignment="1">
      <alignment horizontal="center" vertical="center"/>
    </xf>
    <xf numFmtId="0" fontId="6" fillId="0" borderId="58" xfId="27" applyNumberFormat="1" applyFont="1" applyFill="1" applyBorder="1" applyAlignment="1">
      <alignment horizontal="center" vertical="center"/>
    </xf>
    <xf numFmtId="0" fontId="6" fillId="0" borderId="54" xfId="23" applyFont="1" applyBorder="1" applyAlignment="1">
      <alignment horizontal="center"/>
    </xf>
    <xf numFmtId="0" fontId="6" fillId="0" borderId="55" xfId="23" applyFont="1" applyBorder="1" applyAlignment="1">
      <alignment horizontal="center"/>
    </xf>
    <xf numFmtId="0" fontId="6" fillId="0" borderId="56" xfId="23" applyFont="1" applyBorder="1" applyAlignment="1">
      <alignment horizontal="center"/>
    </xf>
    <xf numFmtId="0" fontId="6" fillId="0" borderId="30" xfId="23" applyFont="1" applyFill="1" applyBorder="1" applyAlignment="1">
      <alignment horizontal="center" vertical="center"/>
    </xf>
    <xf numFmtId="0" fontId="6" fillId="0" borderId="59" xfId="23" applyFont="1" applyFill="1" applyBorder="1" applyAlignment="1">
      <alignment horizontal="center" vertical="center"/>
    </xf>
    <xf numFmtId="0" fontId="23" fillId="0" borderId="16" xfId="0" applyFont="1" applyBorder="1" applyAlignment="1">
      <alignment horizontal="left" vertical="top" wrapText="1"/>
    </xf>
    <xf numFmtId="1" fontId="2" fillId="0" borderId="32" xfId="1" applyNumberFormat="1" applyFont="1" applyFill="1" applyBorder="1" applyAlignment="1" applyProtection="1">
      <alignment horizontal="center"/>
      <protection locked="0"/>
    </xf>
    <xf numFmtId="1" fontId="2" fillId="0" borderId="33" xfId="1" applyNumberFormat="1" applyFont="1" applyFill="1" applyBorder="1" applyAlignment="1" applyProtection="1">
      <alignment horizontal="center"/>
      <protection locked="0"/>
    </xf>
    <xf numFmtId="1" fontId="2" fillId="0" borderId="34" xfId="1" applyNumberFormat="1" applyFont="1" applyFill="1" applyBorder="1" applyAlignment="1" applyProtection="1">
      <alignment horizontal="center"/>
      <protection locked="0"/>
    </xf>
    <xf numFmtId="1" fontId="2" fillId="0" borderId="3" xfId="1" applyNumberFormat="1" applyFont="1" applyFill="1" applyBorder="1" applyAlignment="1">
      <alignment horizontal="center"/>
    </xf>
    <xf numFmtId="1" fontId="2" fillId="0" borderId="4" xfId="1" applyNumberFormat="1" applyFont="1" applyFill="1" applyBorder="1" applyAlignment="1">
      <alignment horizontal="center"/>
    </xf>
    <xf numFmtId="1" fontId="2" fillId="0" borderId="5" xfId="1" applyNumberFormat="1" applyFont="1" applyFill="1" applyBorder="1" applyAlignment="1">
      <alignment horizontal="center"/>
    </xf>
    <xf numFmtId="0" fontId="3" fillId="0" borderId="0" xfId="1" applyFont="1" applyFill="1" applyBorder="1" applyAlignment="1">
      <alignment horizontal="left" vertical="top" wrapText="1"/>
    </xf>
    <xf numFmtId="1" fontId="17" fillId="0" borderId="16" xfId="14" applyNumberFormat="1" applyFont="1" applyFill="1" applyBorder="1" applyAlignment="1" applyProtection="1">
      <alignment horizontal="left" vertical="top" wrapText="1"/>
      <protection locked="0"/>
    </xf>
    <xf numFmtId="1" fontId="17" fillId="0" borderId="0" xfId="14" applyNumberFormat="1" applyFont="1" applyFill="1" applyBorder="1" applyAlignment="1" applyProtection="1">
      <alignment horizontal="left" vertical="top" wrapText="1"/>
      <protection locked="0"/>
    </xf>
    <xf numFmtId="1" fontId="17" fillId="0" borderId="0" xfId="14" applyNumberFormat="1" applyFont="1" applyFill="1" applyBorder="1" applyAlignment="1" applyProtection="1">
      <alignment horizontal="justify" vertical="top" wrapText="1"/>
      <protection locked="0"/>
    </xf>
    <xf numFmtId="0" fontId="6" fillId="0" borderId="52" xfId="23" applyFont="1" applyBorder="1" applyAlignment="1">
      <alignment horizontal="center"/>
    </xf>
    <xf numFmtId="0" fontId="6" fillId="0" borderId="4" xfId="23" applyFont="1" applyBorder="1" applyAlignment="1">
      <alignment horizontal="center"/>
    </xf>
    <xf numFmtId="0" fontId="6" fillId="0" borderId="30" xfId="23" applyFont="1" applyBorder="1" applyAlignment="1">
      <alignment horizontal="center"/>
    </xf>
    <xf numFmtId="0" fontId="4" fillId="0" borderId="0" xfId="1" applyFont="1" applyAlignment="1">
      <alignment horizontal="left" vertical="center"/>
    </xf>
    <xf numFmtId="0" fontId="4" fillId="0" borderId="0" xfId="1" applyFont="1" applyAlignment="1">
      <alignment horizontal="left"/>
    </xf>
    <xf numFmtId="49" fontId="2" fillId="0" borderId="4" xfId="1" applyNumberFormat="1" applyFont="1" applyBorder="1" applyAlignment="1">
      <alignment horizontal="center"/>
    </xf>
    <xf numFmtId="49" fontId="2" fillId="0" borderId="5" xfId="1" applyNumberFormat="1" applyFont="1" applyBorder="1" applyAlignment="1">
      <alignment horizontal="center"/>
    </xf>
    <xf numFmtId="3" fontId="3" fillId="0" borderId="0" xfId="1" applyNumberFormat="1" applyFont="1" applyFill="1" applyAlignment="1" applyProtection="1">
      <alignment horizontal="left" wrapText="1"/>
      <protection locked="0"/>
    </xf>
    <xf numFmtId="0" fontId="4" fillId="0" borderId="1" xfId="1" applyFont="1" applyFill="1" applyBorder="1" applyAlignment="1">
      <alignment horizontal="left"/>
    </xf>
    <xf numFmtId="3" fontId="2" fillId="0" borderId="3" xfId="1" applyNumberFormat="1" applyFont="1" applyFill="1" applyBorder="1" applyAlignment="1">
      <alignment horizontal="center"/>
    </xf>
    <xf numFmtId="3" fontId="2" fillId="0" borderId="4" xfId="1" applyNumberFormat="1" applyFont="1" applyFill="1" applyBorder="1" applyAlignment="1">
      <alignment horizontal="center"/>
    </xf>
    <xf numFmtId="3" fontId="3" fillId="0" borderId="32" xfId="1" applyNumberFormat="1" applyFont="1" applyFill="1" applyBorder="1" applyAlignment="1">
      <alignment horizontal="center"/>
    </xf>
    <xf numFmtId="3" fontId="3" fillId="0" borderId="34" xfId="1" applyNumberFormat="1" applyFont="1" applyFill="1" applyBorder="1" applyAlignment="1">
      <alignment horizontal="center"/>
    </xf>
    <xf numFmtId="3" fontId="3" fillId="0" borderId="32" xfId="1" applyNumberFormat="1" applyFont="1" applyFill="1" applyBorder="1" applyAlignment="1" applyProtection="1">
      <alignment horizontal="center"/>
      <protection locked="0"/>
    </xf>
    <xf numFmtId="3" fontId="3" fillId="0" borderId="34" xfId="1" applyNumberFormat="1" applyFont="1" applyFill="1" applyBorder="1" applyAlignment="1" applyProtection="1">
      <alignment horizontal="center"/>
      <protection locked="0"/>
    </xf>
    <xf numFmtId="3" fontId="3" fillId="0" borderId="33" xfId="1" applyNumberFormat="1" applyFont="1" applyFill="1" applyBorder="1" applyAlignment="1" applyProtection="1">
      <alignment horizontal="center"/>
      <protection locked="0"/>
    </xf>
    <xf numFmtId="0" fontId="3" fillId="0" borderId="32" xfId="1" applyFont="1" applyFill="1" applyBorder="1" applyAlignment="1" applyProtection="1">
      <alignment horizontal="center"/>
    </xf>
    <xf numFmtId="0" fontId="3" fillId="0" borderId="33" xfId="1" applyFont="1" applyFill="1" applyBorder="1" applyAlignment="1" applyProtection="1">
      <alignment horizontal="center"/>
    </xf>
    <xf numFmtId="0" fontId="3" fillId="0" borderId="34" xfId="1" applyFont="1" applyFill="1" applyBorder="1" applyAlignment="1" applyProtection="1">
      <alignment horizontal="center"/>
    </xf>
    <xf numFmtId="0" fontId="3" fillId="0" borderId="32" xfId="1" applyFont="1" applyFill="1" applyBorder="1" applyAlignment="1">
      <alignment horizontal="center"/>
    </xf>
    <xf numFmtId="0" fontId="3" fillId="0" borderId="33" xfId="1" applyFont="1" applyFill="1" applyBorder="1" applyAlignment="1">
      <alignment horizontal="center"/>
    </xf>
    <xf numFmtId="0" fontId="3" fillId="0" borderId="34" xfId="1" applyFont="1" applyFill="1" applyBorder="1" applyAlignment="1">
      <alignment horizontal="center"/>
    </xf>
    <xf numFmtId="0" fontId="2" fillId="0" borderId="3" xfId="1" applyFont="1" applyFill="1" applyBorder="1" applyAlignment="1" applyProtection="1">
      <alignment horizontal="center"/>
    </xf>
    <xf numFmtId="0" fontId="2" fillId="0" borderId="4" xfId="1" applyFont="1" applyFill="1" applyBorder="1" applyAlignment="1" applyProtection="1">
      <alignment horizontal="center"/>
    </xf>
    <xf numFmtId="0" fontId="2" fillId="0" borderId="30" xfId="1" applyFont="1" applyFill="1" applyBorder="1" applyAlignment="1" applyProtection="1">
      <alignment horizontal="center"/>
    </xf>
    <xf numFmtId="0" fontId="3" fillId="0" borderId="32" xfId="1" applyFont="1" applyFill="1" applyBorder="1" applyAlignment="1" applyProtection="1">
      <alignment horizontal="center" wrapText="1"/>
    </xf>
    <xf numFmtId="0" fontId="3" fillId="0" borderId="33" xfId="1" applyFont="1" applyFill="1" applyBorder="1" applyAlignment="1" applyProtection="1">
      <alignment horizontal="center" wrapText="1"/>
    </xf>
    <xf numFmtId="0" fontId="3" fillId="0" borderId="34" xfId="1" applyFont="1" applyFill="1" applyBorder="1" applyAlignment="1" applyProtection="1">
      <alignment horizontal="center" wrapText="1"/>
    </xf>
    <xf numFmtId="0" fontId="3" fillId="0" borderId="32" xfId="1" applyFont="1" applyFill="1" applyBorder="1" applyAlignment="1">
      <alignment horizontal="center" wrapText="1"/>
    </xf>
    <xf numFmtId="0" fontId="3" fillId="0" borderId="33" xfId="1" applyFont="1" applyFill="1" applyBorder="1" applyAlignment="1">
      <alignment horizontal="center" wrapText="1"/>
    </xf>
    <xf numFmtId="0" fontId="3" fillId="0" borderId="34" xfId="1" applyFont="1" applyFill="1" applyBorder="1" applyAlignment="1">
      <alignment horizontal="center" wrapText="1"/>
    </xf>
    <xf numFmtId="0" fontId="3" fillId="0" borderId="72" xfId="1" applyFont="1" applyFill="1" applyBorder="1" applyAlignment="1">
      <alignment horizontal="center" wrapText="1"/>
    </xf>
    <xf numFmtId="0" fontId="2" fillId="0" borderId="82" xfId="1" applyFont="1" applyFill="1" applyBorder="1" applyAlignment="1" applyProtection="1">
      <alignment horizontal="center"/>
    </xf>
    <xf numFmtId="0" fontId="2" fillId="0" borderId="83" xfId="1" applyFont="1" applyFill="1" applyBorder="1" applyAlignment="1" applyProtection="1">
      <alignment horizontal="center"/>
    </xf>
    <xf numFmtId="0" fontId="2" fillId="0" borderId="84" xfId="1" applyFont="1" applyFill="1" applyBorder="1" applyAlignment="1" applyProtection="1">
      <alignment horizontal="center"/>
    </xf>
    <xf numFmtId="0" fontId="28" fillId="5" borderId="97" xfId="0" applyFont="1" applyFill="1" applyBorder="1" applyAlignment="1">
      <alignment wrapText="1"/>
    </xf>
    <xf numFmtId="0" fontId="28" fillId="5" borderId="98" xfId="0" applyFont="1" applyFill="1" applyBorder="1" applyAlignment="1">
      <alignment wrapText="1"/>
    </xf>
    <xf numFmtId="0" fontId="28" fillId="5" borderId="99" xfId="0" applyFont="1" applyFill="1" applyBorder="1" applyAlignment="1">
      <alignment wrapText="1"/>
    </xf>
    <xf numFmtId="0" fontId="28" fillId="4" borderId="97" xfId="0" applyFont="1" applyFill="1" applyBorder="1" applyAlignment="1">
      <alignment wrapText="1"/>
    </xf>
    <xf numFmtId="0" fontId="28" fillId="4" borderId="98" xfId="0" applyFont="1" applyFill="1" applyBorder="1" applyAlignment="1">
      <alignment wrapText="1"/>
    </xf>
    <xf numFmtId="0" fontId="28" fillId="4" borderId="99" xfId="0" applyFont="1" applyFill="1" applyBorder="1" applyAlignment="1">
      <alignment wrapText="1"/>
    </xf>
    <xf numFmtId="0" fontId="4" fillId="2" borderId="0" xfId="0" applyFont="1" applyFill="1" applyAlignment="1">
      <alignment horizontal="center"/>
    </xf>
    <xf numFmtId="0" fontId="28" fillId="3" borderId="97" xfId="0" applyFont="1" applyFill="1" applyBorder="1" applyAlignment="1">
      <alignment wrapText="1"/>
    </xf>
    <xf numFmtId="0" fontId="28" fillId="3" borderId="98" xfId="0" applyFont="1" applyFill="1" applyBorder="1" applyAlignment="1">
      <alignment wrapText="1"/>
    </xf>
    <xf numFmtId="0" fontId="28" fillId="3" borderId="99" xfId="0" applyFont="1" applyFill="1" applyBorder="1" applyAlignment="1">
      <alignment wrapText="1"/>
    </xf>
    <xf numFmtId="0" fontId="4" fillId="0" borderId="0" xfId="23" applyFont="1" applyFill="1" applyAlignment="1">
      <alignment horizontal="left" vertical="center"/>
    </xf>
    <xf numFmtId="0" fontId="5" fillId="0" borderId="0" xfId="23" applyFont="1" applyFill="1" applyAlignment="1">
      <alignment horizontal="left" vertical="center"/>
    </xf>
    <xf numFmtId="0" fontId="4" fillId="0" borderId="0" xfId="23" applyFont="1" applyAlignment="1">
      <alignment horizontal="left" vertical="center"/>
    </xf>
    <xf numFmtId="0" fontId="5" fillId="0" borderId="0" xfId="23" applyFont="1" applyAlignment="1">
      <alignment horizontal="left" vertical="center"/>
    </xf>
    <xf numFmtId="0" fontId="2" fillId="0" borderId="84" xfId="23" applyNumberFormat="1" applyFont="1" applyBorder="1" applyAlignment="1">
      <alignment horizontal="left" vertical="center" wrapText="1"/>
    </xf>
    <xf numFmtId="0" fontId="2" fillId="0" borderId="82" xfId="23" applyNumberFormat="1" applyFont="1" applyBorder="1" applyAlignment="1">
      <alignment horizontal="left" vertical="center" wrapText="1"/>
    </xf>
    <xf numFmtId="0" fontId="2" fillId="0" borderId="95" xfId="23" applyNumberFormat="1" applyFont="1" applyBorder="1" applyAlignment="1">
      <alignment horizontal="left" vertical="center" wrapText="1"/>
    </xf>
    <xf numFmtId="0" fontId="2" fillId="0" borderId="7" xfId="23" applyNumberFormat="1" applyFont="1" applyBorder="1" applyAlignment="1">
      <alignment wrapText="1"/>
    </xf>
    <xf numFmtId="0" fontId="27" fillId="0" borderId="0" xfId="23" applyFont="1" applyBorder="1" applyAlignment="1">
      <alignment wrapText="1"/>
    </xf>
    <xf numFmtId="0" fontId="27" fillId="0" borderId="20" xfId="23" applyFont="1" applyBorder="1" applyAlignment="1">
      <alignment wrapText="1"/>
    </xf>
    <xf numFmtId="0" fontId="3" fillId="0" borderId="0" xfId="23" applyFont="1" applyAlignment="1">
      <alignment horizontal="left" vertical="top" wrapText="1"/>
    </xf>
    <xf numFmtId="0" fontId="17" fillId="0" borderId="7" xfId="23" applyNumberFormat="1" applyFont="1" applyBorder="1" applyAlignment="1">
      <alignment horizontal="left" wrapText="1"/>
    </xf>
    <xf numFmtId="0" fontId="17" fillId="0" borderId="0" xfId="23" applyNumberFormat="1" applyFont="1" applyBorder="1" applyAlignment="1">
      <alignment horizontal="left" wrapText="1"/>
    </xf>
    <xf numFmtId="0" fontId="17" fillId="0" borderId="20" xfId="23" applyNumberFormat="1" applyFont="1" applyBorder="1" applyAlignment="1">
      <alignment horizontal="left" wrapText="1"/>
    </xf>
    <xf numFmtId="0" fontId="3" fillId="0" borderId="7" xfId="23" applyBorder="1" applyAlignment="1"/>
    <xf numFmtId="0" fontId="9" fillId="0" borderId="0" xfId="23" applyFont="1" applyBorder="1" applyAlignment="1"/>
    <xf numFmtId="0" fontId="9" fillId="0" borderId="20" xfId="23" applyFont="1" applyBorder="1" applyAlignment="1"/>
    <xf numFmtId="0" fontId="3" fillId="0" borderId="11" xfId="23" applyFont="1" applyBorder="1" applyAlignment="1">
      <alignment wrapText="1"/>
    </xf>
    <xf numFmtId="0" fontId="9" fillId="0" borderId="1" xfId="23" applyFont="1" applyBorder="1" applyAlignment="1">
      <alignment wrapText="1"/>
    </xf>
    <xf numFmtId="0" fontId="9" fillId="0" borderId="14" xfId="23" applyFont="1" applyBorder="1" applyAlignment="1">
      <alignment wrapText="1"/>
    </xf>
    <xf numFmtId="0" fontId="42" fillId="0" borderId="0" xfId="0" applyFont="1" applyAlignment="1">
      <alignment wrapText="1"/>
    </xf>
    <xf numFmtId="0" fontId="42" fillId="0" borderId="20" xfId="0" applyFont="1" applyBorder="1" applyAlignment="1">
      <alignment wrapText="1"/>
    </xf>
    <xf numFmtId="0" fontId="3" fillId="0" borderId="90" xfId="23" applyBorder="1" applyAlignment="1">
      <alignment wrapText="1"/>
    </xf>
    <xf numFmtId="0" fontId="3" fillId="0" borderId="8" xfId="23" applyBorder="1" applyAlignment="1">
      <alignment wrapText="1"/>
    </xf>
    <xf numFmtId="0" fontId="3" fillId="0" borderId="90" xfId="23" applyBorder="1" applyAlignment="1"/>
    <xf numFmtId="0" fontId="3" fillId="0" borderId="8" xfId="23" applyBorder="1" applyAlignment="1"/>
    <xf numFmtId="0" fontId="3" fillId="0" borderId="91" xfId="23" applyBorder="1" applyAlignment="1">
      <alignment wrapText="1"/>
    </xf>
    <xf numFmtId="0" fontId="3" fillId="0" borderId="12" xfId="23" applyBorder="1" applyAlignment="1">
      <alignment wrapText="1"/>
    </xf>
    <xf numFmtId="0" fontId="6" fillId="0" borderId="88" xfId="23" applyFont="1" applyBorder="1" applyAlignment="1">
      <alignment horizontal="center" vertical="center" wrapText="1"/>
    </xf>
    <xf numFmtId="0" fontId="6" fillId="0" borderId="86" xfId="23" applyFont="1" applyBorder="1" applyAlignment="1">
      <alignment horizontal="center" vertical="center" wrapText="1"/>
    </xf>
    <xf numFmtId="0" fontId="2" fillId="0" borderId="90" xfId="23" applyNumberFormat="1" applyFont="1" applyBorder="1" applyAlignment="1">
      <alignment wrapText="1"/>
    </xf>
    <xf numFmtId="0" fontId="2" fillId="0" borderId="8" xfId="23" applyNumberFormat="1" applyFont="1" applyBorder="1" applyAlignment="1">
      <alignment wrapText="1"/>
    </xf>
    <xf numFmtId="0" fontId="35" fillId="6" borderId="0" xfId="23" applyFont="1" applyFill="1" applyAlignment="1">
      <alignment horizontal="center" vertical="center" wrapText="1"/>
    </xf>
    <xf numFmtId="0" fontId="6" fillId="0" borderId="84" xfId="23" applyFont="1" applyBorder="1" applyAlignment="1">
      <alignment horizontal="center" vertical="center" wrapText="1"/>
    </xf>
    <xf numFmtId="0" fontId="6" fillId="0" borderId="82" xfId="23" applyFont="1" applyBorder="1" applyAlignment="1">
      <alignment horizontal="center" vertical="center" wrapText="1"/>
    </xf>
    <xf numFmtId="0" fontId="6" fillId="0" borderId="83" xfId="23" applyFont="1" applyBorder="1" applyAlignment="1">
      <alignment horizontal="center" vertical="center" wrapText="1"/>
    </xf>
    <xf numFmtId="0" fontId="2" fillId="0" borderId="89" xfId="23" applyNumberFormat="1" applyFont="1" applyBorder="1" applyAlignment="1">
      <alignment wrapText="1"/>
    </xf>
    <xf numFmtId="0" fontId="2" fillId="0" borderId="17" xfId="23" applyNumberFormat="1" applyFont="1" applyBorder="1" applyAlignment="1">
      <alignment wrapText="1"/>
    </xf>
    <xf numFmtId="171" fontId="12" fillId="8" borderId="8" xfId="24" applyNumberFormat="1" applyFont="1" applyFill="1" applyBorder="1"/>
    <xf numFmtId="0" fontId="12" fillId="0" borderId="2" xfId="1" applyFont="1" applyFill="1" applyBorder="1"/>
    <xf numFmtId="172" fontId="6" fillId="0" borderId="60" xfId="24" applyNumberFormat="1" applyFont="1" applyFill="1" applyBorder="1" applyAlignment="1"/>
    <xf numFmtId="172" fontId="6" fillId="0" borderId="89" xfId="24" applyNumberFormat="1" applyFont="1" applyFill="1" applyBorder="1" applyAlignment="1"/>
    <xf numFmtId="172" fontId="6" fillId="0" borderId="17" xfId="24" applyNumberFormat="1" applyFont="1" applyBorder="1"/>
    <xf numFmtId="172" fontId="6" fillId="0" borderId="47" xfId="24" applyNumberFormat="1" applyFont="1" applyFill="1" applyBorder="1"/>
    <xf numFmtId="171" fontId="6" fillId="0" borderId="12" xfId="22" applyNumberFormat="1" applyFont="1" applyFill="1" applyBorder="1" applyAlignment="1"/>
    <xf numFmtId="1" fontId="3" fillId="0" borderId="25" xfId="1" applyNumberFormat="1" applyFont="1" applyFill="1" applyBorder="1" applyAlignment="1">
      <alignment horizontal="center"/>
    </xf>
    <xf numFmtId="1" fontId="1" fillId="0" borderId="16" xfId="1" applyNumberFormat="1" applyFill="1" applyBorder="1" applyProtection="1">
      <protection locked="0"/>
    </xf>
    <xf numFmtId="49" fontId="3" fillId="0" borderId="71" xfId="1" applyNumberFormat="1" applyFont="1" applyFill="1" applyBorder="1" applyAlignment="1">
      <alignment horizontal="center"/>
    </xf>
    <xf numFmtId="49" fontId="3" fillId="0" borderId="29" xfId="1" applyNumberFormat="1" applyFont="1" applyFill="1" applyBorder="1" applyAlignment="1">
      <alignment horizontal="center"/>
    </xf>
    <xf numFmtId="49" fontId="3" fillId="0" borderId="31" xfId="1" applyNumberFormat="1" applyFont="1" applyFill="1" applyBorder="1" applyAlignment="1">
      <alignment horizontal="center"/>
    </xf>
    <xf numFmtId="49" fontId="2" fillId="0" borderId="32" xfId="1" applyNumberFormat="1" applyFont="1" applyFill="1" applyBorder="1" applyAlignment="1">
      <alignment horizontal="centerContinuous"/>
    </xf>
    <xf numFmtId="49" fontId="3" fillId="0" borderId="29" xfId="1" applyNumberFormat="1" applyFont="1" applyFill="1" applyBorder="1" applyAlignment="1" applyProtection="1">
      <alignment horizontal="centerContinuous"/>
      <protection locked="0"/>
    </xf>
    <xf numFmtId="49" fontId="3" fillId="0" borderId="40" xfId="1" applyNumberFormat="1" applyFont="1" applyFill="1" applyBorder="1" applyAlignment="1" applyProtection="1">
      <alignment horizontal="centerContinuous"/>
      <protection locked="0"/>
    </xf>
    <xf numFmtId="49" fontId="3" fillId="0" borderId="39" xfId="1" applyNumberFormat="1" applyFont="1" applyFill="1" applyBorder="1" applyAlignment="1" applyProtection="1">
      <protection locked="0"/>
    </xf>
    <xf numFmtId="49" fontId="3" fillId="0" borderId="31" xfId="1" applyNumberFormat="1" applyFont="1" applyFill="1" applyBorder="1" applyAlignment="1" applyProtection="1">
      <alignment horizontal="center"/>
      <protection locked="0"/>
    </xf>
    <xf numFmtId="49" fontId="3" fillId="0" borderId="8" xfId="1" applyNumberFormat="1" applyFont="1" applyFill="1" applyBorder="1" applyAlignment="1" applyProtection="1">
      <alignment horizontal="center"/>
      <protection locked="0"/>
    </xf>
    <xf numFmtId="49" fontId="3" fillId="0" borderId="9" xfId="1" applyNumberFormat="1" applyFont="1" applyFill="1" applyBorder="1" applyAlignment="1" applyProtection="1">
      <alignment horizontal="center"/>
      <protection locked="0"/>
    </xf>
    <xf numFmtId="49" fontId="3" fillId="0" borderId="38" xfId="1" applyNumberFormat="1" applyFont="1" applyFill="1" applyBorder="1" applyAlignment="1" applyProtection="1">
      <alignment horizontal="center"/>
      <protection locked="0"/>
    </xf>
    <xf numFmtId="49" fontId="3" fillId="0" borderId="29" xfId="1" applyNumberFormat="1" applyFont="1" applyFill="1" applyBorder="1" applyAlignment="1"/>
    <xf numFmtId="49" fontId="3" fillId="0" borderId="35" xfId="1" applyNumberFormat="1" applyFont="1" applyFill="1" applyBorder="1" applyAlignment="1" applyProtection="1">
      <alignment horizontal="centerContinuous"/>
      <protection locked="0"/>
    </xf>
    <xf numFmtId="49" fontId="3" fillId="0" borderId="35" xfId="1" applyNumberFormat="1" applyFont="1" applyFill="1" applyBorder="1" applyAlignment="1" applyProtection="1">
      <protection locked="0"/>
    </xf>
    <xf numFmtId="49" fontId="3" fillId="0" borderId="69" xfId="1" applyNumberFormat="1" applyFont="1" applyFill="1" applyBorder="1" applyAlignment="1" applyProtection="1">
      <protection locked="0"/>
    </xf>
    <xf numFmtId="49" fontId="3" fillId="0" borderId="0" xfId="1" applyNumberFormat="1" applyFont="1" applyFill="1" applyBorder="1" applyAlignment="1" applyProtection="1">
      <alignment horizontal="centerContinuous"/>
      <protection locked="0"/>
    </xf>
    <xf numFmtId="49" fontId="3" fillId="0" borderId="12" xfId="1" applyNumberFormat="1" applyFont="1" applyFill="1" applyBorder="1" applyAlignment="1" applyProtection="1">
      <alignment horizontal="centerContinuous"/>
      <protection locked="0"/>
    </xf>
    <xf numFmtId="49" fontId="3" fillId="0" borderId="26" xfId="1" applyNumberFormat="1" applyFont="1" applyFill="1" applyBorder="1" applyAlignment="1" applyProtection="1">
      <alignment horizontal="centerContinuous"/>
      <protection locked="0"/>
    </xf>
    <xf numFmtId="49" fontId="3" fillId="0" borderId="42" xfId="1" applyNumberFormat="1" applyFont="1" applyFill="1" applyBorder="1" applyAlignment="1" applyProtection="1">
      <alignment horizontal="centerContinuous"/>
      <protection locked="0"/>
    </xf>
    <xf numFmtId="49" fontId="3" fillId="0" borderId="1" xfId="1" applyNumberFormat="1" applyFont="1" applyFill="1" applyBorder="1" applyAlignment="1">
      <alignment horizontal="centerContinuous"/>
    </xf>
    <xf numFmtId="49" fontId="3" fillId="0" borderId="13" xfId="1" applyNumberFormat="1" applyFont="1" applyFill="1" applyBorder="1" applyAlignment="1" applyProtection="1">
      <alignment horizontal="centerContinuous"/>
      <protection locked="0"/>
    </xf>
    <xf numFmtId="49" fontId="3" fillId="0" borderId="1" xfId="1" applyNumberFormat="1" applyFont="1" applyFill="1" applyBorder="1" applyAlignment="1" applyProtection="1">
      <alignment horizontal="centerContinuous"/>
      <protection locked="0"/>
    </xf>
  </cellXfs>
  <cellStyles count="33">
    <cellStyle name="          _x000d__x000a_386grabber=VGA.3GR_x000d__x000a_" xfId="2"/>
    <cellStyle name="Base 0 dec" xfId="3"/>
    <cellStyle name="Base 1 dec" xfId="4"/>
    <cellStyle name="Base 2 dec" xfId="5"/>
    <cellStyle name="Capitulo" xfId="6"/>
    <cellStyle name="Dec(1)" xfId="7"/>
    <cellStyle name="Dec(2)" xfId="8"/>
    <cellStyle name="Descripciones" xfId="9"/>
    <cellStyle name="Enc. der" xfId="10"/>
    <cellStyle name="Enc. izq" xfId="11"/>
    <cellStyle name="entero" xfId="12"/>
    <cellStyle name="Etiqueta" xfId="13"/>
    <cellStyle name="Excel Built-in Normal" xfId="14"/>
    <cellStyle name="Linea Inferior" xfId="15"/>
    <cellStyle name="Linea Superior" xfId="16"/>
    <cellStyle name="Linea Tipo" xfId="17"/>
    <cellStyle name="miles" xfId="18"/>
    <cellStyle name="Miles 1 dec" xfId="19"/>
    <cellStyle name="miles_c09-02" xfId="20"/>
    <cellStyle name="Millares 2" xfId="21"/>
    <cellStyle name="Millares 3" xfId="22"/>
    <cellStyle name="Normal" xfId="0" builtinId="0"/>
    <cellStyle name="Normal 2" xfId="1"/>
    <cellStyle name="Normal 2 2" xfId="23"/>
    <cellStyle name="Normal 2 3" xfId="24"/>
    <cellStyle name="Normal 3" xfId="25"/>
    <cellStyle name="Normal 4" xfId="26"/>
    <cellStyle name="Normal 5" xfId="32"/>
    <cellStyle name="Normal_Total" xfId="27"/>
    <cellStyle name="Num. cuadro" xfId="28"/>
    <cellStyle name="Pie" xfId="29"/>
    <cellStyle name="sangria_n1" xfId="30"/>
    <cellStyle name="Titulo"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mendoza/Mis%20documentos/ANUARIO%20INEGI%202007/Anuario%20Inegi/Copia%20de%20APARTADO-5.%20SAL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1a parte"/>
      <sheetName val="5.19 2a parte"/>
      <sheetName val="5.20 1a parte"/>
      <sheetName val="5.20 2a parte"/>
      <sheetName val="5.30"/>
      <sheetName val="5.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52"/>
  <sheetViews>
    <sheetView tabSelected="1" zoomScale="85" zoomScaleNormal="85" workbookViewId="0">
      <pane xSplit="1" ySplit="6" topLeftCell="B7" activePane="bottomRight" state="frozen"/>
      <selection pane="topRight" activeCell="B1" sqref="B1"/>
      <selection pane="bottomLeft" activeCell="A7" sqref="A7"/>
      <selection pane="bottomRight" activeCell="M30" sqref="M30"/>
    </sheetView>
  </sheetViews>
  <sheetFormatPr baseColWidth="10" defaultColWidth="11.42578125" defaultRowHeight="12.75" x14ac:dyDescent="0.2"/>
  <cols>
    <col min="1" max="1" width="24.5703125" style="38" customWidth="1"/>
    <col min="2" max="2" width="8.28515625" style="39" customWidth="1"/>
    <col min="3" max="9" width="8.28515625" style="38" customWidth="1"/>
    <col min="10" max="10" width="8.28515625" style="39" customWidth="1"/>
    <col min="11" max="15" width="8.28515625" style="38" customWidth="1"/>
    <col min="16" max="16" width="8.28515625" style="39" customWidth="1"/>
    <col min="17" max="16384" width="11.42578125" style="34"/>
  </cols>
  <sheetData>
    <row r="1" spans="1:16" s="2" customFormat="1" x14ac:dyDescent="0.2">
      <c r="A1" s="1" t="s">
        <v>0</v>
      </c>
      <c r="B1" s="1"/>
      <c r="C1" s="1"/>
      <c r="D1" s="1"/>
      <c r="E1" s="1"/>
      <c r="F1" s="1"/>
      <c r="G1" s="1"/>
      <c r="H1" s="1"/>
      <c r="I1" s="1"/>
      <c r="J1" s="1"/>
      <c r="K1" s="1"/>
      <c r="L1" s="1"/>
      <c r="M1" s="1"/>
      <c r="N1" s="1"/>
      <c r="P1" s="3" t="s">
        <v>613</v>
      </c>
    </row>
    <row r="2" spans="1:16" s="5" customFormat="1" x14ac:dyDescent="0.2">
      <c r="A2" s="4" t="s">
        <v>1</v>
      </c>
      <c r="B2" s="4"/>
      <c r="C2" s="4"/>
      <c r="D2" s="4"/>
      <c r="E2" s="4"/>
      <c r="F2" s="4"/>
      <c r="G2" s="4"/>
      <c r="H2" s="4"/>
      <c r="I2" s="4"/>
      <c r="J2" s="4"/>
      <c r="K2" s="4"/>
      <c r="L2" s="4"/>
      <c r="M2" s="4"/>
      <c r="N2" s="4"/>
      <c r="O2" s="4"/>
      <c r="P2" s="4"/>
    </row>
    <row r="3" spans="1:16" s="6" customFormat="1" ht="13.5" customHeight="1" thickBot="1" x14ac:dyDescent="0.25">
      <c r="A3" s="853">
        <v>2015</v>
      </c>
      <c r="B3" s="853"/>
      <c r="C3" s="853"/>
      <c r="D3" s="853"/>
      <c r="E3" s="853"/>
      <c r="F3" s="853"/>
      <c r="G3" s="853"/>
      <c r="H3" s="853"/>
      <c r="I3" s="853"/>
      <c r="J3" s="853"/>
      <c r="K3" s="853"/>
      <c r="L3" s="853"/>
      <c r="M3" s="853"/>
      <c r="N3" s="853"/>
      <c r="O3" s="853"/>
      <c r="P3" s="853"/>
    </row>
    <row r="4" spans="1:16" s="7" customFormat="1" ht="12.75" customHeight="1" x14ac:dyDescent="0.2">
      <c r="A4" s="492"/>
      <c r="B4" s="854" t="s">
        <v>2</v>
      </c>
      <c r="C4" s="854"/>
      <c r="D4" s="854"/>
      <c r="E4" s="854"/>
      <c r="F4" s="854"/>
      <c r="G4" s="854"/>
      <c r="H4" s="854"/>
      <c r="I4" s="855"/>
      <c r="J4" s="856" t="s">
        <v>3</v>
      </c>
      <c r="K4" s="854"/>
      <c r="L4" s="854"/>
      <c r="M4" s="854"/>
      <c r="N4" s="854"/>
      <c r="O4" s="855"/>
      <c r="P4" s="752" t="s">
        <v>4</v>
      </c>
    </row>
    <row r="5" spans="1:16" s="7" customFormat="1" ht="11.25" x14ac:dyDescent="0.2">
      <c r="A5" s="493" t="s">
        <v>5</v>
      </c>
      <c r="B5" s="8"/>
      <c r="C5" s="9" t="s">
        <v>6</v>
      </c>
      <c r="D5" s="9" t="s">
        <v>7</v>
      </c>
      <c r="E5" s="9" t="s">
        <v>8</v>
      </c>
      <c r="F5" s="9" t="s">
        <v>9</v>
      </c>
      <c r="G5" s="9" t="s">
        <v>10</v>
      </c>
      <c r="H5" s="127" t="s">
        <v>11</v>
      </c>
      <c r="I5" s="10"/>
      <c r="J5" s="8"/>
      <c r="K5" s="9" t="s">
        <v>7</v>
      </c>
      <c r="L5" s="9" t="s">
        <v>8</v>
      </c>
      <c r="M5" s="9" t="s">
        <v>9</v>
      </c>
      <c r="N5" s="9" t="s">
        <v>10</v>
      </c>
      <c r="O5" s="10"/>
      <c r="P5" s="753" t="s">
        <v>12</v>
      </c>
    </row>
    <row r="6" spans="1:16" s="7" customFormat="1" ht="15.75" customHeight="1" thickBot="1" x14ac:dyDescent="0.25">
      <c r="A6" s="494"/>
      <c r="B6" s="11" t="s">
        <v>13</v>
      </c>
      <c r="C6" s="12" t="s">
        <v>14</v>
      </c>
      <c r="D6" s="12" t="s">
        <v>15</v>
      </c>
      <c r="E6" s="12" t="s">
        <v>16</v>
      </c>
      <c r="F6" s="12" t="s">
        <v>17</v>
      </c>
      <c r="G6" s="12" t="s">
        <v>18</v>
      </c>
      <c r="H6" s="197" t="s">
        <v>19</v>
      </c>
      <c r="I6" s="13" t="s">
        <v>20</v>
      </c>
      <c r="J6" s="11" t="s">
        <v>13</v>
      </c>
      <c r="K6" s="12" t="s">
        <v>15</v>
      </c>
      <c r="L6" s="12" t="s">
        <v>16</v>
      </c>
      <c r="M6" s="12" t="s">
        <v>17</v>
      </c>
      <c r="N6" s="12" t="s">
        <v>18</v>
      </c>
      <c r="O6" s="14" t="s">
        <v>21</v>
      </c>
      <c r="P6" s="754" t="s">
        <v>22</v>
      </c>
    </row>
    <row r="7" spans="1:16" s="20" customFormat="1" ht="4.5" customHeight="1" x14ac:dyDescent="0.2">
      <c r="A7" s="15"/>
      <c r="B7" s="16"/>
      <c r="C7" s="17"/>
      <c r="D7" s="17"/>
      <c r="E7" s="17"/>
      <c r="F7" s="17"/>
      <c r="G7" s="17"/>
      <c r="H7" s="17"/>
      <c r="I7" s="18"/>
      <c r="J7" s="16"/>
      <c r="K7" s="17"/>
      <c r="L7" s="17"/>
      <c r="M7" s="17"/>
      <c r="N7" s="17"/>
      <c r="O7" s="18"/>
      <c r="P7" s="19"/>
    </row>
    <row r="8" spans="1:16" s="27" customFormat="1" ht="12.75" customHeight="1" x14ac:dyDescent="0.2">
      <c r="A8" s="21" t="s">
        <v>23</v>
      </c>
      <c r="B8" s="22"/>
      <c r="C8" s="23"/>
      <c r="D8" s="23"/>
      <c r="E8" s="23"/>
      <c r="F8" s="23"/>
      <c r="G8" s="23"/>
      <c r="H8" s="23"/>
      <c r="I8" s="24"/>
      <c r="J8" s="22"/>
      <c r="K8" s="23"/>
      <c r="L8" s="23"/>
      <c r="M8" s="23"/>
      <c r="N8" s="23"/>
      <c r="O8" s="25"/>
      <c r="P8" s="26"/>
    </row>
    <row r="9" spans="1:16" ht="4.5" customHeight="1" x14ac:dyDescent="0.2">
      <c r="A9" s="28"/>
      <c r="B9" s="29"/>
      <c r="C9" s="30"/>
      <c r="D9" s="30"/>
      <c r="E9" s="30"/>
      <c r="F9" s="30"/>
      <c r="G9" s="30"/>
      <c r="H9" s="30"/>
      <c r="I9" s="31"/>
      <c r="J9" s="29"/>
      <c r="K9" s="30"/>
      <c r="L9" s="30"/>
      <c r="M9" s="30"/>
      <c r="N9" s="30"/>
      <c r="O9" s="32"/>
      <c r="P9" s="33"/>
    </row>
    <row r="10" spans="1:16" s="20" customFormat="1" x14ac:dyDescent="0.2">
      <c r="A10" s="534" t="s">
        <v>24</v>
      </c>
      <c r="B10" s="622">
        <f>SUM(C10:I10)</f>
        <v>0</v>
      </c>
      <c r="C10" s="615">
        <v>0</v>
      </c>
      <c r="D10" s="615">
        <v>0</v>
      </c>
      <c r="E10" s="615">
        <v>0</v>
      </c>
      <c r="F10" s="615">
        <v>0</v>
      </c>
      <c r="G10" s="615">
        <v>0</v>
      </c>
      <c r="H10" s="615">
        <v>0</v>
      </c>
      <c r="I10" s="623">
        <v>0</v>
      </c>
      <c r="J10" s="622">
        <f>SUM(K10:O10)</f>
        <v>0</v>
      </c>
      <c r="K10" s="615">
        <v>0</v>
      </c>
      <c r="L10" s="615">
        <v>0</v>
      </c>
      <c r="M10" s="615">
        <v>0</v>
      </c>
      <c r="N10" s="615">
        <v>0</v>
      </c>
      <c r="O10" s="624">
        <v>0</v>
      </c>
      <c r="P10" s="625">
        <v>0</v>
      </c>
    </row>
    <row r="11" spans="1:16" s="20" customFormat="1" x14ac:dyDescent="0.2">
      <c r="A11" s="534" t="s">
        <v>25</v>
      </c>
      <c r="B11" s="622">
        <f t="shared" ref="B11:B46" si="0">SUM(C11:I11)</f>
        <v>2</v>
      </c>
      <c r="C11" s="615">
        <v>2</v>
      </c>
      <c r="D11" s="615">
        <v>0</v>
      </c>
      <c r="E11" s="615">
        <v>0</v>
      </c>
      <c r="F11" s="615">
        <v>0</v>
      </c>
      <c r="G11" s="615">
        <v>0</v>
      </c>
      <c r="H11" s="615">
        <v>0</v>
      </c>
      <c r="I11" s="623">
        <f>2-SUM(C11:G11)</f>
        <v>0</v>
      </c>
      <c r="J11" s="622">
        <f t="shared" ref="J11:J46" si="1">SUM(K11:O11)</f>
        <v>0</v>
      </c>
      <c r="K11" s="615">
        <v>0</v>
      </c>
      <c r="L11" s="615">
        <v>0</v>
      </c>
      <c r="M11" s="615">
        <v>0</v>
      </c>
      <c r="N11" s="615">
        <v>0</v>
      </c>
      <c r="O11" s="624">
        <v>0</v>
      </c>
      <c r="P11" s="625">
        <v>0</v>
      </c>
    </row>
    <row r="12" spans="1:16" s="20" customFormat="1" x14ac:dyDescent="0.2">
      <c r="A12" s="534" t="s">
        <v>26</v>
      </c>
      <c r="B12" s="622">
        <f t="shared" si="0"/>
        <v>1</v>
      </c>
      <c r="C12" s="615">
        <v>1</v>
      </c>
      <c r="D12" s="615">
        <v>0</v>
      </c>
      <c r="E12" s="615">
        <v>0</v>
      </c>
      <c r="F12" s="615">
        <v>0</v>
      </c>
      <c r="G12" s="615">
        <v>0</v>
      </c>
      <c r="H12" s="615">
        <v>0</v>
      </c>
      <c r="I12" s="623">
        <f>1-SUM(C12:G12)</f>
        <v>0</v>
      </c>
      <c r="J12" s="622">
        <f t="shared" si="1"/>
        <v>0</v>
      </c>
      <c r="K12" s="615">
        <v>0</v>
      </c>
      <c r="L12" s="615">
        <v>0</v>
      </c>
      <c r="M12" s="615">
        <v>0</v>
      </c>
      <c r="N12" s="615">
        <v>0</v>
      </c>
      <c r="O12" s="624">
        <v>0</v>
      </c>
      <c r="P12" s="625">
        <v>0</v>
      </c>
    </row>
    <row r="13" spans="1:16" s="20" customFormat="1" x14ac:dyDescent="0.2">
      <c r="A13" s="534" t="s">
        <v>27</v>
      </c>
      <c r="B13" s="622">
        <f t="shared" si="0"/>
        <v>0</v>
      </c>
      <c r="C13" s="615">
        <v>0</v>
      </c>
      <c r="D13" s="615">
        <v>0</v>
      </c>
      <c r="E13" s="615">
        <v>0</v>
      </c>
      <c r="F13" s="615">
        <v>0</v>
      </c>
      <c r="G13" s="615">
        <v>0</v>
      </c>
      <c r="H13" s="615">
        <v>0</v>
      </c>
      <c r="I13" s="623">
        <f>0-SUM(C13:G13)</f>
        <v>0</v>
      </c>
      <c r="J13" s="622">
        <f t="shared" si="1"/>
        <v>0</v>
      </c>
      <c r="K13" s="615">
        <v>0</v>
      </c>
      <c r="L13" s="615">
        <v>0</v>
      </c>
      <c r="M13" s="615">
        <v>0</v>
      </c>
      <c r="N13" s="615">
        <v>0</v>
      </c>
      <c r="O13" s="624">
        <v>0</v>
      </c>
      <c r="P13" s="625">
        <v>0</v>
      </c>
    </row>
    <row r="14" spans="1:16" s="20" customFormat="1" x14ac:dyDescent="0.2">
      <c r="A14" s="534" t="s">
        <v>28</v>
      </c>
      <c r="B14" s="622">
        <f t="shared" si="0"/>
        <v>0</v>
      </c>
      <c r="C14" s="615">
        <v>0</v>
      </c>
      <c r="D14" s="615">
        <v>0</v>
      </c>
      <c r="E14" s="615">
        <v>0</v>
      </c>
      <c r="F14" s="615">
        <v>0</v>
      </c>
      <c r="G14" s="615">
        <v>0</v>
      </c>
      <c r="H14" s="615">
        <v>0</v>
      </c>
      <c r="I14" s="623">
        <v>0</v>
      </c>
      <c r="J14" s="622">
        <f t="shared" si="1"/>
        <v>0</v>
      </c>
      <c r="K14" s="615">
        <v>0</v>
      </c>
      <c r="L14" s="615">
        <v>0</v>
      </c>
      <c r="M14" s="615">
        <v>0</v>
      </c>
      <c r="N14" s="615">
        <v>0</v>
      </c>
      <c r="O14" s="624">
        <v>0</v>
      </c>
      <c r="P14" s="625">
        <v>0</v>
      </c>
    </row>
    <row r="15" spans="1:16" s="20" customFormat="1" x14ac:dyDescent="0.2">
      <c r="A15" s="534" t="s">
        <v>29</v>
      </c>
      <c r="B15" s="622">
        <f t="shared" si="0"/>
        <v>0</v>
      </c>
      <c r="C15" s="615">
        <v>0</v>
      </c>
      <c r="D15" s="615">
        <v>0</v>
      </c>
      <c r="E15" s="615">
        <v>0</v>
      </c>
      <c r="F15" s="615">
        <v>0</v>
      </c>
      <c r="G15" s="615">
        <v>0</v>
      </c>
      <c r="H15" s="615">
        <v>0</v>
      </c>
      <c r="I15" s="623">
        <v>0</v>
      </c>
      <c r="J15" s="622">
        <f t="shared" si="1"/>
        <v>0</v>
      </c>
      <c r="K15" s="615">
        <v>0</v>
      </c>
      <c r="L15" s="615">
        <v>0</v>
      </c>
      <c r="M15" s="615">
        <v>0</v>
      </c>
      <c r="N15" s="615">
        <v>0</v>
      </c>
      <c r="O15" s="624">
        <v>0</v>
      </c>
      <c r="P15" s="625">
        <v>0</v>
      </c>
    </row>
    <row r="16" spans="1:16" s="20" customFormat="1" x14ac:dyDescent="0.2">
      <c r="A16" s="534" t="s">
        <v>30</v>
      </c>
      <c r="B16" s="622">
        <f t="shared" si="0"/>
        <v>0</v>
      </c>
      <c r="C16" s="615">
        <v>0</v>
      </c>
      <c r="D16" s="615">
        <v>0</v>
      </c>
      <c r="E16" s="615">
        <v>0</v>
      </c>
      <c r="F16" s="615">
        <v>0</v>
      </c>
      <c r="G16" s="615">
        <v>0</v>
      </c>
      <c r="H16" s="615">
        <v>0</v>
      </c>
      <c r="I16" s="623">
        <v>0</v>
      </c>
      <c r="J16" s="622">
        <f t="shared" si="1"/>
        <v>0</v>
      </c>
      <c r="K16" s="615">
        <v>0</v>
      </c>
      <c r="L16" s="615">
        <v>0</v>
      </c>
      <c r="M16" s="615">
        <v>0</v>
      </c>
      <c r="N16" s="615">
        <v>0</v>
      </c>
      <c r="O16" s="624">
        <v>0</v>
      </c>
      <c r="P16" s="625">
        <v>0</v>
      </c>
    </row>
    <row r="17" spans="1:16" s="20" customFormat="1" x14ac:dyDescent="0.2">
      <c r="A17" s="534" t="s">
        <v>31</v>
      </c>
      <c r="B17" s="622">
        <f t="shared" si="0"/>
        <v>0</v>
      </c>
      <c r="C17" s="615">
        <v>0</v>
      </c>
      <c r="D17" s="615">
        <v>0</v>
      </c>
      <c r="E17" s="615">
        <v>0</v>
      </c>
      <c r="F17" s="615">
        <v>0</v>
      </c>
      <c r="G17" s="615">
        <v>0</v>
      </c>
      <c r="H17" s="615">
        <v>0</v>
      </c>
      <c r="I17" s="623">
        <v>0</v>
      </c>
      <c r="J17" s="622">
        <f t="shared" si="1"/>
        <v>0</v>
      </c>
      <c r="K17" s="615">
        <v>0</v>
      </c>
      <c r="L17" s="615">
        <v>0</v>
      </c>
      <c r="M17" s="615">
        <v>0</v>
      </c>
      <c r="N17" s="615">
        <v>0</v>
      </c>
      <c r="O17" s="624">
        <v>0</v>
      </c>
      <c r="P17" s="625">
        <v>0</v>
      </c>
    </row>
    <row r="18" spans="1:16" s="20" customFormat="1" x14ac:dyDescent="0.2">
      <c r="A18" s="534" t="s">
        <v>32</v>
      </c>
      <c r="B18" s="622">
        <f t="shared" si="0"/>
        <v>0</v>
      </c>
      <c r="C18" s="615">
        <v>0</v>
      </c>
      <c r="D18" s="615">
        <v>0</v>
      </c>
      <c r="E18" s="615">
        <v>0</v>
      </c>
      <c r="F18" s="615">
        <v>0</v>
      </c>
      <c r="G18" s="615">
        <v>0</v>
      </c>
      <c r="H18" s="615">
        <v>0</v>
      </c>
      <c r="I18" s="623">
        <v>0</v>
      </c>
      <c r="J18" s="622">
        <f t="shared" si="1"/>
        <v>0</v>
      </c>
      <c r="K18" s="615">
        <v>0</v>
      </c>
      <c r="L18" s="615">
        <v>0</v>
      </c>
      <c r="M18" s="615">
        <v>0</v>
      </c>
      <c r="N18" s="615">
        <v>0</v>
      </c>
      <c r="O18" s="624">
        <v>0</v>
      </c>
      <c r="P18" s="625">
        <v>0</v>
      </c>
    </row>
    <row r="19" spans="1:16" s="20" customFormat="1" x14ac:dyDescent="0.2">
      <c r="A19" s="534" t="s">
        <v>33</v>
      </c>
      <c r="B19" s="622">
        <f t="shared" si="0"/>
        <v>0</v>
      </c>
      <c r="C19" s="615">
        <v>0</v>
      </c>
      <c r="D19" s="615">
        <v>0</v>
      </c>
      <c r="E19" s="615">
        <v>0</v>
      </c>
      <c r="F19" s="615">
        <v>0</v>
      </c>
      <c r="G19" s="615">
        <v>0</v>
      </c>
      <c r="H19" s="615">
        <v>0</v>
      </c>
      <c r="I19" s="623">
        <v>0</v>
      </c>
      <c r="J19" s="622">
        <f t="shared" si="1"/>
        <v>0</v>
      </c>
      <c r="K19" s="615">
        <v>0</v>
      </c>
      <c r="L19" s="615">
        <v>0</v>
      </c>
      <c r="M19" s="615">
        <v>0</v>
      </c>
      <c r="N19" s="615">
        <v>0</v>
      </c>
      <c r="O19" s="624">
        <v>0</v>
      </c>
      <c r="P19" s="625">
        <v>0</v>
      </c>
    </row>
    <row r="20" spans="1:16" s="20" customFormat="1" x14ac:dyDescent="0.2">
      <c r="A20" s="534" t="s">
        <v>34</v>
      </c>
      <c r="B20" s="622">
        <f t="shared" si="0"/>
        <v>0</v>
      </c>
      <c r="C20" s="615">
        <v>0</v>
      </c>
      <c r="D20" s="615">
        <v>0</v>
      </c>
      <c r="E20" s="615">
        <v>0</v>
      </c>
      <c r="F20" s="615">
        <v>0</v>
      </c>
      <c r="G20" s="615">
        <v>0</v>
      </c>
      <c r="H20" s="615">
        <v>0</v>
      </c>
      <c r="I20" s="623">
        <v>0</v>
      </c>
      <c r="J20" s="622">
        <f t="shared" si="1"/>
        <v>0</v>
      </c>
      <c r="K20" s="615">
        <v>0</v>
      </c>
      <c r="L20" s="615">
        <v>0</v>
      </c>
      <c r="M20" s="615">
        <v>0</v>
      </c>
      <c r="N20" s="615">
        <v>0</v>
      </c>
      <c r="O20" s="624">
        <v>0</v>
      </c>
      <c r="P20" s="625">
        <v>0</v>
      </c>
    </row>
    <row r="21" spans="1:16" s="20" customFormat="1" x14ac:dyDescent="0.2">
      <c r="A21" s="534" t="s">
        <v>35</v>
      </c>
      <c r="B21" s="622">
        <f t="shared" si="0"/>
        <v>0</v>
      </c>
      <c r="C21" s="615">
        <v>0</v>
      </c>
      <c r="D21" s="615">
        <v>0</v>
      </c>
      <c r="E21" s="615">
        <v>0</v>
      </c>
      <c r="F21" s="615">
        <v>0</v>
      </c>
      <c r="G21" s="615">
        <v>0</v>
      </c>
      <c r="H21" s="615">
        <v>0</v>
      </c>
      <c r="I21" s="623">
        <v>0</v>
      </c>
      <c r="J21" s="622">
        <f t="shared" si="1"/>
        <v>0</v>
      </c>
      <c r="K21" s="615">
        <v>0</v>
      </c>
      <c r="L21" s="615">
        <v>0</v>
      </c>
      <c r="M21" s="615">
        <v>0</v>
      </c>
      <c r="N21" s="615">
        <v>0</v>
      </c>
      <c r="O21" s="624">
        <v>0</v>
      </c>
      <c r="P21" s="625">
        <v>0</v>
      </c>
    </row>
    <row r="22" spans="1:16" s="20" customFormat="1" x14ac:dyDescent="0.2">
      <c r="A22" s="534" t="s">
        <v>36</v>
      </c>
      <c r="B22" s="622">
        <f t="shared" si="0"/>
        <v>0</v>
      </c>
      <c r="C22" s="615">
        <v>0</v>
      </c>
      <c r="D22" s="615">
        <v>0</v>
      </c>
      <c r="E22" s="615">
        <v>0</v>
      </c>
      <c r="F22" s="615">
        <v>0</v>
      </c>
      <c r="G22" s="615">
        <v>0</v>
      </c>
      <c r="H22" s="615">
        <v>0</v>
      </c>
      <c r="I22" s="623">
        <v>0</v>
      </c>
      <c r="J22" s="622">
        <f t="shared" si="1"/>
        <v>0</v>
      </c>
      <c r="K22" s="615">
        <v>0</v>
      </c>
      <c r="L22" s="615">
        <v>0</v>
      </c>
      <c r="M22" s="615">
        <v>0</v>
      </c>
      <c r="N22" s="615">
        <v>0</v>
      </c>
      <c r="O22" s="624">
        <v>0</v>
      </c>
      <c r="P22" s="625">
        <v>0</v>
      </c>
    </row>
    <row r="23" spans="1:16" s="20" customFormat="1" x14ac:dyDescent="0.2">
      <c r="A23" s="534" t="s">
        <v>37</v>
      </c>
      <c r="B23" s="622">
        <f t="shared" si="0"/>
        <v>0</v>
      </c>
      <c r="C23" s="615">
        <v>0</v>
      </c>
      <c r="D23" s="615">
        <v>0</v>
      </c>
      <c r="E23" s="615">
        <v>0</v>
      </c>
      <c r="F23" s="615">
        <v>0</v>
      </c>
      <c r="G23" s="615">
        <v>0</v>
      </c>
      <c r="H23" s="615">
        <v>0</v>
      </c>
      <c r="I23" s="623">
        <v>0</v>
      </c>
      <c r="J23" s="622">
        <f t="shared" si="1"/>
        <v>0</v>
      </c>
      <c r="K23" s="615">
        <v>0</v>
      </c>
      <c r="L23" s="615">
        <v>0</v>
      </c>
      <c r="M23" s="615">
        <v>0</v>
      </c>
      <c r="N23" s="615">
        <v>0</v>
      </c>
      <c r="O23" s="624">
        <v>0</v>
      </c>
      <c r="P23" s="625">
        <v>0</v>
      </c>
    </row>
    <row r="24" spans="1:16" s="20" customFormat="1" x14ac:dyDescent="0.2">
      <c r="A24" s="534" t="s">
        <v>38</v>
      </c>
      <c r="B24" s="622">
        <f t="shared" si="0"/>
        <v>0</v>
      </c>
      <c r="C24" s="615">
        <v>0</v>
      </c>
      <c r="D24" s="615">
        <v>0</v>
      </c>
      <c r="E24" s="615">
        <v>0</v>
      </c>
      <c r="F24" s="615">
        <v>0</v>
      </c>
      <c r="G24" s="615">
        <v>0</v>
      </c>
      <c r="H24" s="615">
        <v>0</v>
      </c>
      <c r="I24" s="623">
        <v>0</v>
      </c>
      <c r="J24" s="622">
        <f t="shared" si="1"/>
        <v>0</v>
      </c>
      <c r="K24" s="615">
        <v>0</v>
      </c>
      <c r="L24" s="615">
        <v>0</v>
      </c>
      <c r="M24" s="615">
        <v>0</v>
      </c>
      <c r="N24" s="615">
        <v>0</v>
      </c>
      <c r="O24" s="624">
        <v>0</v>
      </c>
      <c r="P24" s="625">
        <v>0</v>
      </c>
    </row>
    <row r="25" spans="1:16" s="20" customFormat="1" x14ac:dyDescent="0.2">
      <c r="A25" s="534" t="s">
        <v>39</v>
      </c>
      <c r="B25" s="622">
        <f t="shared" si="0"/>
        <v>1</v>
      </c>
      <c r="C25" s="615">
        <v>1</v>
      </c>
      <c r="D25" s="615">
        <v>0</v>
      </c>
      <c r="E25" s="615">
        <v>0</v>
      </c>
      <c r="F25" s="615">
        <v>0</v>
      </c>
      <c r="G25" s="615">
        <v>0</v>
      </c>
      <c r="H25" s="615">
        <v>0</v>
      </c>
      <c r="I25" s="623">
        <f>1-SUM(C25:G25)</f>
        <v>0</v>
      </c>
      <c r="J25" s="622">
        <f t="shared" si="1"/>
        <v>0</v>
      </c>
      <c r="K25" s="615">
        <v>0</v>
      </c>
      <c r="L25" s="615">
        <v>0</v>
      </c>
      <c r="M25" s="615">
        <v>0</v>
      </c>
      <c r="N25" s="615">
        <v>0</v>
      </c>
      <c r="O25" s="624">
        <v>0</v>
      </c>
      <c r="P25" s="625">
        <v>0</v>
      </c>
    </row>
    <row r="26" spans="1:16" s="20" customFormat="1" x14ac:dyDescent="0.2">
      <c r="A26" s="534" t="s">
        <v>40</v>
      </c>
      <c r="B26" s="622">
        <f t="shared" si="0"/>
        <v>2</v>
      </c>
      <c r="C26" s="615">
        <v>2</v>
      </c>
      <c r="D26" s="615">
        <v>0</v>
      </c>
      <c r="E26" s="615">
        <v>0</v>
      </c>
      <c r="F26" s="615">
        <v>0</v>
      </c>
      <c r="G26" s="615">
        <v>0</v>
      </c>
      <c r="H26" s="615">
        <v>0</v>
      </c>
      <c r="I26" s="623">
        <f>2-SUM(C26:G26)</f>
        <v>0</v>
      </c>
      <c r="J26" s="622">
        <f>SUM(K26:O26)</f>
        <v>0</v>
      </c>
      <c r="K26" s="615">
        <v>0</v>
      </c>
      <c r="L26" s="615">
        <v>0</v>
      </c>
      <c r="M26" s="615">
        <v>0</v>
      </c>
      <c r="N26" s="615">
        <v>0</v>
      </c>
      <c r="O26" s="624">
        <v>0</v>
      </c>
      <c r="P26" s="625">
        <v>0</v>
      </c>
    </row>
    <row r="27" spans="1:16" s="20" customFormat="1" x14ac:dyDescent="0.2">
      <c r="A27" s="534" t="s">
        <v>41</v>
      </c>
      <c r="B27" s="622">
        <f t="shared" si="0"/>
        <v>30</v>
      </c>
      <c r="C27" s="615">
        <v>11</v>
      </c>
      <c r="D27" s="615">
        <v>1</v>
      </c>
      <c r="E27" s="615">
        <v>2</v>
      </c>
      <c r="F27" s="615">
        <v>2</v>
      </c>
      <c r="G27" s="615">
        <v>3</v>
      </c>
      <c r="H27" s="615">
        <v>1</v>
      </c>
      <c r="I27" s="623">
        <f>7+3</f>
        <v>10</v>
      </c>
      <c r="J27" s="622">
        <f t="shared" si="1"/>
        <v>33</v>
      </c>
      <c r="K27" s="615">
        <v>8</v>
      </c>
      <c r="L27" s="615">
        <v>7</v>
      </c>
      <c r="M27" s="615">
        <v>12</v>
      </c>
      <c r="N27" s="615">
        <v>6</v>
      </c>
      <c r="O27" s="624">
        <v>0</v>
      </c>
      <c r="P27" s="625">
        <v>20</v>
      </c>
    </row>
    <row r="28" spans="1:16" s="20" customFormat="1" x14ac:dyDescent="0.2">
      <c r="A28" s="534" t="s">
        <v>42</v>
      </c>
      <c r="B28" s="622">
        <f t="shared" si="0"/>
        <v>2</v>
      </c>
      <c r="C28" s="615">
        <v>2</v>
      </c>
      <c r="D28" s="615">
        <v>0</v>
      </c>
      <c r="E28" s="615">
        <v>0</v>
      </c>
      <c r="F28" s="615">
        <v>0</v>
      </c>
      <c r="G28" s="615">
        <v>0</v>
      </c>
      <c r="H28" s="615">
        <v>0</v>
      </c>
      <c r="I28" s="623">
        <f>2-SUM(C28:G28)</f>
        <v>0</v>
      </c>
      <c r="J28" s="622">
        <f t="shared" si="1"/>
        <v>0</v>
      </c>
      <c r="K28" s="615">
        <v>0</v>
      </c>
      <c r="L28" s="615">
        <v>0</v>
      </c>
      <c r="M28" s="615">
        <v>0</v>
      </c>
      <c r="N28" s="615">
        <v>0</v>
      </c>
      <c r="O28" s="624">
        <v>0</v>
      </c>
      <c r="P28" s="625">
        <v>0</v>
      </c>
    </row>
    <row r="29" spans="1:16" s="20" customFormat="1" x14ac:dyDescent="0.2">
      <c r="A29" s="534" t="s">
        <v>43</v>
      </c>
      <c r="B29" s="622">
        <f t="shared" si="0"/>
        <v>0</v>
      </c>
      <c r="C29" s="615">
        <v>0</v>
      </c>
      <c r="D29" s="615">
        <v>0</v>
      </c>
      <c r="E29" s="615">
        <v>0</v>
      </c>
      <c r="F29" s="615">
        <v>0</v>
      </c>
      <c r="G29" s="615">
        <v>0</v>
      </c>
      <c r="H29" s="615">
        <v>0</v>
      </c>
      <c r="I29" s="623">
        <v>0</v>
      </c>
      <c r="J29" s="622">
        <f t="shared" si="1"/>
        <v>0</v>
      </c>
      <c r="K29" s="615">
        <v>0</v>
      </c>
      <c r="L29" s="615">
        <v>0</v>
      </c>
      <c r="M29" s="615">
        <v>0</v>
      </c>
      <c r="N29" s="615">
        <v>0</v>
      </c>
      <c r="O29" s="624">
        <v>0</v>
      </c>
      <c r="P29" s="625">
        <v>0</v>
      </c>
    </row>
    <row r="30" spans="1:16" s="20" customFormat="1" x14ac:dyDescent="0.2">
      <c r="A30" s="534" t="s">
        <v>44</v>
      </c>
      <c r="B30" s="622">
        <f t="shared" si="0"/>
        <v>0</v>
      </c>
      <c r="C30" s="615">
        <v>0</v>
      </c>
      <c r="D30" s="615">
        <v>0</v>
      </c>
      <c r="E30" s="615">
        <v>0</v>
      </c>
      <c r="F30" s="615">
        <v>0</v>
      </c>
      <c r="G30" s="615">
        <v>0</v>
      </c>
      <c r="H30" s="615">
        <v>0</v>
      </c>
      <c r="I30" s="623">
        <v>0</v>
      </c>
      <c r="J30" s="622">
        <f t="shared" si="1"/>
        <v>0</v>
      </c>
      <c r="K30" s="615">
        <v>0</v>
      </c>
      <c r="L30" s="615">
        <v>0</v>
      </c>
      <c r="M30" s="615">
        <v>0</v>
      </c>
      <c r="N30" s="615">
        <v>0</v>
      </c>
      <c r="O30" s="624">
        <v>0</v>
      </c>
      <c r="P30" s="625">
        <v>0</v>
      </c>
    </row>
    <row r="31" spans="1:16" s="20" customFormat="1" x14ac:dyDescent="0.2">
      <c r="A31" s="534" t="s">
        <v>45</v>
      </c>
      <c r="B31" s="622">
        <f t="shared" si="0"/>
        <v>0</v>
      </c>
      <c r="C31" s="615">
        <v>0</v>
      </c>
      <c r="D31" s="615">
        <v>0</v>
      </c>
      <c r="E31" s="615">
        <v>0</v>
      </c>
      <c r="F31" s="615">
        <v>0</v>
      </c>
      <c r="G31" s="615">
        <v>0</v>
      </c>
      <c r="H31" s="615">
        <v>0</v>
      </c>
      <c r="I31" s="623">
        <v>0</v>
      </c>
      <c r="J31" s="622">
        <f t="shared" si="1"/>
        <v>0</v>
      </c>
      <c r="K31" s="615">
        <v>0</v>
      </c>
      <c r="L31" s="615">
        <v>0</v>
      </c>
      <c r="M31" s="615">
        <v>0</v>
      </c>
      <c r="N31" s="615">
        <v>0</v>
      </c>
      <c r="O31" s="624">
        <v>0</v>
      </c>
      <c r="P31" s="625">
        <v>0</v>
      </c>
    </row>
    <row r="32" spans="1:16" s="20" customFormat="1" x14ac:dyDescent="0.2">
      <c r="A32" s="534" t="s">
        <v>46</v>
      </c>
      <c r="B32" s="622">
        <f t="shared" si="0"/>
        <v>1</v>
      </c>
      <c r="C32" s="615">
        <v>1</v>
      </c>
      <c r="D32" s="615">
        <v>0</v>
      </c>
      <c r="E32" s="615">
        <v>0</v>
      </c>
      <c r="F32" s="615">
        <v>0</v>
      </c>
      <c r="G32" s="615">
        <v>0</v>
      </c>
      <c r="H32" s="615">
        <v>0</v>
      </c>
      <c r="I32" s="623">
        <f>1-SUM(C32:G32)</f>
        <v>0</v>
      </c>
      <c r="J32" s="622">
        <f t="shared" si="1"/>
        <v>0</v>
      </c>
      <c r="K32" s="615">
        <v>0</v>
      </c>
      <c r="L32" s="615">
        <v>0</v>
      </c>
      <c r="M32" s="615">
        <v>0</v>
      </c>
      <c r="N32" s="615">
        <v>0</v>
      </c>
      <c r="O32" s="624">
        <v>0</v>
      </c>
      <c r="P32" s="625">
        <v>0</v>
      </c>
    </row>
    <row r="33" spans="1:16" s="20" customFormat="1" x14ac:dyDescent="0.2">
      <c r="A33" s="534" t="s">
        <v>47</v>
      </c>
      <c r="B33" s="622">
        <f t="shared" si="0"/>
        <v>0</v>
      </c>
      <c r="C33" s="615">
        <v>0</v>
      </c>
      <c r="D33" s="615">
        <v>0</v>
      </c>
      <c r="E33" s="615">
        <v>0</v>
      </c>
      <c r="F33" s="615">
        <v>0</v>
      </c>
      <c r="G33" s="615">
        <v>0</v>
      </c>
      <c r="H33" s="615">
        <v>0</v>
      </c>
      <c r="I33" s="623">
        <v>0</v>
      </c>
      <c r="J33" s="622">
        <f t="shared" si="1"/>
        <v>0</v>
      </c>
      <c r="K33" s="615">
        <v>0</v>
      </c>
      <c r="L33" s="615">
        <v>0</v>
      </c>
      <c r="M33" s="615">
        <v>0</v>
      </c>
      <c r="N33" s="615">
        <v>0</v>
      </c>
      <c r="O33" s="624">
        <v>0</v>
      </c>
      <c r="P33" s="625">
        <v>0</v>
      </c>
    </row>
    <row r="34" spans="1:16" s="20" customFormat="1" x14ac:dyDescent="0.2">
      <c r="A34" s="534" t="s">
        <v>48</v>
      </c>
      <c r="B34" s="622">
        <f t="shared" si="0"/>
        <v>1</v>
      </c>
      <c r="C34" s="615">
        <v>1</v>
      </c>
      <c r="D34" s="615">
        <v>0</v>
      </c>
      <c r="E34" s="615">
        <v>0</v>
      </c>
      <c r="F34" s="615">
        <v>0</v>
      </c>
      <c r="G34" s="615">
        <v>0</v>
      </c>
      <c r="H34" s="615">
        <v>0</v>
      </c>
      <c r="I34" s="623">
        <f>1-SUM(C34:G34)</f>
        <v>0</v>
      </c>
      <c r="J34" s="622">
        <f t="shared" si="1"/>
        <v>0</v>
      </c>
      <c r="K34" s="615">
        <v>0</v>
      </c>
      <c r="L34" s="615">
        <v>0</v>
      </c>
      <c r="M34" s="615">
        <v>0</v>
      </c>
      <c r="N34" s="615">
        <v>0</v>
      </c>
      <c r="O34" s="624">
        <v>0</v>
      </c>
      <c r="P34" s="625">
        <v>0</v>
      </c>
    </row>
    <row r="35" spans="1:16" s="20" customFormat="1" x14ac:dyDescent="0.2">
      <c r="A35" s="534" t="s">
        <v>49</v>
      </c>
      <c r="B35" s="622">
        <f t="shared" si="0"/>
        <v>3</v>
      </c>
      <c r="C35" s="615">
        <v>2</v>
      </c>
      <c r="D35" s="615">
        <v>0</v>
      </c>
      <c r="E35" s="615">
        <v>0</v>
      </c>
      <c r="F35" s="615">
        <v>0</v>
      </c>
      <c r="G35" s="615">
        <v>0</v>
      </c>
      <c r="H35" s="615">
        <v>0</v>
      </c>
      <c r="I35" s="623">
        <f>3-SUM(C35:G35)</f>
        <v>1</v>
      </c>
      <c r="J35" s="622">
        <f t="shared" si="1"/>
        <v>0</v>
      </c>
      <c r="K35" s="615">
        <v>0</v>
      </c>
      <c r="L35" s="615">
        <v>0</v>
      </c>
      <c r="M35" s="615">
        <v>0</v>
      </c>
      <c r="N35" s="615">
        <v>0</v>
      </c>
      <c r="O35" s="624">
        <v>0</v>
      </c>
      <c r="P35" s="625">
        <v>0</v>
      </c>
    </row>
    <row r="36" spans="1:16" s="20" customFormat="1" x14ac:dyDescent="0.2">
      <c r="A36" s="534" t="s">
        <v>50</v>
      </c>
      <c r="B36" s="622">
        <f t="shared" si="0"/>
        <v>0</v>
      </c>
      <c r="C36" s="615">
        <v>0</v>
      </c>
      <c r="D36" s="615">
        <v>0</v>
      </c>
      <c r="E36" s="615">
        <v>0</v>
      </c>
      <c r="F36" s="615">
        <v>0</v>
      </c>
      <c r="G36" s="615">
        <v>0</v>
      </c>
      <c r="H36" s="615">
        <v>0</v>
      </c>
      <c r="I36" s="623">
        <v>0</v>
      </c>
      <c r="J36" s="622">
        <f t="shared" si="1"/>
        <v>0</v>
      </c>
      <c r="K36" s="615">
        <v>0</v>
      </c>
      <c r="L36" s="615">
        <v>0</v>
      </c>
      <c r="M36" s="615">
        <v>0</v>
      </c>
      <c r="N36" s="615">
        <v>0</v>
      </c>
      <c r="O36" s="624">
        <v>0</v>
      </c>
      <c r="P36" s="625">
        <v>0</v>
      </c>
    </row>
    <row r="37" spans="1:16" s="20" customFormat="1" x14ac:dyDescent="0.2">
      <c r="A37" s="534" t="s">
        <v>51</v>
      </c>
      <c r="B37" s="622">
        <f t="shared" si="0"/>
        <v>1</v>
      </c>
      <c r="C37" s="615">
        <v>1</v>
      </c>
      <c r="D37" s="615">
        <v>0</v>
      </c>
      <c r="E37" s="615">
        <v>0</v>
      </c>
      <c r="F37" s="615">
        <v>0</v>
      </c>
      <c r="G37" s="615">
        <v>0</v>
      </c>
      <c r="H37" s="615">
        <v>0</v>
      </c>
      <c r="I37" s="623">
        <f>1-SUM(C37:G37)</f>
        <v>0</v>
      </c>
      <c r="J37" s="622">
        <f t="shared" si="1"/>
        <v>0</v>
      </c>
      <c r="K37" s="615">
        <v>0</v>
      </c>
      <c r="L37" s="615">
        <v>0</v>
      </c>
      <c r="M37" s="615">
        <v>0</v>
      </c>
      <c r="N37" s="615">
        <v>0</v>
      </c>
      <c r="O37" s="624">
        <v>0</v>
      </c>
      <c r="P37" s="625">
        <v>0</v>
      </c>
    </row>
    <row r="38" spans="1:16" s="20" customFormat="1" x14ac:dyDescent="0.2">
      <c r="A38" s="534" t="s">
        <v>52</v>
      </c>
      <c r="B38" s="622">
        <f t="shared" si="0"/>
        <v>14</v>
      </c>
      <c r="C38" s="615">
        <v>4</v>
      </c>
      <c r="D38" s="615">
        <v>1</v>
      </c>
      <c r="E38" s="615">
        <v>1</v>
      </c>
      <c r="F38" s="615">
        <v>1</v>
      </c>
      <c r="G38" s="615">
        <v>1</v>
      </c>
      <c r="H38" s="615">
        <v>1</v>
      </c>
      <c r="I38" s="623">
        <f>12-SUM(C38:G38)+1</f>
        <v>5</v>
      </c>
      <c r="J38" s="622">
        <v>20</v>
      </c>
      <c r="K38" s="615">
        <v>4</v>
      </c>
      <c r="L38" s="615">
        <v>2</v>
      </c>
      <c r="M38" s="615">
        <v>4</v>
      </c>
      <c r="N38" s="615">
        <v>6</v>
      </c>
      <c r="O38" s="624">
        <v>4</v>
      </c>
      <c r="P38" s="625">
        <v>10</v>
      </c>
    </row>
    <row r="39" spans="1:16" s="20" customFormat="1" x14ac:dyDescent="0.2">
      <c r="A39" s="534" t="s">
        <v>53</v>
      </c>
      <c r="B39" s="622">
        <f t="shared" si="0"/>
        <v>135</v>
      </c>
      <c r="C39" s="615">
        <v>30</v>
      </c>
      <c r="D39" s="615">
        <v>7</v>
      </c>
      <c r="E39" s="615">
        <v>3</v>
      </c>
      <c r="F39" s="615">
        <v>4</v>
      </c>
      <c r="G39" s="615">
        <v>2</v>
      </c>
      <c r="H39" s="615">
        <v>9</v>
      </c>
      <c r="I39" s="623">
        <f>72+2+6</f>
        <v>80</v>
      </c>
      <c r="J39" s="622">
        <f t="shared" si="1"/>
        <v>113</v>
      </c>
      <c r="K39" s="615">
        <v>24</v>
      </c>
      <c r="L39" s="615">
        <v>24</v>
      </c>
      <c r="M39" s="615">
        <v>36</v>
      </c>
      <c r="N39" s="615">
        <v>29</v>
      </c>
      <c r="O39" s="624">
        <v>0</v>
      </c>
      <c r="P39" s="625">
        <v>55</v>
      </c>
    </row>
    <row r="40" spans="1:16" s="20" customFormat="1" x14ac:dyDescent="0.2">
      <c r="A40" s="534" t="s">
        <v>54</v>
      </c>
      <c r="B40" s="622">
        <f t="shared" si="0"/>
        <v>0</v>
      </c>
      <c r="C40" s="615">
        <v>0</v>
      </c>
      <c r="D40" s="615">
        <v>0</v>
      </c>
      <c r="E40" s="615">
        <v>0</v>
      </c>
      <c r="F40" s="615">
        <v>0</v>
      </c>
      <c r="G40" s="615">
        <v>0</v>
      </c>
      <c r="H40" s="615">
        <v>0</v>
      </c>
      <c r="I40" s="623">
        <v>0</v>
      </c>
      <c r="J40" s="622">
        <f t="shared" si="1"/>
        <v>0</v>
      </c>
      <c r="K40" s="615">
        <v>0</v>
      </c>
      <c r="L40" s="615">
        <v>0</v>
      </c>
      <c r="M40" s="615">
        <v>0</v>
      </c>
      <c r="N40" s="615">
        <v>0</v>
      </c>
      <c r="O40" s="624">
        <v>0</v>
      </c>
      <c r="P40" s="625">
        <v>0</v>
      </c>
    </row>
    <row r="41" spans="1:16" s="20" customFormat="1" x14ac:dyDescent="0.2">
      <c r="A41" s="534" t="s">
        <v>55</v>
      </c>
      <c r="B41" s="622">
        <f t="shared" si="0"/>
        <v>1</v>
      </c>
      <c r="C41" s="615">
        <v>1</v>
      </c>
      <c r="D41" s="615">
        <v>0</v>
      </c>
      <c r="E41" s="615">
        <v>0</v>
      </c>
      <c r="F41" s="615">
        <v>0</v>
      </c>
      <c r="G41" s="615">
        <v>0</v>
      </c>
      <c r="H41" s="615">
        <v>0</v>
      </c>
      <c r="I41" s="623">
        <f>1-SUM(C41:G41)</f>
        <v>0</v>
      </c>
      <c r="J41" s="622">
        <f t="shared" si="1"/>
        <v>0</v>
      </c>
      <c r="K41" s="615">
        <v>0</v>
      </c>
      <c r="L41" s="615">
        <v>0</v>
      </c>
      <c r="M41" s="615">
        <v>0</v>
      </c>
      <c r="N41" s="615">
        <v>0</v>
      </c>
      <c r="O41" s="624">
        <v>0</v>
      </c>
      <c r="P41" s="625">
        <v>0</v>
      </c>
    </row>
    <row r="42" spans="1:16" s="20" customFormat="1" x14ac:dyDescent="0.2">
      <c r="A42" s="534" t="s">
        <v>56</v>
      </c>
      <c r="B42" s="622">
        <f t="shared" si="0"/>
        <v>6</v>
      </c>
      <c r="C42" s="615">
        <v>4</v>
      </c>
      <c r="D42" s="615">
        <v>0</v>
      </c>
      <c r="E42" s="615">
        <v>0</v>
      </c>
      <c r="F42" s="615">
        <v>1</v>
      </c>
      <c r="G42" s="615">
        <v>0</v>
      </c>
      <c r="H42" s="615">
        <v>0</v>
      </c>
      <c r="I42" s="623">
        <f>6-SUM(C42:G42)</f>
        <v>1</v>
      </c>
      <c r="J42" s="622">
        <f t="shared" si="1"/>
        <v>0</v>
      </c>
      <c r="K42" s="615">
        <v>0</v>
      </c>
      <c r="L42" s="615">
        <v>0</v>
      </c>
      <c r="M42" s="615">
        <v>0</v>
      </c>
      <c r="N42" s="615">
        <v>0</v>
      </c>
      <c r="O42" s="624">
        <v>0</v>
      </c>
      <c r="P42" s="625">
        <v>0</v>
      </c>
    </row>
    <row r="43" spans="1:16" s="20" customFormat="1" x14ac:dyDescent="0.2">
      <c r="A43" s="534" t="s">
        <v>57</v>
      </c>
      <c r="B43" s="622">
        <f t="shared" si="0"/>
        <v>1</v>
      </c>
      <c r="C43" s="615">
        <v>1</v>
      </c>
      <c r="D43" s="615">
        <v>0</v>
      </c>
      <c r="E43" s="615">
        <v>0</v>
      </c>
      <c r="F43" s="615">
        <v>0</v>
      </c>
      <c r="G43" s="615">
        <v>0</v>
      </c>
      <c r="H43" s="615">
        <v>0</v>
      </c>
      <c r="I43" s="623">
        <f>1-SUM(C43:G43)</f>
        <v>0</v>
      </c>
      <c r="J43" s="622">
        <f t="shared" si="1"/>
        <v>0</v>
      </c>
      <c r="K43" s="615">
        <v>0</v>
      </c>
      <c r="L43" s="615">
        <v>0</v>
      </c>
      <c r="M43" s="615">
        <v>0</v>
      </c>
      <c r="N43" s="615">
        <v>0</v>
      </c>
      <c r="O43" s="624">
        <v>0</v>
      </c>
      <c r="P43" s="625">
        <v>0</v>
      </c>
    </row>
    <row r="44" spans="1:16" s="20" customFormat="1" x14ac:dyDescent="0.2">
      <c r="A44" s="534" t="s">
        <v>58</v>
      </c>
      <c r="B44" s="622">
        <f t="shared" si="0"/>
        <v>1</v>
      </c>
      <c r="C44" s="615">
        <v>1</v>
      </c>
      <c r="D44" s="615">
        <v>0</v>
      </c>
      <c r="E44" s="615">
        <v>0</v>
      </c>
      <c r="F44" s="615">
        <v>0</v>
      </c>
      <c r="G44" s="615">
        <v>0</v>
      </c>
      <c r="H44" s="615">
        <v>0</v>
      </c>
      <c r="I44" s="623">
        <f>1-SUM(C44:G44)</f>
        <v>0</v>
      </c>
      <c r="J44" s="622">
        <f t="shared" si="1"/>
        <v>0</v>
      </c>
      <c r="K44" s="615">
        <v>0</v>
      </c>
      <c r="L44" s="615">
        <v>0</v>
      </c>
      <c r="M44" s="615">
        <v>0</v>
      </c>
      <c r="N44" s="615">
        <v>0</v>
      </c>
      <c r="O44" s="624">
        <v>0</v>
      </c>
      <c r="P44" s="625">
        <v>0</v>
      </c>
    </row>
    <row r="45" spans="1:16" s="20" customFormat="1" x14ac:dyDescent="0.2">
      <c r="A45" s="534" t="s">
        <v>59</v>
      </c>
      <c r="B45" s="622">
        <f t="shared" si="0"/>
        <v>1</v>
      </c>
      <c r="C45" s="615">
        <v>1</v>
      </c>
      <c r="D45" s="615">
        <v>0</v>
      </c>
      <c r="E45" s="615">
        <v>0</v>
      </c>
      <c r="F45" s="615">
        <v>0</v>
      </c>
      <c r="G45" s="615">
        <v>0</v>
      </c>
      <c r="H45" s="615">
        <v>0</v>
      </c>
      <c r="I45" s="623">
        <f>1-SUM(C45:G45)</f>
        <v>0</v>
      </c>
      <c r="J45" s="622">
        <f t="shared" si="1"/>
        <v>0</v>
      </c>
      <c r="K45" s="615">
        <v>0</v>
      </c>
      <c r="L45" s="615">
        <v>0</v>
      </c>
      <c r="M45" s="615">
        <v>0</v>
      </c>
      <c r="N45" s="615">
        <v>0</v>
      </c>
      <c r="O45" s="624">
        <v>0</v>
      </c>
      <c r="P45" s="625">
        <v>0</v>
      </c>
    </row>
    <row r="46" spans="1:16" s="20" customFormat="1" x14ac:dyDescent="0.2">
      <c r="A46" s="534" t="s">
        <v>60</v>
      </c>
      <c r="B46" s="622">
        <f t="shared" si="0"/>
        <v>0</v>
      </c>
      <c r="C46" s="615">
        <v>0</v>
      </c>
      <c r="D46" s="615">
        <v>0</v>
      </c>
      <c r="E46" s="615">
        <v>0</v>
      </c>
      <c r="F46" s="615">
        <v>0</v>
      </c>
      <c r="G46" s="615">
        <v>0</v>
      </c>
      <c r="H46" s="624">
        <v>0</v>
      </c>
      <c r="I46" s="623">
        <v>0</v>
      </c>
      <c r="J46" s="622">
        <f t="shared" si="1"/>
        <v>0</v>
      </c>
      <c r="K46" s="615">
        <v>0</v>
      </c>
      <c r="L46" s="615">
        <v>0</v>
      </c>
      <c r="M46" s="615">
        <v>0</v>
      </c>
      <c r="N46" s="615">
        <v>0</v>
      </c>
      <c r="O46" s="624">
        <v>0</v>
      </c>
      <c r="P46" s="625">
        <v>0</v>
      </c>
    </row>
    <row r="47" spans="1:16" s="20" customFormat="1" ht="13.5" thickBot="1" x14ac:dyDescent="0.25">
      <c r="A47" s="626" t="s">
        <v>61</v>
      </c>
      <c r="B47" s="627">
        <f>SUM(C47:I47)</f>
        <v>1</v>
      </c>
      <c r="C47" s="628">
        <v>1</v>
      </c>
      <c r="D47" s="628">
        <v>0</v>
      </c>
      <c r="E47" s="628">
        <v>0</v>
      </c>
      <c r="F47" s="628">
        <v>0</v>
      </c>
      <c r="G47" s="628">
        <v>0</v>
      </c>
      <c r="H47" s="628">
        <v>0</v>
      </c>
      <c r="I47" s="629">
        <f>1-SUM(C47:G47)</f>
        <v>0</v>
      </c>
      <c r="J47" s="630">
        <f>SUM(K47:O47)</f>
        <v>0</v>
      </c>
      <c r="K47" s="628">
        <v>0</v>
      </c>
      <c r="L47" s="628">
        <v>0</v>
      </c>
      <c r="M47" s="628">
        <v>0</v>
      </c>
      <c r="N47" s="628">
        <v>0</v>
      </c>
      <c r="O47" s="631">
        <v>0</v>
      </c>
      <c r="P47" s="632">
        <v>0</v>
      </c>
    </row>
    <row r="48" spans="1:16" s="20" customFormat="1" x14ac:dyDescent="0.2">
      <c r="A48" s="633" t="s">
        <v>62</v>
      </c>
      <c r="B48" s="634">
        <f>SUM(C48:I48)</f>
        <v>1</v>
      </c>
      <c r="C48" s="544">
        <v>1</v>
      </c>
      <c r="D48" s="615">
        <v>0</v>
      </c>
      <c r="E48" s="615">
        <v>0</v>
      </c>
      <c r="F48" s="615">
        <v>0</v>
      </c>
      <c r="G48" s="615">
        <v>0</v>
      </c>
      <c r="H48" s="615">
        <v>0</v>
      </c>
      <c r="I48" s="623">
        <f>1-SUM(C48:G48)</f>
        <v>0</v>
      </c>
      <c r="J48" s="622">
        <f>SUM(K48:O48)</f>
        <v>0</v>
      </c>
      <c r="K48" s="615">
        <v>0</v>
      </c>
      <c r="L48" s="615">
        <v>0</v>
      </c>
      <c r="M48" s="615">
        <v>0</v>
      </c>
      <c r="N48" s="615">
        <v>0</v>
      </c>
      <c r="O48" s="624">
        <v>0</v>
      </c>
      <c r="P48" s="625">
        <v>0</v>
      </c>
    </row>
    <row r="49" spans="1:16" s="20" customFormat="1" x14ac:dyDescent="0.2">
      <c r="A49" s="534" t="s">
        <v>63</v>
      </c>
      <c r="B49" s="622">
        <f>SUM(C49:I49)</f>
        <v>0</v>
      </c>
      <c r="C49" s="615">
        <v>0</v>
      </c>
      <c r="D49" s="615">
        <v>0</v>
      </c>
      <c r="E49" s="615">
        <v>0</v>
      </c>
      <c r="F49" s="615">
        <v>0</v>
      </c>
      <c r="G49" s="615">
        <v>0</v>
      </c>
      <c r="H49" s="615">
        <v>0</v>
      </c>
      <c r="I49" s="623">
        <v>0</v>
      </c>
      <c r="J49" s="622">
        <f>SUM(K49:O49)</f>
        <v>0</v>
      </c>
      <c r="K49" s="615">
        <v>0</v>
      </c>
      <c r="L49" s="615">
        <v>0</v>
      </c>
      <c r="M49" s="615">
        <v>0</v>
      </c>
      <c r="N49" s="615">
        <v>0</v>
      </c>
      <c r="O49" s="624">
        <v>0</v>
      </c>
      <c r="P49" s="625">
        <v>0</v>
      </c>
    </row>
    <row r="50" spans="1:16" s="20" customFormat="1" x14ac:dyDescent="0.2">
      <c r="A50" s="534" t="s">
        <v>64</v>
      </c>
      <c r="B50" s="622">
        <f t="shared" ref="B50:B80" si="2">SUM(C50:I50)</f>
        <v>1</v>
      </c>
      <c r="C50" s="615">
        <v>1</v>
      </c>
      <c r="D50" s="615">
        <v>0</v>
      </c>
      <c r="E50" s="615">
        <v>0</v>
      </c>
      <c r="F50" s="615">
        <v>0</v>
      </c>
      <c r="G50" s="615">
        <v>0</v>
      </c>
      <c r="H50" s="615">
        <v>0</v>
      </c>
      <c r="I50" s="623">
        <f>1-SUM(C50:G50)</f>
        <v>0</v>
      </c>
      <c r="J50" s="622">
        <f t="shared" ref="J50:J80" si="3">SUM(K50:O50)</f>
        <v>0</v>
      </c>
      <c r="K50" s="615">
        <v>0</v>
      </c>
      <c r="L50" s="615">
        <v>0</v>
      </c>
      <c r="M50" s="615">
        <v>0</v>
      </c>
      <c r="N50" s="615">
        <v>0</v>
      </c>
      <c r="O50" s="624">
        <v>0</v>
      </c>
      <c r="P50" s="625">
        <v>0</v>
      </c>
    </row>
    <row r="51" spans="1:16" s="20" customFormat="1" x14ac:dyDescent="0.2">
      <c r="A51" s="534" t="s">
        <v>65</v>
      </c>
      <c r="B51" s="622">
        <f t="shared" si="2"/>
        <v>9</v>
      </c>
      <c r="C51" s="615">
        <v>4</v>
      </c>
      <c r="D51" s="615">
        <v>0</v>
      </c>
      <c r="E51" s="615">
        <v>1</v>
      </c>
      <c r="F51" s="615">
        <v>0</v>
      </c>
      <c r="G51" s="615">
        <v>1</v>
      </c>
      <c r="H51" s="615">
        <v>1</v>
      </c>
      <c r="I51" s="623">
        <f>8-SUM(C51:G51)</f>
        <v>2</v>
      </c>
      <c r="J51" s="622">
        <f t="shared" si="3"/>
        <v>0</v>
      </c>
      <c r="K51" s="615">
        <v>0</v>
      </c>
      <c r="L51" s="615">
        <v>0</v>
      </c>
      <c r="M51" s="615">
        <v>0</v>
      </c>
      <c r="N51" s="615">
        <v>0</v>
      </c>
      <c r="O51" s="624">
        <v>0</v>
      </c>
      <c r="P51" s="625">
        <v>0</v>
      </c>
    </row>
    <row r="52" spans="1:16" s="20" customFormat="1" x14ac:dyDescent="0.2">
      <c r="A52" s="534" t="s">
        <v>66</v>
      </c>
      <c r="B52" s="622">
        <f t="shared" si="2"/>
        <v>18</v>
      </c>
      <c r="C52" s="615">
        <v>4</v>
      </c>
      <c r="D52" s="615">
        <v>1</v>
      </c>
      <c r="E52" s="615">
        <v>2</v>
      </c>
      <c r="F52" s="615">
        <v>1</v>
      </c>
      <c r="G52" s="615">
        <v>2</v>
      </c>
      <c r="H52" s="615">
        <v>1</v>
      </c>
      <c r="I52" s="623">
        <f>15-SUM(C52:G52)+2</f>
        <v>7</v>
      </c>
      <c r="J52" s="622">
        <f t="shared" si="3"/>
        <v>18</v>
      </c>
      <c r="K52" s="615">
        <v>0</v>
      </c>
      <c r="L52" s="615">
        <v>0</v>
      </c>
      <c r="M52" s="615">
        <v>0</v>
      </c>
      <c r="N52" s="615">
        <v>2</v>
      </c>
      <c r="O52" s="624">
        <v>16</v>
      </c>
      <c r="P52" s="625">
        <v>0</v>
      </c>
    </row>
    <row r="53" spans="1:16" s="20" customFormat="1" x14ac:dyDescent="0.2">
      <c r="A53" s="534" t="s">
        <v>67</v>
      </c>
      <c r="B53" s="622">
        <f t="shared" si="2"/>
        <v>0</v>
      </c>
      <c r="C53" s="615">
        <v>0</v>
      </c>
      <c r="D53" s="615">
        <v>0</v>
      </c>
      <c r="E53" s="615">
        <v>0</v>
      </c>
      <c r="F53" s="615">
        <v>0</v>
      </c>
      <c r="G53" s="615">
        <v>0</v>
      </c>
      <c r="H53" s="615">
        <v>0</v>
      </c>
      <c r="I53" s="623">
        <v>0</v>
      </c>
      <c r="J53" s="622">
        <f t="shared" si="3"/>
        <v>0</v>
      </c>
      <c r="K53" s="615">
        <v>0</v>
      </c>
      <c r="L53" s="615">
        <v>0</v>
      </c>
      <c r="M53" s="615">
        <v>0</v>
      </c>
      <c r="N53" s="615">
        <v>0</v>
      </c>
      <c r="O53" s="624">
        <v>0</v>
      </c>
      <c r="P53" s="625">
        <v>0</v>
      </c>
    </row>
    <row r="54" spans="1:16" s="20" customFormat="1" x14ac:dyDescent="0.2">
      <c r="A54" s="534" t="s">
        <v>68</v>
      </c>
      <c r="B54" s="622">
        <f t="shared" si="2"/>
        <v>0</v>
      </c>
      <c r="C54" s="615">
        <v>0</v>
      </c>
      <c r="D54" s="615">
        <v>0</v>
      </c>
      <c r="E54" s="615">
        <v>0</v>
      </c>
      <c r="F54" s="615">
        <v>0</v>
      </c>
      <c r="G54" s="615">
        <v>0</v>
      </c>
      <c r="H54" s="615">
        <v>0</v>
      </c>
      <c r="I54" s="623">
        <v>0</v>
      </c>
      <c r="J54" s="622">
        <f t="shared" si="3"/>
        <v>0</v>
      </c>
      <c r="K54" s="615">
        <v>0</v>
      </c>
      <c r="L54" s="615">
        <v>0</v>
      </c>
      <c r="M54" s="615">
        <v>0</v>
      </c>
      <c r="N54" s="615">
        <v>0</v>
      </c>
      <c r="O54" s="624">
        <v>0</v>
      </c>
      <c r="P54" s="625">
        <v>0</v>
      </c>
    </row>
    <row r="55" spans="1:16" s="20" customFormat="1" x14ac:dyDescent="0.2">
      <c r="A55" s="534" t="s">
        <v>69</v>
      </c>
      <c r="B55" s="622">
        <f t="shared" si="2"/>
        <v>0</v>
      </c>
      <c r="C55" s="615">
        <v>0</v>
      </c>
      <c r="D55" s="615">
        <v>0</v>
      </c>
      <c r="E55" s="615">
        <v>0</v>
      </c>
      <c r="F55" s="615">
        <v>0</v>
      </c>
      <c r="G55" s="615">
        <v>0</v>
      </c>
      <c r="H55" s="615">
        <v>0</v>
      </c>
      <c r="I55" s="623">
        <v>0</v>
      </c>
      <c r="J55" s="622">
        <f t="shared" si="3"/>
        <v>0</v>
      </c>
      <c r="K55" s="615">
        <v>0</v>
      </c>
      <c r="L55" s="615">
        <v>0</v>
      </c>
      <c r="M55" s="615">
        <v>0</v>
      </c>
      <c r="N55" s="615">
        <v>0</v>
      </c>
      <c r="O55" s="624">
        <v>0</v>
      </c>
      <c r="P55" s="625">
        <v>0</v>
      </c>
    </row>
    <row r="56" spans="1:16" s="20" customFormat="1" x14ac:dyDescent="0.2">
      <c r="A56" s="534" t="s">
        <v>70</v>
      </c>
      <c r="B56" s="622">
        <f t="shared" si="2"/>
        <v>0</v>
      </c>
      <c r="C56" s="615">
        <v>0</v>
      </c>
      <c r="D56" s="615">
        <v>0</v>
      </c>
      <c r="E56" s="615">
        <v>0</v>
      </c>
      <c r="F56" s="615">
        <v>0</v>
      </c>
      <c r="G56" s="615">
        <v>0</v>
      </c>
      <c r="H56" s="615">
        <v>0</v>
      </c>
      <c r="I56" s="623">
        <v>0</v>
      </c>
      <c r="J56" s="622">
        <f t="shared" si="3"/>
        <v>0</v>
      </c>
      <c r="K56" s="615">
        <v>0</v>
      </c>
      <c r="L56" s="615">
        <v>0</v>
      </c>
      <c r="M56" s="615">
        <v>0</v>
      </c>
      <c r="N56" s="615">
        <v>0</v>
      </c>
      <c r="O56" s="624">
        <v>0</v>
      </c>
      <c r="P56" s="625">
        <v>0</v>
      </c>
    </row>
    <row r="57" spans="1:16" s="20" customFormat="1" x14ac:dyDescent="0.2">
      <c r="A57" s="534" t="s">
        <v>71</v>
      </c>
      <c r="B57" s="622">
        <f t="shared" si="2"/>
        <v>2</v>
      </c>
      <c r="C57" s="615">
        <v>2</v>
      </c>
      <c r="D57" s="615">
        <v>0</v>
      </c>
      <c r="E57" s="615">
        <v>0</v>
      </c>
      <c r="F57" s="615">
        <v>0</v>
      </c>
      <c r="G57" s="615">
        <v>0</v>
      </c>
      <c r="H57" s="615">
        <v>0</v>
      </c>
      <c r="I57" s="623">
        <f>2-SUM(C57:G57)</f>
        <v>0</v>
      </c>
      <c r="J57" s="622">
        <f t="shared" si="3"/>
        <v>0</v>
      </c>
      <c r="K57" s="615">
        <v>0</v>
      </c>
      <c r="L57" s="615">
        <v>0</v>
      </c>
      <c r="M57" s="615">
        <v>0</v>
      </c>
      <c r="N57" s="615">
        <v>0</v>
      </c>
      <c r="O57" s="624">
        <v>0</v>
      </c>
      <c r="P57" s="625">
        <v>0</v>
      </c>
    </row>
    <row r="58" spans="1:16" s="20" customFormat="1" x14ac:dyDescent="0.2">
      <c r="A58" s="534" t="s">
        <v>72</v>
      </c>
      <c r="B58" s="622">
        <f t="shared" si="2"/>
        <v>0</v>
      </c>
      <c r="C58" s="615">
        <v>0</v>
      </c>
      <c r="D58" s="615">
        <v>0</v>
      </c>
      <c r="E58" s="615">
        <v>0</v>
      </c>
      <c r="F58" s="615">
        <v>0</v>
      </c>
      <c r="G58" s="615">
        <v>0</v>
      </c>
      <c r="H58" s="615">
        <v>0</v>
      </c>
      <c r="I58" s="623">
        <v>0</v>
      </c>
      <c r="J58" s="622">
        <f t="shared" si="3"/>
        <v>0</v>
      </c>
      <c r="K58" s="615">
        <v>0</v>
      </c>
      <c r="L58" s="615">
        <v>0</v>
      </c>
      <c r="M58" s="615">
        <v>0</v>
      </c>
      <c r="N58" s="615">
        <v>0</v>
      </c>
      <c r="O58" s="624">
        <v>0</v>
      </c>
      <c r="P58" s="625">
        <v>0</v>
      </c>
    </row>
    <row r="59" spans="1:16" s="20" customFormat="1" x14ac:dyDescent="0.2">
      <c r="A59" s="534" t="s">
        <v>73</v>
      </c>
      <c r="B59" s="622">
        <f t="shared" si="2"/>
        <v>0</v>
      </c>
      <c r="C59" s="615">
        <v>0</v>
      </c>
      <c r="D59" s="615">
        <v>0</v>
      </c>
      <c r="E59" s="615">
        <v>0</v>
      </c>
      <c r="F59" s="615">
        <v>0</v>
      </c>
      <c r="G59" s="615">
        <v>0</v>
      </c>
      <c r="H59" s="615">
        <v>0</v>
      </c>
      <c r="I59" s="623">
        <v>0</v>
      </c>
      <c r="J59" s="622">
        <f t="shared" si="3"/>
        <v>0</v>
      </c>
      <c r="K59" s="615">
        <v>0</v>
      </c>
      <c r="L59" s="615">
        <v>0</v>
      </c>
      <c r="M59" s="615">
        <v>0</v>
      </c>
      <c r="N59" s="615">
        <v>0</v>
      </c>
      <c r="O59" s="624">
        <v>0</v>
      </c>
      <c r="P59" s="625">
        <v>0</v>
      </c>
    </row>
    <row r="60" spans="1:16" s="20" customFormat="1" x14ac:dyDescent="0.2">
      <c r="A60" s="534" t="s">
        <v>74</v>
      </c>
      <c r="B60" s="622">
        <f t="shared" si="2"/>
        <v>0</v>
      </c>
      <c r="C60" s="615">
        <v>0</v>
      </c>
      <c r="D60" s="615">
        <v>0</v>
      </c>
      <c r="E60" s="615">
        <v>0</v>
      </c>
      <c r="F60" s="615">
        <v>0</v>
      </c>
      <c r="G60" s="615">
        <v>0</v>
      </c>
      <c r="H60" s="615">
        <v>0</v>
      </c>
      <c r="I60" s="623">
        <v>0</v>
      </c>
      <c r="J60" s="622">
        <f t="shared" si="3"/>
        <v>0</v>
      </c>
      <c r="K60" s="615">
        <v>0</v>
      </c>
      <c r="L60" s="615">
        <v>0</v>
      </c>
      <c r="M60" s="615">
        <v>0</v>
      </c>
      <c r="N60" s="615">
        <v>0</v>
      </c>
      <c r="O60" s="624">
        <v>0</v>
      </c>
      <c r="P60" s="625">
        <v>0</v>
      </c>
    </row>
    <row r="61" spans="1:16" s="20" customFormat="1" x14ac:dyDescent="0.2">
      <c r="A61" s="534" t="s">
        <v>75</v>
      </c>
      <c r="B61" s="622">
        <f t="shared" si="2"/>
        <v>1</v>
      </c>
      <c r="C61" s="615">
        <v>1</v>
      </c>
      <c r="D61" s="615">
        <v>0</v>
      </c>
      <c r="E61" s="615">
        <v>0</v>
      </c>
      <c r="F61" s="615">
        <v>0</v>
      </c>
      <c r="G61" s="615">
        <v>0</v>
      </c>
      <c r="H61" s="615">
        <v>0</v>
      </c>
      <c r="I61" s="623">
        <f>1-SUM(C61:G61)</f>
        <v>0</v>
      </c>
      <c r="J61" s="622">
        <f t="shared" si="3"/>
        <v>0</v>
      </c>
      <c r="K61" s="615">
        <v>0</v>
      </c>
      <c r="L61" s="615">
        <v>0</v>
      </c>
      <c r="M61" s="615">
        <v>0</v>
      </c>
      <c r="N61" s="615">
        <v>0</v>
      </c>
      <c r="O61" s="624">
        <v>0</v>
      </c>
      <c r="P61" s="625">
        <v>0</v>
      </c>
    </row>
    <row r="62" spans="1:16" s="20" customFormat="1" x14ac:dyDescent="0.2">
      <c r="A62" s="534" t="s">
        <v>76</v>
      </c>
      <c r="B62" s="622">
        <f t="shared" si="2"/>
        <v>0</v>
      </c>
      <c r="C62" s="615">
        <v>0</v>
      </c>
      <c r="D62" s="615">
        <v>0</v>
      </c>
      <c r="E62" s="615">
        <v>0</v>
      </c>
      <c r="F62" s="615">
        <v>0</v>
      </c>
      <c r="G62" s="615">
        <v>0</v>
      </c>
      <c r="H62" s="615">
        <v>0</v>
      </c>
      <c r="I62" s="623">
        <v>0</v>
      </c>
      <c r="J62" s="622">
        <f t="shared" si="3"/>
        <v>0</v>
      </c>
      <c r="K62" s="615">
        <v>0</v>
      </c>
      <c r="L62" s="615">
        <v>0</v>
      </c>
      <c r="M62" s="615">
        <v>0</v>
      </c>
      <c r="N62" s="615">
        <v>0</v>
      </c>
      <c r="O62" s="624">
        <v>0</v>
      </c>
      <c r="P62" s="625">
        <v>0</v>
      </c>
    </row>
    <row r="63" spans="1:16" s="20" customFormat="1" x14ac:dyDescent="0.2">
      <c r="A63" s="534" t="s">
        <v>77</v>
      </c>
      <c r="B63" s="622">
        <f t="shared" si="2"/>
        <v>0</v>
      </c>
      <c r="C63" s="615">
        <v>0</v>
      </c>
      <c r="D63" s="615">
        <v>0</v>
      </c>
      <c r="E63" s="615">
        <v>0</v>
      </c>
      <c r="F63" s="615">
        <v>0</v>
      </c>
      <c r="G63" s="615">
        <v>0</v>
      </c>
      <c r="H63" s="615">
        <v>0</v>
      </c>
      <c r="I63" s="623">
        <v>0</v>
      </c>
      <c r="J63" s="622">
        <f t="shared" si="3"/>
        <v>0</v>
      </c>
      <c r="K63" s="615">
        <v>0</v>
      </c>
      <c r="L63" s="615">
        <v>0</v>
      </c>
      <c r="M63" s="615">
        <v>0</v>
      </c>
      <c r="N63" s="615">
        <v>0</v>
      </c>
      <c r="O63" s="624">
        <v>0</v>
      </c>
      <c r="P63" s="625">
        <v>0</v>
      </c>
    </row>
    <row r="64" spans="1:16" s="20" customFormat="1" x14ac:dyDescent="0.2">
      <c r="A64" s="534" t="s">
        <v>78</v>
      </c>
      <c r="B64" s="622">
        <f t="shared" si="2"/>
        <v>5</v>
      </c>
      <c r="C64" s="615">
        <v>4</v>
      </c>
      <c r="D64" s="615">
        <v>0</v>
      </c>
      <c r="E64" s="615">
        <v>0</v>
      </c>
      <c r="F64" s="615">
        <v>0</v>
      </c>
      <c r="G64" s="615">
        <v>0</v>
      </c>
      <c r="H64" s="615">
        <v>0</v>
      </c>
      <c r="I64" s="623">
        <f>5-SUM(C64:G64)</f>
        <v>1</v>
      </c>
      <c r="J64" s="622">
        <f t="shared" si="3"/>
        <v>0</v>
      </c>
      <c r="K64" s="615">
        <v>0</v>
      </c>
      <c r="L64" s="615">
        <v>0</v>
      </c>
      <c r="M64" s="615">
        <v>0</v>
      </c>
      <c r="N64" s="615">
        <v>0</v>
      </c>
      <c r="O64" s="624">
        <v>0</v>
      </c>
      <c r="P64" s="625">
        <v>0</v>
      </c>
    </row>
    <row r="65" spans="1:16" s="20" customFormat="1" x14ac:dyDescent="0.2">
      <c r="A65" s="534" t="s">
        <v>79</v>
      </c>
      <c r="B65" s="622">
        <f t="shared" si="2"/>
        <v>0</v>
      </c>
      <c r="C65" s="615">
        <v>0</v>
      </c>
      <c r="D65" s="615">
        <v>0</v>
      </c>
      <c r="E65" s="615">
        <v>0</v>
      </c>
      <c r="F65" s="615">
        <v>0</v>
      </c>
      <c r="G65" s="615">
        <v>0</v>
      </c>
      <c r="H65" s="615">
        <v>0</v>
      </c>
      <c r="I65" s="623">
        <v>0</v>
      </c>
      <c r="J65" s="622">
        <f t="shared" si="3"/>
        <v>0</v>
      </c>
      <c r="K65" s="615">
        <v>0</v>
      </c>
      <c r="L65" s="615">
        <v>0</v>
      </c>
      <c r="M65" s="615">
        <v>0</v>
      </c>
      <c r="N65" s="615">
        <v>0</v>
      </c>
      <c r="O65" s="624">
        <v>0</v>
      </c>
      <c r="P65" s="625">
        <v>0</v>
      </c>
    </row>
    <row r="66" spans="1:16" s="20" customFormat="1" x14ac:dyDescent="0.2">
      <c r="A66" s="534" t="s">
        <v>80</v>
      </c>
      <c r="B66" s="622">
        <f t="shared" si="2"/>
        <v>0</v>
      </c>
      <c r="C66" s="615">
        <v>0</v>
      </c>
      <c r="D66" s="615">
        <v>0</v>
      </c>
      <c r="E66" s="615">
        <v>0</v>
      </c>
      <c r="F66" s="615">
        <v>0</v>
      </c>
      <c r="G66" s="615">
        <v>0</v>
      </c>
      <c r="H66" s="615">
        <v>0</v>
      </c>
      <c r="I66" s="623">
        <v>0</v>
      </c>
      <c r="J66" s="622">
        <f t="shared" si="3"/>
        <v>0</v>
      </c>
      <c r="K66" s="615">
        <v>0</v>
      </c>
      <c r="L66" s="615">
        <v>0</v>
      </c>
      <c r="M66" s="615">
        <v>0</v>
      </c>
      <c r="N66" s="615">
        <v>0</v>
      </c>
      <c r="O66" s="624">
        <v>0</v>
      </c>
      <c r="P66" s="625">
        <v>0</v>
      </c>
    </row>
    <row r="67" spans="1:16" s="20" customFormat="1" x14ac:dyDescent="0.2">
      <c r="A67" s="534" t="s">
        <v>81</v>
      </c>
      <c r="B67" s="622">
        <f t="shared" si="2"/>
        <v>1</v>
      </c>
      <c r="C67" s="615">
        <v>1</v>
      </c>
      <c r="D67" s="615">
        <v>0</v>
      </c>
      <c r="E67" s="615">
        <v>0</v>
      </c>
      <c r="F67" s="615">
        <v>0</v>
      </c>
      <c r="G67" s="615">
        <v>0</v>
      </c>
      <c r="H67" s="615">
        <v>0</v>
      </c>
      <c r="I67" s="623">
        <f>1-SUM(C67:G67)</f>
        <v>0</v>
      </c>
      <c r="J67" s="622">
        <f t="shared" si="3"/>
        <v>0</v>
      </c>
      <c r="K67" s="615">
        <v>0</v>
      </c>
      <c r="L67" s="615">
        <v>0</v>
      </c>
      <c r="M67" s="615">
        <v>0</v>
      </c>
      <c r="N67" s="615">
        <v>0</v>
      </c>
      <c r="O67" s="624">
        <v>0</v>
      </c>
      <c r="P67" s="625">
        <v>0</v>
      </c>
    </row>
    <row r="68" spans="1:16" s="20" customFormat="1" x14ac:dyDescent="0.2">
      <c r="A68" s="534" t="s">
        <v>82</v>
      </c>
      <c r="B68" s="622">
        <f t="shared" si="2"/>
        <v>0</v>
      </c>
      <c r="C68" s="615">
        <v>0</v>
      </c>
      <c r="D68" s="615">
        <v>0</v>
      </c>
      <c r="E68" s="615">
        <v>0</v>
      </c>
      <c r="F68" s="615">
        <v>0</v>
      </c>
      <c r="G68" s="615">
        <v>0</v>
      </c>
      <c r="H68" s="615">
        <v>0</v>
      </c>
      <c r="I68" s="623">
        <v>0</v>
      </c>
      <c r="J68" s="622">
        <f t="shared" si="3"/>
        <v>0</v>
      </c>
      <c r="K68" s="615">
        <v>0</v>
      </c>
      <c r="L68" s="615">
        <v>0</v>
      </c>
      <c r="M68" s="615">
        <v>0</v>
      </c>
      <c r="N68" s="615">
        <v>0</v>
      </c>
      <c r="O68" s="624">
        <v>0</v>
      </c>
      <c r="P68" s="625">
        <v>0</v>
      </c>
    </row>
    <row r="69" spans="1:16" s="20" customFormat="1" x14ac:dyDescent="0.2">
      <c r="A69" s="534" t="s">
        <v>83</v>
      </c>
      <c r="B69" s="622">
        <f t="shared" si="2"/>
        <v>0</v>
      </c>
      <c r="C69" s="615">
        <v>0</v>
      </c>
      <c r="D69" s="615">
        <v>0</v>
      </c>
      <c r="E69" s="615">
        <v>0</v>
      </c>
      <c r="F69" s="615">
        <v>0</v>
      </c>
      <c r="G69" s="615">
        <v>0</v>
      </c>
      <c r="H69" s="615">
        <v>0</v>
      </c>
      <c r="I69" s="623">
        <v>0</v>
      </c>
      <c r="J69" s="622">
        <f t="shared" si="3"/>
        <v>0</v>
      </c>
      <c r="K69" s="615">
        <v>0</v>
      </c>
      <c r="L69" s="615">
        <v>0</v>
      </c>
      <c r="M69" s="615">
        <v>0</v>
      </c>
      <c r="N69" s="615">
        <v>0</v>
      </c>
      <c r="O69" s="624">
        <v>0</v>
      </c>
      <c r="P69" s="625">
        <v>0</v>
      </c>
    </row>
    <row r="70" spans="1:16" s="20" customFormat="1" x14ac:dyDescent="0.2">
      <c r="A70" s="534" t="s">
        <v>84</v>
      </c>
      <c r="B70" s="622">
        <f t="shared" si="2"/>
        <v>0</v>
      </c>
      <c r="C70" s="615">
        <v>0</v>
      </c>
      <c r="D70" s="615">
        <v>0</v>
      </c>
      <c r="E70" s="615">
        <v>0</v>
      </c>
      <c r="F70" s="615">
        <v>0</v>
      </c>
      <c r="G70" s="615">
        <v>0</v>
      </c>
      <c r="H70" s="615">
        <v>0</v>
      </c>
      <c r="I70" s="623">
        <v>0</v>
      </c>
      <c r="J70" s="622">
        <f t="shared" si="3"/>
        <v>0</v>
      </c>
      <c r="K70" s="615">
        <v>0</v>
      </c>
      <c r="L70" s="615">
        <v>0</v>
      </c>
      <c r="M70" s="615">
        <v>0</v>
      </c>
      <c r="N70" s="615">
        <v>0</v>
      </c>
      <c r="O70" s="624">
        <v>0</v>
      </c>
      <c r="P70" s="625">
        <v>0</v>
      </c>
    </row>
    <row r="71" spans="1:16" s="20" customFormat="1" x14ac:dyDescent="0.2">
      <c r="A71" s="534" t="s">
        <v>85</v>
      </c>
      <c r="B71" s="622">
        <f t="shared" si="2"/>
        <v>0</v>
      </c>
      <c r="C71" s="615">
        <v>0</v>
      </c>
      <c r="D71" s="615">
        <v>0</v>
      </c>
      <c r="E71" s="615">
        <v>0</v>
      </c>
      <c r="F71" s="615">
        <v>0</v>
      </c>
      <c r="G71" s="615">
        <v>0</v>
      </c>
      <c r="H71" s="615">
        <v>0</v>
      </c>
      <c r="I71" s="623">
        <v>0</v>
      </c>
      <c r="J71" s="622">
        <f t="shared" si="3"/>
        <v>0</v>
      </c>
      <c r="K71" s="615">
        <v>0</v>
      </c>
      <c r="L71" s="615">
        <v>0</v>
      </c>
      <c r="M71" s="615">
        <v>0</v>
      </c>
      <c r="N71" s="615">
        <v>0</v>
      </c>
      <c r="O71" s="624">
        <v>0</v>
      </c>
      <c r="P71" s="625">
        <v>0</v>
      </c>
    </row>
    <row r="72" spans="1:16" s="20" customFormat="1" x14ac:dyDescent="0.2">
      <c r="A72" s="534" t="s">
        <v>86</v>
      </c>
      <c r="B72" s="622">
        <f t="shared" si="2"/>
        <v>0</v>
      </c>
      <c r="C72" s="615">
        <v>0</v>
      </c>
      <c r="D72" s="615">
        <v>0</v>
      </c>
      <c r="E72" s="615">
        <v>0</v>
      </c>
      <c r="F72" s="615">
        <v>0</v>
      </c>
      <c r="G72" s="615">
        <v>0</v>
      </c>
      <c r="H72" s="615">
        <v>0</v>
      </c>
      <c r="I72" s="623">
        <v>0</v>
      </c>
      <c r="J72" s="622">
        <f t="shared" si="3"/>
        <v>0</v>
      </c>
      <c r="K72" s="615">
        <v>0</v>
      </c>
      <c r="L72" s="615">
        <v>0</v>
      </c>
      <c r="M72" s="615">
        <v>0</v>
      </c>
      <c r="N72" s="615">
        <v>0</v>
      </c>
      <c r="O72" s="624">
        <v>0</v>
      </c>
      <c r="P72" s="625">
        <v>0</v>
      </c>
    </row>
    <row r="73" spans="1:16" s="20" customFormat="1" x14ac:dyDescent="0.2">
      <c r="A73" s="534" t="s">
        <v>87</v>
      </c>
      <c r="B73" s="622">
        <f t="shared" si="2"/>
        <v>0</v>
      </c>
      <c r="C73" s="615">
        <v>0</v>
      </c>
      <c r="D73" s="615">
        <v>0</v>
      </c>
      <c r="E73" s="615">
        <v>0</v>
      </c>
      <c r="F73" s="615">
        <v>0</v>
      </c>
      <c r="G73" s="615">
        <v>0</v>
      </c>
      <c r="H73" s="615">
        <v>0</v>
      </c>
      <c r="I73" s="623">
        <v>0</v>
      </c>
      <c r="J73" s="622">
        <f t="shared" si="3"/>
        <v>0</v>
      </c>
      <c r="K73" s="615">
        <v>0</v>
      </c>
      <c r="L73" s="615">
        <v>0</v>
      </c>
      <c r="M73" s="615">
        <v>0</v>
      </c>
      <c r="N73" s="615">
        <v>0</v>
      </c>
      <c r="O73" s="624">
        <v>0</v>
      </c>
      <c r="P73" s="625">
        <v>0</v>
      </c>
    </row>
    <row r="74" spans="1:16" s="20" customFormat="1" x14ac:dyDescent="0.2">
      <c r="A74" s="534" t="s">
        <v>88</v>
      </c>
      <c r="B74" s="622">
        <f t="shared" si="2"/>
        <v>0</v>
      </c>
      <c r="C74" s="615">
        <v>0</v>
      </c>
      <c r="D74" s="615">
        <v>0</v>
      </c>
      <c r="E74" s="615">
        <v>0</v>
      </c>
      <c r="F74" s="615">
        <v>0</v>
      </c>
      <c r="G74" s="615">
        <v>0</v>
      </c>
      <c r="H74" s="615">
        <v>0</v>
      </c>
      <c r="I74" s="623">
        <v>0</v>
      </c>
      <c r="J74" s="622">
        <f t="shared" si="3"/>
        <v>0</v>
      </c>
      <c r="K74" s="615">
        <v>0</v>
      </c>
      <c r="L74" s="615">
        <v>0</v>
      </c>
      <c r="M74" s="615">
        <v>0</v>
      </c>
      <c r="N74" s="615">
        <v>0</v>
      </c>
      <c r="O74" s="624">
        <v>0</v>
      </c>
      <c r="P74" s="625">
        <v>0</v>
      </c>
    </row>
    <row r="75" spans="1:16" s="20" customFormat="1" x14ac:dyDescent="0.2">
      <c r="A75" s="534" t="s">
        <v>89</v>
      </c>
      <c r="B75" s="622">
        <f t="shared" si="2"/>
        <v>2</v>
      </c>
      <c r="C75" s="615">
        <v>1</v>
      </c>
      <c r="D75" s="615">
        <v>0</v>
      </c>
      <c r="E75" s="615">
        <v>1</v>
      </c>
      <c r="F75" s="615">
        <v>0</v>
      </c>
      <c r="G75" s="615">
        <v>0</v>
      </c>
      <c r="H75" s="615">
        <v>0</v>
      </c>
      <c r="I75" s="623">
        <f>2-SUM(C75:G75)</f>
        <v>0</v>
      </c>
      <c r="J75" s="622">
        <f t="shared" si="3"/>
        <v>0</v>
      </c>
      <c r="K75" s="615">
        <v>0</v>
      </c>
      <c r="L75" s="615">
        <v>0</v>
      </c>
      <c r="M75" s="615">
        <v>0</v>
      </c>
      <c r="N75" s="615">
        <v>0</v>
      </c>
      <c r="O75" s="624">
        <v>0</v>
      </c>
      <c r="P75" s="625">
        <v>0</v>
      </c>
    </row>
    <row r="76" spans="1:16" s="20" customFormat="1" x14ac:dyDescent="0.2">
      <c r="A76" s="534" t="s">
        <v>90</v>
      </c>
      <c r="B76" s="622">
        <f t="shared" si="2"/>
        <v>0</v>
      </c>
      <c r="C76" s="615">
        <v>0</v>
      </c>
      <c r="D76" s="615">
        <v>0</v>
      </c>
      <c r="E76" s="615">
        <v>0</v>
      </c>
      <c r="F76" s="615">
        <v>0</v>
      </c>
      <c r="G76" s="615">
        <v>0</v>
      </c>
      <c r="H76" s="615">
        <v>0</v>
      </c>
      <c r="I76" s="623">
        <v>0</v>
      </c>
      <c r="J76" s="622">
        <f t="shared" si="3"/>
        <v>0</v>
      </c>
      <c r="K76" s="615">
        <v>0</v>
      </c>
      <c r="L76" s="615">
        <v>0</v>
      </c>
      <c r="M76" s="615">
        <v>0</v>
      </c>
      <c r="N76" s="615">
        <v>0</v>
      </c>
      <c r="O76" s="624">
        <v>0</v>
      </c>
      <c r="P76" s="625">
        <v>0</v>
      </c>
    </row>
    <row r="77" spans="1:16" s="20" customFormat="1" x14ac:dyDescent="0.2">
      <c r="A77" s="534" t="s">
        <v>91</v>
      </c>
      <c r="B77" s="622">
        <f t="shared" si="2"/>
        <v>0</v>
      </c>
      <c r="C77" s="615">
        <v>0</v>
      </c>
      <c r="D77" s="615">
        <v>0</v>
      </c>
      <c r="E77" s="615">
        <v>0</v>
      </c>
      <c r="F77" s="615">
        <v>0</v>
      </c>
      <c r="G77" s="615">
        <v>0</v>
      </c>
      <c r="H77" s="615">
        <v>0</v>
      </c>
      <c r="I77" s="623">
        <v>0</v>
      </c>
      <c r="J77" s="622">
        <f t="shared" si="3"/>
        <v>0</v>
      </c>
      <c r="K77" s="615">
        <v>0</v>
      </c>
      <c r="L77" s="615">
        <v>0</v>
      </c>
      <c r="M77" s="615">
        <v>0</v>
      </c>
      <c r="N77" s="615">
        <v>0</v>
      </c>
      <c r="O77" s="624">
        <v>0</v>
      </c>
      <c r="P77" s="625">
        <v>0</v>
      </c>
    </row>
    <row r="78" spans="1:16" s="20" customFormat="1" x14ac:dyDescent="0.2">
      <c r="A78" s="534" t="s">
        <v>92</v>
      </c>
      <c r="B78" s="622">
        <f t="shared" si="2"/>
        <v>0</v>
      </c>
      <c r="C78" s="615">
        <v>0</v>
      </c>
      <c r="D78" s="615">
        <v>0</v>
      </c>
      <c r="E78" s="615">
        <v>0</v>
      </c>
      <c r="F78" s="615">
        <v>0</v>
      </c>
      <c r="G78" s="615">
        <v>0</v>
      </c>
      <c r="H78" s="615">
        <v>0</v>
      </c>
      <c r="I78" s="623">
        <v>0</v>
      </c>
      <c r="J78" s="622">
        <f t="shared" si="3"/>
        <v>0</v>
      </c>
      <c r="K78" s="615">
        <v>0</v>
      </c>
      <c r="L78" s="615">
        <v>0</v>
      </c>
      <c r="M78" s="615">
        <v>0</v>
      </c>
      <c r="N78" s="615">
        <v>0</v>
      </c>
      <c r="O78" s="624">
        <v>0</v>
      </c>
      <c r="P78" s="625">
        <v>0</v>
      </c>
    </row>
    <row r="79" spans="1:16" s="20" customFormat="1" x14ac:dyDescent="0.2">
      <c r="A79" s="534" t="s">
        <v>93</v>
      </c>
      <c r="B79" s="622">
        <f t="shared" si="2"/>
        <v>1</v>
      </c>
      <c r="C79" s="615">
        <v>1</v>
      </c>
      <c r="D79" s="615">
        <v>0</v>
      </c>
      <c r="E79" s="615">
        <v>0</v>
      </c>
      <c r="F79" s="615">
        <v>0</v>
      </c>
      <c r="G79" s="615">
        <v>0</v>
      </c>
      <c r="H79" s="615">
        <v>0</v>
      </c>
      <c r="I79" s="623">
        <f>1-SUM(C79:G79)</f>
        <v>0</v>
      </c>
      <c r="J79" s="622">
        <f t="shared" si="3"/>
        <v>0</v>
      </c>
      <c r="K79" s="615">
        <v>0</v>
      </c>
      <c r="L79" s="615">
        <v>0</v>
      </c>
      <c r="M79" s="615">
        <v>0</v>
      </c>
      <c r="N79" s="615">
        <v>0</v>
      </c>
      <c r="O79" s="624">
        <v>0</v>
      </c>
      <c r="P79" s="625">
        <v>0</v>
      </c>
    </row>
    <row r="80" spans="1:16" s="20" customFormat="1" x14ac:dyDescent="0.2">
      <c r="A80" s="534" t="s">
        <v>94</v>
      </c>
      <c r="B80" s="622">
        <f t="shared" si="2"/>
        <v>1</v>
      </c>
      <c r="C80" s="615">
        <v>1</v>
      </c>
      <c r="D80" s="615">
        <v>0</v>
      </c>
      <c r="E80" s="615">
        <v>0</v>
      </c>
      <c r="F80" s="615">
        <v>0</v>
      </c>
      <c r="G80" s="615">
        <v>0</v>
      </c>
      <c r="H80" s="615">
        <v>0</v>
      </c>
      <c r="I80" s="623">
        <f>1-SUM(C80:G80)</f>
        <v>0</v>
      </c>
      <c r="J80" s="622">
        <f t="shared" si="3"/>
        <v>0</v>
      </c>
      <c r="K80" s="615">
        <v>0</v>
      </c>
      <c r="L80" s="615">
        <v>0</v>
      </c>
      <c r="M80" s="615">
        <v>0</v>
      </c>
      <c r="N80" s="615">
        <v>0</v>
      </c>
      <c r="O80" s="624">
        <v>0</v>
      </c>
      <c r="P80" s="625">
        <v>0</v>
      </c>
    </row>
    <row r="81" spans="1:16" s="20" customFormat="1" ht="13.5" thickBot="1" x14ac:dyDescent="0.25">
      <c r="A81" s="626" t="s">
        <v>95</v>
      </c>
      <c r="B81" s="630">
        <f>SUM(C81:I81)</f>
        <v>1</v>
      </c>
      <c r="C81" s="628">
        <v>1</v>
      </c>
      <c r="D81" s="628">
        <v>0</v>
      </c>
      <c r="E81" s="628">
        <v>0</v>
      </c>
      <c r="F81" s="628">
        <v>0</v>
      </c>
      <c r="G81" s="628">
        <v>0</v>
      </c>
      <c r="H81" s="628">
        <v>0</v>
      </c>
      <c r="I81" s="629">
        <f>1-SUM(C81:G81)</f>
        <v>0</v>
      </c>
      <c r="J81" s="630">
        <f>SUM(K81:O81)</f>
        <v>0</v>
      </c>
      <c r="K81" s="628">
        <v>0</v>
      </c>
      <c r="L81" s="628">
        <v>0</v>
      </c>
      <c r="M81" s="628">
        <v>0</v>
      </c>
      <c r="N81" s="628">
        <v>0</v>
      </c>
      <c r="O81" s="631">
        <v>0</v>
      </c>
      <c r="P81" s="632">
        <v>0</v>
      </c>
    </row>
    <row r="82" spans="1:16" s="20" customFormat="1" x14ac:dyDescent="0.2">
      <c r="A82" s="36" t="s">
        <v>614</v>
      </c>
      <c r="B82" s="634"/>
      <c r="C82" s="161"/>
      <c r="D82" s="161"/>
      <c r="E82" s="161"/>
      <c r="F82" s="161"/>
      <c r="G82" s="161"/>
      <c r="H82" s="161"/>
      <c r="I82" s="161"/>
      <c r="J82" s="634"/>
      <c r="K82" s="161"/>
      <c r="L82" s="161"/>
      <c r="M82" s="161"/>
      <c r="N82" s="161"/>
      <c r="O82" s="161"/>
      <c r="P82" s="37"/>
    </row>
    <row r="83" spans="1:16" s="20" customFormat="1" x14ac:dyDescent="0.2">
      <c r="A83" s="168"/>
      <c r="B83" s="635"/>
      <c r="C83" s="168"/>
      <c r="D83" s="168"/>
      <c r="E83" s="168"/>
      <c r="F83" s="168"/>
      <c r="G83" s="168"/>
      <c r="H83" s="168"/>
      <c r="I83" s="168"/>
      <c r="J83" s="635"/>
      <c r="K83" s="168"/>
      <c r="L83" s="168"/>
      <c r="M83" s="168"/>
      <c r="N83" s="168"/>
      <c r="O83" s="168"/>
      <c r="P83" s="635"/>
    </row>
    <row r="84" spans="1:16" s="20" customFormat="1" x14ac:dyDescent="0.2">
      <c r="A84" s="168"/>
      <c r="B84" s="635"/>
      <c r="C84" s="168"/>
      <c r="D84" s="168"/>
      <c r="E84" s="168"/>
      <c r="F84" s="168"/>
      <c r="G84" s="168"/>
      <c r="H84" s="168"/>
      <c r="I84" s="168"/>
      <c r="J84" s="635"/>
      <c r="K84" s="168"/>
      <c r="L84" s="168"/>
      <c r="M84" s="168"/>
      <c r="N84" s="168"/>
      <c r="O84" s="168"/>
      <c r="P84" s="635"/>
    </row>
    <row r="85" spans="1:16" s="20" customFormat="1" x14ac:dyDescent="0.2">
      <c r="A85" s="756"/>
      <c r="B85" s="635"/>
      <c r="C85" s="168"/>
      <c r="D85" s="168"/>
      <c r="E85" s="168"/>
      <c r="F85" s="168"/>
      <c r="G85" s="168"/>
      <c r="H85" s="168"/>
      <c r="I85" s="168"/>
      <c r="J85" s="635"/>
      <c r="K85" s="168"/>
      <c r="L85" s="168"/>
      <c r="M85" s="168"/>
      <c r="N85" s="168"/>
      <c r="O85" s="168"/>
      <c r="P85" s="635"/>
    </row>
    <row r="86" spans="1:16" s="50" customFormat="1" x14ac:dyDescent="0.2">
      <c r="A86" s="681"/>
      <c r="B86" s="634"/>
      <c r="C86" s="634"/>
      <c r="D86" s="634"/>
      <c r="E86" s="634"/>
      <c r="F86" s="634"/>
      <c r="G86" s="634"/>
      <c r="H86" s="634"/>
      <c r="I86" s="634"/>
      <c r="J86" s="634"/>
      <c r="K86" s="161"/>
      <c r="L86" s="161"/>
      <c r="M86" s="161"/>
      <c r="N86" s="161"/>
      <c r="O86" s="161"/>
      <c r="P86" s="634"/>
    </row>
    <row r="87" spans="1:16" s="50" customFormat="1" ht="15.75" x14ac:dyDescent="0.25">
      <c r="A87" s="755"/>
      <c r="B87" s="634"/>
      <c r="C87" s="634"/>
      <c r="D87" s="161"/>
      <c r="E87" s="161"/>
      <c r="F87" s="161"/>
      <c r="G87" s="161"/>
      <c r="H87" s="161"/>
      <c r="I87" s="161"/>
      <c r="J87" s="161"/>
      <c r="K87" s="161"/>
      <c r="L87" s="161"/>
      <c r="M87" s="161"/>
      <c r="N87" s="161"/>
      <c r="O87" s="161"/>
      <c r="P87" s="634"/>
    </row>
    <row r="88" spans="1:16" s="50" customFormat="1" ht="15" x14ac:dyDescent="0.2">
      <c r="A88" s="681"/>
      <c r="B88" s="634"/>
      <c r="C88" s="161"/>
      <c r="D88" s="161"/>
      <c r="E88" s="161"/>
      <c r="F88" s="161"/>
      <c r="G88" s="161"/>
      <c r="H88" s="161"/>
      <c r="I88" s="161"/>
      <c r="J88" s="161"/>
      <c r="K88" s="636"/>
      <c r="L88" s="636"/>
      <c r="M88" s="636"/>
      <c r="N88" s="636"/>
      <c r="O88" s="161"/>
      <c r="P88" s="634"/>
    </row>
    <row r="89" spans="1:16" s="50" customFormat="1" ht="15.75" x14ac:dyDescent="0.25">
      <c r="A89" s="755"/>
      <c r="B89" s="634"/>
      <c r="C89" s="161"/>
      <c r="D89" s="161"/>
      <c r="E89" s="161"/>
      <c r="F89" s="161"/>
      <c r="G89" s="161"/>
      <c r="H89" s="161"/>
      <c r="I89" s="161"/>
      <c r="J89" s="161"/>
      <c r="K89" s="161"/>
      <c r="L89" s="161"/>
      <c r="M89" s="161"/>
      <c r="N89" s="161"/>
      <c r="O89" s="161"/>
      <c r="P89" s="634"/>
    </row>
    <row r="90" spans="1:16" s="50" customFormat="1" x14ac:dyDescent="0.2">
      <c r="A90" s="681"/>
      <c r="B90" s="634"/>
      <c r="C90" s="161"/>
      <c r="D90" s="161"/>
      <c r="E90" s="161"/>
      <c r="F90" s="161"/>
      <c r="G90" s="161"/>
      <c r="H90" s="161"/>
      <c r="I90" s="161"/>
      <c r="J90" s="161"/>
      <c r="K90" s="161"/>
      <c r="L90" s="161"/>
      <c r="M90" s="161"/>
      <c r="N90" s="161"/>
      <c r="O90" s="161"/>
      <c r="P90" s="634"/>
    </row>
    <row r="91" spans="1:16" s="50" customFormat="1" x14ac:dyDescent="0.2">
      <c r="A91" s="681"/>
      <c r="B91" s="634"/>
      <c r="C91" s="161"/>
      <c r="D91" s="161"/>
      <c r="E91" s="161"/>
      <c r="F91" s="161"/>
      <c r="G91" s="161"/>
      <c r="H91" s="161"/>
      <c r="I91" s="161"/>
      <c r="J91" s="161"/>
      <c r="K91" s="161"/>
      <c r="L91" s="161"/>
      <c r="M91" s="161"/>
      <c r="N91" s="161"/>
      <c r="O91" s="161"/>
      <c r="P91" s="634"/>
    </row>
    <row r="92" spans="1:16" s="50" customFormat="1" x14ac:dyDescent="0.2">
      <c r="A92" s="681"/>
      <c r="B92" s="634"/>
      <c r="C92" s="161"/>
      <c r="D92" s="161"/>
      <c r="E92" s="161"/>
      <c r="F92" s="161"/>
      <c r="G92" s="161"/>
      <c r="H92" s="161"/>
      <c r="I92" s="161"/>
      <c r="J92" s="161"/>
      <c r="K92" s="161"/>
      <c r="L92" s="161"/>
      <c r="M92" s="161"/>
      <c r="N92" s="161"/>
      <c r="O92" s="161"/>
      <c r="P92" s="634"/>
    </row>
    <row r="93" spans="1:16" s="50" customFormat="1" x14ac:dyDescent="0.2">
      <c r="A93" s="681"/>
      <c r="B93" s="634"/>
      <c r="C93" s="161"/>
      <c r="D93" s="161"/>
      <c r="E93" s="161"/>
      <c r="F93" s="161"/>
      <c r="G93" s="161"/>
      <c r="H93" s="161"/>
      <c r="I93" s="161"/>
      <c r="J93" s="161"/>
      <c r="K93" s="161"/>
      <c r="L93" s="161"/>
      <c r="M93" s="161"/>
      <c r="N93" s="161"/>
      <c r="O93" s="161"/>
      <c r="P93" s="634"/>
    </row>
    <row r="94" spans="1:16" s="50" customFormat="1" x14ac:dyDescent="0.2">
      <c r="A94" s="681"/>
      <c r="B94" s="634"/>
      <c r="C94" s="161"/>
      <c r="D94" s="161"/>
      <c r="E94" s="161"/>
      <c r="F94" s="161"/>
      <c r="G94" s="161"/>
      <c r="H94" s="161"/>
      <c r="I94" s="161"/>
      <c r="J94" s="161"/>
      <c r="K94" s="161"/>
      <c r="L94" s="161"/>
      <c r="M94" s="161"/>
      <c r="N94" s="161"/>
      <c r="O94" s="161"/>
      <c r="P94" s="634"/>
    </row>
    <row r="95" spans="1:16" s="50" customFormat="1" x14ac:dyDescent="0.2">
      <c r="A95" s="681"/>
      <c r="B95" s="634"/>
      <c r="C95" s="161"/>
      <c r="D95" s="161"/>
      <c r="E95" s="161"/>
      <c r="F95" s="161"/>
      <c r="G95" s="161"/>
      <c r="H95" s="161"/>
      <c r="I95" s="161"/>
      <c r="J95" s="634"/>
      <c r="K95" s="161"/>
      <c r="L95" s="161"/>
      <c r="M95" s="161"/>
      <c r="N95" s="161"/>
      <c r="O95" s="161"/>
      <c r="P95" s="634"/>
    </row>
    <row r="96" spans="1:16" s="50" customFormat="1" x14ac:dyDescent="0.2">
      <c r="A96" s="681"/>
      <c r="B96" s="634"/>
      <c r="C96" s="161"/>
      <c r="D96" s="161"/>
      <c r="E96" s="161"/>
      <c r="F96" s="161"/>
      <c r="G96" s="161"/>
      <c r="H96" s="161"/>
      <c r="I96" s="161"/>
      <c r="J96" s="634"/>
      <c r="K96" s="161"/>
      <c r="L96" s="161"/>
      <c r="M96" s="161"/>
      <c r="N96" s="161"/>
      <c r="O96" s="161"/>
      <c r="P96" s="634"/>
    </row>
    <row r="97" spans="1:16" s="50" customFormat="1" x14ac:dyDescent="0.2">
      <c r="A97" s="681"/>
      <c r="B97" s="634"/>
      <c r="C97" s="161"/>
      <c r="D97" s="161"/>
      <c r="E97" s="161"/>
      <c r="F97" s="161"/>
      <c r="G97" s="161"/>
      <c r="H97" s="161"/>
      <c r="I97" s="161"/>
      <c r="J97" s="161"/>
      <c r="K97" s="161"/>
      <c r="L97" s="161"/>
      <c r="M97" s="161"/>
      <c r="N97" s="161"/>
      <c r="O97" s="161"/>
      <c r="P97" s="634"/>
    </row>
    <row r="98" spans="1:16" s="50" customFormat="1" ht="15" x14ac:dyDescent="0.2">
      <c r="A98" s="681"/>
      <c r="B98" s="634"/>
      <c r="C98" s="161"/>
      <c r="D98" s="161"/>
      <c r="E98" s="161"/>
      <c r="F98" s="161"/>
      <c r="G98" s="161"/>
      <c r="H98" s="161"/>
      <c r="I98" s="161"/>
      <c r="J98" s="161"/>
      <c r="K98" s="636"/>
      <c r="L98" s="636"/>
      <c r="M98" s="636"/>
      <c r="N98" s="636"/>
      <c r="O98" s="161"/>
      <c r="P98" s="634"/>
    </row>
    <row r="99" spans="1:16" s="50" customFormat="1" x14ac:dyDescent="0.2">
      <c r="A99" s="681"/>
      <c r="B99" s="634"/>
      <c r="C99" s="161"/>
      <c r="D99" s="161"/>
      <c r="E99" s="161"/>
      <c r="F99" s="161"/>
      <c r="G99" s="161"/>
      <c r="H99" s="161"/>
      <c r="I99" s="161"/>
      <c r="J99" s="161"/>
      <c r="K99" s="161"/>
      <c r="L99" s="161"/>
      <c r="M99" s="161"/>
      <c r="N99" s="161"/>
      <c r="O99" s="161"/>
      <c r="P99" s="634"/>
    </row>
    <row r="100" spans="1:16" s="50" customFormat="1" x14ac:dyDescent="0.2">
      <c r="A100" s="681"/>
      <c r="B100" s="634"/>
      <c r="C100" s="161"/>
      <c r="D100" s="161"/>
      <c r="E100" s="161"/>
      <c r="F100" s="161"/>
      <c r="G100" s="161"/>
      <c r="H100" s="161"/>
      <c r="I100" s="161"/>
      <c r="J100" s="161"/>
      <c r="K100" s="161"/>
      <c r="L100" s="161"/>
      <c r="M100" s="161"/>
      <c r="N100" s="161"/>
      <c r="O100" s="161"/>
      <c r="P100" s="634"/>
    </row>
    <row r="101" spans="1:16" s="50" customFormat="1" x14ac:dyDescent="0.2">
      <c r="A101" s="681"/>
      <c r="B101" s="634"/>
      <c r="C101" s="161"/>
      <c r="D101" s="161"/>
      <c r="E101" s="161"/>
      <c r="F101" s="161"/>
      <c r="G101" s="161"/>
      <c r="H101" s="161"/>
      <c r="I101" s="161"/>
      <c r="J101" s="161"/>
      <c r="K101" s="161"/>
      <c r="L101" s="161"/>
      <c r="M101" s="161"/>
      <c r="N101" s="161"/>
      <c r="O101" s="161"/>
      <c r="P101" s="634"/>
    </row>
    <row r="102" spans="1:16" s="50" customFormat="1" x14ac:dyDescent="0.2">
      <c r="A102" s="756"/>
      <c r="B102" s="634"/>
      <c r="C102" s="161"/>
      <c r="D102" s="161"/>
      <c r="E102" s="161"/>
      <c r="F102" s="161"/>
      <c r="G102" s="161"/>
      <c r="H102" s="161"/>
      <c r="I102" s="161"/>
      <c r="J102" s="634"/>
      <c r="K102" s="161"/>
      <c r="L102" s="161"/>
      <c r="M102" s="161"/>
      <c r="N102" s="161"/>
      <c r="O102" s="161"/>
      <c r="P102" s="634"/>
    </row>
    <row r="103" spans="1:16" s="50" customFormat="1" x14ac:dyDescent="0.2">
      <c r="A103" s="681"/>
      <c r="B103" s="634"/>
      <c r="C103" s="161"/>
      <c r="D103" s="161"/>
      <c r="E103" s="161"/>
      <c r="F103" s="161"/>
      <c r="G103" s="161"/>
      <c r="H103" s="161"/>
      <c r="I103" s="161"/>
      <c r="J103" s="634"/>
      <c r="K103" s="161"/>
      <c r="L103" s="161"/>
      <c r="M103" s="161"/>
      <c r="N103" s="161"/>
      <c r="O103" s="161"/>
      <c r="P103" s="634"/>
    </row>
    <row r="104" spans="1:16" s="50" customFormat="1" x14ac:dyDescent="0.2">
      <c r="A104" s="681"/>
      <c r="B104" s="634"/>
      <c r="C104" s="161"/>
      <c r="D104" s="161"/>
      <c r="E104" s="161"/>
      <c r="F104" s="161"/>
      <c r="G104" s="161"/>
      <c r="H104" s="161"/>
      <c r="I104" s="161"/>
      <c r="J104" s="634"/>
      <c r="K104" s="161"/>
      <c r="L104" s="161"/>
      <c r="M104" s="161"/>
      <c r="N104" s="161"/>
      <c r="O104" s="161"/>
      <c r="P104" s="634"/>
    </row>
    <row r="105" spans="1:16" s="50" customFormat="1" x14ac:dyDescent="0.2">
      <c r="A105" s="681"/>
      <c r="B105" s="634"/>
      <c r="C105" s="161"/>
      <c r="D105" s="161"/>
      <c r="E105" s="161"/>
      <c r="F105" s="161"/>
      <c r="G105" s="161"/>
      <c r="H105" s="161"/>
      <c r="I105" s="161"/>
      <c r="J105" s="161"/>
      <c r="K105" s="161"/>
      <c r="L105" s="161"/>
      <c r="M105" s="161"/>
      <c r="N105" s="161"/>
      <c r="O105" s="161"/>
      <c r="P105" s="634"/>
    </row>
    <row r="106" spans="1:16" s="50" customFormat="1" x14ac:dyDescent="0.2">
      <c r="A106" s="681"/>
      <c r="B106" s="634"/>
      <c r="C106" s="161"/>
      <c r="D106" s="161"/>
      <c r="E106" s="161"/>
      <c r="F106" s="161"/>
      <c r="G106" s="161"/>
      <c r="H106" s="161"/>
      <c r="I106" s="161"/>
      <c r="J106" s="161"/>
      <c r="K106" s="161"/>
      <c r="L106" s="161"/>
      <c r="M106" s="161"/>
      <c r="N106" s="161"/>
      <c r="O106" s="161"/>
      <c r="P106" s="634"/>
    </row>
    <row r="107" spans="1:16" s="50" customFormat="1" x14ac:dyDescent="0.2">
      <c r="A107" s="637"/>
      <c r="B107" s="634"/>
      <c r="C107" s="161"/>
      <c r="D107" s="161"/>
      <c r="E107" s="161"/>
      <c r="F107" s="161"/>
      <c r="G107" s="161"/>
      <c r="H107" s="161"/>
      <c r="I107" s="161"/>
      <c r="J107" s="161"/>
      <c r="K107" s="161"/>
      <c r="L107" s="161"/>
      <c r="M107" s="161"/>
      <c r="N107" s="161"/>
      <c r="O107" s="161"/>
      <c r="P107" s="634"/>
    </row>
    <row r="108" spans="1:16" s="50" customFormat="1" x14ac:dyDescent="0.2">
      <c r="A108" s="161"/>
      <c r="B108" s="634"/>
      <c r="C108" s="161"/>
      <c r="D108" s="161"/>
      <c r="E108" s="161"/>
      <c r="F108" s="161"/>
      <c r="G108" s="161"/>
      <c r="H108" s="161"/>
      <c r="I108" s="161"/>
      <c r="J108" s="634"/>
      <c r="K108" s="161"/>
      <c r="L108" s="161"/>
      <c r="M108" s="161"/>
      <c r="N108" s="161"/>
      <c r="O108" s="161"/>
      <c r="P108" s="634"/>
    </row>
    <row r="109" spans="1:16" s="50" customFormat="1" x14ac:dyDescent="0.2">
      <c r="A109" s="161"/>
      <c r="B109" s="634"/>
      <c r="C109" s="161"/>
      <c r="D109" s="161"/>
      <c r="E109" s="161"/>
      <c r="F109" s="161"/>
      <c r="G109" s="161"/>
      <c r="H109" s="161"/>
      <c r="I109" s="161"/>
      <c r="J109" s="634"/>
      <c r="K109" s="161"/>
      <c r="L109" s="161"/>
      <c r="M109" s="161"/>
      <c r="N109" s="161"/>
      <c r="O109" s="161"/>
      <c r="P109" s="634"/>
    </row>
    <row r="110" spans="1:16" s="50" customFormat="1" x14ac:dyDescent="0.2">
      <c r="A110" s="161"/>
      <c r="B110" s="634"/>
      <c r="C110" s="161"/>
      <c r="D110" s="161"/>
      <c r="E110" s="161"/>
      <c r="F110" s="161"/>
      <c r="G110" s="161"/>
      <c r="H110" s="161"/>
      <c r="I110" s="161"/>
      <c r="J110" s="634"/>
      <c r="K110" s="161"/>
      <c r="L110" s="161"/>
      <c r="M110" s="161"/>
      <c r="N110" s="161"/>
      <c r="O110" s="161"/>
      <c r="P110" s="634"/>
    </row>
    <row r="111" spans="1:16" s="50" customFormat="1" x14ac:dyDescent="0.2">
      <c r="A111" s="161"/>
      <c r="B111" s="634"/>
      <c r="C111" s="161"/>
      <c r="D111" s="161"/>
      <c r="E111" s="161"/>
      <c r="F111" s="161"/>
      <c r="G111" s="161"/>
      <c r="H111" s="161"/>
      <c r="I111" s="161"/>
      <c r="J111" s="634"/>
      <c r="K111" s="161"/>
      <c r="L111" s="161"/>
      <c r="M111" s="161"/>
      <c r="N111" s="161"/>
      <c r="O111" s="161"/>
      <c r="P111" s="634"/>
    </row>
    <row r="112" spans="1:16" s="50" customFormat="1" x14ac:dyDescent="0.2">
      <c r="A112" s="161"/>
      <c r="B112" s="634"/>
      <c r="C112" s="161"/>
      <c r="D112" s="161"/>
      <c r="E112" s="161"/>
      <c r="F112" s="161"/>
      <c r="G112" s="161"/>
      <c r="H112" s="161"/>
      <c r="I112" s="161"/>
      <c r="J112" s="634"/>
      <c r="K112" s="161"/>
      <c r="L112" s="161"/>
      <c r="M112" s="161"/>
      <c r="N112" s="161"/>
      <c r="O112" s="161"/>
      <c r="P112" s="634"/>
    </row>
    <row r="113" spans="1:16" s="50" customFormat="1" x14ac:dyDescent="0.2">
      <c r="A113" s="161"/>
      <c r="B113" s="634"/>
      <c r="C113" s="161"/>
      <c r="D113" s="161"/>
      <c r="E113" s="161"/>
      <c r="F113" s="161"/>
      <c r="G113" s="161"/>
      <c r="H113" s="161"/>
      <c r="I113" s="161"/>
      <c r="J113" s="634"/>
      <c r="K113" s="161"/>
      <c r="L113" s="161"/>
      <c r="M113" s="161"/>
      <c r="N113" s="161"/>
      <c r="O113" s="161"/>
      <c r="P113" s="634"/>
    </row>
    <row r="114" spans="1:16" s="50" customFormat="1" x14ac:dyDescent="0.2">
      <c r="A114" s="161"/>
      <c r="B114" s="634"/>
      <c r="C114" s="161"/>
      <c r="D114" s="161"/>
      <c r="E114" s="161"/>
      <c r="F114" s="161"/>
      <c r="G114" s="161"/>
      <c r="H114" s="161"/>
      <c r="I114" s="161"/>
      <c r="J114" s="634"/>
      <c r="K114" s="161"/>
      <c r="L114" s="161"/>
      <c r="M114" s="161"/>
      <c r="N114" s="161"/>
      <c r="O114" s="161"/>
      <c r="P114" s="634"/>
    </row>
    <row r="115" spans="1:16" s="50" customFormat="1" x14ac:dyDescent="0.2">
      <c r="A115" s="161"/>
      <c r="B115" s="634"/>
      <c r="C115" s="161"/>
      <c r="D115" s="161"/>
      <c r="E115" s="161"/>
      <c r="F115" s="161"/>
      <c r="G115" s="161"/>
      <c r="H115" s="161"/>
      <c r="I115" s="161"/>
      <c r="J115" s="634"/>
      <c r="K115" s="161"/>
      <c r="L115" s="161"/>
      <c r="M115" s="161"/>
      <c r="N115" s="161"/>
      <c r="O115" s="161"/>
      <c r="P115" s="634"/>
    </row>
    <row r="116" spans="1:16" s="50" customFormat="1" x14ac:dyDescent="0.2">
      <c r="A116" s="161"/>
      <c r="B116" s="634"/>
      <c r="C116" s="161"/>
      <c r="D116" s="161"/>
      <c r="E116" s="161"/>
      <c r="F116" s="161"/>
      <c r="G116" s="161"/>
      <c r="H116" s="161"/>
      <c r="I116" s="161"/>
      <c r="J116" s="634"/>
      <c r="K116" s="161"/>
      <c r="L116" s="161"/>
      <c r="M116" s="161"/>
      <c r="N116" s="161"/>
      <c r="O116" s="161"/>
      <c r="P116" s="634"/>
    </row>
    <row r="117" spans="1:16" s="50" customFormat="1" x14ac:dyDescent="0.2">
      <c r="A117" s="161"/>
      <c r="B117" s="634"/>
      <c r="C117" s="161"/>
      <c r="D117" s="161"/>
      <c r="E117" s="161"/>
      <c r="F117" s="161"/>
      <c r="G117" s="161"/>
      <c r="H117" s="161"/>
      <c r="I117" s="161"/>
      <c r="J117" s="634"/>
      <c r="K117" s="161"/>
      <c r="L117" s="161"/>
      <c r="M117" s="161"/>
      <c r="N117" s="161"/>
      <c r="O117" s="161"/>
      <c r="P117" s="634"/>
    </row>
    <row r="118" spans="1:16" s="50" customFormat="1" x14ac:dyDescent="0.2">
      <c r="A118" s="161"/>
      <c r="B118" s="634"/>
      <c r="C118" s="161"/>
      <c r="D118" s="161"/>
      <c r="E118" s="161"/>
      <c r="F118" s="161"/>
      <c r="G118" s="161"/>
      <c r="H118" s="161"/>
      <c r="I118" s="161"/>
      <c r="J118" s="634"/>
      <c r="K118" s="161"/>
      <c r="L118" s="161"/>
      <c r="M118" s="161"/>
      <c r="N118" s="161"/>
      <c r="O118" s="161"/>
      <c r="P118" s="634"/>
    </row>
    <row r="119" spans="1:16" s="50" customFormat="1" x14ac:dyDescent="0.2">
      <c r="A119" s="161"/>
      <c r="B119" s="634"/>
      <c r="C119" s="161"/>
      <c r="D119" s="161"/>
      <c r="E119" s="161"/>
      <c r="F119" s="161"/>
      <c r="G119" s="161"/>
      <c r="H119" s="161"/>
      <c r="I119" s="161"/>
      <c r="J119" s="634"/>
      <c r="K119" s="161"/>
      <c r="L119" s="161"/>
      <c r="M119" s="161"/>
      <c r="N119" s="161"/>
      <c r="O119" s="161"/>
      <c r="P119" s="634"/>
    </row>
    <row r="120" spans="1:16" s="50" customFormat="1" x14ac:dyDescent="0.2">
      <c r="A120" s="161"/>
      <c r="B120" s="634"/>
      <c r="C120" s="161"/>
      <c r="D120" s="161"/>
      <c r="E120" s="161"/>
      <c r="F120" s="161"/>
      <c r="G120" s="161"/>
      <c r="H120" s="161"/>
      <c r="I120" s="161"/>
      <c r="J120" s="634"/>
      <c r="K120" s="161"/>
      <c r="L120" s="161"/>
      <c r="M120" s="161"/>
      <c r="N120" s="161"/>
      <c r="O120" s="161"/>
      <c r="P120" s="634"/>
    </row>
    <row r="121" spans="1:16" s="50" customFormat="1" x14ac:dyDescent="0.2">
      <c r="A121" s="161"/>
      <c r="B121" s="634"/>
      <c r="C121" s="161"/>
      <c r="D121" s="161"/>
      <c r="E121" s="161"/>
      <c r="F121" s="161"/>
      <c r="G121" s="161"/>
      <c r="H121" s="161"/>
      <c r="I121" s="161"/>
      <c r="J121" s="634"/>
      <c r="K121" s="161"/>
      <c r="L121" s="161"/>
      <c r="M121" s="161"/>
      <c r="N121" s="161"/>
      <c r="O121" s="161"/>
      <c r="P121" s="634"/>
    </row>
    <row r="122" spans="1:16" s="50" customFormat="1" x14ac:dyDescent="0.2">
      <c r="A122" s="161"/>
      <c r="B122" s="634"/>
      <c r="C122" s="161"/>
      <c r="D122" s="161"/>
      <c r="E122" s="161"/>
      <c r="F122" s="161"/>
      <c r="G122" s="161"/>
      <c r="H122" s="161"/>
      <c r="I122" s="161"/>
      <c r="J122" s="634"/>
      <c r="K122" s="161"/>
      <c r="L122" s="161"/>
      <c r="M122" s="161"/>
      <c r="N122" s="161"/>
      <c r="O122" s="161"/>
      <c r="P122" s="634"/>
    </row>
    <row r="123" spans="1:16" s="50" customFormat="1" x14ac:dyDescent="0.2">
      <c r="A123" s="161"/>
      <c r="B123" s="634"/>
      <c r="C123" s="161"/>
      <c r="D123" s="161"/>
      <c r="E123" s="161"/>
      <c r="F123" s="161"/>
      <c r="G123" s="161"/>
      <c r="H123" s="161"/>
      <c r="I123" s="161"/>
      <c r="J123" s="634"/>
      <c r="K123" s="161"/>
      <c r="L123" s="161"/>
      <c r="M123" s="161"/>
      <c r="N123" s="161"/>
      <c r="O123" s="161"/>
      <c r="P123" s="634"/>
    </row>
    <row r="124" spans="1:16" s="50" customFormat="1" x14ac:dyDescent="0.2">
      <c r="A124" s="161"/>
      <c r="B124" s="634"/>
      <c r="C124" s="161"/>
      <c r="D124" s="161"/>
      <c r="E124" s="161"/>
      <c r="F124" s="161"/>
      <c r="G124" s="161"/>
      <c r="H124" s="161"/>
      <c r="I124" s="161"/>
      <c r="J124" s="634"/>
      <c r="K124" s="161"/>
      <c r="L124" s="161"/>
      <c r="M124" s="161"/>
      <c r="N124" s="161"/>
      <c r="O124" s="161"/>
      <c r="P124" s="634"/>
    </row>
    <row r="125" spans="1:16" s="50" customFormat="1" x14ac:dyDescent="0.2">
      <c r="A125" s="161"/>
      <c r="B125" s="634"/>
      <c r="C125" s="161"/>
      <c r="D125" s="161"/>
      <c r="E125" s="161"/>
      <c r="F125" s="161"/>
      <c r="G125" s="161"/>
      <c r="H125" s="161"/>
      <c r="I125" s="161"/>
      <c r="J125" s="634"/>
      <c r="K125" s="161"/>
      <c r="L125" s="161"/>
      <c r="M125" s="161"/>
      <c r="N125" s="161"/>
      <c r="O125" s="161"/>
      <c r="P125" s="634"/>
    </row>
    <row r="126" spans="1:16" s="50" customFormat="1" x14ac:dyDescent="0.2">
      <c r="A126" s="161"/>
      <c r="B126" s="634"/>
      <c r="C126" s="161"/>
      <c r="D126" s="161"/>
      <c r="E126" s="161"/>
      <c r="F126" s="161"/>
      <c r="G126" s="161"/>
      <c r="H126" s="161"/>
      <c r="I126" s="161"/>
      <c r="J126" s="634"/>
      <c r="K126" s="161"/>
      <c r="L126" s="161"/>
      <c r="M126" s="161"/>
      <c r="N126" s="161"/>
      <c r="O126" s="161"/>
      <c r="P126" s="634"/>
    </row>
    <row r="127" spans="1:16" s="50" customFormat="1" x14ac:dyDescent="0.2">
      <c r="A127" s="161"/>
      <c r="B127" s="634"/>
      <c r="C127" s="161"/>
      <c r="D127" s="161"/>
      <c r="E127" s="161"/>
      <c r="F127" s="161"/>
      <c r="G127" s="161"/>
      <c r="H127" s="161"/>
      <c r="I127" s="161"/>
      <c r="J127" s="634"/>
      <c r="K127" s="161"/>
      <c r="L127" s="161"/>
      <c r="M127" s="161"/>
      <c r="N127" s="161"/>
      <c r="O127" s="161"/>
      <c r="P127" s="634"/>
    </row>
    <row r="128" spans="1:16" s="50" customFormat="1" x14ac:dyDescent="0.2">
      <c r="A128" s="161"/>
      <c r="B128" s="634"/>
      <c r="C128" s="161"/>
      <c r="D128" s="161"/>
      <c r="E128" s="161"/>
      <c r="F128" s="161"/>
      <c r="G128" s="161"/>
      <c r="H128" s="161"/>
      <c r="I128" s="161"/>
      <c r="J128" s="634"/>
      <c r="K128" s="161"/>
      <c r="L128" s="161"/>
      <c r="M128" s="161"/>
      <c r="N128" s="161"/>
      <c r="O128" s="161"/>
      <c r="P128" s="634"/>
    </row>
    <row r="129" spans="1:16" s="50" customFormat="1" x14ac:dyDescent="0.2">
      <c r="A129" s="161"/>
      <c r="B129" s="634"/>
      <c r="C129" s="161"/>
      <c r="D129" s="161"/>
      <c r="E129" s="161"/>
      <c r="F129" s="161"/>
      <c r="G129" s="161"/>
      <c r="H129" s="161"/>
      <c r="I129" s="161"/>
      <c r="J129" s="634"/>
      <c r="K129" s="161"/>
      <c r="L129" s="161"/>
      <c r="M129" s="161"/>
      <c r="N129" s="161"/>
      <c r="O129" s="161"/>
      <c r="P129" s="634"/>
    </row>
    <row r="130" spans="1:16" s="50" customFormat="1" x14ac:dyDescent="0.2">
      <c r="A130" s="161"/>
      <c r="B130" s="634"/>
      <c r="C130" s="161"/>
      <c r="D130" s="161"/>
      <c r="E130" s="161"/>
      <c r="F130" s="161"/>
      <c r="G130" s="161"/>
      <c r="H130" s="161"/>
      <c r="I130" s="161"/>
      <c r="J130" s="634"/>
      <c r="K130" s="161"/>
      <c r="L130" s="161"/>
      <c r="M130" s="161"/>
      <c r="N130" s="161"/>
      <c r="O130" s="161"/>
      <c r="P130" s="634"/>
    </row>
    <row r="131" spans="1:16" s="20" customFormat="1" x14ac:dyDescent="0.2">
      <c r="A131" s="168"/>
      <c r="B131" s="635"/>
      <c r="C131" s="168"/>
      <c r="D131" s="168"/>
      <c r="E131" s="168"/>
      <c r="F131" s="168"/>
      <c r="G131" s="168"/>
      <c r="H131" s="168"/>
      <c r="I131" s="168"/>
      <c r="J131" s="635"/>
      <c r="K131" s="168"/>
      <c r="L131" s="168"/>
      <c r="M131" s="168"/>
      <c r="N131" s="168"/>
      <c r="O131" s="168"/>
      <c r="P131" s="635"/>
    </row>
    <row r="132" spans="1:16" s="20" customFormat="1" x14ac:dyDescent="0.2">
      <c r="A132" s="168"/>
      <c r="B132" s="635"/>
      <c r="C132" s="168"/>
      <c r="D132" s="168"/>
      <c r="E132" s="168"/>
      <c r="F132" s="168"/>
      <c r="G132" s="168"/>
      <c r="H132" s="168"/>
      <c r="I132" s="168"/>
      <c r="J132" s="635"/>
      <c r="K132" s="168"/>
      <c r="L132" s="168"/>
      <c r="M132" s="168"/>
      <c r="N132" s="168"/>
      <c r="O132" s="168"/>
      <c r="P132" s="635"/>
    </row>
    <row r="133" spans="1:16" s="20" customFormat="1" x14ac:dyDescent="0.2">
      <c r="A133" s="168"/>
      <c r="B133" s="635"/>
      <c r="C133" s="168"/>
      <c r="D133" s="168"/>
      <c r="E133" s="168"/>
      <c r="F133" s="168"/>
      <c r="G133" s="168"/>
      <c r="H133" s="168"/>
      <c r="I133" s="168"/>
      <c r="J133" s="635"/>
      <c r="K133" s="168"/>
      <c r="L133" s="168"/>
      <c r="M133" s="168"/>
      <c r="N133" s="168"/>
      <c r="O133" s="168"/>
      <c r="P133" s="635"/>
    </row>
    <row r="134" spans="1:16" s="20" customFormat="1" x14ac:dyDescent="0.2">
      <c r="A134" s="168"/>
      <c r="B134" s="635"/>
      <c r="C134" s="168"/>
      <c r="D134" s="168"/>
      <c r="E134" s="168"/>
      <c r="F134" s="168"/>
      <c r="G134" s="168"/>
      <c r="H134" s="168"/>
      <c r="I134" s="168"/>
      <c r="J134" s="635"/>
      <c r="K134" s="168"/>
      <c r="L134" s="168"/>
      <c r="M134" s="168"/>
      <c r="N134" s="168"/>
      <c r="O134" s="168"/>
      <c r="P134" s="635"/>
    </row>
    <row r="135" spans="1:16" s="20" customFormat="1" x14ac:dyDescent="0.2">
      <c r="A135" s="168"/>
      <c r="B135" s="635"/>
      <c r="C135" s="168"/>
      <c r="D135" s="168"/>
      <c r="E135" s="168"/>
      <c r="F135" s="168"/>
      <c r="G135" s="168"/>
      <c r="H135" s="168"/>
      <c r="I135" s="168"/>
      <c r="J135" s="635"/>
      <c r="K135" s="168"/>
      <c r="L135" s="168"/>
      <c r="M135" s="168"/>
      <c r="N135" s="168"/>
      <c r="O135" s="168"/>
      <c r="P135" s="635"/>
    </row>
    <row r="136" spans="1:16" s="20" customFormat="1" x14ac:dyDescent="0.2">
      <c r="A136" s="168"/>
      <c r="B136" s="635"/>
      <c r="C136" s="168"/>
      <c r="D136" s="168"/>
      <c r="E136" s="168"/>
      <c r="F136" s="168"/>
      <c r="G136" s="168"/>
      <c r="H136" s="168"/>
      <c r="I136" s="168"/>
      <c r="J136" s="635"/>
      <c r="K136" s="168"/>
      <c r="L136" s="168"/>
      <c r="M136" s="168"/>
      <c r="N136" s="168"/>
      <c r="O136" s="168"/>
      <c r="P136" s="635"/>
    </row>
    <row r="137" spans="1:16" s="20" customFormat="1" x14ac:dyDescent="0.2">
      <c r="A137" s="168"/>
      <c r="B137" s="635"/>
      <c r="C137" s="168"/>
      <c r="D137" s="168"/>
      <c r="E137" s="168"/>
      <c r="F137" s="168"/>
      <c r="G137" s="168"/>
      <c r="H137" s="168"/>
      <c r="I137" s="168"/>
      <c r="J137" s="635"/>
      <c r="K137" s="168"/>
      <c r="L137" s="168"/>
      <c r="M137" s="168"/>
      <c r="N137" s="168"/>
      <c r="O137" s="168"/>
      <c r="P137" s="635"/>
    </row>
    <row r="138" spans="1:16" s="20" customFormat="1" x14ac:dyDescent="0.2">
      <c r="A138" s="168"/>
      <c r="B138" s="635"/>
      <c r="C138" s="168"/>
      <c r="D138" s="168"/>
      <c r="E138" s="168"/>
      <c r="F138" s="168"/>
      <c r="G138" s="168"/>
      <c r="H138" s="168"/>
      <c r="I138" s="168"/>
      <c r="J138" s="635"/>
      <c r="K138" s="168"/>
      <c r="L138" s="168"/>
      <c r="M138" s="168"/>
      <c r="N138" s="168"/>
      <c r="O138" s="168"/>
      <c r="P138" s="635"/>
    </row>
    <row r="139" spans="1:16" s="20" customFormat="1" x14ac:dyDescent="0.2">
      <c r="A139" s="168"/>
      <c r="B139" s="635"/>
      <c r="C139" s="168"/>
      <c r="D139" s="168"/>
      <c r="E139" s="168"/>
      <c r="F139" s="168"/>
      <c r="G139" s="168"/>
      <c r="H139" s="168"/>
      <c r="I139" s="168"/>
      <c r="J139" s="635"/>
      <c r="K139" s="168"/>
      <c r="L139" s="168"/>
      <c r="M139" s="168"/>
      <c r="N139" s="168"/>
      <c r="O139" s="168"/>
      <c r="P139" s="635"/>
    </row>
    <row r="140" spans="1:16" s="20" customFormat="1" x14ac:dyDescent="0.2">
      <c r="A140" s="168"/>
      <c r="B140" s="635"/>
      <c r="C140" s="168"/>
      <c r="D140" s="168"/>
      <c r="E140" s="168"/>
      <c r="F140" s="168"/>
      <c r="G140" s="168"/>
      <c r="H140" s="168"/>
      <c r="I140" s="168"/>
      <c r="J140" s="635"/>
      <c r="K140" s="168"/>
      <c r="L140" s="168"/>
      <c r="M140" s="168"/>
      <c r="N140" s="168"/>
      <c r="O140" s="168"/>
      <c r="P140" s="635"/>
    </row>
    <row r="141" spans="1:16" s="20" customFormat="1" x14ac:dyDescent="0.2">
      <c r="A141" s="168"/>
      <c r="B141" s="635"/>
      <c r="C141" s="168"/>
      <c r="D141" s="168"/>
      <c r="E141" s="168"/>
      <c r="F141" s="168"/>
      <c r="G141" s="168"/>
      <c r="H141" s="168"/>
      <c r="I141" s="168"/>
      <c r="J141" s="635"/>
      <c r="K141" s="168"/>
      <c r="L141" s="168"/>
      <c r="M141" s="168"/>
      <c r="N141" s="168"/>
      <c r="O141" s="168"/>
      <c r="P141" s="635"/>
    </row>
    <row r="142" spans="1:16" s="20" customFormat="1" x14ac:dyDescent="0.2">
      <c r="A142" s="168"/>
      <c r="B142" s="635"/>
      <c r="C142" s="168"/>
      <c r="D142" s="168"/>
      <c r="E142" s="168"/>
      <c r="F142" s="168"/>
      <c r="G142" s="168"/>
      <c r="H142" s="168"/>
      <c r="I142" s="168"/>
      <c r="J142" s="635"/>
      <c r="K142" s="168"/>
      <c r="L142" s="168"/>
      <c r="M142" s="168"/>
      <c r="N142" s="168"/>
      <c r="O142" s="168"/>
      <c r="P142" s="635"/>
    </row>
    <row r="143" spans="1:16" s="20" customFormat="1" x14ac:dyDescent="0.2">
      <c r="A143" s="168"/>
      <c r="B143" s="635"/>
      <c r="C143" s="168"/>
      <c r="D143" s="168"/>
      <c r="E143" s="168"/>
      <c r="F143" s="168"/>
      <c r="G143" s="168"/>
      <c r="H143" s="168"/>
      <c r="I143" s="168"/>
      <c r="J143" s="635"/>
      <c r="K143" s="168"/>
      <c r="L143" s="168"/>
      <c r="M143" s="168"/>
      <c r="N143" s="168"/>
      <c r="O143" s="168"/>
      <c r="P143" s="635"/>
    </row>
    <row r="144" spans="1:16" s="20" customFormat="1" x14ac:dyDescent="0.2">
      <c r="A144" s="168"/>
      <c r="B144" s="635"/>
      <c r="C144" s="168"/>
      <c r="D144" s="168"/>
      <c r="E144" s="168"/>
      <c r="F144" s="168"/>
      <c r="G144" s="168"/>
      <c r="H144" s="168"/>
      <c r="I144" s="168"/>
      <c r="J144" s="635"/>
      <c r="K144" s="168"/>
      <c r="L144" s="168"/>
      <c r="M144" s="168"/>
      <c r="N144" s="168"/>
      <c r="O144" s="168"/>
      <c r="P144" s="635"/>
    </row>
    <row r="145" spans="1:16" s="20" customFormat="1" x14ac:dyDescent="0.2">
      <c r="A145" s="168"/>
      <c r="B145" s="635"/>
      <c r="C145" s="168"/>
      <c r="D145" s="168"/>
      <c r="E145" s="168"/>
      <c r="F145" s="168"/>
      <c r="G145" s="168"/>
      <c r="H145" s="168"/>
      <c r="I145" s="168"/>
      <c r="J145" s="635"/>
      <c r="K145" s="168"/>
      <c r="L145" s="168"/>
      <c r="M145" s="168"/>
      <c r="N145" s="168"/>
      <c r="O145" s="168"/>
      <c r="P145" s="635"/>
    </row>
    <row r="146" spans="1:16" s="20" customFormat="1" x14ac:dyDescent="0.2">
      <c r="A146" s="168"/>
      <c r="B146" s="635"/>
      <c r="C146" s="168"/>
      <c r="D146" s="168"/>
      <c r="E146" s="168"/>
      <c r="F146" s="168"/>
      <c r="G146" s="168"/>
      <c r="H146" s="168"/>
      <c r="I146" s="168"/>
      <c r="J146" s="635"/>
      <c r="K146" s="168"/>
      <c r="L146" s="168"/>
      <c r="M146" s="168"/>
      <c r="N146" s="168"/>
      <c r="O146" s="168"/>
      <c r="P146" s="635"/>
    </row>
    <row r="147" spans="1:16" s="20" customFormat="1" x14ac:dyDescent="0.2">
      <c r="A147" s="168"/>
      <c r="B147" s="635"/>
      <c r="C147" s="168"/>
      <c r="D147" s="168"/>
      <c r="E147" s="168"/>
      <c r="F147" s="168"/>
      <c r="G147" s="168"/>
      <c r="H147" s="168"/>
      <c r="I147" s="168"/>
      <c r="J147" s="635"/>
      <c r="K147" s="168"/>
      <c r="L147" s="168"/>
      <c r="M147" s="168"/>
      <c r="N147" s="168"/>
      <c r="O147" s="168"/>
      <c r="P147" s="635"/>
    </row>
    <row r="148" spans="1:16" s="20" customFormat="1" x14ac:dyDescent="0.2">
      <c r="A148" s="168"/>
      <c r="B148" s="635"/>
      <c r="C148" s="168"/>
      <c r="D148" s="168"/>
      <c r="E148" s="168"/>
      <c r="F148" s="168"/>
      <c r="G148" s="168"/>
      <c r="H148" s="168"/>
      <c r="I148" s="168"/>
      <c r="J148" s="635"/>
      <c r="K148" s="168"/>
      <c r="L148" s="168"/>
      <c r="M148" s="168"/>
      <c r="N148" s="168"/>
      <c r="O148" s="168"/>
      <c r="P148" s="635"/>
    </row>
    <row r="149" spans="1:16" s="20" customFormat="1" x14ac:dyDescent="0.2">
      <c r="A149" s="168"/>
      <c r="B149" s="635"/>
      <c r="C149" s="168"/>
      <c r="D149" s="168"/>
      <c r="E149" s="168"/>
      <c r="F149" s="168"/>
      <c r="G149" s="168"/>
      <c r="H149" s="168"/>
      <c r="I149" s="168"/>
      <c r="J149" s="635"/>
      <c r="K149" s="168"/>
      <c r="L149" s="168"/>
      <c r="M149" s="168"/>
      <c r="N149" s="168"/>
      <c r="O149" s="168"/>
      <c r="P149" s="635"/>
    </row>
    <row r="150" spans="1:16" s="20" customFormat="1" x14ac:dyDescent="0.2">
      <c r="A150" s="168"/>
      <c r="B150" s="635"/>
      <c r="C150" s="168"/>
      <c r="D150" s="168"/>
      <c r="E150" s="168"/>
      <c r="F150" s="168"/>
      <c r="G150" s="168"/>
      <c r="H150" s="168"/>
      <c r="I150" s="168"/>
      <c r="J150" s="635"/>
      <c r="K150" s="168"/>
      <c r="L150" s="168"/>
      <c r="M150" s="168"/>
      <c r="N150" s="168"/>
      <c r="O150" s="168"/>
      <c r="P150" s="635"/>
    </row>
    <row r="151" spans="1:16" s="20" customFormat="1" x14ac:dyDescent="0.2">
      <c r="A151" s="168"/>
      <c r="B151" s="635"/>
      <c r="C151" s="168"/>
      <c r="D151" s="168"/>
      <c r="E151" s="168"/>
      <c r="F151" s="168"/>
      <c r="G151" s="168"/>
      <c r="H151" s="168"/>
      <c r="I151" s="168"/>
      <c r="J151" s="635"/>
      <c r="K151" s="168"/>
      <c r="L151" s="168"/>
      <c r="M151" s="168"/>
      <c r="N151" s="168"/>
      <c r="O151" s="168"/>
      <c r="P151" s="635"/>
    </row>
    <row r="152" spans="1:16" s="20" customFormat="1" x14ac:dyDescent="0.2">
      <c r="A152" s="168"/>
      <c r="B152" s="635"/>
      <c r="C152" s="168"/>
      <c r="D152" s="168"/>
      <c r="E152" s="168"/>
      <c r="F152" s="168"/>
      <c r="G152" s="168"/>
      <c r="H152" s="168"/>
      <c r="I152" s="168"/>
      <c r="J152" s="635"/>
      <c r="K152" s="168"/>
      <c r="L152" s="168"/>
      <c r="M152" s="168"/>
      <c r="N152" s="168"/>
      <c r="O152" s="168"/>
      <c r="P152" s="635"/>
    </row>
  </sheetData>
  <mergeCells count="3">
    <mergeCell ref="A3:P3"/>
    <mergeCell ref="B4:I4"/>
    <mergeCell ref="J4:O4"/>
  </mergeCells>
  <pageMargins left="0.39370078740157483" right="0.39370078740157483" top="0.39370078740157483" bottom="0.39370078740157483" header="0.51181102362204722" footer="0.51181102362204722"/>
  <pageSetup scale="87" orientation="landscape" horizontalDpi="300" verticalDpi="300" r:id="rId1"/>
  <headerFooter alignWithMargins="0">
    <oddHeader>&amp;R</oddHeader>
  </headerFooter>
  <rowBreaks count="1" manualBreakCount="1">
    <brk id="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2"/>
  <sheetViews>
    <sheetView workbookViewId="0">
      <pane xSplit="1" ySplit="7" topLeftCell="B8" activePane="bottomRight" state="frozen"/>
      <selection activeCell="B1" sqref="B1"/>
      <selection pane="topRight" activeCell="B1" sqref="B1"/>
      <selection pane="bottomLeft" activeCell="B1" sqref="B1"/>
      <selection pane="bottomRight" activeCell="L26" sqref="L26"/>
    </sheetView>
  </sheetViews>
  <sheetFormatPr baseColWidth="10" defaultColWidth="11.42578125" defaultRowHeight="12.75" x14ac:dyDescent="0.2"/>
  <cols>
    <col min="1" max="1" width="22.28515625" style="172" customWidth="1"/>
    <col min="2" max="2" width="7.85546875" style="304" customWidth="1"/>
    <col min="3" max="3" width="7.85546875" style="172" customWidth="1"/>
    <col min="4" max="4" width="8.85546875" style="172" customWidth="1"/>
    <col min="5" max="7" width="7.85546875" style="172" customWidth="1"/>
    <col min="8" max="9" width="8.85546875" style="172" customWidth="1"/>
    <col min="10" max="10" width="8.28515625" style="20" customWidth="1"/>
    <col min="11" max="17" width="8.28515625" style="172" customWidth="1"/>
    <col min="18" max="18" width="15.85546875" style="172" customWidth="1"/>
    <col min="19" max="19" width="10.140625" style="172" customWidth="1"/>
    <col min="20" max="20" width="11.5703125" style="363" customWidth="1"/>
    <col min="21" max="21" width="11.28515625" style="363" customWidth="1"/>
    <col min="22" max="16384" width="11.42578125" style="20"/>
  </cols>
  <sheetData>
    <row r="1" spans="1:22" s="107" customFormat="1" x14ac:dyDescent="0.2">
      <c r="A1" s="108" t="s">
        <v>347</v>
      </c>
      <c r="B1" s="692"/>
      <c r="C1" s="692"/>
      <c r="D1" s="692"/>
      <c r="E1" s="692"/>
      <c r="F1" s="692"/>
      <c r="G1" s="692"/>
      <c r="H1" s="692"/>
      <c r="I1" s="692"/>
      <c r="J1" s="692"/>
      <c r="K1" s="692"/>
      <c r="L1" s="692"/>
      <c r="M1" s="692"/>
      <c r="N1" s="692"/>
      <c r="O1" s="692"/>
      <c r="P1" s="692"/>
      <c r="Q1" s="692"/>
      <c r="R1" s="692"/>
      <c r="S1" s="692"/>
      <c r="U1" s="693" t="s">
        <v>613</v>
      </c>
      <c r="V1" s="694"/>
    </row>
    <row r="2" spans="1:22" s="108" customFormat="1" x14ac:dyDescent="0.2">
      <c r="A2" s="692" t="s">
        <v>210</v>
      </c>
      <c r="B2" s="692"/>
      <c r="C2" s="692"/>
      <c r="D2" s="692"/>
      <c r="E2" s="692"/>
      <c r="F2" s="692"/>
      <c r="G2" s="692"/>
      <c r="H2" s="692"/>
      <c r="I2" s="692"/>
      <c r="J2" s="692"/>
      <c r="K2" s="692"/>
      <c r="L2" s="692"/>
      <c r="M2" s="692"/>
      <c r="N2" s="692"/>
      <c r="O2" s="692"/>
      <c r="P2" s="692"/>
      <c r="Q2" s="692"/>
      <c r="R2" s="692"/>
      <c r="S2" s="692"/>
      <c r="T2" s="692"/>
      <c r="U2" s="692"/>
      <c r="V2" s="694"/>
    </row>
    <row r="3" spans="1:22" s="108" customFormat="1" ht="13.5" thickBot="1" x14ac:dyDescent="0.25">
      <c r="A3" s="695">
        <v>2015</v>
      </c>
      <c r="B3" s="695"/>
      <c r="C3" s="695"/>
      <c r="D3" s="695"/>
      <c r="E3" s="695"/>
      <c r="F3" s="695"/>
      <c r="G3" s="695"/>
      <c r="H3" s="695"/>
      <c r="I3" s="695"/>
      <c r="J3" s="695"/>
      <c r="K3" s="695"/>
      <c r="L3" s="695"/>
      <c r="M3" s="695"/>
      <c r="N3" s="695"/>
      <c r="O3" s="695"/>
      <c r="P3" s="695"/>
      <c r="Q3" s="695"/>
      <c r="R3" s="695"/>
      <c r="S3" s="695"/>
      <c r="T3" s="695"/>
      <c r="U3" s="695"/>
    </row>
    <row r="4" spans="1:22" s="117" customFormat="1" ht="11.25" x14ac:dyDescent="0.2">
      <c r="A4" s="696"/>
      <c r="B4" s="697" t="s">
        <v>255</v>
      </c>
      <c r="C4" s="698"/>
      <c r="D4" s="698"/>
      <c r="E4" s="699"/>
      <c r="F4" s="699"/>
      <c r="G4" s="699"/>
      <c r="H4" s="699"/>
      <c r="I4" s="699"/>
      <c r="J4" s="700"/>
      <c r="K4" s="699"/>
      <c r="L4" s="699"/>
      <c r="M4" s="699"/>
      <c r="N4" s="699"/>
      <c r="O4" s="699"/>
      <c r="P4" s="699"/>
      <c r="Q4" s="701"/>
      <c r="R4" s="701" t="s">
        <v>256</v>
      </c>
      <c r="S4" s="702" t="s">
        <v>257</v>
      </c>
      <c r="T4" s="703"/>
      <c r="U4" s="704"/>
    </row>
    <row r="5" spans="1:22" s="117" customFormat="1" ht="11.25" x14ac:dyDescent="0.2">
      <c r="A5" s="705"/>
      <c r="B5" s="903" t="s">
        <v>258</v>
      </c>
      <c r="C5" s="904"/>
      <c r="D5" s="904"/>
      <c r="E5" s="904"/>
      <c r="F5" s="904"/>
      <c r="G5" s="904"/>
      <c r="H5" s="904"/>
      <c r="I5" s="905"/>
      <c r="J5" s="906" t="s">
        <v>259</v>
      </c>
      <c r="K5" s="907"/>
      <c r="L5" s="907"/>
      <c r="M5" s="907"/>
      <c r="N5" s="907"/>
      <c r="O5" s="907"/>
      <c r="P5" s="907"/>
      <c r="Q5" s="908"/>
      <c r="R5" s="706" t="s">
        <v>260</v>
      </c>
      <c r="S5" s="707" t="s">
        <v>261</v>
      </c>
      <c r="T5" s="708" t="s">
        <v>262</v>
      </c>
      <c r="U5" s="709"/>
    </row>
    <row r="6" spans="1:22" s="117" customFormat="1" ht="11.25" x14ac:dyDescent="0.2">
      <c r="A6" s="710" t="s">
        <v>5</v>
      </c>
      <c r="B6" s="711"/>
      <c r="C6" s="712" t="s">
        <v>263</v>
      </c>
      <c r="D6" s="712" t="s">
        <v>264</v>
      </c>
      <c r="E6" s="712"/>
      <c r="F6" s="713"/>
      <c r="G6" s="713" t="s">
        <v>265</v>
      </c>
      <c r="H6" s="713" t="s">
        <v>266</v>
      </c>
      <c r="I6" s="714"/>
      <c r="J6" s="711"/>
      <c r="K6" s="712" t="s">
        <v>263</v>
      </c>
      <c r="L6" s="712" t="s">
        <v>264</v>
      </c>
      <c r="M6" s="712"/>
      <c r="N6" s="713"/>
      <c r="O6" s="713" t="s">
        <v>265</v>
      </c>
      <c r="P6" s="713" t="s">
        <v>266</v>
      </c>
      <c r="Q6" s="714"/>
      <c r="R6" s="706" t="s">
        <v>267</v>
      </c>
      <c r="S6" s="707" t="s">
        <v>268</v>
      </c>
      <c r="T6" s="708" t="s">
        <v>269</v>
      </c>
      <c r="U6" s="709"/>
    </row>
    <row r="7" spans="1:22" s="117" customFormat="1" ht="12" thickBot="1" x14ac:dyDescent="0.25">
      <c r="A7" s="705"/>
      <c r="B7" s="715" t="s">
        <v>137</v>
      </c>
      <c r="C7" s="716" t="s">
        <v>270</v>
      </c>
      <c r="D7" s="716" t="s">
        <v>271</v>
      </c>
      <c r="E7" s="716" t="s">
        <v>126</v>
      </c>
      <c r="F7" s="717" t="s">
        <v>272</v>
      </c>
      <c r="G7" s="717" t="s">
        <v>273</v>
      </c>
      <c r="H7" s="717" t="s">
        <v>274</v>
      </c>
      <c r="I7" s="718" t="s">
        <v>275</v>
      </c>
      <c r="J7" s="715" t="s">
        <v>137</v>
      </c>
      <c r="K7" s="716" t="s">
        <v>270</v>
      </c>
      <c r="L7" s="716" t="s">
        <v>271</v>
      </c>
      <c r="M7" s="716" t="s">
        <v>126</v>
      </c>
      <c r="N7" s="717" t="s">
        <v>272</v>
      </c>
      <c r="O7" s="717" t="s">
        <v>273</v>
      </c>
      <c r="P7" s="717" t="s">
        <v>274</v>
      </c>
      <c r="Q7" s="718" t="s">
        <v>275</v>
      </c>
      <c r="R7" s="719" t="s">
        <v>276</v>
      </c>
      <c r="S7" s="720" t="s">
        <v>277</v>
      </c>
      <c r="T7" s="721" t="s">
        <v>252</v>
      </c>
      <c r="U7" s="722" t="s">
        <v>277</v>
      </c>
    </row>
    <row r="8" spans="1:22" s="304" customFormat="1" ht="5.25" customHeight="1" x14ac:dyDescent="0.2">
      <c r="A8" s="296"/>
      <c r="B8" s="297"/>
      <c r="C8" s="298"/>
      <c r="D8" s="298"/>
      <c r="E8" s="298"/>
      <c r="F8" s="297"/>
      <c r="G8" s="297"/>
      <c r="H8" s="297"/>
      <c r="I8" s="299"/>
      <c r="J8" s="300"/>
      <c r="K8" s="298"/>
      <c r="L8" s="298"/>
      <c r="M8" s="298"/>
      <c r="N8" s="298"/>
      <c r="O8" s="298"/>
      <c r="P8" s="298"/>
      <c r="Q8" s="299"/>
      <c r="R8" s="301"/>
      <c r="S8" s="297"/>
      <c r="T8" s="302"/>
      <c r="U8" s="303"/>
    </row>
    <row r="9" spans="1:22" s="308" customFormat="1" ht="15.75" x14ac:dyDescent="0.25">
      <c r="A9" s="495" t="s">
        <v>23</v>
      </c>
      <c r="B9" s="546">
        <f>SUM(B12:B82)</f>
        <v>1508</v>
      </c>
      <c r="C9" s="547">
        <f>SUM(C12:C82)</f>
        <v>413</v>
      </c>
      <c r="D9" s="547">
        <f t="shared" ref="D9:Q9" si="0">SUM(D12:D82)</f>
        <v>208</v>
      </c>
      <c r="E9" s="547">
        <f t="shared" si="0"/>
        <v>242</v>
      </c>
      <c r="F9" s="547">
        <f t="shared" si="0"/>
        <v>220</v>
      </c>
      <c r="G9" s="547">
        <f t="shared" si="0"/>
        <v>370</v>
      </c>
      <c r="H9" s="547">
        <f t="shared" si="0"/>
        <v>55</v>
      </c>
      <c r="I9" s="548">
        <f>SUM(I12:I82)</f>
        <v>0</v>
      </c>
      <c r="J9" s="549">
        <f t="shared" si="0"/>
        <v>42217</v>
      </c>
      <c r="K9" s="547">
        <f>SUM(K12:K82)</f>
        <v>10235</v>
      </c>
      <c r="L9" s="547">
        <f t="shared" si="0"/>
        <v>2685</v>
      </c>
      <c r="M9" s="547">
        <f t="shared" si="0"/>
        <v>15300</v>
      </c>
      <c r="N9" s="547">
        <f t="shared" si="0"/>
        <v>8247</v>
      </c>
      <c r="O9" s="547">
        <f t="shared" si="0"/>
        <v>5237</v>
      </c>
      <c r="P9" s="547">
        <f t="shared" si="0"/>
        <v>513</v>
      </c>
      <c r="Q9" s="548">
        <f t="shared" si="0"/>
        <v>0</v>
      </c>
      <c r="R9" s="550">
        <f>SUM(R12:R82)</f>
        <v>198963</v>
      </c>
      <c r="S9" s="550">
        <f t="shared" ref="S9:U9" si="1">SUM(S12:S82)</f>
        <v>2494</v>
      </c>
      <c r="T9" s="551">
        <f t="shared" si="1"/>
        <v>8123</v>
      </c>
      <c r="U9" s="552">
        <f t="shared" si="1"/>
        <v>60437</v>
      </c>
    </row>
    <row r="10" spans="1:22" s="304" customFormat="1" ht="5.25" customHeight="1" x14ac:dyDescent="0.25">
      <c r="A10" s="309"/>
      <c r="B10" s="553"/>
      <c r="C10" s="310"/>
      <c r="D10" s="310"/>
      <c r="E10" s="310"/>
      <c r="F10" s="310"/>
      <c r="G10" s="310"/>
      <c r="H10" s="310"/>
      <c r="I10" s="311"/>
      <c r="J10" s="293"/>
      <c r="K10" s="310"/>
      <c r="L10" s="310"/>
      <c r="M10" s="310"/>
      <c r="N10" s="310"/>
      <c r="O10" s="310"/>
      <c r="P10" s="310"/>
      <c r="Q10" s="311"/>
      <c r="R10" s="312"/>
      <c r="S10" s="292"/>
      <c r="T10" s="313"/>
      <c r="U10" s="314"/>
    </row>
    <row r="11" spans="1:22" s="723" customFormat="1" ht="15.75" x14ac:dyDescent="0.25">
      <c r="A11" s="534" t="s">
        <v>24</v>
      </c>
      <c r="B11" s="554"/>
      <c r="C11" s="315"/>
      <c r="D11" s="315"/>
      <c r="E11" s="315"/>
      <c r="F11" s="315"/>
      <c r="G11" s="315"/>
      <c r="H11" s="315"/>
      <c r="I11" s="316"/>
      <c r="J11" s="317"/>
      <c r="K11" s="315"/>
      <c r="L11" s="315"/>
      <c r="M11" s="315"/>
      <c r="N11" s="315"/>
      <c r="O11" s="315"/>
      <c r="P11" s="315"/>
      <c r="Q11" s="316"/>
      <c r="R11" s="318"/>
      <c r="S11" s="319"/>
      <c r="T11" s="320"/>
      <c r="U11" s="321"/>
    </row>
    <row r="12" spans="1:22" s="723" customFormat="1" ht="12" x14ac:dyDescent="0.2">
      <c r="A12" s="534" t="s">
        <v>25</v>
      </c>
      <c r="B12" s="555">
        <f>SUM(C12:I12)</f>
        <v>13</v>
      </c>
      <c r="C12" s="315">
        <v>1</v>
      </c>
      <c r="D12" s="315">
        <v>2</v>
      </c>
      <c r="E12" s="315">
        <v>2</v>
      </c>
      <c r="F12" s="315">
        <v>2</v>
      </c>
      <c r="G12" s="315">
        <v>6</v>
      </c>
      <c r="H12" s="315">
        <v>0</v>
      </c>
      <c r="I12" s="316">
        <v>0</v>
      </c>
      <c r="J12" s="556">
        <f>SUM(K12:Q12)</f>
        <v>312</v>
      </c>
      <c r="K12" s="315">
        <v>35</v>
      </c>
      <c r="L12" s="315">
        <v>23</v>
      </c>
      <c r="M12" s="315">
        <v>103</v>
      </c>
      <c r="N12" s="315">
        <v>53</v>
      </c>
      <c r="O12" s="315">
        <v>93</v>
      </c>
      <c r="P12" s="315">
        <v>5</v>
      </c>
      <c r="Q12" s="316">
        <v>0</v>
      </c>
      <c r="R12" s="318">
        <v>6022</v>
      </c>
      <c r="S12" s="319">
        <v>0</v>
      </c>
      <c r="T12" s="320">
        <v>128</v>
      </c>
      <c r="U12" s="321">
        <v>843</v>
      </c>
    </row>
    <row r="13" spans="1:22" s="723" customFormat="1" ht="12" x14ac:dyDescent="0.2">
      <c r="A13" s="534" t="s">
        <v>26</v>
      </c>
      <c r="B13" s="555"/>
      <c r="C13" s="315"/>
      <c r="D13" s="315"/>
      <c r="E13" s="315"/>
      <c r="F13" s="315"/>
      <c r="G13" s="315"/>
      <c r="H13" s="315"/>
      <c r="I13" s="316"/>
      <c r="J13" s="556"/>
      <c r="K13" s="315"/>
      <c r="L13" s="315"/>
      <c r="M13" s="315"/>
      <c r="N13" s="315"/>
      <c r="O13" s="315"/>
      <c r="P13" s="315"/>
      <c r="Q13" s="316"/>
      <c r="R13" s="318"/>
      <c r="S13" s="319"/>
      <c r="T13" s="320"/>
      <c r="U13" s="321"/>
    </row>
    <row r="14" spans="1:22" s="723" customFormat="1" ht="12" x14ac:dyDescent="0.2">
      <c r="A14" s="534" t="s">
        <v>27</v>
      </c>
      <c r="B14" s="555"/>
      <c r="C14" s="315"/>
      <c r="D14" s="315"/>
      <c r="E14" s="315"/>
      <c r="F14" s="315"/>
      <c r="G14" s="315"/>
      <c r="H14" s="315"/>
      <c r="I14" s="316"/>
      <c r="J14" s="556"/>
      <c r="K14" s="315"/>
      <c r="L14" s="315"/>
      <c r="M14" s="315"/>
      <c r="N14" s="315"/>
      <c r="O14" s="315"/>
      <c r="P14" s="315"/>
      <c r="Q14" s="316"/>
      <c r="R14" s="318"/>
      <c r="S14" s="319"/>
      <c r="T14" s="320"/>
      <c r="U14" s="321"/>
    </row>
    <row r="15" spans="1:22" s="723" customFormat="1" ht="12" x14ac:dyDescent="0.2">
      <c r="A15" s="534" t="s">
        <v>28</v>
      </c>
      <c r="B15" s="555"/>
      <c r="C15" s="315"/>
      <c r="D15" s="315"/>
      <c r="E15" s="315"/>
      <c r="F15" s="315"/>
      <c r="G15" s="315"/>
      <c r="H15" s="315"/>
      <c r="I15" s="316"/>
      <c r="J15" s="556"/>
      <c r="K15" s="315"/>
      <c r="L15" s="315"/>
      <c r="M15" s="315"/>
      <c r="N15" s="315"/>
      <c r="O15" s="315"/>
      <c r="P15" s="315"/>
      <c r="Q15" s="316"/>
      <c r="R15" s="318"/>
      <c r="S15" s="319"/>
      <c r="T15" s="320"/>
      <c r="U15" s="321"/>
    </row>
    <row r="16" spans="1:22" s="723" customFormat="1" ht="12" x14ac:dyDescent="0.2">
      <c r="A16" s="534" t="s">
        <v>29</v>
      </c>
      <c r="B16" s="555"/>
      <c r="C16" s="315"/>
      <c r="D16" s="315"/>
      <c r="E16" s="315"/>
      <c r="F16" s="315"/>
      <c r="G16" s="315"/>
      <c r="H16" s="315"/>
      <c r="I16" s="316"/>
      <c r="J16" s="556"/>
      <c r="K16" s="315"/>
      <c r="L16" s="315"/>
      <c r="M16" s="315"/>
      <c r="N16" s="315"/>
      <c r="O16" s="315"/>
      <c r="P16" s="315"/>
      <c r="Q16" s="316"/>
      <c r="R16" s="318"/>
      <c r="S16" s="319"/>
      <c r="T16" s="320"/>
      <c r="U16" s="321"/>
    </row>
    <row r="17" spans="1:21" s="723" customFormat="1" ht="12" x14ac:dyDescent="0.2">
      <c r="A17" s="534" t="s">
        <v>30</v>
      </c>
      <c r="B17" s="555"/>
      <c r="C17" s="315"/>
      <c r="D17" s="315"/>
      <c r="E17" s="315"/>
      <c r="F17" s="315"/>
      <c r="G17" s="315"/>
      <c r="H17" s="315"/>
      <c r="I17" s="316"/>
      <c r="J17" s="556"/>
      <c r="K17" s="315"/>
      <c r="L17" s="315"/>
      <c r="M17" s="315"/>
      <c r="N17" s="315"/>
      <c r="O17" s="315"/>
      <c r="P17" s="315"/>
      <c r="Q17" s="316"/>
      <c r="R17" s="318"/>
      <c r="S17" s="319"/>
      <c r="T17" s="320"/>
      <c r="U17" s="321"/>
    </row>
    <row r="18" spans="1:21" s="723" customFormat="1" ht="12" x14ac:dyDescent="0.2">
      <c r="A18" s="534" t="s">
        <v>31</v>
      </c>
      <c r="B18" s="555"/>
      <c r="C18" s="315"/>
      <c r="D18" s="315"/>
      <c r="E18" s="315"/>
      <c r="F18" s="315"/>
      <c r="G18" s="315"/>
      <c r="H18" s="315"/>
      <c r="I18" s="316"/>
      <c r="J18" s="556"/>
      <c r="K18" s="315"/>
      <c r="L18" s="315"/>
      <c r="M18" s="315"/>
      <c r="N18" s="315"/>
      <c r="O18" s="315"/>
      <c r="P18" s="315"/>
      <c r="Q18" s="316"/>
      <c r="R18" s="318"/>
      <c r="S18" s="319"/>
      <c r="T18" s="320"/>
      <c r="U18" s="321"/>
    </row>
    <row r="19" spans="1:21" s="723" customFormat="1" ht="12" x14ac:dyDescent="0.2">
      <c r="A19" s="534" t="s">
        <v>32</v>
      </c>
      <c r="B19" s="555"/>
      <c r="C19" s="315"/>
      <c r="D19" s="315"/>
      <c r="E19" s="315"/>
      <c r="F19" s="315"/>
      <c r="G19" s="315"/>
      <c r="H19" s="315"/>
      <c r="I19" s="316"/>
      <c r="J19" s="556"/>
      <c r="K19" s="315"/>
      <c r="L19" s="315"/>
      <c r="M19" s="315"/>
      <c r="N19" s="315"/>
      <c r="O19" s="315"/>
      <c r="P19" s="315"/>
      <c r="Q19" s="316"/>
      <c r="R19" s="318"/>
      <c r="S19" s="319"/>
      <c r="T19" s="320"/>
      <c r="U19" s="321"/>
    </row>
    <row r="20" spans="1:21" s="723" customFormat="1" ht="12" x14ac:dyDescent="0.2">
      <c r="A20" s="534" t="s">
        <v>33</v>
      </c>
      <c r="B20" s="555"/>
      <c r="C20" s="315"/>
      <c r="D20" s="315"/>
      <c r="E20" s="315"/>
      <c r="F20" s="315"/>
      <c r="G20" s="315"/>
      <c r="H20" s="315"/>
      <c r="I20" s="316"/>
      <c r="J20" s="556"/>
      <c r="K20" s="315"/>
      <c r="L20" s="315"/>
      <c r="M20" s="315"/>
      <c r="N20" s="315"/>
      <c r="O20" s="315"/>
      <c r="P20" s="315"/>
      <c r="Q20" s="316"/>
      <c r="R20" s="318"/>
      <c r="S20" s="319"/>
      <c r="T20" s="320"/>
      <c r="U20" s="321"/>
    </row>
    <row r="21" spans="1:21" s="723" customFormat="1" ht="12" x14ac:dyDescent="0.2">
      <c r="A21" s="534" t="s">
        <v>34</v>
      </c>
      <c r="B21" s="557"/>
      <c r="C21" s="315"/>
      <c r="D21" s="315"/>
      <c r="E21" s="315"/>
      <c r="F21" s="315"/>
      <c r="G21" s="315"/>
      <c r="H21" s="315"/>
      <c r="I21" s="316"/>
      <c r="J21" s="556"/>
      <c r="K21" s="315"/>
      <c r="L21" s="315"/>
      <c r="M21" s="315"/>
      <c r="N21" s="315"/>
      <c r="O21" s="315"/>
      <c r="P21" s="315"/>
      <c r="Q21" s="316"/>
      <c r="R21" s="318"/>
      <c r="S21" s="319"/>
      <c r="T21" s="320"/>
      <c r="U21" s="321"/>
    </row>
    <row r="22" spans="1:21" s="723" customFormat="1" ht="12" x14ac:dyDescent="0.2">
      <c r="A22" s="534" t="s">
        <v>35</v>
      </c>
      <c r="B22" s="557"/>
      <c r="C22" s="315"/>
      <c r="D22" s="315"/>
      <c r="E22" s="315"/>
      <c r="F22" s="315"/>
      <c r="G22" s="315"/>
      <c r="H22" s="315"/>
      <c r="I22" s="316"/>
      <c r="J22" s="556"/>
      <c r="K22" s="315"/>
      <c r="L22" s="315"/>
      <c r="M22" s="315"/>
      <c r="N22" s="315"/>
      <c r="O22" s="315"/>
      <c r="P22" s="315"/>
      <c r="Q22" s="316"/>
      <c r="R22" s="318"/>
      <c r="S22" s="319"/>
      <c r="T22" s="320"/>
      <c r="U22" s="321"/>
    </row>
    <row r="23" spans="1:21" s="723" customFormat="1" ht="12" x14ac:dyDescent="0.2">
      <c r="A23" s="534" t="s">
        <v>36</v>
      </c>
      <c r="B23" s="557"/>
      <c r="C23" s="315"/>
      <c r="D23" s="315"/>
      <c r="E23" s="315"/>
      <c r="F23" s="315"/>
      <c r="G23" s="315"/>
      <c r="H23" s="315"/>
      <c r="I23" s="316"/>
      <c r="J23" s="556"/>
      <c r="K23" s="315"/>
      <c r="L23" s="315"/>
      <c r="M23" s="315"/>
      <c r="N23" s="315"/>
      <c r="O23" s="315"/>
      <c r="P23" s="315"/>
      <c r="Q23" s="316"/>
      <c r="R23" s="318"/>
      <c r="S23" s="319"/>
      <c r="T23" s="320"/>
      <c r="U23" s="321"/>
    </row>
    <row r="24" spans="1:21" s="723" customFormat="1" ht="12" x14ac:dyDescent="0.2">
      <c r="A24" s="534" t="s">
        <v>37</v>
      </c>
      <c r="B24" s="557"/>
      <c r="C24" s="315"/>
      <c r="D24" s="315"/>
      <c r="E24" s="315"/>
      <c r="F24" s="315"/>
      <c r="G24" s="315"/>
      <c r="H24" s="315"/>
      <c r="I24" s="316"/>
      <c r="J24" s="556"/>
      <c r="K24" s="315"/>
      <c r="L24" s="315"/>
      <c r="M24" s="315"/>
      <c r="N24" s="315"/>
      <c r="O24" s="315"/>
      <c r="P24" s="315"/>
      <c r="Q24" s="316"/>
      <c r="R24" s="318"/>
      <c r="S24" s="319"/>
      <c r="T24" s="320"/>
      <c r="U24" s="321"/>
    </row>
    <row r="25" spans="1:21" s="723" customFormat="1" ht="12" x14ac:dyDescent="0.2">
      <c r="A25" s="534" t="s">
        <v>38</v>
      </c>
      <c r="B25" s="557"/>
      <c r="C25" s="315"/>
      <c r="D25" s="315"/>
      <c r="E25" s="315"/>
      <c r="F25" s="315"/>
      <c r="G25" s="315"/>
      <c r="H25" s="315"/>
      <c r="I25" s="316"/>
      <c r="J25" s="556"/>
      <c r="K25" s="315"/>
      <c r="L25" s="315"/>
      <c r="M25" s="315"/>
      <c r="N25" s="315"/>
      <c r="O25" s="315"/>
      <c r="P25" s="315"/>
      <c r="Q25" s="316"/>
      <c r="R25" s="318"/>
      <c r="S25" s="319"/>
      <c r="T25" s="320"/>
      <c r="U25" s="321"/>
    </row>
    <row r="26" spans="1:21" s="723" customFormat="1" ht="12" x14ac:dyDescent="0.2">
      <c r="A26" s="534" t="s">
        <v>39</v>
      </c>
      <c r="B26" s="557"/>
      <c r="C26" s="315"/>
      <c r="D26" s="315"/>
      <c r="E26" s="315"/>
      <c r="F26" s="315"/>
      <c r="G26" s="315"/>
      <c r="H26" s="315"/>
      <c r="I26" s="316"/>
      <c r="J26" s="556"/>
      <c r="K26" s="315"/>
      <c r="L26" s="315"/>
      <c r="M26" s="315"/>
      <c r="N26" s="315"/>
      <c r="O26" s="315"/>
      <c r="P26" s="315"/>
      <c r="Q26" s="316"/>
      <c r="R26" s="318"/>
      <c r="S26" s="319"/>
      <c r="T26" s="320"/>
      <c r="U26" s="321"/>
    </row>
    <row r="27" spans="1:21" s="723" customFormat="1" ht="12" x14ac:dyDescent="0.2">
      <c r="A27" s="534" t="s">
        <v>40</v>
      </c>
      <c r="B27" s="555">
        <f>SUM(C27:I27)</f>
        <v>13</v>
      </c>
      <c r="C27" s="315">
        <v>1</v>
      </c>
      <c r="D27" s="315">
        <v>2</v>
      </c>
      <c r="E27" s="315">
        <v>2</v>
      </c>
      <c r="F27" s="315">
        <v>2</v>
      </c>
      <c r="G27" s="315">
        <v>6</v>
      </c>
      <c r="H27" s="315">
        <v>0</v>
      </c>
      <c r="I27" s="316">
        <v>0</v>
      </c>
      <c r="J27" s="556">
        <f t="shared" ref="J27:J28" si="2">SUM(K27:Q27)</f>
        <v>284</v>
      </c>
      <c r="K27" s="315">
        <v>39</v>
      </c>
      <c r="L27" s="315">
        <v>23</v>
      </c>
      <c r="M27" s="315">
        <v>81</v>
      </c>
      <c r="N27" s="315">
        <v>53</v>
      </c>
      <c r="O27" s="315">
        <v>83</v>
      </c>
      <c r="P27" s="315">
        <v>5</v>
      </c>
      <c r="Q27" s="316">
        <v>0</v>
      </c>
      <c r="R27" s="318">
        <v>2774</v>
      </c>
      <c r="S27" s="319">
        <v>0</v>
      </c>
      <c r="T27" s="320">
        <v>117</v>
      </c>
      <c r="U27" s="321">
        <v>834</v>
      </c>
    </row>
    <row r="28" spans="1:21" s="723" customFormat="1" ht="12" x14ac:dyDescent="0.2">
      <c r="A28" s="534" t="s">
        <v>41</v>
      </c>
      <c r="B28" s="555">
        <f t="shared" ref="B28" si="3">SUM(C28:I28)</f>
        <v>291</v>
      </c>
      <c r="C28" s="315">
        <v>79</v>
      </c>
      <c r="D28" s="315">
        <v>10</v>
      </c>
      <c r="E28" s="315">
        <v>27</v>
      </c>
      <c r="F28" s="315">
        <v>9</v>
      </c>
      <c r="G28" s="315">
        <v>151</v>
      </c>
      <c r="H28" s="315">
        <v>15</v>
      </c>
      <c r="I28" s="316">
        <v>0</v>
      </c>
      <c r="J28" s="556">
        <f t="shared" si="2"/>
        <v>8742</v>
      </c>
      <c r="K28" s="315">
        <v>2225</v>
      </c>
      <c r="L28" s="315">
        <v>266</v>
      </c>
      <c r="M28" s="315">
        <v>2905</v>
      </c>
      <c r="N28" s="315">
        <v>1532</v>
      </c>
      <c r="O28" s="315">
        <v>1661</v>
      </c>
      <c r="P28" s="315">
        <v>153</v>
      </c>
      <c r="Q28" s="316">
        <v>0</v>
      </c>
      <c r="R28" s="318">
        <v>16193</v>
      </c>
      <c r="S28" s="319">
        <v>415</v>
      </c>
      <c r="T28" s="320">
        <v>386</v>
      </c>
      <c r="U28" s="321">
        <v>3746</v>
      </c>
    </row>
    <row r="29" spans="1:21" s="723" customFormat="1" ht="12" x14ac:dyDescent="0.2">
      <c r="A29" s="534" t="s">
        <v>42</v>
      </c>
      <c r="B29" s="557"/>
      <c r="C29" s="315"/>
      <c r="D29" s="315"/>
      <c r="E29" s="315"/>
      <c r="F29" s="315"/>
      <c r="G29" s="315"/>
      <c r="H29" s="315"/>
      <c r="I29" s="316"/>
      <c r="J29" s="556"/>
      <c r="K29" s="315"/>
      <c r="L29" s="315"/>
      <c r="M29" s="315"/>
      <c r="N29" s="315"/>
      <c r="O29" s="315"/>
      <c r="P29" s="315"/>
      <c r="Q29" s="316"/>
      <c r="R29" s="318"/>
      <c r="S29" s="319"/>
      <c r="T29" s="320"/>
      <c r="U29" s="321"/>
    </row>
    <row r="30" spans="1:21" s="723" customFormat="1" ht="12" x14ac:dyDescent="0.2">
      <c r="A30" s="534" t="s">
        <v>43</v>
      </c>
      <c r="B30" s="557"/>
      <c r="C30" s="315"/>
      <c r="D30" s="315"/>
      <c r="E30" s="315"/>
      <c r="F30" s="315"/>
      <c r="G30" s="315"/>
      <c r="H30" s="315"/>
      <c r="I30" s="316"/>
      <c r="J30" s="556"/>
      <c r="K30" s="315"/>
      <c r="L30" s="315"/>
      <c r="M30" s="315"/>
      <c r="N30" s="315"/>
      <c r="O30" s="315"/>
      <c r="P30" s="315"/>
      <c r="Q30" s="316"/>
      <c r="R30" s="318"/>
      <c r="S30" s="319"/>
      <c r="T30" s="320"/>
      <c r="U30" s="321"/>
    </row>
    <row r="31" spans="1:21" s="723" customFormat="1" ht="12" x14ac:dyDescent="0.2">
      <c r="A31" s="534" t="s">
        <v>44</v>
      </c>
      <c r="B31" s="557"/>
      <c r="C31" s="315"/>
      <c r="D31" s="315"/>
      <c r="E31" s="315"/>
      <c r="F31" s="315"/>
      <c r="G31" s="315"/>
      <c r="H31" s="315"/>
      <c r="I31" s="316"/>
      <c r="J31" s="556"/>
      <c r="K31" s="315"/>
      <c r="L31" s="315"/>
      <c r="M31" s="315"/>
      <c r="N31" s="315"/>
      <c r="O31" s="315"/>
      <c r="P31" s="315"/>
      <c r="Q31" s="316"/>
      <c r="R31" s="318"/>
      <c r="S31" s="319"/>
      <c r="T31" s="320"/>
      <c r="U31" s="321"/>
    </row>
    <row r="32" spans="1:21" s="723" customFormat="1" ht="12" x14ac:dyDescent="0.2">
      <c r="A32" s="534" t="s">
        <v>45</v>
      </c>
      <c r="B32" s="557"/>
      <c r="C32" s="315"/>
      <c r="D32" s="315"/>
      <c r="E32" s="315"/>
      <c r="F32" s="315"/>
      <c r="G32" s="315"/>
      <c r="H32" s="315"/>
      <c r="I32" s="316"/>
      <c r="J32" s="556"/>
      <c r="K32" s="315"/>
      <c r="L32" s="315"/>
      <c r="M32" s="315"/>
      <c r="N32" s="315"/>
      <c r="O32" s="315"/>
      <c r="P32" s="315"/>
      <c r="Q32" s="316"/>
      <c r="R32" s="318"/>
      <c r="S32" s="319"/>
      <c r="T32" s="320"/>
      <c r="U32" s="321"/>
    </row>
    <row r="33" spans="1:21" s="723" customFormat="1" ht="12" x14ac:dyDescent="0.2">
      <c r="A33" s="534" t="s">
        <v>46</v>
      </c>
      <c r="B33" s="555">
        <f t="shared" ref="B33:B35" si="4">SUM(C33:I33)</f>
        <v>10</v>
      </c>
      <c r="C33" s="315">
        <v>0</v>
      </c>
      <c r="D33" s="315">
        <v>2</v>
      </c>
      <c r="E33" s="315">
        <v>2</v>
      </c>
      <c r="F33" s="315">
        <v>1</v>
      </c>
      <c r="G33" s="315">
        <v>5</v>
      </c>
      <c r="H33" s="315">
        <v>0</v>
      </c>
      <c r="I33" s="316">
        <v>0</v>
      </c>
      <c r="J33" s="556">
        <f t="shared" ref="J33:J35" si="5">SUM(K33:Q33)</f>
        <v>134</v>
      </c>
      <c r="K33" s="315">
        <v>21</v>
      </c>
      <c r="L33" s="315">
        <v>20</v>
      </c>
      <c r="M33" s="315">
        <v>34</v>
      </c>
      <c r="N33" s="315">
        <v>15</v>
      </c>
      <c r="O33" s="315">
        <v>44</v>
      </c>
      <c r="P33" s="315">
        <v>0</v>
      </c>
      <c r="Q33" s="316">
        <v>0</v>
      </c>
      <c r="R33" s="318">
        <v>1159</v>
      </c>
      <c r="S33" s="319">
        <v>0</v>
      </c>
      <c r="T33" s="320">
        <v>78</v>
      </c>
      <c r="U33" s="321">
        <v>372</v>
      </c>
    </row>
    <row r="34" spans="1:21" s="723" customFormat="1" ht="12" x14ac:dyDescent="0.2">
      <c r="A34" s="534" t="s">
        <v>47</v>
      </c>
      <c r="B34" s="557"/>
      <c r="C34" s="315"/>
      <c r="D34" s="315"/>
      <c r="E34" s="315"/>
      <c r="F34" s="315"/>
      <c r="G34" s="315"/>
      <c r="H34" s="315"/>
      <c r="I34" s="316"/>
      <c r="J34" s="556"/>
      <c r="K34" s="315"/>
      <c r="L34" s="315"/>
      <c r="M34" s="315"/>
      <c r="N34" s="315"/>
      <c r="O34" s="315"/>
      <c r="P34" s="315"/>
      <c r="Q34" s="316"/>
      <c r="R34" s="318"/>
      <c r="S34" s="319"/>
      <c r="T34" s="320"/>
      <c r="U34" s="321"/>
    </row>
    <row r="35" spans="1:21" s="723" customFormat="1" ht="12" x14ac:dyDescent="0.2">
      <c r="A35" s="534" t="s">
        <v>48</v>
      </c>
      <c r="B35" s="555">
        <f t="shared" si="4"/>
        <v>13</v>
      </c>
      <c r="C35" s="315">
        <v>2</v>
      </c>
      <c r="D35" s="315">
        <v>2</v>
      </c>
      <c r="E35" s="315">
        <v>2</v>
      </c>
      <c r="F35" s="315">
        <v>2</v>
      </c>
      <c r="G35" s="315">
        <v>5</v>
      </c>
      <c r="H35" s="315">
        <v>0</v>
      </c>
      <c r="I35" s="316">
        <v>0</v>
      </c>
      <c r="J35" s="556">
        <f t="shared" si="5"/>
        <v>362</v>
      </c>
      <c r="K35" s="315">
        <v>51</v>
      </c>
      <c r="L35" s="315">
        <v>30</v>
      </c>
      <c r="M35" s="315">
        <v>104</v>
      </c>
      <c r="N35" s="315">
        <v>61</v>
      </c>
      <c r="O35" s="315">
        <v>111</v>
      </c>
      <c r="P35" s="315">
        <v>5</v>
      </c>
      <c r="Q35" s="316">
        <v>0</v>
      </c>
      <c r="R35" s="318">
        <v>10179</v>
      </c>
      <c r="S35" s="319">
        <v>0</v>
      </c>
      <c r="T35" s="320">
        <v>218</v>
      </c>
      <c r="U35" s="321">
        <v>2175</v>
      </c>
    </row>
    <row r="36" spans="1:21" s="723" customFormat="1" ht="12" x14ac:dyDescent="0.2">
      <c r="A36" s="534" t="s">
        <v>49</v>
      </c>
      <c r="B36" s="557"/>
      <c r="C36" s="315"/>
      <c r="D36" s="315"/>
      <c r="E36" s="315"/>
      <c r="F36" s="315"/>
      <c r="G36" s="315"/>
      <c r="H36" s="315"/>
      <c r="I36" s="316"/>
      <c r="J36" s="556"/>
      <c r="K36" s="315"/>
      <c r="L36" s="315"/>
      <c r="M36" s="315"/>
      <c r="N36" s="315"/>
      <c r="O36" s="315"/>
      <c r="P36" s="315"/>
      <c r="Q36" s="316"/>
      <c r="R36" s="318"/>
      <c r="S36" s="319"/>
      <c r="T36" s="320"/>
      <c r="U36" s="321"/>
    </row>
    <row r="37" spans="1:21" s="723" customFormat="1" ht="12" x14ac:dyDescent="0.2">
      <c r="A37" s="534" t="s">
        <v>50</v>
      </c>
      <c r="B37" s="557"/>
      <c r="C37" s="322"/>
      <c r="D37" s="322"/>
      <c r="E37" s="322"/>
      <c r="F37" s="322"/>
      <c r="G37" s="322"/>
      <c r="H37" s="322"/>
      <c r="I37" s="323"/>
      <c r="J37" s="556"/>
      <c r="K37" s="322"/>
      <c r="L37" s="322"/>
      <c r="M37" s="322"/>
      <c r="N37" s="322"/>
      <c r="O37" s="322"/>
      <c r="P37" s="322"/>
      <c r="Q37" s="323"/>
      <c r="R37" s="318"/>
      <c r="S37" s="324"/>
      <c r="T37" s="325"/>
      <c r="U37" s="326"/>
    </row>
    <row r="38" spans="1:21" s="723" customFormat="1" ht="12" x14ac:dyDescent="0.2">
      <c r="A38" s="534" t="s">
        <v>51</v>
      </c>
      <c r="B38" s="557"/>
      <c r="C38" s="315"/>
      <c r="D38" s="315"/>
      <c r="E38" s="315"/>
      <c r="F38" s="315"/>
      <c r="G38" s="315"/>
      <c r="H38" s="315"/>
      <c r="I38" s="316"/>
      <c r="J38" s="556"/>
      <c r="K38" s="315"/>
      <c r="L38" s="315"/>
      <c r="M38" s="315"/>
      <c r="N38" s="315"/>
      <c r="O38" s="315"/>
      <c r="P38" s="315"/>
      <c r="Q38" s="316"/>
      <c r="R38" s="318"/>
      <c r="S38" s="319"/>
      <c r="T38" s="320"/>
      <c r="U38" s="321"/>
    </row>
    <row r="39" spans="1:21" s="723" customFormat="1" ht="12" x14ac:dyDescent="0.2">
      <c r="A39" s="534" t="s">
        <v>52</v>
      </c>
      <c r="B39" s="555">
        <f t="shared" ref="B39:B40" si="6">SUM(C39:I39)</f>
        <v>108</v>
      </c>
      <c r="C39" s="315">
        <v>25</v>
      </c>
      <c r="D39" s="315">
        <v>7</v>
      </c>
      <c r="E39" s="315">
        <v>33</v>
      </c>
      <c r="F39" s="315">
        <v>15</v>
      </c>
      <c r="G39" s="315">
        <v>23</v>
      </c>
      <c r="H39" s="315">
        <v>5</v>
      </c>
      <c r="I39" s="316">
        <v>0</v>
      </c>
      <c r="J39" s="556">
        <f t="shared" ref="J39:J40" si="7">SUM(K39:Q39)</f>
        <v>2818</v>
      </c>
      <c r="K39" s="315">
        <v>625</v>
      </c>
      <c r="L39" s="315">
        <v>89</v>
      </c>
      <c r="M39" s="315">
        <v>1039</v>
      </c>
      <c r="N39" s="315">
        <v>532</v>
      </c>
      <c r="O39" s="315">
        <v>498</v>
      </c>
      <c r="P39" s="315">
        <v>35</v>
      </c>
      <c r="Q39" s="316">
        <v>0</v>
      </c>
      <c r="R39" s="318">
        <v>20041</v>
      </c>
      <c r="S39" s="319">
        <v>356</v>
      </c>
      <c r="T39" s="320">
        <v>406</v>
      </c>
      <c r="U39" s="321">
        <v>3855</v>
      </c>
    </row>
    <row r="40" spans="1:21" s="723" customFormat="1" ht="12" x14ac:dyDescent="0.2">
      <c r="A40" s="534" t="s">
        <v>53</v>
      </c>
      <c r="B40" s="555">
        <f t="shared" si="6"/>
        <v>913</v>
      </c>
      <c r="C40" s="315">
        <v>288</v>
      </c>
      <c r="D40" s="315">
        <v>160</v>
      </c>
      <c r="E40" s="315">
        <v>144</v>
      </c>
      <c r="F40" s="315">
        <v>169</v>
      </c>
      <c r="G40" s="315">
        <v>127</v>
      </c>
      <c r="H40" s="315">
        <v>25</v>
      </c>
      <c r="I40" s="316">
        <v>0</v>
      </c>
      <c r="J40" s="556">
        <f t="shared" si="7"/>
        <v>26149</v>
      </c>
      <c r="K40" s="315">
        <v>6756</v>
      </c>
      <c r="L40" s="315">
        <v>1956</v>
      </c>
      <c r="M40" s="315">
        <v>9890</v>
      </c>
      <c r="N40" s="315">
        <v>5503</v>
      </c>
      <c r="O40" s="315">
        <v>1810</v>
      </c>
      <c r="P40" s="315">
        <v>234</v>
      </c>
      <c r="Q40" s="316">
        <v>0</v>
      </c>
      <c r="R40" s="318">
        <v>85521</v>
      </c>
      <c r="S40" s="319">
        <v>978</v>
      </c>
      <c r="T40" s="320">
        <v>5339</v>
      </c>
      <c r="U40" s="321">
        <v>36572</v>
      </c>
    </row>
    <row r="41" spans="1:21" s="723" customFormat="1" ht="12" x14ac:dyDescent="0.2">
      <c r="A41" s="534" t="s">
        <v>54</v>
      </c>
      <c r="B41" s="557"/>
      <c r="C41" s="315"/>
      <c r="D41" s="315"/>
      <c r="E41" s="315"/>
      <c r="F41" s="315"/>
      <c r="G41" s="315"/>
      <c r="H41" s="315"/>
      <c r="I41" s="316"/>
      <c r="J41" s="556"/>
      <c r="K41" s="315"/>
      <c r="L41" s="315"/>
      <c r="M41" s="315"/>
      <c r="N41" s="315"/>
      <c r="O41" s="315"/>
      <c r="P41" s="315"/>
      <c r="Q41" s="316"/>
      <c r="R41" s="318"/>
      <c r="S41" s="319"/>
      <c r="T41" s="320"/>
      <c r="U41" s="321"/>
    </row>
    <row r="42" spans="1:21" s="723" customFormat="1" ht="12" x14ac:dyDescent="0.2">
      <c r="A42" s="534" t="s">
        <v>55</v>
      </c>
      <c r="B42" s="558"/>
      <c r="C42" s="328"/>
      <c r="D42" s="328"/>
      <c r="E42" s="328"/>
      <c r="F42" s="328"/>
      <c r="G42" s="328"/>
      <c r="H42" s="328"/>
      <c r="I42" s="329"/>
      <c r="J42" s="558"/>
      <c r="K42" s="328"/>
      <c r="L42" s="328"/>
      <c r="M42" s="328"/>
      <c r="N42" s="328"/>
      <c r="O42" s="328"/>
      <c r="P42" s="328"/>
      <c r="Q42" s="329"/>
      <c r="R42" s="330"/>
      <c r="S42" s="331"/>
      <c r="T42" s="327"/>
      <c r="U42" s="332"/>
    </row>
    <row r="43" spans="1:21" s="723" customFormat="1" ht="12" x14ac:dyDescent="0.2">
      <c r="A43" s="534" t="s">
        <v>56</v>
      </c>
      <c r="B43" s="555">
        <f t="shared" ref="B43" si="8">SUM(C43:I43)</f>
        <v>14</v>
      </c>
      <c r="C43" s="328">
        <v>2</v>
      </c>
      <c r="D43" s="328">
        <v>2</v>
      </c>
      <c r="E43" s="328">
        <v>2</v>
      </c>
      <c r="F43" s="328">
        <v>2</v>
      </c>
      <c r="G43" s="328">
        <v>5</v>
      </c>
      <c r="H43" s="328">
        <v>1</v>
      </c>
      <c r="I43" s="329">
        <v>0</v>
      </c>
      <c r="J43" s="556">
        <f>SUM(K43:Q43)</f>
        <v>397</v>
      </c>
      <c r="K43" s="328">
        <v>53</v>
      </c>
      <c r="L43" s="328">
        <v>31</v>
      </c>
      <c r="M43" s="328">
        <v>129</v>
      </c>
      <c r="N43" s="328">
        <v>57</v>
      </c>
      <c r="O43" s="328">
        <v>120</v>
      </c>
      <c r="P43" s="328">
        <v>7</v>
      </c>
      <c r="Q43" s="329">
        <v>0</v>
      </c>
      <c r="R43" s="330">
        <v>6192</v>
      </c>
      <c r="S43" s="331">
        <v>0</v>
      </c>
      <c r="T43" s="327">
        <v>152</v>
      </c>
      <c r="U43" s="332">
        <v>830</v>
      </c>
    </row>
    <row r="44" spans="1:21" s="723" customFormat="1" ht="12" x14ac:dyDescent="0.2">
      <c r="A44" s="534" t="s">
        <v>57</v>
      </c>
      <c r="B44" s="558"/>
      <c r="C44" s="328"/>
      <c r="D44" s="328"/>
      <c r="E44" s="328"/>
      <c r="F44" s="328"/>
      <c r="G44" s="328"/>
      <c r="H44" s="328"/>
      <c r="I44" s="329"/>
      <c r="J44" s="558"/>
      <c r="K44" s="328"/>
      <c r="L44" s="328"/>
      <c r="M44" s="328"/>
      <c r="N44" s="328"/>
      <c r="O44" s="328"/>
      <c r="P44" s="328"/>
      <c r="Q44" s="329"/>
      <c r="R44" s="330"/>
      <c r="S44" s="331"/>
      <c r="T44" s="327"/>
      <c r="U44" s="332"/>
    </row>
    <row r="45" spans="1:21" s="723" customFormat="1" ht="12" x14ac:dyDescent="0.2">
      <c r="A45" s="534" t="s">
        <v>58</v>
      </c>
      <c r="B45" s="556"/>
      <c r="C45" s="315"/>
      <c r="D45" s="315"/>
      <c r="E45" s="315"/>
      <c r="F45" s="315"/>
      <c r="G45" s="315"/>
      <c r="H45" s="315"/>
      <c r="I45" s="316"/>
      <c r="J45" s="556"/>
      <c r="K45" s="315"/>
      <c r="L45" s="315"/>
      <c r="M45" s="315"/>
      <c r="N45" s="315"/>
      <c r="O45" s="315"/>
      <c r="P45" s="315"/>
      <c r="Q45" s="316"/>
      <c r="R45" s="333"/>
      <c r="S45" s="334"/>
      <c r="T45" s="320"/>
      <c r="U45" s="724"/>
    </row>
    <row r="46" spans="1:21" s="730" customFormat="1" ht="12" x14ac:dyDescent="0.2">
      <c r="A46" s="534" t="s">
        <v>59</v>
      </c>
      <c r="B46" s="555">
        <f t="shared" ref="B46:B48" si="9">SUM(C46:I46)</f>
        <v>14</v>
      </c>
      <c r="C46" s="335">
        <v>2</v>
      </c>
      <c r="D46" s="335">
        <v>2</v>
      </c>
      <c r="E46" s="335">
        <v>2</v>
      </c>
      <c r="F46" s="335">
        <v>2</v>
      </c>
      <c r="G46" s="335">
        <v>5</v>
      </c>
      <c r="H46" s="335">
        <v>1</v>
      </c>
      <c r="I46" s="725">
        <v>0</v>
      </c>
      <c r="J46" s="556">
        <f t="shared" ref="J46:J48" si="10">SUM(K46:Q46)</f>
        <v>278</v>
      </c>
      <c r="K46" s="335">
        <v>42</v>
      </c>
      <c r="L46" s="335">
        <v>25</v>
      </c>
      <c r="M46" s="335">
        <v>77</v>
      </c>
      <c r="N46" s="335">
        <v>49</v>
      </c>
      <c r="O46" s="335">
        <v>80</v>
      </c>
      <c r="P46" s="335">
        <v>5</v>
      </c>
      <c r="Q46" s="725">
        <v>0</v>
      </c>
      <c r="R46" s="726">
        <v>4160</v>
      </c>
      <c r="S46" s="727">
        <v>0</v>
      </c>
      <c r="T46" s="728">
        <v>104</v>
      </c>
      <c r="U46" s="729">
        <v>809</v>
      </c>
    </row>
    <row r="47" spans="1:21" s="730" customFormat="1" ht="12" x14ac:dyDescent="0.2">
      <c r="A47" s="534" t="s">
        <v>60</v>
      </c>
      <c r="B47" s="559"/>
      <c r="C47" s="336"/>
      <c r="D47" s="336"/>
      <c r="E47" s="336"/>
      <c r="F47" s="336"/>
      <c r="G47" s="336"/>
      <c r="H47" s="336"/>
      <c r="I47" s="337"/>
      <c r="J47" s="560"/>
      <c r="K47" s="336"/>
      <c r="L47" s="336"/>
      <c r="M47" s="336"/>
      <c r="N47" s="336"/>
      <c r="O47" s="336"/>
      <c r="P47" s="336"/>
      <c r="Q47" s="337"/>
      <c r="R47" s="318"/>
      <c r="S47" s="319"/>
      <c r="T47" s="338"/>
      <c r="U47" s="339"/>
    </row>
    <row r="48" spans="1:21" s="730" customFormat="1" ht="12" x14ac:dyDescent="0.2">
      <c r="A48" s="534" t="s">
        <v>61</v>
      </c>
      <c r="B48" s="555">
        <f t="shared" si="9"/>
        <v>10</v>
      </c>
      <c r="C48" s="336">
        <v>0</v>
      </c>
      <c r="D48" s="336">
        <v>2</v>
      </c>
      <c r="E48" s="336">
        <v>2</v>
      </c>
      <c r="F48" s="336">
        <v>1</v>
      </c>
      <c r="G48" s="336">
        <v>5</v>
      </c>
      <c r="H48" s="336">
        <v>0</v>
      </c>
      <c r="I48" s="337">
        <v>0</v>
      </c>
      <c r="J48" s="556">
        <f t="shared" si="10"/>
        <v>149</v>
      </c>
      <c r="K48" s="336">
        <v>26</v>
      </c>
      <c r="L48" s="336">
        <v>23</v>
      </c>
      <c r="M48" s="336">
        <v>34</v>
      </c>
      <c r="N48" s="336">
        <v>19</v>
      </c>
      <c r="O48" s="336">
        <v>47</v>
      </c>
      <c r="P48" s="336">
        <v>0</v>
      </c>
      <c r="Q48" s="337">
        <v>0</v>
      </c>
      <c r="R48" s="318">
        <v>1396</v>
      </c>
      <c r="S48" s="319">
        <v>0</v>
      </c>
      <c r="T48" s="338">
        <v>78</v>
      </c>
      <c r="U48" s="339">
        <v>387</v>
      </c>
    </row>
    <row r="49" spans="1:21" s="730" customFormat="1" ht="12" x14ac:dyDescent="0.2">
      <c r="A49" s="534" t="s">
        <v>62</v>
      </c>
      <c r="B49" s="559"/>
      <c r="C49" s="336"/>
      <c r="D49" s="336"/>
      <c r="E49" s="336"/>
      <c r="F49" s="336"/>
      <c r="G49" s="336"/>
      <c r="H49" s="336"/>
      <c r="I49" s="337"/>
      <c r="J49" s="560"/>
      <c r="K49" s="336"/>
      <c r="L49" s="336"/>
      <c r="M49" s="336"/>
      <c r="N49" s="336"/>
      <c r="O49" s="336"/>
      <c r="P49" s="336"/>
      <c r="Q49" s="337"/>
      <c r="R49" s="318"/>
      <c r="S49" s="319"/>
      <c r="T49" s="338"/>
      <c r="U49" s="339"/>
    </row>
    <row r="50" spans="1:21" s="730" customFormat="1" ht="12" x14ac:dyDescent="0.2">
      <c r="A50" s="534" t="s">
        <v>63</v>
      </c>
      <c r="B50" s="559"/>
      <c r="C50" s="336"/>
      <c r="D50" s="336"/>
      <c r="E50" s="336"/>
      <c r="F50" s="336"/>
      <c r="G50" s="336"/>
      <c r="H50" s="336"/>
      <c r="I50" s="337"/>
      <c r="J50" s="560"/>
      <c r="K50" s="336"/>
      <c r="L50" s="336"/>
      <c r="M50" s="336"/>
      <c r="N50" s="336"/>
      <c r="O50" s="336"/>
      <c r="P50" s="336"/>
      <c r="Q50" s="337"/>
      <c r="R50" s="318"/>
      <c r="S50" s="319"/>
      <c r="T50" s="338"/>
      <c r="U50" s="339"/>
    </row>
    <row r="51" spans="1:21" s="730" customFormat="1" ht="12" x14ac:dyDescent="0.2">
      <c r="A51" s="534" t="s">
        <v>64</v>
      </c>
      <c r="B51" s="559"/>
      <c r="C51" s="336"/>
      <c r="D51" s="336"/>
      <c r="E51" s="336"/>
      <c r="F51" s="336"/>
      <c r="G51" s="336"/>
      <c r="H51" s="336"/>
      <c r="I51" s="337"/>
      <c r="J51" s="560"/>
      <c r="K51" s="315"/>
      <c r="L51" s="315"/>
      <c r="M51" s="315"/>
      <c r="N51" s="315"/>
      <c r="O51" s="315"/>
      <c r="P51" s="315"/>
      <c r="Q51" s="316"/>
      <c r="R51" s="318"/>
      <c r="S51" s="319"/>
      <c r="T51" s="340"/>
      <c r="U51" s="341"/>
    </row>
    <row r="52" spans="1:21" s="730" customFormat="1" ht="12" x14ac:dyDescent="0.2">
      <c r="A52" s="534" t="s">
        <v>65</v>
      </c>
      <c r="B52" s="555">
        <f t="shared" ref="B52:B53" si="11">SUM(C52:I52)</f>
        <v>42</v>
      </c>
      <c r="C52" s="336">
        <v>6</v>
      </c>
      <c r="D52" s="336">
        <v>6</v>
      </c>
      <c r="E52" s="336">
        <v>10</v>
      </c>
      <c r="F52" s="336">
        <v>5</v>
      </c>
      <c r="G52" s="336">
        <v>10</v>
      </c>
      <c r="H52" s="336">
        <v>5</v>
      </c>
      <c r="I52" s="337">
        <v>0</v>
      </c>
      <c r="J52" s="556">
        <f t="shared" ref="J52:J53" si="12">SUM(K52:Q52)</f>
        <v>949</v>
      </c>
      <c r="K52" s="315">
        <v>128</v>
      </c>
      <c r="L52" s="315">
        <v>80</v>
      </c>
      <c r="M52" s="315">
        <v>345</v>
      </c>
      <c r="N52" s="315">
        <v>124</v>
      </c>
      <c r="O52" s="315">
        <v>240</v>
      </c>
      <c r="P52" s="315">
        <v>32</v>
      </c>
      <c r="Q52" s="316">
        <v>0</v>
      </c>
      <c r="R52" s="318">
        <v>23800</v>
      </c>
      <c r="S52" s="319">
        <v>745</v>
      </c>
      <c r="T52" s="340">
        <v>509</v>
      </c>
      <c r="U52" s="341">
        <v>5255</v>
      </c>
    </row>
    <row r="53" spans="1:21" s="730" customFormat="1" ht="12" x14ac:dyDescent="0.2">
      <c r="A53" s="534" t="s">
        <v>66</v>
      </c>
      <c r="B53" s="555">
        <f t="shared" si="11"/>
        <v>31</v>
      </c>
      <c r="C53" s="336">
        <v>4</v>
      </c>
      <c r="D53" s="336">
        <v>5</v>
      </c>
      <c r="E53" s="336">
        <v>5</v>
      </c>
      <c r="F53" s="336">
        <v>4</v>
      </c>
      <c r="G53" s="336">
        <v>10</v>
      </c>
      <c r="H53" s="336">
        <v>3</v>
      </c>
      <c r="I53" s="337">
        <v>0</v>
      </c>
      <c r="J53" s="556">
        <f t="shared" si="12"/>
        <v>648</v>
      </c>
      <c r="K53" s="315">
        <v>93</v>
      </c>
      <c r="L53" s="315">
        <v>45</v>
      </c>
      <c r="M53" s="315">
        <v>216</v>
      </c>
      <c r="N53" s="315">
        <v>104</v>
      </c>
      <c r="O53" s="315">
        <v>169</v>
      </c>
      <c r="P53" s="315">
        <v>21</v>
      </c>
      <c r="Q53" s="316">
        <v>0</v>
      </c>
      <c r="R53" s="318">
        <v>9605</v>
      </c>
      <c r="S53" s="319">
        <v>0</v>
      </c>
      <c r="T53" s="340">
        <v>207</v>
      </c>
      <c r="U53" s="341">
        <v>1964</v>
      </c>
    </row>
    <row r="54" spans="1:21" s="730" customFormat="1" ht="12" x14ac:dyDescent="0.2">
      <c r="A54" s="534" t="s">
        <v>67</v>
      </c>
      <c r="B54" s="559"/>
      <c r="C54" s="336"/>
      <c r="D54" s="336"/>
      <c r="E54" s="336"/>
      <c r="F54" s="336"/>
      <c r="G54" s="336"/>
      <c r="H54" s="336"/>
      <c r="I54" s="337"/>
      <c r="J54" s="560"/>
      <c r="K54" s="315"/>
      <c r="L54" s="315"/>
      <c r="M54" s="315"/>
      <c r="N54" s="315"/>
      <c r="O54" s="315"/>
      <c r="P54" s="315"/>
      <c r="Q54" s="316"/>
      <c r="R54" s="318"/>
      <c r="S54" s="319"/>
      <c r="T54" s="340"/>
      <c r="U54" s="341"/>
    </row>
    <row r="55" spans="1:21" s="730" customFormat="1" ht="12" x14ac:dyDescent="0.2">
      <c r="A55" s="534" t="s">
        <v>68</v>
      </c>
      <c r="B55" s="559"/>
      <c r="C55" s="336"/>
      <c r="D55" s="336"/>
      <c r="E55" s="336"/>
      <c r="F55" s="336"/>
      <c r="G55" s="336"/>
      <c r="H55" s="336"/>
      <c r="I55" s="337"/>
      <c r="J55" s="560"/>
      <c r="K55" s="315"/>
      <c r="L55" s="315"/>
      <c r="M55" s="315"/>
      <c r="N55" s="315"/>
      <c r="O55" s="315"/>
      <c r="P55" s="315"/>
      <c r="Q55" s="316"/>
      <c r="R55" s="318"/>
      <c r="S55" s="319"/>
      <c r="T55" s="340"/>
      <c r="U55" s="341"/>
    </row>
    <row r="56" spans="1:21" s="730" customFormat="1" ht="12" x14ac:dyDescent="0.2">
      <c r="A56" s="534" t="s">
        <v>69</v>
      </c>
      <c r="B56" s="559"/>
      <c r="C56" s="336"/>
      <c r="D56" s="336"/>
      <c r="E56" s="336"/>
      <c r="F56" s="336"/>
      <c r="G56" s="336"/>
      <c r="H56" s="336"/>
      <c r="I56" s="337"/>
      <c r="J56" s="560"/>
      <c r="K56" s="315"/>
      <c r="L56" s="315"/>
      <c r="M56" s="315"/>
      <c r="N56" s="315"/>
      <c r="O56" s="315"/>
      <c r="P56" s="315"/>
      <c r="Q56" s="316"/>
      <c r="R56" s="318"/>
      <c r="S56" s="319"/>
      <c r="T56" s="340"/>
      <c r="U56" s="341"/>
    </row>
    <row r="57" spans="1:21" s="730" customFormat="1" ht="12" x14ac:dyDescent="0.2">
      <c r="A57" s="534" t="s">
        <v>70</v>
      </c>
      <c r="B57" s="559"/>
      <c r="C57" s="336"/>
      <c r="D57" s="336"/>
      <c r="E57" s="336"/>
      <c r="F57" s="336"/>
      <c r="G57" s="336"/>
      <c r="H57" s="336"/>
      <c r="I57" s="337"/>
      <c r="J57" s="560"/>
      <c r="K57" s="315"/>
      <c r="L57" s="315"/>
      <c r="M57" s="315"/>
      <c r="N57" s="315"/>
      <c r="O57" s="315"/>
      <c r="P57" s="315"/>
      <c r="Q57" s="316"/>
      <c r="R57" s="318"/>
      <c r="S57" s="319"/>
      <c r="T57" s="340"/>
      <c r="U57" s="341"/>
    </row>
    <row r="58" spans="1:21" s="730" customFormat="1" ht="12" x14ac:dyDescent="0.2">
      <c r="A58" s="534" t="s">
        <v>71</v>
      </c>
      <c r="B58" s="559"/>
      <c r="C58" s="336"/>
      <c r="D58" s="336"/>
      <c r="E58" s="315"/>
      <c r="F58" s="336"/>
      <c r="G58" s="336"/>
      <c r="H58" s="336"/>
      <c r="I58" s="337"/>
      <c r="J58" s="560"/>
      <c r="K58" s="315"/>
      <c r="L58" s="315"/>
      <c r="M58" s="315"/>
      <c r="N58" s="315"/>
      <c r="O58" s="315"/>
      <c r="P58" s="315"/>
      <c r="Q58" s="316"/>
      <c r="R58" s="318"/>
      <c r="S58" s="342"/>
      <c r="T58" s="320"/>
      <c r="U58" s="339"/>
    </row>
    <row r="59" spans="1:21" s="730" customFormat="1" ht="12" x14ac:dyDescent="0.2">
      <c r="A59" s="534" t="s">
        <v>72</v>
      </c>
      <c r="B59" s="559"/>
      <c r="C59" s="336"/>
      <c r="D59" s="336"/>
      <c r="E59" s="315"/>
      <c r="F59" s="336"/>
      <c r="G59" s="336"/>
      <c r="H59" s="336"/>
      <c r="I59" s="337"/>
      <c r="J59" s="560"/>
      <c r="K59" s="315"/>
      <c r="L59" s="315"/>
      <c r="M59" s="315"/>
      <c r="N59" s="315"/>
      <c r="O59" s="315"/>
      <c r="P59" s="315"/>
      <c r="Q59" s="316"/>
      <c r="R59" s="318"/>
      <c r="S59" s="342"/>
      <c r="T59" s="320"/>
      <c r="U59" s="339"/>
    </row>
    <row r="60" spans="1:21" s="730" customFormat="1" ht="12" x14ac:dyDescent="0.2">
      <c r="A60" s="534" t="s">
        <v>73</v>
      </c>
      <c r="B60" s="559"/>
      <c r="C60" s="336"/>
      <c r="D60" s="336"/>
      <c r="E60" s="315"/>
      <c r="F60" s="336"/>
      <c r="G60" s="336"/>
      <c r="H60" s="336"/>
      <c r="I60" s="337"/>
      <c r="J60" s="560"/>
      <c r="K60" s="315"/>
      <c r="L60" s="315"/>
      <c r="M60" s="315"/>
      <c r="N60" s="315"/>
      <c r="O60" s="315"/>
      <c r="P60" s="315"/>
      <c r="Q60" s="316"/>
      <c r="R60" s="318"/>
      <c r="S60" s="342"/>
      <c r="T60" s="320"/>
      <c r="U60" s="339"/>
    </row>
    <row r="61" spans="1:21" s="730" customFormat="1" ht="12" x14ac:dyDescent="0.2">
      <c r="A61" s="534" t="s">
        <v>74</v>
      </c>
      <c r="B61" s="559"/>
      <c r="C61" s="336"/>
      <c r="D61" s="336"/>
      <c r="E61" s="315"/>
      <c r="F61" s="336"/>
      <c r="G61" s="336"/>
      <c r="H61" s="336"/>
      <c r="I61" s="337"/>
      <c r="J61" s="560"/>
      <c r="K61" s="315"/>
      <c r="L61" s="315"/>
      <c r="M61" s="315"/>
      <c r="N61" s="315"/>
      <c r="O61" s="315"/>
      <c r="P61" s="315"/>
      <c r="Q61" s="316"/>
      <c r="R61" s="318"/>
      <c r="S61" s="342"/>
      <c r="T61" s="320"/>
      <c r="U61" s="339"/>
    </row>
    <row r="62" spans="1:21" s="730" customFormat="1" ht="12" x14ac:dyDescent="0.2">
      <c r="A62" s="534" t="s">
        <v>75</v>
      </c>
      <c r="B62" s="559"/>
      <c r="C62" s="336"/>
      <c r="D62" s="336"/>
      <c r="E62" s="315"/>
      <c r="F62" s="336"/>
      <c r="G62" s="336"/>
      <c r="H62" s="336"/>
      <c r="I62" s="337"/>
      <c r="J62" s="560"/>
      <c r="K62" s="315"/>
      <c r="L62" s="315"/>
      <c r="M62" s="315"/>
      <c r="N62" s="315"/>
      <c r="O62" s="315"/>
      <c r="P62" s="315"/>
      <c r="Q62" s="316"/>
      <c r="R62" s="318"/>
      <c r="S62" s="342"/>
      <c r="T62" s="320"/>
      <c r="U62" s="339"/>
    </row>
    <row r="63" spans="1:21" s="730" customFormat="1" ht="12" x14ac:dyDescent="0.2">
      <c r="A63" s="534" t="s">
        <v>76</v>
      </c>
      <c r="B63" s="559"/>
      <c r="C63" s="336"/>
      <c r="D63" s="336"/>
      <c r="E63" s="315"/>
      <c r="F63" s="336"/>
      <c r="G63" s="336"/>
      <c r="H63" s="336"/>
      <c r="I63" s="337"/>
      <c r="J63" s="560"/>
      <c r="K63" s="315"/>
      <c r="L63" s="315"/>
      <c r="M63" s="315"/>
      <c r="N63" s="315"/>
      <c r="O63" s="315"/>
      <c r="P63" s="315"/>
      <c r="Q63" s="316"/>
      <c r="R63" s="318"/>
      <c r="S63" s="342"/>
      <c r="T63" s="320"/>
      <c r="U63" s="339"/>
    </row>
    <row r="64" spans="1:21" s="730" customFormat="1" ht="12" x14ac:dyDescent="0.2">
      <c r="A64" s="534" t="s">
        <v>77</v>
      </c>
      <c r="B64" s="559"/>
      <c r="C64" s="336"/>
      <c r="D64" s="336"/>
      <c r="E64" s="315"/>
      <c r="F64" s="336"/>
      <c r="G64" s="336"/>
      <c r="H64" s="336"/>
      <c r="I64" s="337"/>
      <c r="J64" s="560"/>
      <c r="K64" s="315"/>
      <c r="L64" s="315"/>
      <c r="M64" s="315"/>
      <c r="N64" s="315"/>
      <c r="O64" s="315"/>
      <c r="P64" s="315"/>
      <c r="Q64" s="316"/>
      <c r="R64" s="318"/>
      <c r="S64" s="342"/>
      <c r="T64" s="320"/>
      <c r="U64" s="339"/>
    </row>
    <row r="65" spans="1:21" s="730" customFormat="1" ht="12" x14ac:dyDescent="0.2">
      <c r="A65" s="534" t="s">
        <v>78</v>
      </c>
      <c r="B65" s="555">
        <f t="shared" ref="B65" si="13">SUM(C65:I65)</f>
        <v>16</v>
      </c>
      <c r="C65" s="336">
        <v>2</v>
      </c>
      <c r="D65" s="336">
        <v>2</v>
      </c>
      <c r="E65" s="315">
        <v>5</v>
      </c>
      <c r="F65" s="336">
        <v>2</v>
      </c>
      <c r="G65" s="336">
        <v>5</v>
      </c>
      <c r="H65" s="336">
        <v>0</v>
      </c>
      <c r="I65" s="337">
        <v>0</v>
      </c>
      <c r="J65" s="556">
        <f>SUM(K65:Q65)</f>
        <v>546</v>
      </c>
      <c r="K65" s="315">
        <v>84</v>
      </c>
      <c r="L65" s="315">
        <v>31</v>
      </c>
      <c r="M65" s="315">
        <v>187</v>
      </c>
      <c r="N65" s="315">
        <v>69</v>
      </c>
      <c r="O65" s="315">
        <v>170</v>
      </c>
      <c r="P65" s="315">
        <v>5</v>
      </c>
      <c r="Q65" s="316">
        <v>0</v>
      </c>
      <c r="R65" s="318">
        <v>6980</v>
      </c>
      <c r="S65" s="342">
        <v>0</v>
      </c>
      <c r="T65" s="320">
        <v>156</v>
      </c>
      <c r="U65" s="339">
        <v>1108</v>
      </c>
    </row>
    <row r="66" spans="1:21" s="730" customFormat="1" ht="12" x14ac:dyDescent="0.2">
      <c r="A66" s="534" t="s">
        <v>79</v>
      </c>
      <c r="B66" s="559"/>
      <c r="C66" s="336"/>
      <c r="D66" s="336"/>
      <c r="E66" s="336"/>
      <c r="F66" s="336"/>
      <c r="G66" s="336"/>
      <c r="H66" s="336"/>
      <c r="I66" s="337"/>
      <c r="J66" s="560"/>
      <c r="K66" s="315"/>
      <c r="L66" s="315"/>
      <c r="M66" s="315"/>
      <c r="N66" s="315"/>
      <c r="O66" s="315"/>
      <c r="P66" s="315"/>
      <c r="Q66" s="316"/>
      <c r="R66" s="318"/>
      <c r="S66" s="319"/>
      <c r="T66" s="340"/>
      <c r="U66" s="341"/>
    </row>
    <row r="67" spans="1:21" s="730" customFormat="1" ht="12" x14ac:dyDescent="0.2">
      <c r="A67" s="534" t="s">
        <v>80</v>
      </c>
      <c r="B67" s="559"/>
      <c r="C67" s="336"/>
      <c r="D67" s="336"/>
      <c r="E67" s="336"/>
      <c r="F67" s="336"/>
      <c r="G67" s="336"/>
      <c r="H67" s="336"/>
      <c r="I67" s="337"/>
      <c r="J67" s="560"/>
      <c r="K67" s="315"/>
      <c r="L67" s="315"/>
      <c r="M67" s="315"/>
      <c r="N67" s="315"/>
      <c r="O67" s="315"/>
      <c r="P67" s="315"/>
      <c r="Q67" s="316"/>
      <c r="R67" s="318"/>
      <c r="S67" s="319"/>
      <c r="T67" s="340"/>
      <c r="U67" s="341"/>
    </row>
    <row r="68" spans="1:21" s="730" customFormat="1" ht="12" x14ac:dyDescent="0.2">
      <c r="A68" s="534" t="s">
        <v>81</v>
      </c>
      <c r="B68" s="555">
        <f t="shared" ref="B68" si="14">SUM(C68:I68)</f>
        <v>8</v>
      </c>
      <c r="C68" s="336">
        <v>0</v>
      </c>
      <c r="D68" s="336">
        <v>2</v>
      </c>
      <c r="E68" s="336">
        <v>2</v>
      </c>
      <c r="F68" s="336">
        <v>2</v>
      </c>
      <c r="G68" s="336">
        <v>2</v>
      </c>
      <c r="H68" s="336">
        <v>0</v>
      </c>
      <c r="I68" s="337">
        <v>0</v>
      </c>
      <c r="J68" s="556">
        <f t="shared" ref="J68" si="15">SUM(K68:Q68)</f>
        <v>177</v>
      </c>
      <c r="K68" s="315">
        <v>22</v>
      </c>
      <c r="L68" s="315">
        <v>18</v>
      </c>
      <c r="M68" s="315">
        <v>73</v>
      </c>
      <c r="N68" s="315">
        <v>29</v>
      </c>
      <c r="O68" s="315">
        <v>32</v>
      </c>
      <c r="P68" s="315">
        <v>3</v>
      </c>
      <c r="Q68" s="316">
        <v>0</v>
      </c>
      <c r="R68" s="318">
        <v>2455</v>
      </c>
      <c r="S68" s="319">
        <v>0</v>
      </c>
      <c r="T68" s="340">
        <v>120</v>
      </c>
      <c r="U68" s="341">
        <v>798</v>
      </c>
    </row>
    <row r="69" spans="1:21" s="730" customFormat="1" ht="12" x14ac:dyDescent="0.2">
      <c r="A69" s="534" t="s">
        <v>82</v>
      </c>
      <c r="B69" s="559"/>
      <c r="C69" s="336"/>
      <c r="D69" s="336"/>
      <c r="E69" s="336"/>
      <c r="F69" s="336"/>
      <c r="G69" s="336"/>
      <c r="H69" s="336"/>
      <c r="I69" s="337"/>
      <c r="J69" s="560"/>
      <c r="K69" s="315"/>
      <c r="L69" s="315"/>
      <c r="M69" s="315"/>
      <c r="N69" s="315"/>
      <c r="O69" s="315"/>
      <c r="P69" s="315"/>
      <c r="Q69" s="316"/>
      <c r="R69" s="318"/>
      <c r="S69" s="319"/>
      <c r="T69" s="340"/>
      <c r="U69" s="341"/>
    </row>
    <row r="70" spans="1:21" s="730" customFormat="1" thickBot="1" x14ac:dyDescent="0.25">
      <c r="A70" s="626" t="s">
        <v>83</v>
      </c>
      <c r="B70" s="561"/>
      <c r="C70" s="336"/>
      <c r="D70" s="336"/>
      <c r="E70" s="336"/>
      <c r="F70" s="336"/>
      <c r="G70" s="336"/>
      <c r="H70" s="336"/>
      <c r="I70" s="337"/>
      <c r="J70" s="562"/>
      <c r="K70" s="315"/>
      <c r="L70" s="315"/>
      <c r="M70" s="315"/>
      <c r="N70" s="315"/>
      <c r="O70" s="315"/>
      <c r="P70" s="315"/>
      <c r="Q70" s="316"/>
      <c r="R70" s="343"/>
      <c r="S70" s="488"/>
      <c r="T70" s="489"/>
      <c r="U70" s="490"/>
    </row>
    <row r="71" spans="1:21" s="730" customFormat="1" ht="12" x14ac:dyDescent="0.2">
      <c r="A71" s="534" t="s">
        <v>84</v>
      </c>
      <c r="B71" s="559"/>
      <c r="C71" s="563"/>
      <c r="D71" s="563"/>
      <c r="E71" s="563"/>
      <c r="F71" s="563"/>
      <c r="G71" s="563"/>
      <c r="H71" s="563"/>
      <c r="I71" s="564"/>
      <c r="J71" s="560"/>
      <c r="K71" s="565"/>
      <c r="L71" s="565"/>
      <c r="M71" s="565"/>
      <c r="N71" s="565"/>
      <c r="O71" s="565"/>
      <c r="P71" s="565"/>
      <c r="Q71" s="566"/>
      <c r="R71" s="318"/>
      <c r="S71" s="319"/>
      <c r="T71" s="340"/>
      <c r="U71" s="341"/>
    </row>
    <row r="72" spans="1:21" s="730" customFormat="1" ht="12" x14ac:dyDescent="0.2">
      <c r="A72" s="534" t="s">
        <v>85</v>
      </c>
      <c r="B72" s="559"/>
      <c r="C72" s="336"/>
      <c r="D72" s="336"/>
      <c r="E72" s="336"/>
      <c r="F72" s="336"/>
      <c r="G72" s="336"/>
      <c r="H72" s="336"/>
      <c r="I72" s="337"/>
      <c r="J72" s="560"/>
      <c r="K72" s="315"/>
      <c r="L72" s="315"/>
      <c r="M72" s="315"/>
      <c r="N72" s="315"/>
      <c r="O72" s="315"/>
      <c r="P72" s="315"/>
      <c r="Q72" s="316"/>
      <c r="R72" s="318"/>
      <c r="S72" s="319"/>
      <c r="T72" s="340"/>
      <c r="U72" s="341"/>
    </row>
    <row r="73" spans="1:21" s="730" customFormat="1" ht="12" x14ac:dyDescent="0.2">
      <c r="A73" s="534" t="s">
        <v>86</v>
      </c>
      <c r="B73" s="559"/>
      <c r="C73" s="336"/>
      <c r="D73" s="336"/>
      <c r="E73" s="336"/>
      <c r="F73" s="336"/>
      <c r="G73" s="336"/>
      <c r="H73" s="336"/>
      <c r="I73" s="337"/>
      <c r="J73" s="560"/>
      <c r="K73" s="315"/>
      <c r="L73" s="315"/>
      <c r="M73" s="315"/>
      <c r="N73" s="315"/>
      <c r="O73" s="315"/>
      <c r="P73" s="315"/>
      <c r="Q73" s="316"/>
      <c r="R73" s="318"/>
      <c r="S73" s="319"/>
      <c r="T73" s="340"/>
      <c r="U73" s="341"/>
    </row>
    <row r="74" spans="1:21" s="730" customFormat="1" ht="12" x14ac:dyDescent="0.2">
      <c r="A74" s="534" t="s">
        <v>87</v>
      </c>
      <c r="B74" s="559"/>
      <c r="C74" s="336"/>
      <c r="D74" s="336"/>
      <c r="E74" s="336"/>
      <c r="F74" s="336"/>
      <c r="G74" s="336"/>
      <c r="H74" s="336"/>
      <c r="I74" s="337"/>
      <c r="J74" s="560"/>
      <c r="K74" s="315"/>
      <c r="L74" s="315"/>
      <c r="M74" s="315"/>
      <c r="N74" s="315"/>
      <c r="O74" s="315"/>
      <c r="P74" s="315"/>
      <c r="Q74" s="316"/>
      <c r="R74" s="318"/>
      <c r="S74" s="319"/>
      <c r="T74" s="340"/>
      <c r="U74" s="341"/>
    </row>
    <row r="75" spans="1:21" s="730" customFormat="1" ht="12" x14ac:dyDescent="0.2">
      <c r="A75" s="534" t="s">
        <v>88</v>
      </c>
      <c r="B75" s="559"/>
      <c r="C75" s="336"/>
      <c r="D75" s="336"/>
      <c r="E75" s="336"/>
      <c r="F75" s="336"/>
      <c r="G75" s="336"/>
      <c r="H75" s="336"/>
      <c r="I75" s="337"/>
      <c r="J75" s="560"/>
      <c r="K75" s="315"/>
      <c r="L75" s="315"/>
      <c r="M75" s="315"/>
      <c r="N75" s="315"/>
      <c r="O75" s="315"/>
      <c r="P75" s="315"/>
      <c r="Q75" s="316"/>
      <c r="R75" s="318"/>
      <c r="S75" s="319"/>
      <c r="T75" s="340"/>
      <c r="U75" s="341"/>
    </row>
    <row r="76" spans="1:21" s="730" customFormat="1" ht="12" x14ac:dyDescent="0.2">
      <c r="A76" s="534" t="s">
        <v>89</v>
      </c>
      <c r="B76" s="555">
        <f t="shared" ref="B76" si="16">SUM(C76:I76)</f>
        <v>12</v>
      </c>
      <c r="C76" s="336">
        <v>1</v>
      </c>
      <c r="D76" s="336">
        <v>2</v>
      </c>
      <c r="E76" s="336">
        <v>2</v>
      </c>
      <c r="F76" s="336">
        <v>2</v>
      </c>
      <c r="G76" s="336">
        <v>5</v>
      </c>
      <c r="H76" s="336">
        <v>0</v>
      </c>
      <c r="I76" s="337">
        <v>0</v>
      </c>
      <c r="J76" s="556">
        <f t="shared" ref="J76" si="17">SUM(K76:Q76)</f>
        <v>272</v>
      </c>
      <c r="K76" s="336">
        <v>35</v>
      </c>
      <c r="L76" s="336">
        <v>25</v>
      </c>
      <c r="M76" s="336">
        <v>83</v>
      </c>
      <c r="N76" s="336">
        <v>47</v>
      </c>
      <c r="O76" s="336">
        <v>79</v>
      </c>
      <c r="P76" s="336">
        <v>3</v>
      </c>
      <c r="Q76" s="337">
        <v>0</v>
      </c>
      <c r="R76" s="318">
        <v>2486</v>
      </c>
      <c r="S76" s="731">
        <v>0</v>
      </c>
      <c r="T76" s="732">
        <v>125</v>
      </c>
      <c r="U76" s="733">
        <v>889</v>
      </c>
    </row>
    <row r="77" spans="1:21" s="730" customFormat="1" ht="12" x14ac:dyDescent="0.2">
      <c r="A77" s="534" t="s">
        <v>90</v>
      </c>
      <c r="B77" s="344"/>
      <c r="C77" s="345"/>
      <c r="D77" s="345"/>
      <c r="E77" s="345"/>
      <c r="F77" s="345"/>
      <c r="G77" s="345"/>
      <c r="H77" s="345"/>
      <c r="I77" s="346"/>
      <c r="J77" s="344"/>
      <c r="K77" s="345"/>
      <c r="L77" s="345"/>
      <c r="M77" s="345"/>
      <c r="N77" s="345"/>
      <c r="O77" s="345"/>
      <c r="P77" s="345"/>
      <c r="Q77" s="346"/>
      <c r="R77" s="347"/>
      <c r="S77" s="348"/>
      <c r="T77" s="344"/>
      <c r="U77" s="349"/>
    </row>
    <row r="78" spans="1:21" s="730" customFormat="1" ht="12" x14ac:dyDescent="0.2">
      <c r="A78" s="534" t="s">
        <v>91</v>
      </c>
      <c r="B78" s="567"/>
      <c r="C78" s="350"/>
      <c r="D78" s="350"/>
      <c r="E78" s="350"/>
      <c r="F78" s="350"/>
      <c r="G78" s="350"/>
      <c r="H78" s="350"/>
      <c r="I78" s="351"/>
      <c r="J78" s="568"/>
      <c r="K78" s="350"/>
      <c r="L78" s="350"/>
      <c r="M78" s="350"/>
      <c r="N78" s="350"/>
      <c r="O78" s="350"/>
      <c r="P78" s="350"/>
      <c r="Q78" s="351"/>
      <c r="R78" s="318"/>
      <c r="S78" s="352"/>
      <c r="T78" s="353"/>
      <c r="U78" s="354"/>
    </row>
    <row r="79" spans="1:21" s="730" customFormat="1" ht="12" x14ac:dyDescent="0.2">
      <c r="A79" s="534" t="s">
        <v>92</v>
      </c>
      <c r="B79" s="567"/>
      <c r="C79" s="350"/>
      <c r="D79" s="350"/>
      <c r="E79" s="350"/>
      <c r="F79" s="350"/>
      <c r="G79" s="350"/>
      <c r="H79" s="350"/>
      <c r="I79" s="351"/>
      <c r="J79" s="568"/>
      <c r="K79" s="350"/>
      <c r="L79" s="350"/>
      <c r="M79" s="350"/>
      <c r="N79" s="350"/>
      <c r="O79" s="350"/>
      <c r="P79" s="350"/>
      <c r="Q79" s="351"/>
      <c r="R79" s="318"/>
      <c r="S79" s="352"/>
      <c r="T79" s="353"/>
      <c r="U79" s="354"/>
    </row>
    <row r="80" spans="1:21" s="730" customFormat="1" ht="12" x14ac:dyDescent="0.2">
      <c r="A80" s="534" t="s">
        <v>93</v>
      </c>
      <c r="B80" s="567"/>
      <c r="C80" s="350"/>
      <c r="D80" s="350"/>
      <c r="E80" s="350"/>
      <c r="F80" s="350"/>
      <c r="G80" s="350"/>
      <c r="H80" s="350"/>
      <c r="I80" s="351"/>
      <c r="J80" s="568"/>
      <c r="K80" s="350"/>
      <c r="L80" s="350"/>
      <c r="M80" s="350"/>
      <c r="N80" s="350"/>
      <c r="O80" s="350"/>
      <c r="P80" s="350"/>
      <c r="Q80" s="351"/>
      <c r="R80" s="318"/>
      <c r="S80" s="352"/>
      <c r="T80" s="353"/>
      <c r="U80" s="354"/>
    </row>
    <row r="81" spans="1:21" s="730" customFormat="1" ht="12" x14ac:dyDescent="0.2">
      <c r="A81" s="534" t="s">
        <v>94</v>
      </c>
      <c r="B81" s="567"/>
      <c r="C81" s="350"/>
      <c r="D81" s="350"/>
      <c r="E81" s="350"/>
      <c r="F81" s="350"/>
      <c r="G81" s="350"/>
      <c r="H81" s="350"/>
      <c r="I81" s="351"/>
      <c r="J81" s="568"/>
      <c r="K81" s="350"/>
      <c r="L81" s="350"/>
      <c r="M81" s="350"/>
      <c r="N81" s="350"/>
      <c r="O81" s="350"/>
      <c r="P81" s="350"/>
      <c r="Q81" s="351"/>
      <c r="R81" s="318"/>
      <c r="S81" s="352"/>
      <c r="T81" s="353"/>
      <c r="U81" s="354"/>
    </row>
    <row r="82" spans="1:21" s="730" customFormat="1" thickBot="1" x14ac:dyDescent="0.25">
      <c r="A82" s="626" t="s">
        <v>95</v>
      </c>
      <c r="B82" s="569"/>
      <c r="C82" s="355"/>
      <c r="D82" s="355"/>
      <c r="E82" s="355"/>
      <c r="F82" s="355"/>
      <c r="G82" s="355"/>
      <c r="H82" s="355"/>
      <c r="I82" s="356"/>
      <c r="J82" s="570"/>
      <c r="K82" s="355"/>
      <c r="L82" s="355"/>
      <c r="M82" s="355"/>
      <c r="N82" s="355"/>
      <c r="O82" s="355"/>
      <c r="P82" s="355"/>
      <c r="Q82" s="356"/>
      <c r="R82" s="343"/>
      <c r="S82" s="357"/>
      <c r="T82" s="358"/>
      <c r="U82" s="359"/>
    </row>
    <row r="83" spans="1:21" ht="12.75" customHeight="1" x14ac:dyDescent="0.2">
      <c r="A83" s="679" t="s">
        <v>384</v>
      </c>
      <c r="B83" s="679"/>
      <c r="C83" s="679"/>
      <c r="D83" s="679"/>
      <c r="E83" s="679"/>
      <c r="F83" s="679"/>
      <c r="G83" s="679"/>
      <c r="H83" s="679"/>
      <c r="I83" s="679"/>
      <c r="J83" s="679"/>
      <c r="K83" s="679"/>
      <c r="L83" s="679"/>
      <c r="M83" s="679"/>
      <c r="N83" s="679"/>
      <c r="O83" s="360"/>
      <c r="P83" s="360"/>
      <c r="Q83" s="360"/>
      <c r="R83" s="361"/>
      <c r="S83" s="360"/>
      <c r="T83" s="362"/>
      <c r="U83" s="362"/>
    </row>
    <row r="84" spans="1:21" x14ac:dyDescent="0.2">
      <c r="A84" s="679" t="s">
        <v>383</v>
      </c>
    </row>
    <row r="85" spans="1:21" x14ac:dyDescent="0.2">
      <c r="A85" s="679" t="s">
        <v>628</v>
      </c>
      <c r="U85" s="684" t="s">
        <v>278</v>
      </c>
    </row>
    <row r="87" spans="1:21" x14ac:dyDescent="0.2">
      <c r="A87" s="679"/>
    </row>
    <row r="88" spans="1:21" x14ac:dyDescent="0.2">
      <c r="A88" s="679"/>
    </row>
    <row r="89" spans="1:21" x14ac:dyDescent="0.2">
      <c r="A89" s="679"/>
    </row>
    <row r="90" spans="1:21" x14ac:dyDescent="0.2">
      <c r="A90" s="679"/>
    </row>
    <row r="92" spans="1:21" x14ac:dyDescent="0.2">
      <c r="U92" s="684"/>
    </row>
  </sheetData>
  <mergeCells count="2">
    <mergeCell ref="B5:I5"/>
    <mergeCell ref="J5:Q5"/>
  </mergeCells>
  <pageMargins left="0.39370078740157483" right="0.39370078740157483" top="0.39370078740157483" bottom="0.39370078740157483" header="0.51181102362204722" footer="0.51181102362204722"/>
  <pageSetup scale="63" orientation="landscape" r:id="rId1"/>
  <headerFooter alignWithMargins="0"/>
  <rowBreaks count="1" manualBreakCount="1">
    <brk id="7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2"/>
  <sheetViews>
    <sheetView workbookViewId="0">
      <pane xSplit="1" ySplit="7" topLeftCell="B8" activePane="bottomRight" state="frozen"/>
      <selection activeCell="B1" sqref="B1"/>
      <selection pane="topRight" activeCell="B1" sqref="B1"/>
      <selection pane="bottomLeft" activeCell="B1" sqref="B1"/>
      <selection pane="bottomRight" activeCell="A52" sqref="A52"/>
    </sheetView>
  </sheetViews>
  <sheetFormatPr baseColWidth="10" defaultColWidth="11.42578125" defaultRowHeight="12.75" x14ac:dyDescent="0.2"/>
  <cols>
    <col min="1" max="1" width="22.28515625" style="172" customWidth="1"/>
    <col min="2" max="2" width="8.7109375" style="304" customWidth="1"/>
    <col min="3" max="4" width="10.7109375" style="172" customWidth="1"/>
    <col min="5" max="5" width="8.7109375" style="20" customWidth="1"/>
    <col min="6" max="7" width="11.7109375" style="172" customWidth="1"/>
    <col min="8" max="8" width="9.42578125" style="172" customWidth="1"/>
    <col min="9" max="12" width="8.42578125" style="172" customWidth="1"/>
    <col min="13" max="15" width="5.5703125" style="172" customWidth="1"/>
    <col min="16" max="16" width="13.5703125" style="172" bestFit="1" customWidth="1"/>
    <col min="17" max="17" width="5.85546875" style="363" customWidth="1"/>
    <col min="18" max="18" width="12" style="363" customWidth="1"/>
    <col min="19" max="16384" width="11.42578125" style="20"/>
  </cols>
  <sheetData>
    <row r="1" spans="1:19" s="107" customFormat="1" x14ac:dyDescent="0.2">
      <c r="A1" s="108" t="s">
        <v>346</v>
      </c>
      <c r="B1" s="692"/>
      <c r="C1" s="692"/>
      <c r="D1" s="692"/>
      <c r="E1" s="692"/>
      <c r="F1" s="692"/>
      <c r="G1" s="692"/>
      <c r="H1" s="692"/>
      <c r="I1" s="692"/>
      <c r="J1" s="692"/>
      <c r="K1" s="692"/>
      <c r="L1" s="692"/>
      <c r="M1" s="692"/>
      <c r="N1" s="692"/>
      <c r="O1" s="692"/>
      <c r="P1" s="692"/>
      <c r="R1" s="693" t="s">
        <v>613</v>
      </c>
      <c r="S1" s="694"/>
    </row>
    <row r="2" spans="1:19" s="108" customFormat="1" x14ac:dyDescent="0.2">
      <c r="A2" s="692" t="s">
        <v>210</v>
      </c>
      <c r="B2" s="692"/>
      <c r="C2" s="692"/>
      <c r="D2" s="692"/>
      <c r="E2" s="692"/>
      <c r="F2" s="692"/>
      <c r="G2" s="692"/>
      <c r="H2" s="692"/>
      <c r="I2" s="692"/>
      <c r="J2" s="692"/>
      <c r="K2" s="692"/>
      <c r="L2" s="692"/>
      <c r="M2" s="692"/>
      <c r="N2" s="692"/>
      <c r="O2" s="692"/>
      <c r="P2" s="692"/>
      <c r="Q2" s="692"/>
      <c r="R2" s="692"/>
      <c r="S2" s="694"/>
    </row>
    <row r="3" spans="1:19" s="108" customFormat="1" ht="13.5" thickBot="1" x14ac:dyDescent="0.25">
      <c r="A3" s="695">
        <v>2015</v>
      </c>
      <c r="B3" s="695"/>
      <c r="C3" s="695"/>
      <c r="D3" s="695"/>
      <c r="E3" s="695"/>
      <c r="F3" s="695"/>
      <c r="G3" s="695"/>
      <c r="H3" s="695"/>
      <c r="I3" s="695"/>
      <c r="J3" s="695"/>
      <c r="K3" s="695"/>
      <c r="L3" s="695"/>
      <c r="M3" s="695"/>
      <c r="N3" s="695"/>
      <c r="O3" s="695"/>
      <c r="P3" s="695"/>
      <c r="Q3" s="695"/>
      <c r="R3" s="695"/>
    </row>
    <row r="4" spans="1:19" s="117" customFormat="1" ht="12.75" customHeight="1" x14ac:dyDescent="0.2">
      <c r="A4" s="696"/>
      <c r="B4" s="909" t="s">
        <v>255</v>
      </c>
      <c r="C4" s="910"/>
      <c r="D4" s="910"/>
      <c r="E4" s="910"/>
      <c r="F4" s="910"/>
      <c r="G4" s="910"/>
      <c r="H4" s="910"/>
      <c r="I4" s="910"/>
      <c r="J4" s="910"/>
      <c r="K4" s="910"/>
      <c r="L4" s="910"/>
      <c r="M4" s="910"/>
      <c r="N4" s="910"/>
      <c r="O4" s="910"/>
      <c r="P4" s="910"/>
      <c r="Q4" s="910"/>
      <c r="R4" s="911"/>
    </row>
    <row r="5" spans="1:19" s="117" customFormat="1" ht="24" customHeight="1" x14ac:dyDescent="0.2">
      <c r="A5" s="705"/>
      <c r="B5" s="912" t="s">
        <v>279</v>
      </c>
      <c r="C5" s="913"/>
      <c r="D5" s="914"/>
      <c r="E5" s="915" t="s">
        <v>280</v>
      </c>
      <c r="F5" s="916"/>
      <c r="G5" s="917"/>
      <c r="H5" s="915" t="s">
        <v>281</v>
      </c>
      <c r="I5" s="916"/>
      <c r="J5" s="916"/>
      <c r="K5" s="916"/>
      <c r="L5" s="917"/>
      <c r="M5" s="915" t="s">
        <v>282</v>
      </c>
      <c r="N5" s="916"/>
      <c r="O5" s="917"/>
      <c r="P5" s="915" t="s">
        <v>283</v>
      </c>
      <c r="Q5" s="916"/>
      <c r="R5" s="918"/>
    </row>
    <row r="6" spans="1:19" s="117" customFormat="1" ht="11.25" x14ac:dyDescent="0.2">
      <c r="A6" s="710" t="s">
        <v>5</v>
      </c>
      <c r="B6" s="711"/>
      <c r="C6" s="712" t="s">
        <v>284</v>
      </c>
      <c r="D6" s="712" t="s">
        <v>184</v>
      </c>
      <c r="E6" s="734"/>
      <c r="F6" s="712" t="s">
        <v>285</v>
      </c>
      <c r="G6" s="712" t="s">
        <v>286</v>
      </c>
      <c r="H6" s="735"/>
      <c r="I6" s="736" t="s">
        <v>264</v>
      </c>
      <c r="J6" s="712" t="s">
        <v>265</v>
      </c>
      <c r="K6" s="737" t="s">
        <v>287</v>
      </c>
      <c r="L6" s="738" t="s">
        <v>629</v>
      </c>
      <c r="M6" s="734"/>
      <c r="N6" s="712"/>
      <c r="O6" s="712" t="s">
        <v>288</v>
      </c>
      <c r="P6" s="734" t="s">
        <v>289</v>
      </c>
      <c r="Q6" s="712"/>
      <c r="R6" s="739" t="s">
        <v>290</v>
      </c>
    </row>
    <row r="7" spans="1:19" s="117" customFormat="1" ht="12" thickBot="1" x14ac:dyDescent="0.25">
      <c r="A7" s="705"/>
      <c r="B7" s="715" t="s">
        <v>137</v>
      </c>
      <c r="C7" s="716" t="s">
        <v>291</v>
      </c>
      <c r="D7" s="716" t="s">
        <v>292</v>
      </c>
      <c r="E7" s="740" t="s">
        <v>137</v>
      </c>
      <c r="F7" s="716" t="s">
        <v>286</v>
      </c>
      <c r="G7" s="716" t="s">
        <v>293</v>
      </c>
      <c r="H7" s="741" t="s">
        <v>137</v>
      </c>
      <c r="I7" s="742" t="s">
        <v>294</v>
      </c>
      <c r="J7" s="716" t="s">
        <v>273</v>
      </c>
      <c r="K7" s="743" t="s">
        <v>295</v>
      </c>
      <c r="L7" s="744" t="s">
        <v>296</v>
      </c>
      <c r="M7" s="740" t="s">
        <v>137</v>
      </c>
      <c r="N7" s="716" t="s">
        <v>297</v>
      </c>
      <c r="O7" s="716" t="s">
        <v>298</v>
      </c>
      <c r="P7" s="740" t="s">
        <v>299</v>
      </c>
      <c r="Q7" s="716" t="s">
        <v>297</v>
      </c>
      <c r="R7" s="745" t="s">
        <v>300</v>
      </c>
    </row>
    <row r="8" spans="1:19" s="304" customFormat="1" ht="5.25" customHeight="1" x14ac:dyDescent="0.25">
      <c r="A8" s="296"/>
      <c r="B8" s="571"/>
      <c r="C8" s="572"/>
      <c r="D8" s="573"/>
      <c r="E8" s="571"/>
      <c r="F8" s="572"/>
      <c r="G8" s="573"/>
      <c r="H8" s="300"/>
      <c r="I8" s="364"/>
      <c r="J8" s="364"/>
      <c r="K8" s="364"/>
      <c r="L8" s="301"/>
      <c r="M8" s="300"/>
      <c r="N8" s="364"/>
      <c r="O8" s="301"/>
      <c r="P8" s="300"/>
      <c r="Q8" s="365"/>
      <c r="R8" s="366"/>
    </row>
    <row r="9" spans="1:19" s="308" customFormat="1" ht="16.5" x14ac:dyDescent="0.25">
      <c r="A9" s="21" t="s">
        <v>23</v>
      </c>
      <c r="B9" s="574">
        <f t="shared" ref="B9:L9" si="0">SUM(B11:B82)</f>
        <v>32633</v>
      </c>
      <c r="C9" s="547">
        <f t="shared" si="0"/>
        <v>12350</v>
      </c>
      <c r="D9" s="547">
        <f t="shared" si="0"/>
        <v>20283</v>
      </c>
      <c r="E9" s="574">
        <f t="shared" si="0"/>
        <v>32633</v>
      </c>
      <c r="F9" s="547">
        <f t="shared" si="0"/>
        <v>7705</v>
      </c>
      <c r="G9" s="547">
        <f t="shared" si="0"/>
        <v>24928</v>
      </c>
      <c r="H9" s="549">
        <f t="shared" si="0"/>
        <v>27802</v>
      </c>
      <c r="I9" s="549">
        <f t="shared" si="0"/>
        <v>935</v>
      </c>
      <c r="J9" s="549">
        <f t="shared" si="0"/>
        <v>26185</v>
      </c>
      <c r="K9" s="549">
        <f t="shared" si="0"/>
        <v>518</v>
      </c>
      <c r="L9" s="549">
        <f t="shared" si="0"/>
        <v>164</v>
      </c>
      <c r="M9" s="575">
        <f>SUM(M12:M82)</f>
        <v>630</v>
      </c>
      <c r="N9" s="576">
        <f t="shared" ref="N9:R9" si="1">SUM(N12:N82)</f>
        <v>448</v>
      </c>
      <c r="O9" s="577">
        <f t="shared" si="1"/>
        <v>182</v>
      </c>
      <c r="P9" s="575">
        <f t="shared" si="1"/>
        <v>156</v>
      </c>
      <c r="Q9" s="578">
        <f t="shared" si="1"/>
        <v>234</v>
      </c>
      <c r="R9" s="579">
        <f t="shared" si="1"/>
        <v>121</v>
      </c>
    </row>
    <row r="10" spans="1:19" s="304" customFormat="1" ht="5.25" customHeight="1" x14ac:dyDescent="0.2">
      <c r="A10" s="309"/>
      <c r="B10" s="367"/>
      <c r="C10" s="310"/>
      <c r="D10" s="311"/>
      <c r="E10" s="367"/>
      <c r="F10" s="310"/>
      <c r="G10" s="311"/>
      <c r="H10" s="293"/>
      <c r="I10" s="291"/>
      <c r="J10" s="291"/>
      <c r="K10" s="291"/>
      <c r="L10" s="368"/>
      <c r="M10" s="293"/>
      <c r="N10" s="291"/>
      <c r="O10" s="368"/>
      <c r="P10" s="293"/>
      <c r="Q10" s="369"/>
      <c r="R10" s="314"/>
    </row>
    <row r="11" spans="1:19" s="723" customFormat="1" ht="12" x14ac:dyDescent="0.2">
      <c r="A11" s="534" t="s">
        <v>24</v>
      </c>
      <c r="B11" s="370"/>
      <c r="C11" s="315"/>
      <c r="D11" s="316"/>
      <c r="E11" s="317"/>
      <c r="F11" s="315"/>
      <c r="G11" s="316"/>
      <c r="H11" s="317"/>
      <c r="I11" s="371"/>
      <c r="J11" s="371"/>
      <c r="K11" s="371"/>
      <c r="L11" s="372"/>
      <c r="M11" s="317"/>
      <c r="N11" s="371"/>
      <c r="O11" s="372"/>
      <c r="P11" s="317"/>
      <c r="Q11" s="373"/>
      <c r="R11" s="321"/>
    </row>
    <row r="12" spans="1:19" s="723" customFormat="1" ht="12" x14ac:dyDescent="0.2">
      <c r="A12" s="534" t="s">
        <v>25</v>
      </c>
      <c r="B12" s="580">
        <f>SUM(C12:D12)</f>
        <v>425</v>
      </c>
      <c r="C12" s="315">
        <v>144</v>
      </c>
      <c r="D12" s="316">
        <v>281</v>
      </c>
      <c r="E12" s="580">
        <f>SUM(F12:G12)</f>
        <v>425</v>
      </c>
      <c r="F12" s="315">
        <v>121</v>
      </c>
      <c r="G12" s="316">
        <v>304</v>
      </c>
      <c r="H12" s="556">
        <f>SUM(I12:L12)</f>
        <v>338</v>
      </c>
      <c r="I12" s="315">
        <v>8</v>
      </c>
      <c r="J12" s="315">
        <v>326</v>
      </c>
      <c r="K12" s="315">
        <v>2</v>
      </c>
      <c r="L12" s="372">
        <v>2</v>
      </c>
      <c r="M12" s="556">
        <f>SUM(N12+O12)</f>
        <v>0</v>
      </c>
      <c r="N12" s="371">
        <v>0</v>
      </c>
      <c r="O12" s="372">
        <v>0</v>
      </c>
      <c r="P12" s="317">
        <v>0</v>
      </c>
      <c r="Q12" s="373">
        <v>0</v>
      </c>
      <c r="R12" s="321">
        <v>0</v>
      </c>
    </row>
    <row r="13" spans="1:19" s="723" customFormat="1" ht="12" x14ac:dyDescent="0.2">
      <c r="A13" s="534" t="s">
        <v>26</v>
      </c>
      <c r="B13" s="580"/>
      <c r="C13" s="315"/>
      <c r="D13" s="316"/>
      <c r="E13" s="556"/>
      <c r="F13" s="315"/>
      <c r="G13" s="316"/>
      <c r="H13" s="556"/>
      <c r="I13" s="315"/>
      <c r="J13" s="315"/>
      <c r="K13" s="315"/>
      <c r="L13" s="372"/>
      <c r="M13" s="556"/>
      <c r="N13" s="371"/>
      <c r="O13" s="372"/>
      <c r="P13" s="317"/>
      <c r="Q13" s="373"/>
      <c r="R13" s="321"/>
    </row>
    <row r="14" spans="1:19" s="723" customFormat="1" ht="12" x14ac:dyDescent="0.2">
      <c r="A14" s="534" t="s">
        <v>27</v>
      </c>
      <c r="B14" s="580"/>
      <c r="C14" s="315"/>
      <c r="D14" s="316"/>
      <c r="E14" s="556"/>
      <c r="F14" s="315"/>
      <c r="G14" s="316"/>
      <c r="H14" s="556"/>
      <c r="I14" s="315"/>
      <c r="J14" s="315"/>
      <c r="K14" s="315"/>
      <c r="L14" s="372"/>
      <c r="M14" s="556"/>
      <c r="N14" s="371"/>
      <c r="O14" s="372"/>
      <c r="P14" s="317"/>
      <c r="Q14" s="373"/>
      <c r="R14" s="321"/>
    </row>
    <row r="15" spans="1:19" s="723" customFormat="1" ht="12" x14ac:dyDescent="0.2">
      <c r="A15" s="534" t="s">
        <v>28</v>
      </c>
      <c r="B15" s="580"/>
      <c r="C15" s="315"/>
      <c r="D15" s="316"/>
      <c r="E15" s="556"/>
      <c r="F15" s="315"/>
      <c r="G15" s="316"/>
      <c r="H15" s="556"/>
      <c r="I15" s="315"/>
      <c r="J15" s="315"/>
      <c r="K15" s="315"/>
      <c r="L15" s="372"/>
      <c r="M15" s="556"/>
      <c r="N15" s="371"/>
      <c r="O15" s="372"/>
      <c r="P15" s="317"/>
      <c r="Q15" s="373"/>
      <c r="R15" s="321"/>
    </row>
    <row r="16" spans="1:19" s="723" customFormat="1" ht="12" x14ac:dyDescent="0.2">
      <c r="A16" s="534" t="s">
        <v>29</v>
      </c>
      <c r="B16" s="580"/>
      <c r="C16" s="315"/>
      <c r="D16" s="316"/>
      <c r="E16" s="556"/>
      <c r="F16" s="315"/>
      <c r="G16" s="316"/>
      <c r="H16" s="556"/>
      <c r="I16" s="315"/>
      <c r="J16" s="315"/>
      <c r="K16" s="315"/>
      <c r="L16" s="372"/>
      <c r="M16" s="556"/>
      <c r="N16" s="371"/>
      <c r="O16" s="372"/>
      <c r="P16" s="317"/>
      <c r="Q16" s="373"/>
      <c r="R16" s="321"/>
    </row>
    <row r="17" spans="1:18" s="723" customFormat="1" ht="12" x14ac:dyDescent="0.2">
      <c r="A17" s="534" t="s">
        <v>30</v>
      </c>
      <c r="B17" s="580"/>
      <c r="C17" s="315"/>
      <c r="D17" s="316"/>
      <c r="E17" s="556"/>
      <c r="F17" s="315"/>
      <c r="G17" s="316"/>
      <c r="H17" s="556"/>
      <c r="I17" s="315"/>
      <c r="J17" s="315"/>
      <c r="K17" s="315"/>
      <c r="L17" s="372"/>
      <c r="M17" s="556"/>
      <c r="N17" s="371"/>
      <c r="O17" s="372"/>
      <c r="P17" s="317"/>
      <c r="Q17" s="373"/>
      <c r="R17" s="321"/>
    </row>
    <row r="18" spans="1:18" s="723" customFormat="1" ht="12" x14ac:dyDescent="0.2">
      <c r="A18" s="534" t="s">
        <v>31</v>
      </c>
      <c r="B18" s="580"/>
      <c r="C18" s="315"/>
      <c r="D18" s="316"/>
      <c r="E18" s="556"/>
      <c r="F18" s="315"/>
      <c r="G18" s="316"/>
      <c r="H18" s="556"/>
      <c r="I18" s="315"/>
      <c r="J18" s="315"/>
      <c r="K18" s="315"/>
      <c r="L18" s="372"/>
      <c r="M18" s="556"/>
      <c r="N18" s="371"/>
      <c r="O18" s="372"/>
      <c r="P18" s="317"/>
      <c r="Q18" s="373"/>
      <c r="R18" s="321"/>
    </row>
    <row r="19" spans="1:18" s="723" customFormat="1" ht="12" x14ac:dyDescent="0.2">
      <c r="A19" s="534" t="s">
        <v>32</v>
      </c>
      <c r="B19" s="580"/>
      <c r="C19" s="315"/>
      <c r="D19" s="316"/>
      <c r="E19" s="556"/>
      <c r="F19" s="315"/>
      <c r="G19" s="316"/>
      <c r="H19" s="556"/>
      <c r="I19" s="315"/>
      <c r="J19" s="315"/>
      <c r="K19" s="315"/>
      <c r="L19" s="372"/>
      <c r="M19" s="556"/>
      <c r="N19" s="371"/>
      <c r="O19" s="372"/>
      <c r="P19" s="317"/>
      <c r="Q19" s="373"/>
      <c r="R19" s="321"/>
    </row>
    <row r="20" spans="1:18" s="723" customFormat="1" ht="12" x14ac:dyDescent="0.2">
      <c r="A20" s="534" t="s">
        <v>33</v>
      </c>
      <c r="B20" s="580"/>
      <c r="C20" s="315"/>
      <c r="D20" s="316"/>
      <c r="E20" s="556"/>
      <c r="F20" s="315"/>
      <c r="G20" s="316"/>
      <c r="H20" s="556"/>
      <c r="I20" s="315"/>
      <c r="J20" s="315"/>
      <c r="K20" s="315"/>
      <c r="L20" s="372"/>
      <c r="M20" s="556"/>
      <c r="N20" s="371"/>
      <c r="O20" s="372"/>
      <c r="P20" s="317"/>
      <c r="Q20" s="373"/>
      <c r="R20" s="321"/>
    </row>
    <row r="21" spans="1:18" s="723" customFormat="1" ht="12" x14ac:dyDescent="0.2">
      <c r="A21" s="534" t="s">
        <v>34</v>
      </c>
      <c r="B21" s="580"/>
      <c r="C21" s="315"/>
      <c r="D21" s="316"/>
      <c r="E21" s="556"/>
      <c r="F21" s="315"/>
      <c r="G21" s="316"/>
      <c r="H21" s="556"/>
      <c r="I21" s="315"/>
      <c r="J21" s="315"/>
      <c r="K21" s="315"/>
      <c r="L21" s="372"/>
      <c r="M21" s="556"/>
      <c r="N21" s="371"/>
      <c r="O21" s="372"/>
      <c r="P21" s="317"/>
      <c r="Q21" s="373"/>
      <c r="R21" s="321"/>
    </row>
    <row r="22" spans="1:18" s="723" customFormat="1" ht="12" x14ac:dyDescent="0.2">
      <c r="A22" s="534" t="s">
        <v>35</v>
      </c>
      <c r="B22" s="580"/>
      <c r="C22" s="315"/>
      <c r="D22" s="316"/>
      <c r="E22" s="556"/>
      <c r="F22" s="315"/>
      <c r="G22" s="316"/>
      <c r="H22" s="556"/>
      <c r="I22" s="315"/>
      <c r="J22" s="315"/>
      <c r="K22" s="315"/>
      <c r="L22" s="372"/>
      <c r="M22" s="556"/>
      <c r="N22" s="371"/>
      <c r="O22" s="372"/>
      <c r="P22" s="317"/>
      <c r="Q22" s="373"/>
      <c r="R22" s="321"/>
    </row>
    <row r="23" spans="1:18" s="723" customFormat="1" ht="12" x14ac:dyDescent="0.2">
      <c r="A23" s="534" t="s">
        <v>36</v>
      </c>
      <c r="B23" s="580"/>
      <c r="C23" s="315"/>
      <c r="D23" s="316"/>
      <c r="E23" s="556"/>
      <c r="F23" s="315"/>
      <c r="G23" s="316"/>
      <c r="H23" s="556"/>
      <c r="I23" s="315"/>
      <c r="J23" s="315"/>
      <c r="K23" s="315"/>
      <c r="L23" s="372"/>
      <c r="M23" s="556"/>
      <c r="N23" s="371"/>
      <c r="O23" s="372"/>
      <c r="P23" s="317"/>
      <c r="Q23" s="373"/>
      <c r="R23" s="321"/>
    </row>
    <row r="24" spans="1:18" s="723" customFormat="1" ht="12" x14ac:dyDescent="0.2">
      <c r="A24" s="534" t="s">
        <v>37</v>
      </c>
      <c r="B24" s="580"/>
      <c r="C24" s="315"/>
      <c r="D24" s="316"/>
      <c r="E24" s="556"/>
      <c r="F24" s="315"/>
      <c r="G24" s="316"/>
      <c r="H24" s="556"/>
      <c r="I24" s="315"/>
      <c r="J24" s="315"/>
      <c r="K24" s="315"/>
      <c r="L24" s="372"/>
      <c r="M24" s="556"/>
      <c r="N24" s="371"/>
      <c r="O24" s="372"/>
      <c r="P24" s="317"/>
      <c r="Q24" s="373"/>
      <c r="R24" s="321"/>
    </row>
    <row r="25" spans="1:18" s="723" customFormat="1" ht="12" x14ac:dyDescent="0.2">
      <c r="A25" s="534" t="s">
        <v>38</v>
      </c>
      <c r="B25" s="580"/>
      <c r="C25" s="315"/>
      <c r="D25" s="316"/>
      <c r="E25" s="556"/>
      <c r="F25" s="315"/>
      <c r="G25" s="316"/>
      <c r="H25" s="556"/>
      <c r="I25" s="315"/>
      <c r="J25" s="315"/>
      <c r="K25" s="315"/>
      <c r="L25" s="372"/>
      <c r="M25" s="556"/>
      <c r="N25" s="371"/>
      <c r="O25" s="372"/>
      <c r="P25" s="317"/>
      <c r="Q25" s="373"/>
      <c r="R25" s="321"/>
    </row>
    <row r="26" spans="1:18" s="723" customFormat="1" ht="12" x14ac:dyDescent="0.2">
      <c r="A26" s="534" t="s">
        <v>39</v>
      </c>
      <c r="B26" s="580"/>
      <c r="C26" s="315"/>
      <c r="D26" s="316"/>
      <c r="E26" s="556"/>
      <c r="F26" s="315"/>
      <c r="G26" s="316"/>
      <c r="H26" s="556"/>
      <c r="I26" s="315"/>
      <c r="J26" s="315"/>
      <c r="K26" s="315"/>
      <c r="L26" s="372"/>
      <c r="M26" s="556"/>
      <c r="N26" s="371"/>
      <c r="O26" s="372"/>
      <c r="P26" s="317"/>
      <c r="Q26" s="373"/>
      <c r="R26" s="321"/>
    </row>
    <row r="27" spans="1:18" s="723" customFormat="1" ht="12" x14ac:dyDescent="0.2">
      <c r="A27" s="534" t="s">
        <v>40</v>
      </c>
      <c r="B27" s="580">
        <f>SUM(C27:D27)</f>
        <v>286</v>
      </c>
      <c r="C27" s="315">
        <v>98</v>
      </c>
      <c r="D27" s="316">
        <v>188</v>
      </c>
      <c r="E27" s="580">
        <f t="shared" ref="E27:E28" si="2">SUM(F27:G27)</f>
        <v>286</v>
      </c>
      <c r="F27" s="315">
        <v>98</v>
      </c>
      <c r="G27" s="316">
        <v>188</v>
      </c>
      <c r="H27" s="556">
        <f>SUM(I27:L27)</f>
        <v>224</v>
      </c>
      <c r="I27" s="315">
        <v>10</v>
      </c>
      <c r="J27" s="315">
        <v>210</v>
      </c>
      <c r="K27" s="315">
        <v>2</v>
      </c>
      <c r="L27" s="372">
        <v>2</v>
      </c>
      <c r="M27" s="556">
        <f t="shared" ref="M27:M28" si="3">SUM(N27+O27)</f>
        <v>0</v>
      </c>
      <c r="N27" s="371">
        <v>0</v>
      </c>
      <c r="O27" s="372">
        <v>0</v>
      </c>
      <c r="P27" s="317">
        <v>0</v>
      </c>
      <c r="Q27" s="373">
        <v>0</v>
      </c>
      <c r="R27" s="321">
        <v>0</v>
      </c>
    </row>
    <row r="28" spans="1:18" s="723" customFormat="1" ht="12" x14ac:dyDescent="0.2">
      <c r="A28" s="534" t="s">
        <v>41</v>
      </c>
      <c r="B28" s="580">
        <f t="shared" ref="B28" si="4">SUM(C28:D28)</f>
        <v>2344</v>
      </c>
      <c r="C28" s="315">
        <v>856</v>
      </c>
      <c r="D28" s="316">
        <v>1488</v>
      </c>
      <c r="E28" s="580">
        <f t="shared" si="2"/>
        <v>2344</v>
      </c>
      <c r="F28" s="315">
        <v>744</v>
      </c>
      <c r="G28" s="316">
        <v>1600</v>
      </c>
      <c r="H28" s="556">
        <f t="shared" ref="H28" si="5">SUM(I28:L28)</f>
        <v>1623</v>
      </c>
      <c r="I28" s="315">
        <v>203</v>
      </c>
      <c r="J28" s="315">
        <v>1334</v>
      </c>
      <c r="K28" s="315">
        <v>70</v>
      </c>
      <c r="L28" s="372">
        <v>16</v>
      </c>
      <c r="M28" s="556">
        <f t="shared" si="3"/>
        <v>171</v>
      </c>
      <c r="N28" s="371">
        <v>133</v>
      </c>
      <c r="O28" s="372">
        <v>38</v>
      </c>
      <c r="P28" s="317">
        <v>33</v>
      </c>
      <c r="Q28" s="373">
        <v>35</v>
      </c>
      <c r="R28" s="321">
        <v>32</v>
      </c>
    </row>
    <row r="29" spans="1:18" s="723" customFormat="1" ht="12" x14ac:dyDescent="0.2">
      <c r="A29" s="534" t="s">
        <v>42</v>
      </c>
      <c r="B29" s="580"/>
      <c r="C29" s="315"/>
      <c r="D29" s="316"/>
      <c r="E29" s="556"/>
      <c r="F29" s="315"/>
      <c r="G29" s="316"/>
      <c r="H29" s="556"/>
      <c r="I29" s="315"/>
      <c r="J29" s="315"/>
      <c r="K29" s="315"/>
      <c r="L29" s="372"/>
      <c r="M29" s="556"/>
      <c r="N29" s="371"/>
      <c r="O29" s="372"/>
      <c r="P29" s="317"/>
      <c r="Q29" s="373"/>
      <c r="R29" s="321"/>
    </row>
    <row r="30" spans="1:18" s="723" customFormat="1" ht="12" x14ac:dyDescent="0.2">
      <c r="A30" s="534" t="s">
        <v>43</v>
      </c>
      <c r="B30" s="580"/>
      <c r="C30" s="315"/>
      <c r="D30" s="316"/>
      <c r="E30" s="556"/>
      <c r="F30" s="315"/>
      <c r="G30" s="316"/>
      <c r="H30" s="556"/>
      <c r="I30" s="315"/>
      <c r="J30" s="315"/>
      <c r="K30" s="315"/>
      <c r="L30" s="372"/>
      <c r="M30" s="556"/>
      <c r="N30" s="371"/>
      <c r="O30" s="372"/>
      <c r="P30" s="317"/>
      <c r="Q30" s="373"/>
      <c r="R30" s="321"/>
    </row>
    <row r="31" spans="1:18" s="723" customFormat="1" ht="12" x14ac:dyDescent="0.2">
      <c r="A31" s="534" t="s">
        <v>44</v>
      </c>
      <c r="B31" s="580"/>
      <c r="C31" s="315"/>
      <c r="D31" s="316"/>
      <c r="E31" s="556"/>
      <c r="F31" s="315"/>
      <c r="G31" s="316"/>
      <c r="H31" s="556"/>
      <c r="I31" s="315"/>
      <c r="J31" s="315"/>
      <c r="K31" s="315"/>
      <c r="L31" s="372"/>
      <c r="M31" s="556"/>
      <c r="N31" s="371"/>
      <c r="O31" s="372"/>
      <c r="P31" s="317"/>
      <c r="Q31" s="373"/>
      <c r="R31" s="321"/>
    </row>
    <row r="32" spans="1:18" s="723" customFormat="1" ht="12" x14ac:dyDescent="0.2">
      <c r="A32" s="534" t="s">
        <v>45</v>
      </c>
      <c r="B32" s="580"/>
      <c r="C32" s="315"/>
      <c r="D32" s="316"/>
      <c r="E32" s="556"/>
      <c r="F32" s="315"/>
      <c r="G32" s="316"/>
      <c r="H32" s="556"/>
      <c r="I32" s="315"/>
      <c r="J32" s="315"/>
      <c r="K32" s="315"/>
      <c r="L32" s="372"/>
      <c r="M32" s="556"/>
      <c r="N32" s="371"/>
      <c r="O32" s="372"/>
      <c r="P32" s="317"/>
      <c r="Q32" s="373"/>
      <c r="R32" s="321"/>
    </row>
    <row r="33" spans="1:18" s="723" customFormat="1" ht="12" x14ac:dyDescent="0.2">
      <c r="A33" s="534" t="s">
        <v>46</v>
      </c>
      <c r="B33" s="580">
        <f t="shared" ref="B33:B35" si="6">SUM(C33:D33)</f>
        <v>143</v>
      </c>
      <c r="C33" s="315">
        <v>63</v>
      </c>
      <c r="D33" s="316">
        <v>80</v>
      </c>
      <c r="E33" s="580">
        <f t="shared" ref="E33:E35" si="7">SUM(F33:G33)</f>
        <v>143</v>
      </c>
      <c r="F33" s="315">
        <v>25</v>
      </c>
      <c r="G33" s="316">
        <v>118</v>
      </c>
      <c r="H33" s="556">
        <f>SUM(I33:L33)</f>
        <v>137</v>
      </c>
      <c r="I33" s="315">
        <v>5</v>
      </c>
      <c r="J33" s="315">
        <v>130</v>
      </c>
      <c r="K33" s="315">
        <v>1</v>
      </c>
      <c r="L33" s="372">
        <v>1</v>
      </c>
      <c r="M33" s="556">
        <f t="shared" ref="M33" si="8">SUM(N33+O33)</f>
        <v>0</v>
      </c>
      <c r="N33" s="371">
        <v>0</v>
      </c>
      <c r="O33" s="372">
        <v>0</v>
      </c>
      <c r="P33" s="317">
        <v>0</v>
      </c>
      <c r="Q33" s="373">
        <v>0</v>
      </c>
      <c r="R33" s="321">
        <v>0</v>
      </c>
    </row>
    <row r="34" spans="1:18" s="723" customFormat="1" ht="12" x14ac:dyDescent="0.2">
      <c r="A34" s="534" t="s">
        <v>47</v>
      </c>
      <c r="B34" s="580"/>
      <c r="C34" s="315"/>
      <c r="D34" s="316"/>
      <c r="E34" s="556"/>
      <c r="F34" s="315"/>
      <c r="G34" s="316"/>
      <c r="H34" s="556"/>
      <c r="I34" s="315"/>
      <c r="J34" s="315"/>
      <c r="K34" s="315"/>
      <c r="L34" s="372"/>
      <c r="M34" s="556"/>
      <c r="N34" s="371"/>
      <c r="O34" s="372"/>
      <c r="P34" s="317"/>
      <c r="Q34" s="373"/>
      <c r="R34" s="321"/>
    </row>
    <row r="35" spans="1:18" s="723" customFormat="1" ht="12" x14ac:dyDescent="0.2">
      <c r="A35" s="534" t="s">
        <v>48</v>
      </c>
      <c r="B35" s="580">
        <f t="shared" si="6"/>
        <v>1799</v>
      </c>
      <c r="C35" s="315">
        <v>1059</v>
      </c>
      <c r="D35" s="316">
        <v>740</v>
      </c>
      <c r="E35" s="580">
        <f t="shared" si="7"/>
        <v>1799</v>
      </c>
      <c r="F35" s="315">
        <v>335</v>
      </c>
      <c r="G35" s="316">
        <v>1464</v>
      </c>
      <c r="H35" s="556">
        <f t="shared" ref="H35" si="9">SUM(I35:L35)</f>
        <v>1719</v>
      </c>
      <c r="I35" s="315">
        <v>20</v>
      </c>
      <c r="J35" s="315">
        <v>1693</v>
      </c>
      <c r="K35" s="315">
        <v>3</v>
      </c>
      <c r="L35" s="372">
        <v>3</v>
      </c>
      <c r="M35" s="556">
        <f t="shared" ref="M35" si="10">SUM(N35+O35)</f>
        <v>0</v>
      </c>
      <c r="N35" s="371">
        <v>0</v>
      </c>
      <c r="O35" s="372">
        <v>0</v>
      </c>
      <c r="P35" s="317">
        <v>0</v>
      </c>
      <c r="Q35" s="373">
        <v>0</v>
      </c>
      <c r="R35" s="321">
        <v>0</v>
      </c>
    </row>
    <row r="36" spans="1:18" s="723" customFormat="1" ht="12" x14ac:dyDescent="0.2">
      <c r="A36" s="534" t="s">
        <v>49</v>
      </c>
      <c r="B36" s="580"/>
      <c r="C36" s="315"/>
      <c r="D36" s="316"/>
      <c r="E36" s="556"/>
      <c r="F36" s="315"/>
      <c r="G36" s="316"/>
      <c r="H36" s="556"/>
      <c r="I36" s="315"/>
      <c r="J36" s="315"/>
      <c r="K36" s="315"/>
      <c r="L36" s="372"/>
      <c r="M36" s="556"/>
      <c r="N36" s="371"/>
      <c r="O36" s="372"/>
      <c r="P36" s="317"/>
      <c r="Q36" s="373"/>
      <c r="R36" s="321"/>
    </row>
    <row r="37" spans="1:18" s="723" customFormat="1" ht="12" x14ac:dyDescent="0.2">
      <c r="A37" s="534" t="s">
        <v>50</v>
      </c>
      <c r="B37" s="580"/>
      <c r="C37" s="322"/>
      <c r="D37" s="323"/>
      <c r="E37" s="556"/>
      <c r="F37" s="322"/>
      <c r="G37" s="323"/>
      <c r="H37" s="581"/>
      <c r="I37" s="322"/>
      <c r="J37" s="322"/>
      <c r="K37" s="322"/>
      <c r="L37" s="375"/>
      <c r="M37" s="581"/>
      <c r="N37" s="374"/>
      <c r="O37" s="375"/>
      <c r="P37" s="325"/>
      <c r="Q37" s="322"/>
      <c r="R37" s="326"/>
    </row>
    <row r="38" spans="1:18" s="723" customFormat="1" ht="12" x14ac:dyDescent="0.2">
      <c r="A38" s="534" t="s">
        <v>51</v>
      </c>
      <c r="B38" s="580"/>
      <c r="C38" s="315"/>
      <c r="D38" s="316"/>
      <c r="E38" s="556"/>
      <c r="F38" s="315"/>
      <c r="G38" s="316"/>
      <c r="H38" s="556"/>
      <c r="I38" s="315"/>
      <c r="J38" s="315"/>
      <c r="K38" s="315"/>
      <c r="L38" s="372"/>
      <c r="M38" s="556"/>
      <c r="N38" s="371"/>
      <c r="O38" s="372"/>
      <c r="P38" s="317"/>
      <c r="Q38" s="373"/>
      <c r="R38" s="321"/>
    </row>
    <row r="39" spans="1:18" s="723" customFormat="1" ht="12" x14ac:dyDescent="0.2">
      <c r="A39" s="534" t="s">
        <v>52</v>
      </c>
      <c r="B39" s="580">
        <f t="shared" ref="B39:B40" si="11">SUM(C39:D39)</f>
        <v>2535</v>
      </c>
      <c r="C39" s="315">
        <v>940</v>
      </c>
      <c r="D39" s="316">
        <v>1595</v>
      </c>
      <c r="E39" s="580">
        <f t="shared" ref="E39:E40" si="12">SUM(F39:G39)</f>
        <v>2535</v>
      </c>
      <c r="F39" s="315">
        <v>549</v>
      </c>
      <c r="G39" s="316">
        <v>1986</v>
      </c>
      <c r="H39" s="556">
        <f t="shared" ref="H39:H40" si="13">SUM(I39:L39)</f>
        <v>2527</v>
      </c>
      <c r="I39" s="315">
        <v>112</v>
      </c>
      <c r="J39" s="315">
        <v>2376</v>
      </c>
      <c r="K39" s="315">
        <v>24</v>
      </c>
      <c r="L39" s="372">
        <v>15</v>
      </c>
      <c r="M39" s="556">
        <f t="shared" ref="M39:M40" si="14">SUM(N39+O39)</f>
        <v>29</v>
      </c>
      <c r="N39" s="371">
        <v>15</v>
      </c>
      <c r="O39" s="372">
        <v>14</v>
      </c>
      <c r="P39" s="317">
        <v>18</v>
      </c>
      <c r="Q39" s="373">
        <v>22</v>
      </c>
      <c r="R39" s="321">
        <v>18</v>
      </c>
    </row>
    <row r="40" spans="1:18" s="723" customFormat="1" ht="12" x14ac:dyDescent="0.2">
      <c r="A40" s="534" t="s">
        <v>53</v>
      </c>
      <c r="B40" s="580">
        <f t="shared" si="11"/>
        <v>15763</v>
      </c>
      <c r="C40" s="315">
        <v>6281</v>
      </c>
      <c r="D40" s="316">
        <v>9482</v>
      </c>
      <c r="E40" s="580">
        <f t="shared" si="12"/>
        <v>15763</v>
      </c>
      <c r="F40" s="315">
        <v>4099</v>
      </c>
      <c r="G40" s="316">
        <v>11664</v>
      </c>
      <c r="H40" s="556">
        <f t="shared" si="13"/>
        <v>13453</v>
      </c>
      <c r="I40" s="315">
        <v>376</v>
      </c>
      <c r="J40" s="315">
        <v>12611</v>
      </c>
      <c r="K40" s="315">
        <v>379</v>
      </c>
      <c r="L40" s="372">
        <v>87</v>
      </c>
      <c r="M40" s="556">
        <f t="shared" si="14"/>
        <v>410</v>
      </c>
      <c r="N40" s="371">
        <v>289</v>
      </c>
      <c r="O40" s="372">
        <v>121</v>
      </c>
      <c r="P40" s="317">
        <v>105</v>
      </c>
      <c r="Q40" s="373">
        <v>177</v>
      </c>
      <c r="R40" s="321">
        <v>71</v>
      </c>
    </row>
    <row r="41" spans="1:18" s="723" customFormat="1" ht="12" x14ac:dyDescent="0.2">
      <c r="A41" s="534" t="s">
        <v>54</v>
      </c>
      <c r="B41" s="580"/>
      <c r="C41" s="315"/>
      <c r="D41" s="316"/>
      <c r="E41" s="556"/>
      <c r="F41" s="315"/>
      <c r="G41" s="316"/>
      <c r="H41" s="556"/>
      <c r="I41" s="315"/>
      <c r="J41" s="315"/>
      <c r="K41" s="315"/>
      <c r="L41" s="372"/>
      <c r="M41" s="556"/>
      <c r="N41" s="371"/>
      <c r="O41" s="372"/>
      <c r="P41" s="317"/>
      <c r="Q41" s="373"/>
      <c r="R41" s="321"/>
    </row>
    <row r="42" spans="1:18" s="723" customFormat="1" ht="12" x14ac:dyDescent="0.2">
      <c r="A42" s="534" t="s">
        <v>55</v>
      </c>
      <c r="B42" s="558"/>
      <c r="C42" s="328"/>
      <c r="D42" s="329"/>
      <c r="E42" s="582"/>
      <c r="F42" s="328"/>
      <c r="G42" s="329"/>
      <c r="H42" s="558"/>
      <c r="I42" s="328"/>
      <c r="J42" s="328"/>
      <c r="K42" s="328"/>
      <c r="L42" s="377"/>
      <c r="M42" s="558"/>
      <c r="N42" s="376"/>
      <c r="O42" s="377"/>
      <c r="P42" s="327"/>
      <c r="Q42" s="328"/>
      <c r="R42" s="332"/>
    </row>
    <row r="43" spans="1:18" s="723" customFormat="1" ht="12" x14ac:dyDescent="0.2">
      <c r="A43" s="534" t="s">
        <v>56</v>
      </c>
      <c r="B43" s="580">
        <f t="shared" ref="B43" si="15">SUM(C43:D43)</f>
        <v>301</v>
      </c>
      <c r="C43" s="328">
        <v>92</v>
      </c>
      <c r="D43" s="329">
        <v>209</v>
      </c>
      <c r="E43" s="580">
        <f t="shared" ref="E43" si="16">SUM(F43:G43)</f>
        <v>301</v>
      </c>
      <c r="F43" s="328">
        <v>91</v>
      </c>
      <c r="G43" s="329">
        <v>210</v>
      </c>
      <c r="H43" s="556">
        <f t="shared" ref="H43:H46" si="17">SUM(I43:L43)</f>
        <v>230</v>
      </c>
      <c r="I43" s="328">
        <v>15</v>
      </c>
      <c r="J43" s="328">
        <v>205</v>
      </c>
      <c r="K43" s="328">
        <v>6</v>
      </c>
      <c r="L43" s="377">
        <v>4</v>
      </c>
      <c r="M43" s="556">
        <f t="shared" ref="M43" si="18">SUM(N43+O43)</f>
        <v>0</v>
      </c>
      <c r="N43" s="376">
        <v>0</v>
      </c>
      <c r="O43" s="377">
        <v>0</v>
      </c>
      <c r="P43" s="327">
        <v>0</v>
      </c>
      <c r="Q43" s="328">
        <v>0</v>
      </c>
      <c r="R43" s="332">
        <v>0</v>
      </c>
    </row>
    <row r="44" spans="1:18" s="723" customFormat="1" ht="12" x14ac:dyDescent="0.2">
      <c r="A44" s="534" t="s">
        <v>57</v>
      </c>
      <c r="B44" s="558"/>
      <c r="C44" s="328"/>
      <c r="D44" s="329"/>
      <c r="E44" s="582"/>
      <c r="F44" s="328"/>
      <c r="G44" s="329"/>
      <c r="H44" s="558"/>
      <c r="I44" s="328"/>
      <c r="J44" s="328"/>
      <c r="K44" s="328"/>
      <c r="L44" s="377"/>
      <c r="M44" s="558"/>
      <c r="N44" s="376"/>
      <c r="O44" s="377"/>
      <c r="P44" s="327"/>
      <c r="Q44" s="328"/>
      <c r="R44" s="332"/>
    </row>
    <row r="45" spans="1:18" s="723" customFormat="1" ht="12" x14ac:dyDescent="0.2">
      <c r="A45" s="534" t="s">
        <v>58</v>
      </c>
      <c r="B45" s="556"/>
      <c r="C45" s="315"/>
      <c r="D45" s="316"/>
      <c r="E45" s="556"/>
      <c r="F45" s="315"/>
      <c r="G45" s="316"/>
      <c r="H45" s="556"/>
      <c r="I45" s="315"/>
      <c r="J45" s="315"/>
      <c r="K45" s="315"/>
      <c r="L45" s="372"/>
      <c r="M45" s="556"/>
      <c r="N45" s="371"/>
      <c r="O45" s="372"/>
      <c r="P45" s="317"/>
      <c r="Q45" s="373"/>
      <c r="R45" s="746"/>
    </row>
    <row r="46" spans="1:18" s="730" customFormat="1" ht="12" x14ac:dyDescent="0.2">
      <c r="A46" s="534" t="s">
        <v>59</v>
      </c>
      <c r="B46" s="580">
        <f t="shared" ref="B46:B48" si="19">SUM(C46:D46)</f>
        <v>630</v>
      </c>
      <c r="C46" s="335">
        <v>108</v>
      </c>
      <c r="D46" s="725">
        <v>522</v>
      </c>
      <c r="E46" s="580">
        <f t="shared" ref="E46:E48" si="20">SUM(F46:G46)</f>
        <v>630</v>
      </c>
      <c r="F46" s="335">
        <v>68</v>
      </c>
      <c r="G46" s="725">
        <v>562</v>
      </c>
      <c r="H46" s="556">
        <f t="shared" si="17"/>
        <v>550</v>
      </c>
      <c r="I46" s="335">
        <v>13</v>
      </c>
      <c r="J46" s="335">
        <v>531</v>
      </c>
      <c r="K46" s="335">
        <v>3</v>
      </c>
      <c r="L46" s="747">
        <v>3</v>
      </c>
      <c r="M46" s="556">
        <f t="shared" ref="M46:M48" si="21">SUM(N46+O46)</f>
        <v>0</v>
      </c>
      <c r="N46" s="412">
        <v>0</v>
      </c>
      <c r="O46" s="747">
        <v>0</v>
      </c>
      <c r="P46" s="748">
        <v>0</v>
      </c>
      <c r="Q46" s="749">
        <v>0</v>
      </c>
      <c r="R46" s="750">
        <v>0</v>
      </c>
    </row>
    <row r="47" spans="1:18" s="730" customFormat="1" ht="12" x14ac:dyDescent="0.2">
      <c r="A47" s="534" t="s">
        <v>60</v>
      </c>
      <c r="B47" s="583"/>
      <c r="C47" s="336"/>
      <c r="D47" s="337"/>
      <c r="E47" s="583"/>
      <c r="F47" s="336"/>
      <c r="G47" s="337"/>
      <c r="H47" s="584"/>
      <c r="I47" s="336"/>
      <c r="J47" s="336"/>
      <c r="K47" s="336"/>
      <c r="L47" s="380"/>
      <c r="M47" s="584"/>
      <c r="N47" s="379"/>
      <c r="O47" s="380"/>
      <c r="P47" s="378"/>
      <c r="Q47" s="381"/>
      <c r="R47" s="321"/>
    </row>
    <row r="48" spans="1:18" s="730" customFormat="1" ht="12" x14ac:dyDescent="0.2">
      <c r="A48" s="534" t="s">
        <v>61</v>
      </c>
      <c r="B48" s="580">
        <f t="shared" si="19"/>
        <v>167</v>
      </c>
      <c r="C48" s="336">
        <v>65</v>
      </c>
      <c r="D48" s="337">
        <v>102</v>
      </c>
      <c r="E48" s="580">
        <f t="shared" si="20"/>
        <v>167</v>
      </c>
      <c r="F48" s="336">
        <v>22</v>
      </c>
      <c r="G48" s="337">
        <v>145</v>
      </c>
      <c r="H48" s="556">
        <f>SUM(I48:L48)</f>
        <v>144</v>
      </c>
      <c r="I48" s="336">
        <v>4</v>
      </c>
      <c r="J48" s="336">
        <v>138</v>
      </c>
      <c r="K48" s="336">
        <v>1</v>
      </c>
      <c r="L48" s="380">
        <v>1</v>
      </c>
      <c r="M48" s="556">
        <f t="shared" si="21"/>
        <v>0</v>
      </c>
      <c r="N48" s="379">
        <v>0</v>
      </c>
      <c r="O48" s="380">
        <v>0</v>
      </c>
      <c r="P48" s="378"/>
      <c r="Q48" s="381"/>
      <c r="R48" s="321"/>
    </row>
    <row r="49" spans="1:18" s="730" customFormat="1" ht="12" x14ac:dyDescent="0.2">
      <c r="A49" s="534" t="s">
        <v>62</v>
      </c>
      <c r="B49" s="583"/>
      <c r="C49" s="336"/>
      <c r="D49" s="337"/>
      <c r="E49" s="583"/>
      <c r="F49" s="336"/>
      <c r="G49" s="337"/>
      <c r="H49" s="584"/>
      <c r="I49" s="336"/>
      <c r="J49" s="336"/>
      <c r="K49" s="336"/>
      <c r="L49" s="380"/>
      <c r="M49" s="584"/>
      <c r="N49" s="379"/>
      <c r="O49" s="380"/>
      <c r="P49" s="378"/>
      <c r="Q49" s="381"/>
      <c r="R49" s="321"/>
    </row>
    <row r="50" spans="1:18" s="730" customFormat="1" ht="12" x14ac:dyDescent="0.2">
      <c r="A50" s="534" t="s">
        <v>63</v>
      </c>
      <c r="B50" s="583"/>
      <c r="C50" s="336"/>
      <c r="D50" s="337"/>
      <c r="E50" s="583"/>
      <c r="F50" s="336"/>
      <c r="G50" s="337"/>
      <c r="H50" s="584"/>
      <c r="I50" s="336"/>
      <c r="J50" s="336"/>
      <c r="K50" s="336"/>
      <c r="L50" s="380"/>
      <c r="M50" s="584"/>
      <c r="N50" s="379"/>
      <c r="O50" s="380"/>
      <c r="P50" s="378"/>
      <c r="Q50" s="381"/>
      <c r="R50" s="321"/>
    </row>
    <row r="51" spans="1:18" s="730" customFormat="1" ht="12" x14ac:dyDescent="0.2">
      <c r="A51" s="534" t="s">
        <v>64</v>
      </c>
      <c r="B51" s="583"/>
      <c r="C51" s="336"/>
      <c r="D51" s="337"/>
      <c r="E51" s="583"/>
      <c r="F51" s="315"/>
      <c r="G51" s="316"/>
      <c r="H51" s="556"/>
      <c r="I51" s="336"/>
      <c r="J51" s="336"/>
      <c r="K51" s="336"/>
      <c r="L51" s="372"/>
      <c r="M51" s="556"/>
      <c r="N51" s="371"/>
      <c r="O51" s="372"/>
      <c r="P51" s="317"/>
      <c r="Q51" s="382"/>
      <c r="R51" s="383"/>
    </row>
    <row r="52" spans="1:18" s="730" customFormat="1" ht="12" x14ac:dyDescent="0.2">
      <c r="A52" s="534" t="s">
        <v>65</v>
      </c>
      <c r="B52" s="580">
        <f t="shared" ref="B52:B53" si="22">SUM(C52:D52)</f>
        <v>4252</v>
      </c>
      <c r="C52" s="336">
        <v>1209</v>
      </c>
      <c r="D52" s="337">
        <v>3043</v>
      </c>
      <c r="E52" s="580">
        <f t="shared" ref="E52:E53" si="23">SUM(F52:G52)</f>
        <v>4252</v>
      </c>
      <c r="F52" s="315">
        <v>755</v>
      </c>
      <c r="G52" s="316">
        <v>3497</v>
      </c>
      <c r="H52" s="556">
        <f t="shared" ref="H52:H53" si="24">SUM(I52:L52)</f>
        <v>3312</v>
      </c>
      <c r="I52" s="336">
        <v>57</v>
      </c>
      <c r="J52" s="336">
        <v>3235</v>
      </c>
      <c r="K52" s="336">
        <v>8</v>
      </c>
      <c r="L52" s="372">
        <v>12</v>
      </c>
      <c r="M52" s="556">
        <f t="shared" ref="M52:M53" si="25">SUM(N52+O52)</f>
        <v>9</v>
      </c>
      <c r="N52" s="371">
        <v>5</v>
      </c>
      <c r="O52" s="372">
        <v>4</v>
      </c>
      <c r="P52" s="317">
        <v>0</v>
      </c>
      <c r="Q52" s="382">
        <v>0</v>
      </c>
      <c r="R52" s="383">
        <v>0</v>
      </c>
    </row>
    <row r="53" spans="1:18" s="730" customFormat="1" ht="12" x14ac:dyDescent="0.2">
      <c r="A53" s="534" t="s">
        <v>66</v>
      </c>
      <c r="B53" s="580">
        <f t="shared" si="22"/>
        <v>2339</v>
      </c>
      <c r="C53" s="336">
        <v>886</v>
      </c>
      <c r="D53" s="337">
        <v>1453</v>
      </c>
      <c r="E53" s="580">
        <f t="shared" si="23"/>
        <v>2339</v>
      </c>
      <c r="F53" s="315">
        <v>490</v>
      </c>
      <c r="G53" s="316">
        <v>1849</v>
      </c>
      <c r="H53" s="556">
        <f t="shared" si="24"/>
        <v>2167</v>
      </c>
      <c r="I53" s="336">
        <v>66</v>
      </c>
      <c r="J53" s="336">
        <v>2082</v>
      </c>
      <c r="K53" s="336">
        <v>8</v>
      </c>
      <c r="L53" s="372">
        <v>11</v>
      </c>
      <c r="M53" s="556">
        <f t="shared" si="25"/>
        <v>9</v>
      </c>
      <c r="N53" s="371">
        <v>5</v>
      </c>
      <c r="O53" s="372">
        <v>4</v>
      </c>
      <c r="P53" s="317">
        <v>0</v>
      </c>
      <c r="Q53" s="382">
        <v>0</v>
      </c>
      <c r="R53" s="383">
        <v>0</v>
      </c>
    </row>
    <row r="54" spans="1:18" s="730" customFormat="1" ht="12" x14ac:dyDescent="0.2">
      <c r="A54" s="534" t="s">
        <v>67</v>
      </c>
      <c r="B54" s="583"/>
      <c r="C54" s="336"/>
      <c r="D54" s="337"/>
      <c r="E54" s="583"/>
      <c r="F54" s="315"/>
      <c r="G54" s="316"/>
      <c r="H54" s="556"/>
      <c r="I54" s="336"/>
      <c r="J54" s="336"/>
      <c r="K54" s="336"/>
      <c r="L54" s="372"/>
      <c r="M54" s="556"/>
      <c r="N54" s="371"/>
      <c r="O54" s="372"/>
      <c r="P54" s="317"/>
      <c r="Q54" s="382"/>
      <c r="R54" s="383"/>
    </row>
    <row r="55" spans="1:18" s="730" customFormat="1" ht="12" x14ac:dyDescent="0.2">
      <c r="A55" s="534" t="s">
        <v>68</v>
      </c>
      <c r="B55" s="583"/>
      <c r="C55" s="336"/>
      <c r="D55" s="337"/>
      <c r="E55" s="583"/>
      <c r="F55" s="315"/>
      <c r="G55" s="316"/>
      <c r="H55" s="556"/>
      <c r="I55" s="336"/>
      <c r="J55" s="336"/>
      <c r="K55" s="336"/>
      <c r="L55" s="372"/>
      <c r="M55" s="556"/>
      <c r="N55" s="371"/>
      <c r="O55" s="372"/>
      <c r="P55" s="317"/>
      <c r="Q55" s="382"/>
      <c r="R55" s="383"/>
    </row>
    <row r="56" spans="1:18" s="730" customFormat="1" ht="12" x14ac:dyDescent="0.2">
      <c r="A56" s="534" t="s">
        <v>69</v>
      </c>
      <c r="B56" s="583"/>
      <c r="C56" s="336"/>
      <c r="D56" s="337"/>
      <c r="E56" s="583"/>
      <c r="F56" s="315"/>
      <c r="G56" s="316"/>
      <c r="H56" s="556"/>
      <c r="I56" s="336"/>
      <c r="J56" s="336"/>
      <c r="K56" s="336"/>
      <c r="L56" s="372"/>
      <c r="M56" s="556"/>
      <c r="N56" s="371"/>
      <c r="O56" s="372"/>
      <c r="P56" s="317"/>
      <c r="Q56" s="382"/>
      <c r="R56" s="383"/>
    </row>
    <row r="57" spans="1:18" s="730" customFormat="1" ht="12" x14ac:dyDescent="0.2">
      <c r="A57" s="534" t="s">
        <v>70</v>
      </c>
      <c r="B57" s="583"/>
      <c r="C57" s="336"/>
      <c r="D57" s="337"/>
      <c r="E57" s="583"/>
      <c r="F57" s="315"/>
      <c r="G57" s="316"/>
      <c r="H57" s="556"/>
      <c r="I57" s="336"/>
      <c r="J57" s="336"/>
      <c r="K57" s="336"/>
      <c r="L57" s="372"/>
      <c r="M57" s="556"/>
      <c r="N57" s="371"/>
      <c r="O57" s="372"/>
      <c r="P57" s="317"/>
      <c r="Q57" s="382"/>
      <c r="R57" s="383"/>
    </row>
    <row r="58" spans="1:18" s="730" customFormat="1" ht="12" x14ac:dyDescent="0.2">
      <c r="A58" s="534" t="s">
        <v>71</v>
      </c>
      <c r="B58" s="583"/>
      <c r="C58" s="336"/>
      <c r="D58" s="316"/>
      <c r="E58" s="583"/>
      <c r="F58" s="315"/>
      <c r="G58" s="316"/>
      <c r="H58" s="556"/>
      <c r="I58" s="336"/>
      <c r="J58" s="336"/>
      <c r="K58" s="336"/>
      <c r="L58" s="372"/>
      <c r="M58" s="556"/>
      <c r="N58" s="371"/>
      <c r="O58" s="372"/>
      <c r="P58" s="317"/>
      <c r="Q58" s="373"/>
      <c r="R58" s="321"/>
    </row>
    <row r="59" spans="1:18" s="730" customFormat="1" ht="12" x14ac:dyDescent="0.2">
      <c r="A59" s="534" t="s">
        <v>72</v>
      </c>
      <c r="B59" s="583"/>
      <c r="C59" s="336"/>
      <c r="D59" s="316"/>
      <c r="E59" s="583"/>
      <c r="F59" s="315"/>
      <c r="G59" s="316"/>
      <c r="H59" s="556"/>
      <c r="I59" s="336"/>
      <c r="J59" s="336"/>
      <c r="K59" s="336"/>
      <c r="L59" s="372"/>
      <c r="M59" s="556"/>
      <c r="N59" s="371"/>
      <c r="O59" s="372"/>
      <c r="P59" s="317"/>
      <c r="Q59" s="373"/>
      <c r="R59" s="321"/>
    </row>
    <row r="60" spans="1:18" s="730" customFormat="1" ht="12" x14ac:dyDescent="0.2">
      <c r="A60" s="534" t="s">
        <v>73</v>
      </c>
      <c r="B60" s="583"/>
      <c r="C60" s="336"/>
      <c r="D60" s="316"/>
      <c r="E60" s="583"/>
      <c r="F60" s="315"/>
      <c r="G60" s="316"/>
      <c r="H60" s="556"/>
      <c r="I60" s="336"/>
      <c r="J60" s="336"/>
      <c r="K60" s="336"/>
      <c r="L60" s="372"/>
      <c r="M60" s="556"/>
      <c r="N60" s="371"/>
      <c r="O60" s="372"/>
      <c r="P60" s="317"/>
      <c r="Q60" s="373"/>
      <c r="R60" s="321"/>
    </row>
    <row r="61" spans="1:18" s="730" customFormat="1" ht="12" x14ac:dyDescent="0.2">
      <c r="A61" s="534" t="s">
        <v>74</v>
      </c>
      <c r="B61" s="583"/>
      <c r="C61" s="336"/>
      <c r="D61" s="316"/>
      <c r="E61" s="583"/>
      <c r="F61" s="315"/>
      <c r="G61" s="316"/>
      <c r="H61" s="556"/>
      <c r="I61" s="336"/>
      <c r="J61" s="336"/>
      <c r="K61" s="336"/>
      <c r="L61" s="372"/>
      <c r="M61" s="556"/>
      <c r="N61" s="371"/>
      <c r="O61" s="372"/>
      <c r="P61" s="317"/>
      <c r="Q61" s="373"/>
      <c r="R61" s="321"/>
    </row>
    <row r="62" spans="1:18" s="730" customFormat="1" ht="12" x14ac:dyDescent="0.2">
      <c r="A62" s="534" t="s">
        <v>75</v>
      </c>
      <c r="B62" s="583"/>
      <c r="C62" s="336"/>
      <c r="D62" s="316"/>
      <c r="E62" s="583"/>
      <c r="F62" s="315"/>
      <c r="G62" s="316"/>
      <c r="H62" s="556"/>
      <c r="I62" s="336"/>
      <c r="J62" s="336"/>
      <c r="K62" s="336"/>
      <c r="L62" s="372"/>
      <c r="M62" s="556"/>
      <c r="N62" s="371"/>
      <c r="O62" s="372"/>
      <c r="P62" s="317"/>
      <c r="Q62" s="373"/>
      <c r="R62" s="321"/>
    </row>
    <row r="63" spans="1:18" s="730" customFormat="1" ht="12" x14ac:dyDescent="0.2">
      <c r="A63" s="534" t="s">
        <v>76</v>
      </c>
      <c r="B63" s="583"/>
      <c r="C63" s="336"/>
      <c r="D63" s="316"/>
      <c r="E63" s="583"/>
      <c r="F63" s="315"/>
      <c r="G63" s="316"/>
      <c r="H63" s="556"/>
      <c r="I63" s="336"/>
      <c r="J63" s="336"/>
      <c r="K63" s="336"/>
      <c r="L63" s="372"/>
      <c r="M63" s="556"/>
      <c r="N63" s="371"/>
      <c r="O63" s="372"/>
      <c r="P63" s="317"/>
      <c r="Q63" s="373"/>
      <c r="R63" s="321"/>
    </row>
    <row r="64" spans="1:18" s="730" customFormat="1" ht="12" x14ac:dyDescent="0.2">
      <c r="A64" s="534" t="s">
        <v>77</v>
      </c>
      <c r="B64" s="583"/>
      <c r="C64" s="336"/>
      <c r="D64" s="316"/>
      <c r="E64" s="583"/>
      <c r="F64" s="315"/>
      <c r="G64" s="316"/>
      <c r="H64" s="556"/>
      <c r="I64" s="336"/>
      <c r="J64" s="336"/>
      <c r="K64" s="336"/>
      <c r="L64" s="372"/>
      <c r="M64" s="556"/>
      <c r="N64" s="371"/>
      <c r="O64" s="372"/>
      <c r="P64" s="317"/>
      <c r="Q64" s="373"/>
      <c r="R64" s="321"/>
    </row>
    <row r="65" spans="1:18" s="730" customFormat="1" ht="12" x14ac:dyDescent="0.2">
      <c r="A65" s="534" t="s">
        <v>78</v>
      </c>
      <c r="B65" s="580">
        <f t="shared" ref="B65:B68" si="26">SUM(C65:D65)</f>
        <v>826</v>
      </c>
      <c r="C65" s="336">
        <v>266</v>
      </c>
      <c r="D65" s="316">
        <v>560</v>
      </c>
      <c r="E65" s="580">
        <f>SUM(F65:G65)</f>
        <v>826</v>
      </c>
      <c r="F65" s="315">
        <v>225</v>
      </c>
      <c r="G65" s="316">
        <v>601</v>
      </c>
      <c r="H65" s="556">
        <f t="shared" ref="H65" si="27">SUM(I65:L65)</f>
        <v>673</v>
      </c>
      <c r="I65" s="336">
        <v>25</v>
      </c>
      <c r="J65" s="336">
        <v>638</v>
      </c>
      <c r="K65" s="336">
        <v>7</v>
      </c>
      <c r="L65" s="372">
        <v>3</v>
      </c>
      <c r="M65" s="556">
        <f t="shared" ref="M65" si="28">SUM(N65+O65)</f>
        <v>2</v>
      </c>
      <c r="N65" s="371">
        <v>1</v>
      </c>
      <c r="O65" s="372">
        <v>1</v>
      </c>
      <c r="P65" s="317">
        <v>0</v>
      </c>
      <c r="Q65" s="373">
        <v>0</v>
      </c>
      <c r="R65" s="321">
        <v>0</v>
      </c>
    </row>
    <row r="66" spans="1:18" s="730" customFormat="1" ht="12" x14ac:dyDescent="0.2">
      <c r="A66" s="534" t="s">
        <v>79</v>
      </c>
      <c r="B66" s="583"/>
      <c r="C66" s="336"/>
      <c r="D66" s="337"/>
      <c r="E66" s="583"/>
      <c r="F66" s="315"/>
      <c r="G66" s="316"/>
      <c r="H66" s="556"/>
      <c r="I66" s="336"/>
      <c r="J66" s="336"/>
      <c r="K66" s="336"/>
      <c r="L66" s="372"/>
      <c r="M66" s="556"/>
      <c r="N66" s="371"/>
      <c r="O66" s="372"/>
      <c r="P66" s="317"/>
      <c r="Q66" s="382"/>
      <c r="R66" s="383"/>
    </row>
    <row r="67" spans="1:18" s="730" customFormat="1" ht="12" x14ac:dyDescent="0.2">
      <c r="A67" s="534" t="s">
        <v>80</v>
      </c>
      <c r="B67" s="583"/>
      <c r="C67" s="336"/>
      <c r="D67" s="337"/>
      <c r="E67" s="583"/>
      <c r="F67" s="315"/>
      <c r="G67" s="316"/>
      <c r="H67" s="556"/>
      <c r="I67" s="336"/>
      <c r="J67" s="336"/>
      <c r="K67" s="336"/>
      <c r="L67" s="372"/>
      <c r="M67" s="556"/>
      <c r="N67" s="371"/>
      <c r="O67" s="372"/>
      <c r="P67" s="317"/>
      <c r="Q67" s="382"/>
      <c r="R67" s="383"/>
    </row>
    <row r="68" spans="1:18" s="730" customFormat="1" ht="12" x14ac:dyDescent="0.2">
      <c r="A68" s="534" t="s">
        <v>81</v>
      </c>
      <c r="B68" s="580">
        <f t="shared" si="26"/>
        <v>239</v>
      </c>
      <c r="C68" s="336">
        <v>90</v>
      </c>
      <c r="D68" s="337">
        <v>149</v>
      </c>
      <c r="E68" s="580">
        <f t="shared" ref="E68" si="29">SUM(F68:G68)</f>
        <v>239</v>
      </c>
      <c r="F68" s="315">
        <v>25</v>
      </c>
      <c r="G68" s="316">
        <v>214</v>
      </c>
      <c r="H68" s="556">
        <f t="shared" ref="H68" si="30">SUM(I68:L68)</f>
        <v>219</v>
      </c>
      <c r="I68" s="336">
        <v>5</v>
      </c>
      <c r="J68" s="336">
        <v>210</v>
      </c>
      <c r="K68" s="336">
        <v>2</v>
      </c>
      <c r="L68" s="372">
        <v>2</v>
      </c>
      <c r="M68" s="556">
        <f t="shared" ref="M68" si="31">SUM(N68+O68)</f>
        <v>0</v>
      </c>
      <c r="N68" s="371">
        <v>0</v>
      </c>
      <c r="O68" s="372">
        <v>0</v>
      </c>
      <c r="P68" s="317">
        <v>0</v>
      </c>
      <c r="Q68" s="382">
        <v>0</v>
      </c>
      <c r="R68" s="383">
        <v>0</v>
      </c>
    </row>
    <row r="69" spans="1:18" s="730" customFormat="1" ht="12" x14ac:dyDescent="0.2">
      <c r="A69" s="534" t="s">
        <v>82</v>
      </c>
      <c r="B69" s="583"/>
      <c r="C69" s="336"/>
      <c r="D69" s="337"/>
      <c r="E69" s="583"/>
      <c r="F69" s="315"/>
      <c r="G69" s="316"/>
      <c r="H69" s="556"/>
      <c r="I69" s="336"/>
      <c r="J69" s="336"/>
      <c r="K69" s="336"/>
      <c r="L69" s="372"/>
      <c r="M69" s="556"/>
      <c r="N69" s="371"/>
      <c r="O69" s="372"/>
      <c r="P69" s="317"/>
      <c r="Q69" s="382"/>
      <c r="R69" s="383"/>
    </row>
    <row r="70" spans="1:18" s="730" customFormat="1" ht="12" x14ac:dyDescent="0.2">
      <c r="A70" s="534" t="s">
        <v>83</v>
      </c>
      <c r="B70" s="583"/>
      <c r="C70" s="336"/>
      <c r="D70" s="337"/>
      <c r="E70" s="583"/>
      <c r="F70" s="315"/>
      <c r="G70" s="316"/>
      <c r="H70" s="556"/>
      <c r="I70" s="336"/>
      <c r="J70" s="336"/>
      <c r="K70" s="336"/>
      <c r="L70" s="372"/>
      <c r="M70" s="556"/>
      <c r="N70" s="371"/>
      <c r="O70" s="372"/>
      <c r="P70" s="317"/>
      <c r="Q70" s="382"/>
      <c r="R70" s="383"/>
    </row>
    <row r="71" spans="1:18" s="730" customFormat="1" ht="12" x14ac:dyDescent="0.2">
      <c r="A71" s="534" t="s">
        <v>84</v>
      </c>
      <c r="B71" s="583"/>
      <c r="C71" s="336"/>
      <c r="D71" s="337"/>
      <c r="E71" s="583"/>
      <c r="F71" s="315"/>
      <c r="G71" s="316"/>
      <c r="H71" s="556"/>
      <c r="I71" s="352"/>
      <c r="J71" s="336"/>
      <c r="K71" s="336"/>
      <c r="L71" s="372"/>
      <c r="M71" s="556"/>
      <c r="N71" s="371"/>
      <c r="O71" s="372"/>
      <c r="P71" s="317"/>
      <c r="Q71" s="382"/>
      <c r="R71" s="383"/>
    </row>
    <row r="72" spans="1:18" s="730" customFormat="1" ht="12" x14ac:dyDescent="0.2">
      <c r="A72" s="534" t="s">
        <v>85</v>
      </c>
      <c r="B72" s="583"/>
      <c r="C72" s="336"/>
      <c r="D72" s="337"/>
      <c r="E72" s="583"/>
      <c r="F72" s="315"/>
      <c r="G72" s="316"/>
      <c r="H72" s="556"/>
      <c r="I72" s="336"/>
      <c r="J72" s="336"/>
      <c r="K72" s="336"/>
      <c r="L72" s="372"/>
      <c r="M72" s="556"/>
      <c r="N72" s="371"/>
      <c r="O72" s="372"/>
      <c r="P72" s="317"/>
      <c r="Q72" s="382"/>
      <c r="R72" s="383"/>
    </row>
    <row r="73" spans="1:18" s="730" customFormat="1" ht="12" x14ac:dyDescent="0.2">
      <c r="A73" s="534" t="s">
        <v>86</v>
      </c>
      <c r="B73" s="583"/>
      <c r="C73" s="336"/>
      <c r="D73" s="337"/>
      <c r="E73" s="583"/>
      <c r="F73" s="315"/>
      <c r="G73" s="316"/>
      <c r="H73" s="556"/>
      <c r="I73" s="336"/>
      <c r="J73" s="336"/>
      <c r="K73" s="336"/>
      <c r="L73" s="372"/>
      <c r="M73" s="556"/>
      <c r="N73" s="371"/>
      <c r="O73" s="372"/>
      <c r="P73" s="317"/>
      <c r="Q73" s="382"/>
      <c r="R73" s="383"/>
    </row>
    <row r="74" spans="1:18" s="730" customFormat="1" ht="12" x14ac:dyDescent="0.2">
      <c r="A74" s="534" t="s">
        <v>87</v>
      </c>
      <c r="B74" s="583"/>
      <c r="C74" s="336"/>
      <c r="D74" s="337"/>
      <c r="E74" s="583"/>
      <c r="F74" s="315"/>
      <c r="G74" s="316"/>
      <c r="H74" s="556"/>
      <c r="I74" s="336"/>
      <c r="J74" s="336"/>
      <c r="K74" s="336"/>
      <c r="L74" s="372"/>
      <c r="M74" s="556"/>
      <c r="N74" s="371"/>
      <c r="O74" s="372"/>
      <c r="P74" s="317"/>
      <c r="Q74" s="382"/>
      <c r="R74" s="383"/>
    </row>
    <row r="75" spans="1:18" s="730" customFormat="1" ht="12" x14ac:dyDescent="0.2">
      <c r="A75" s="534" t="s">
        <v>88</v>
      </c>
      <c r="B75" s="583"/>
      <c r="C75" s="336"/>
      <c r="D75" s="337"/>
      <c r="E75" s="583"/>
      <c r="F75" s="315"/>
      <c r="G75" s="316"/>
      <c r="H75" s="556"/>
      <c r="I75" s="336"/>
      <c r="J75" s="336"/>
      <c r="K75" s="336"/>
      <c r="L75" s="372"/>
      <c r="M75" s="556"/>
      <c r="N75" s="371"/>
      <c r="O75" s="372"/>
      <c r="P75" s="317"/>
      <c r="Q75" s="382"/>
      <c r="R75" s="383"/>
    </row>
    <row r="76" spans="1:18" s="730" customFormat="1" ht="12" x14ac:dyDescent="0.2">
      <c r="A76" s="534" t="s">
        <v>89</v>
      </c>
      <c r="B76" s="580">
        <f t="shared" ref="B76" si="32">SUM(C76:D76)</f>
        <v>584</v>
      </c>
      <c r="C76" s="336">
        <v>193</v>
      </c>
      <c r="D76" s="337">
        <v>391</v>
      </c>
      <c r="E76" s="580">
        <f t="shared" ref="E76" si="33">SUM(F76:G76)</f>
        <v>584</v>
      </c>
      <c r="F76" s="336">
        <v>58</v>
      </c>
      <c r="G76" s="316">
        <v>526</v>
      </c>
      <c r="H76" s="556">
        <f t="shared" ref="H76" si="34">SUM(I76:L76)</f>
        <v>486</v>
      </c>
      <c r="I76" s="336">
        <v>16</v>
      </c>
      <c r="J76" s="336">
        <v>466</v>
      </c>
      <c r="K76" s="336">
        <v>2</v>
      </c>
      <c r="L76" s="380">
        <v>2</v>
      </c>
      <c r="M76" s="556">
        <f>SUM(N76+O76)</f>
        <v>0</v>
      </c>
      <c r="N76" s="379">
        <v>0</v>
      </c>
      <c r="O76" s="380">
        <v>0</v>
      </c>
      <c r="P76" s="378">
        <v>0</v>
      </c>
      <c r="Q76" s="751">
        <v>0</v>
      </c>
      <c r="R76" s="384">
        <v>0</v>
      </c>
    </row>
    <row r="77" spans="1:18" s="730" customFormat="1" ht="12" x14ac:dyDescent="0.2">
      <c r="A77" s="534" t="s">
        <v>90</v>
      </c>
      <c r="B77" s="344"/>
      <c r="C77" s="345"/>
      <c r="D77" s="346"/>
      <c r="E77" s="344"/>
      <c r="F77" s="585"/>
      <c r="G77" s="586"/>
      <c r="H77" s="344"/>
      <c r="I77" s="345"/>
      <c r="J77" s="345"/>
      <c r="K77" s="345"/>
      <c r="L77" s="386"/>
      <c r="M77" s="344"/>
      <c r="N77" s="385"/>
      <c r="O77" s="386"/>
      <c r="P77" s="587"/>
      <c r="Q77" s="345"/>
      <c r="R77" s="387"/>
    </row>
    <row r="78" spans="1:18" s="730" customFormat="1" ht="12" x14ac:dyDescent="0.2">
      <c r="A78" s="534" t="s">
        <v>91</v>
      </c>
      <c r="B78" s="588"/>
      <c r="C78" s="350"/>
      <c r="D78" s="351"/>
      <c r="E78" s="568"/>
      <c r="F78" s="350"/>
      <c r="G78" s="351"/>
      <c r="H78" s="588"/>
      <c r="I78" s="350"/>
      <c r="J78" s="350"/>
      <c r="K78" s="350"/>
      <c r="L78" s="389"/>
      <c r="M78" s="588"/>
      <c r="N78" s="388"/>
      <c r="O78" s="389"/>
      <c r="P78" s="353"/>
      <c r="Q78" s="350"/>
      <c r="R78" s="390"/>
    </row>
    <row r="79" spans="1:18" s="730" customFormat="1" ht="12" x14ac:dyDescent="0.2">
      <c r="A79" s="534" t="s">
        <v>92</v>
      </c>
      <c r="B79" s="588"/>
      <c r="C79" s="350"/>
      <c r="D79" s="351"/>
      <c r="E79" s="568"/>
      <c r="F79" s="350"/>
      <c r="G79" s="351"/>
      <c r="H79" s="588"/>
      <c r="I79" s="350"/>
      <c r="J79" s="350"/>
      <c r="K79" s="350"/>
      <c r="L79" s="389"/>
      <c r="M79" s="588"/>
      <c r="N79" s="388"/>
      <c r="O79" s="389"/>
      <c r="P79" s="353"/>
      <c r="Q79" s="350"/>
      <c r="R79" s="390"/>
    </row>
    <row r="80" spans="1:18" s="730" customFormat="1" ht="12" x14ac:dyDescent="0.2">
      <c r="A80" s="534" t="s">
        <v>93</v>
      </c>
      <c r="B80" s="588"/>
      <c r="C80" s="350"/>
      <c r="D80" s="351"/>
      <c r="E80" s="568"/>
      <c r="F80" s="350"/>
      <c r="G80" s="351"/>
      <c r="H80" s="588"/>
      <c r="I80" s="350"/>
      <c r="J80" s="350"/>
      <c r="K80" s="350"/>
      <c r="L80" s="389"/>
      <c r="M80" s="588"/>
      <c r="N80" s="388"/>
      <c r="O80" s="389"/>
      <c r="P80" s="353"/>
      <c r="Q80" s="350"/>
      <c r="R80" s="390"/>
    </row>
    <row r="81" spans="1:18" s="730" customFormat="1" ht="12" x14ac:dyDescent="0.2">
      <c r="A81" s="534" t="s">
        <v>94</v>
      </c>
      <c r="B81" s="588"/>
      <c r="C81" s="350"/>
      <c r="D81" s="351"/>
      <c r="E81" s="568"/>
      <c r="F81" s="350"/>
      <c r="G81" s="351"/>
      <c r="H81" s="588"/>
      <c r="I81" s="350"/>
      <c r="J81" s="350"/>
      <c r="K81" s="350"/>
      <c r="L81" s="389"/>
      <c r="M81" s="588"/>
      <c r="N81" s="388"/>
      <c r="O81" s="389"/>
      <c r="P81" s="353"/>
      <c r="Q81" s="350"/>
      <c r="R81" s="390"/>
    </row>
    <row r="82" spans="1:18" s="730" customFormat="1" thickBot="1" x14ac:dyDescent="0.25">
      <c r="A82" s="626" t="s">
        <v>95</v>
      </c>
      <c r="B82" s="589"/>
      <c r="C82" s="355"/>
      <c r="D82" s="356"/>
      <c r="E82" s="570"/>
      <c r="F82" s="355"/>
      <c r="G82" s="356"/>
      <c r="H82" s="589"/>
      <c r="I82" s="355"/>
      <c r="J82" s="355"/>
      <c r="K82" s="355"/>
      <c r="L82" s="392"/>
      <c r="M82" s="589"/>
      <c r="N82" s="391"/>
      <c r="O82" s="392"/>
      <c r="P82" s="358"/>
      <c r="Q82" s="355"/>
      <c r="R82" s="393"/>
    </row>
    <row r="83" spans="1:18" ht="12.75" customHeight="1" x14ac:dyDescent="0.2">
      <c r="A83" s="679" t="s">
        <v>301</v>
      </c>
      <c r="B83" s="679"/>
      <c r="C83" s="679"/>
      <c r="D83" s="679"/>
      <c r="E83" s="679"/>
      <c r="F83" s="679"/>
      <c r="G83" s="679"/>
      <c r="H83" s="679"/>
      <c r="I83" s="679"/>
      <c r="J83" s="679"/>
      <c r="K83" s="679"/>
      <c r="L83" s="679"/>
      <c r="M83" s="679"/>
      <c r="N83" s="679"/>
      <c r="O83" s="360"/>
      <c r="P83" s="360"/>
      <c r="Q83" s="362"/>
      <c r="R83" s="362"/>
    </row>
    <row r="84" spans="1:18" x14ac:dyDescent="0.2">
      <c r="A84" s="679" t="s">
        <v>382</v>
      </c>
      <c r="B84" s="679"/>
      <c r="C84" s="679"/>
      <c r="D84" s="679"/>
      <c r="E84" s="679"/>
      <c r="F84" s="679"/>
      <c r="G84" s="679"/>
      <c r="H84" s="679"/>
      <c r="I84" s="679"/>
      <c r="J84" s="679"/>
      <c r="K84" s="679"/>
      <c r="L84" s="679"/>
      <c r="M84" s="679"/>
      <c r="N84" s="679"/>
    </row>
    <row r="85" spans="1:18" x14ac:dyDescent="0.2">
      <c r="A85" s="679" t="s">
        <v>302</v>
      </c>
      <c r="B85" s="679"/>
      <c r="C85" s="679"/>
      <c r="D85" s="679"/>
      <c r="E85" s="690" t="s">
        <v>615</v>
      </c>
      <c r="F85" s="50"/>
      <c r="G85" s="50"/>
      <c r="H85" s="679"/>
      <c r="I85" s="679"/>
      <c r="J85" s="679"/>
      <c r="K85" s="679"/>
      <c r="L85" s="679"/>
      <c r="M85" s="679"/>
      <c r="N85" s="679"/>
    </row>
    <row r="86" spans="1:18" x14ac:dyDescent="0.2">
      <c r="A86" s="679" t="s">
        <v>628</v>
      </c>
      <c r="R86" s="684"/>
    </row>
    <row r="90" spans="1:18" x14ac:dyDescent="0.2">
      <c r="A90" s="679"/>
    </row>
    <row r="92" spans="1:18" x14ac:dyDescent="0.2">
      <c r="R92" s="684"/>
    </row>
  </sheetData>
  <mergeCells count="6">
    <mergeCell ref="B4:R4"/>
    <mergeCell ref="B5:D5"/>
    <mergeCell ref="E5:G5"/>
    <mergeCell ref="H5:L5"/>
    <mergeCell ref="M5:O5"/>
    <mergeCell ref="P5:R5"/>
  </mergeCells>
  <pageMargins left="0.39370078740157483" right="0.39370078740157483" top="0.39370078740157483" bottom="0.39370078740157483" header="0.51181102362204722" footer="0.51181102362204722"/>
  <pageSetup scale="75" orientation="landscape" r:id="rId1"/>
  <headerFooter alignWithMargins="0"/>
  <rowBreaks count="1" manualBreakCount="1">
    <brk id="59"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14"/>
  <sheetViews>
    <sheetView zoomScale="85" zoomScaleNormal="85" workbookViewId="0">
      <pane xSplit="1" ySplit="6" topLeftCell="B7" activePane="bottomRight" state="frozen"/>
      <selection activeCell="B1" sqref="B1"/>
      <selection pane="topRight" activeCell="B1" sqref="B1"/>
      <selection pane="bottomLeft" activeCell="B1" sqref="B1"/>
      <selection pane="bottomRight" activeCell="L31" sqref="L31"/>
    </sheetView>
  </sheetViews>
  <sheetFormatPr baseColWidth="10" defaultColWidth="11.42578125" defaultRowHeight="12.75" x14ac:dyDescent="0.2"/>
  <cols>
    <col min="1" max="1" width="22.28515625" style="172" customWidth="1"/>
    <col min="2" max="2" width="7.5703125" style="172" customWidth="1"/>
    <col min="3" max="3" width="7.5703125" style="304" customWidth="1"/>
    <col min="4" max="5" width="7.85546875" style="172" customWidth="1"/>
    <col min="6" max="6" width="7.85546875" style="20" customWidth="1"/>
    <col min="7" max="10" width="7.85546875" style="172" customWidth="1"/>
    <col min="11" max="12" width="7.5703125" style="172" customWidth="1"/>
    <col min="13" max="18" width="7.85546875" style="172" customWidth="1"/>
    <col min="19" max="19" width="7.85546875" style="363" customWidth="1"/>
    <col min="20" max="16384" width="11.42578125" style="20"/>
  </cols>
  <sheetData>
    <row r="1" spans="1:20" s="107" customFormat="1" x14ac:dyDescent="0.2">
      <c r="A1" s="108" t="s">
        <v>350</v>
      </c>
      <c r="B1" s="108"/>
      <c r="C1" s="692"/>
      <c r="D1" s="692"/>
      <c r="E1" s="692"/>
      <c r="F1" s="692"/>
      <c r="G1" s="692"/>
      <c r="H1" s="692"/>
      <c r="I1" s="692"/>
      <c r="J1" s="692"/>
      <c r="K1" s="692"/>
      <c r="L1" s="692"/>
      <c r="M1" s="692"/>
      <c r="N1" s="692"/>
      <c r="O1" s="692"/>
      <c r="P1" s="692"/>
      <c r="Q1" s="692"/>
      <c r="R1" s="692"/>
      <c r="S1" s="693" t="s">
        <v>613</v>
      </c>
      <c r="T1" s="694"/>
    </row>
    <row r="2" spans="1:20" s="108" customFormat="1" x14ac:dyDescent="0.2">
      <c r="A2" s="692" t="s">
        <v>306</v>
      </c>
      <c r="B2" s="692"/>
      <c r="C2" s="692"/>
      <c r="D2" s="692"/>
      <c r="E2" s="692"/>
      <c r="F2" s="692"/>
      <c r="G2" s="692"/>
      <c r="H2" s="692"/>
      <c r="I2" s="692"/>
      <c r="J2" s="692"/>
      <c r="K2" s="692"/>
      <c r="L2" s="692"/>
      <c r="M2" s="692"/>
      <c r="N2" s="692"/>
      <c r="O2" s="692"/>
      <c r="P2" s="692"/>
      <c r="Q2" s="692"/>
      <c r="R2" s="692"/>
      <c r="S2" s="692"/>
      <c r="T2" s="694"/>
    </row>
    <row r="3" spans="1:20" s="108" customFormat="1" x14ac:dyDescent="0.2">
      <c r="A3" s="692" t="s">
        <v>307</v>
      </c>
      <c r="B3" s="692"/>
      <c r="C3" s="692"/>
      <c r="D3" s="692"/>
      <c r="E3" s="692"/>
      <c r="F3" s="692"/>
      <c r="G3" s="692"/>
      <c r="H3" s="692"/>
      <c r="I3" s="692"/>
      <c r="J3" s="692"/>
      <c r="K3" s="692"/>
      <c r="L3" s="692"/>
      <c r="M3" s="692"/>
      <c r="N3" s="692"/>
      <c r="O3" s="692"/>
      <c r="P3" s="692"/>
      <c r="Q3" s="692"/>
      <c r="R3" s="692"/>
      <c r="S3" s="692"/>
      <c r="T3" s="694"/>
    </row>
    <row r="4" spans="1:20" s="108" customFormat="1" ht="13.5" thickBot="1" x14ac:dyDescent="0.25">
      <c r="A4" s="695">
        <v>2015</v>
      </c>
      <c r="B4" s="695"/>
      <c r="C4" s="695"/>
      <c r="D4" s="695"/>
      <c r="E4" s="695"/>
      <c r="F4" s="695"/>
      <c r="G4" s="695"/>
      <c r="H4" s="695"/>
      <c r="I4" s="695"/>
      <c r="J4" s="695"/>
      <c r="K4" s="695"/>
      <c r="L4" s="695"/>
      <c r="M4" s="695"/>
      <c r="N4" s="695"/>
      <c r="O4" s="695"/>
      <c r="P4" s="695"/>
      <c r="Q4" s="695"/>
      <c r="R4" s="695"/>
      <c r="S4" s="695"/>
    </row>
    <row r="5" spans="1:20" s="117" customFormat="1" ht="12.75" customHeight="1" thickBot="1" x14ac:dyDescent="0.25">
      <c r="A5" s="813"/>
      <c r="B5" s="814"/>
      <c r="C5" s="919" t="s">
        <v>308</v>
      </c>
      <c r="D5" s="919"/>
      <c r="E5" s="919"/>
      <c r="F5" s="919"/>
      <c r="G5" s="919"/>
      <c r="H5" s="919"/>
      <c r="I5" s="919"/>
      <c r="J5" s="920"/>
      <c r="K5" s="921" t="s">
        <v>309</v>
      </c>
      <c r="L5" s="919"/>
      <c r="M5" s="919"/>
      <c r="N5" s="919"/>
      <c r="O5" s="919"/>
      <c r="P5" s="919"/>
      <c r="Q5" s="919"/>
      <c r="R5" s="919"/>
      <c r="S5" s="920"/>
    </row>
    <row r="6" spans="1:20" s="117" customFormat="1" ht="34.5" thickBot="1" x14ac:dyDescent="0.25">
      <c r="A6" s="815" t="s">
        <v>5</v>
      </c>
      <c r="B6" s="816" t="s">
        <v>13</v>
      </c>
      <c r="C6" s="816" t="s">
        <v>310</v>
      </c>
      <c r="D6" s="817" t="s">
        <v>311</v>
      </c>
      <c r="E6" s="817" t="s">
        <v>312</v>
      </c>
      <c r="F6" s="818" t="s">
        <v>313</v>
      </c>
      <c r="G6" s="818" t="s">
        <v>314</v>
      </c>
      <c r="H6" s="818" t="s">
        <v>315</v>
      </c>
      <c r="I6" s="818" t="s">
        <v>316</v>
      </c>
      <c r="J6" s="819" t="s">
        <v>317</v>
      </c>
      <c r="K6" s="820" t="s">
        <v>137</v>
      </c>
      <c r="L6" s="816" t="s">
        <v>310</v>
      </c>
      <c r="M6" s="817" t="s">
        <v>311</v>
      </c>
      <c r="N6" s="817" t="s">
        <v>312</v>
      </c>
      <c r="O6" s="818" t="s">
        <v>313</v>
      </c>
      <c r="P6" s="818" t="s">
        <v>314</v>
      </c>
      <c r="Q6" s="818" t="s">
        <v>315</v>
      </c>
      <c r="R6" s="818" t="s">
        <v>316</v>
      </c>
      <c r="S6" s="819" t="s">
        <v>317</v>
      </c>
    </row>
    <row r="7" spans="1:20" s="304" customFormat="1" ht="5.25" customHeight="1" x14ac:dyDescent="0.2">
      <c r="A7" s="400"/>
      <c r="B7" s="297"/>
      <c r="C7" s="364"/>
      <c r="D7" s="298"/>
      <c r="E7" s="298"/>
      <c r="F7" s="298"/>
      <c r="G7" s="298"/>
      <c r="H7" s="298"/>
      <c r="I7" s="298"/>
      <c r="J7" s="401"/>
      <c r="K7" s="402"/>
      <c r="L7" s="364"/>
      <c r="M7" s="298"/>
      <c r="N7" s="298"/>
      <c r="O7" s="298"/>
      <c r="P7" s="298"/>
      <c r="Q7" s="298"/>
      <c r="R7" s="298"/>
      <c r="S7" s="366"/>
    </row>
    <row r="8" spans="1:20" s="308" customFormat="1" x14ac:dyDescent="0.2">
      <c r="A8" s="403" t="s">
        <v>23</v>
      </c>
      <c r="B8" s="404"/>
      <c r="C8" s="305"/>
      <c r="D8" s="306"/>
      <c r="E8" s="306"/>
      <c r="F8" s="306"/>
      <c r="G8" s="306"/>
      <c r="H8" s="306"/>
      <c r="I8" s="306"/>
      <c r="J8" s="405"/>
      <c r="K8" s="406"/>
      <c r="L8" s="305"/>
      <c r="M8" s="306"/>
      <c r="N8" s="306"/>
      <c r="O8" s="306"/>
      <c r="P8" s="306"/>
      <c r="Q8" s="306"/>
      <c r="R8" s="306"/>
      <c r="S8" s="307"/>
    </row>
    <row r="9" spans="1:20" s="304" customFormat="1" ht="5.25" customHeight="1" x14ac:dyDescent="0.2">
      <c r="A9" s="407"/>
      <c r="B9" s="292"/>
      <c r="C9" s="291"/>
      <c r="D9" s="310"/>
      <c r="E9" s="310"/>
      <c r="F9" s="310"/>
      <c r="G9" s="310"/>
      <c r="H9" s="310"/>
      <c r="I9" s="310"/>
      <c r="J9" s="408"/>
      <c r="K9" s="409"/>
      <c r="L9" s="291"/>
      <c r="M9" s="310"/>
      <c r="N9" s="310"/>
      <c r="O9" s="310"/>
      <c r="P9" s="310"/>
      <c r="Q9" s="310"/>
      <c r="R9" s="310"/>
      <c r="S9" s="314"/>
    </row>
    <row r="10" spans="1:20" s="723" customFormat="1" ht="12" x14ac:dyDescent="0.2">
      <c r="A10" s="534" t="s">
        <v>24</v>
      </c>
      <c r="B10" s="342">
        <f>SUM(C10:J10)</f>
        <v>0</v>
      </c>
      <c r="C10" s="371">
        <v>0</v>
      </c>
      <c r="D10" s="371">
        <v>0</v>
      </c>
      <c r="E10" s="371">
        <v>0</v>
      </c>
      <c r="F10" s="371">
        <v>0</v>
      </c>
      <c r="G10" s="371">
        <v>0</v>
      </c>
      <c r="H10" s="371">
        <v>0</v>
      </c>
      <c r="I10" s="371">
        <v>0</v>
      </c>
      <c r="J10" s="410">
        <v>0</v>
      </c>
      <c r="K10" s="342">
        <f>SUM(L10:S10)</f>
        <v>0</v>
      </c>
      <c r="L10" s="371">
        <v>0</v>
      </c>
      <c r="M10" s="371">
        <v>0</v>
      </c>
      <c r="N10" s="371">
        <v>0</v>
      </c>
      <c r="O10" s="371">
        <v>0</v>
      </c>
      <c r="P10" s="371">
        <v>0</v>
      </c>
      <c r="Q10" s="371">
        <v>0</v>
      </c>
      <c r="R10" s="371">
        <v>0</v>
      </c>
      <c r="S10" s="371">
        <v>0</v>
      </c>
    </row>
    <row r="11" spans="1:20" s="723" customFormat="1" ht="12" x14ac:dyDescent="0.2">
      <c r="A11" s="534" t="s">
        <v>25</v>
      </c>
      <c r="B11" s="342">
        <f t="shared" ref="B11:B57" si="0">SUM(C11:J11)</f>
        <v>0</v>
      </c>
      <c r="C11" s="371">
        <v>0</v>
      </c>
      <c r="D11" s="371">
        <v>0</v>
      </c>
      <c r="E11" s="371">
        <v>0</v>
      </c>
      <c r="F11" s="371">
        <v>0</v>
      </c>
      <c r="G11" s="371">
        <v>0</v>
      </c>
      <c r="H11" s="371">
        <v>0</v>
      </c>
      <c r="I11" s="371">
        <v>0</v>
      </c>
      <c r="J11" s="410">
        <v>0</v>
      </c>
      <c r="K11" s="342">
        <f t="shared" ref="K11" si="1">SUM(L11:S11)</f>
        <v>0</v>
      </c>
      <c r="L11" s="371">
        <v>0</v>
      </c>
      <c r="M11" s="371">
        <v>0</v>
      </c>
      <c r="N11" s="371">
        <v>0</v>
      </c>
      <c r="O11" s="371">
        <v>0</v>
      </c>
      <c r="P11" s="371">
        <v>0</v>
      </c>
      <c r="Q11" s="371">
        <v>0</v>
      </c>
      <c r="R11" s="371">
        <v>0</v>
      </c>
      <c r="S11" s="410">
        <v>0</v>
      </c>
    </row>
    <row r="12" spans="1:20" s="723" customFormat="1" ht="12" x14ac:dyDescent="0.2">
      <c r="A12" s="534" t="s">
        <v>26</v>
      </c>
      <c r="B12" s="342">
        <f t="shared" si="0"/>
        <v>0</v>
      </c>
      <c r="C12" s="371">
        <v>0</v>
      </c>
      <c r="D12" s="371">
        <v>0</v>
      </c>
      <c r="E12" s="371">
        <v>0</v>
      </c>
      <c r="F12" s="371">
        <v>0</v>
      </c>
      <c r="G12" s="371">
        <v>0</v>
      </c>
      <c r="H12" s="371">
        <v>0</v>
      </c>
      <c r="I12" s="371">
        <v>0</v>
      </c>
      <c r="J12" s="371">
        <v>0</v>
      </c>
      <c r="K12" s="342">
        <f t="shared" ref="K12:K57" si="2">SUM(L12:S12)</f>
        <v>0</v>
      </c>
      <c r="L12" s="371">
        <v>0</v>
      </c>
      <c r="M12" s="371">
        <v>0</v>
      </c>
      <c r="N12" s="371">
        <v>0</v>
      </c>
      <c r="O12" s="371">
        <v>0</v>
      </c>
      <c r="P12" s="371">
        <v>0</v>
      </c>
      <c r="Q12" s="371">
        <v>0</v>
      </c>
      <c r="R12" s="371">
        <v>0</v>
      </c>
      <c r="S12" s="371">
        <v>0</v>
      </c>
    </row>
    <row r="13" spans="1:20" s="723" customFormat="1" ht="12" x14ac:dyDescent="0.2">
      <c r="A13" s="534" t="s">
        <v>27</v>
      </c>
      <c r="B13" s="342">
        <f t="shared" si="0"/>
        <v>0</v>
      </c>
      <c r="C13" s="371">
        <v>0</v>
      </c>
      <c r="D13" s="371">
        <v>0</v>
      </c>
      <c r="E13" s="371">
        <v>0</v>
      </c>
      <c r="F13" s="371">
        <v>0</v>
      </c>
      <c r="G13" s="371">
        <v>0</v>
      </c>
      <c r="H13" s="371">
        <v>0</v>
      </c>
      <c r="I13" s="371">
        <v>0</v>
      </c>
      <c r="J13" s="410">
        <v>0</v>
      </c>
      <c r="K13" s="342">
        <f t="shared" ref="K13" si="3">SUM(L13:S13)</f>
        <v>0</v>
      </c>
      <c r="L13" s="371">
        <v>0</v>
      </c>
      <c r="M13" s="371">
        <v>0</v>
      </c>
      <c r="N13" s="371">
        <v>0</v>
      </c>
      <c r="O13" s="371">
        <v>0</v>
      </c>
      <c r="P13" s="371">
        <v>0</v>
      </c>
      <c r="Q13" s="371">
        <v>0</v>
      </c>
      <c r="R13" s="371">
        <v>0</v>
      </c>
      <c r="S13" s="410">
        <v>0</v>
      </c>
    </row>
    <row r="14" spans="1:20" s="723" customFormat="1" ht="12" x14ac:dyDescent="0.2">
      <c r="A14" s="534" t="s">
        <v>28</v>
      </c>
      <c r="B14" s="342">
        <f t="shared" si="0"/>
        <v>0</v>
      </c>
      <c r="C14" s="371">
        <v>0</v>
      </c>
      <c r="D14" s="371">
        <v>0</v>
      </c>
      <c r="E14" s="371">
        <v>0</v>
      </c>
      <c r="F14" s="371">
        <v>0</v>
      </c>
      <c r="G14" s="371">
        <v>0</v>
      </c>
      <c r="H14" s="371">
        <v>0</v>
      </c>
      <c r="I14" s="371">
        <v>0</v>
      </c>
      <c r="J14" s="371">
        <v>0</v>
      </c>
      <c r="K14" s="342">
        <f t="shared" si="2"/>
        <v>0</v>
      </c>
      <c r="L14" s="371">
        <v>0</v>
      </c>
      <c r="M14" s="371">
        <v>0</v>
      </c>
      <c r="N14" s="371">
        <v>0</v>
      </c>
      <c r="O14" s="371">
        <v>0</v>
      </c>
      <c r="P14" s="371">
        <v>0</v>
      </c>
      <c r="Q14" s="371">
        <v>0</v>
      </c>
      <c r="R14" s="371">
        <v>0</v>
      </c>
      <c r="S14" s="371">
        <v>0</v>
      </c>
    </row>
    <row r="15" spans="1:20" s="723" customFormat="1" ht="12" x14ac:dyDescent="0.2">
      <c r="A15" s="534" t="s">
        <v>29</v>
      </c>
      <c r="B15" s="342">
        <f t="shared" si="0"/>
        <v>0</v>
      </c>
      <c r="C15" s="371">
        <v>0</v>
      </c>
      <c r="D15" s="371">
        <v>0</v>
      </c>
      <c r="E15" s="371">
        <v>0</v>
      </c>
      <c r="F15" s="371">
        <v>0</v>
      </c>
      <c r="G15" s="371">
        <v>0</v>
      </c>
      <c r="H15" s="371">
        <v>0</v>
      </c>
      <c r="I15" s="371">
        <v>0</v>
      </c>
      <c r="J15" s="371">
        <v>0</v>
      </c>
      <c r="K15" s="342">
        <f t="shared" si="2"/>
        <v>0</v>
      </c>
      <c r="L15" s="371">
        <v>0</v>
      </c>
      <c r="M15" s="371">
        <v>0</v>
      </c>
      <c r="N15" s="371">
        <v>0</v>
      </c>
      <c r="O15" s="371">
        <v>0</v>
      </c>
      <c r="P15" s="371">
        <v>0</v>
      </c>
      <c r="Q15" s="371">
        <v>0</v>
      </c>
      <c r="R15" s="371">
        <v>0</v>
      </c>
      <c r="S15" s="371">
        <v>0</v>
      </c>
    </row>
    <row r="16" spans="1:20" s="723" customFormat="1" ht="12" x14ac:dyDescent="0.2">
      <c r="A16" s="534" t="s">
        <v>30</v>
      </c>
      <c r="B16" s="342">
        <f t="shared" si="0"/>
        <v>0</v>
      </c>
      <c r="C16" s="371">
        <v>0</v>
      </c>
      <c r="D16" s="371">
        <v>0</v>
      </c>
      <c r="E16" s="371">
        <v>0</v>
      </c>
      <c r="F16" s="371">
        <v>0</v>
      </c>
      <c r="G16" s="371">
        <v>0</v>
      </c>
      <c r="H16" s="371">
        <v>0</v>
      </c>
      <c r="I16" s="371">
        <v>0</v>
      </c>
      <c r="J16" s="371">
        <v>0</v>
      </c>
      <c r="K16" s="342">
        <f t="shared" si="2"/>
        <v>0</v>
      </c>
      <c r="L16" s="371">
        <v>0</v>
      </c>
      <c r="M16" s="371">
        <v>0</v>
      </c>
      <c r="N16" s="371">
        <v>0</v>
      </c>
      <c r="O16" s="371">
        <v>0</v>
      </c>
      <c r="P16" s="371">
        <v>0</v>
      </c>
      <c r="Q16" s="371">
        <v>0</v>
      </c>
      <c r="R16" s="371">
        <v>0</v>
      </c>
      <c r="S16" s="371">
        <v>0</v>
      </c>
    </row>
    <row r="17" spans="1:19" s="723" customFormat="1" ht="12" x14ac:dyDescent="0.2">
      <c r="A17" s="534" t="s">
        <v>31</v>
      </c>
      <c r="B17" s="342">
        <f t="shared" si="0"/>
        <v>0</v>
      </c>
      <c r="C17" s="371">
        <v>0</v>
      </c>
      <c r="D17" s="371">
        <v>0</v>
      </c>
      <c r="E17" s="371">
        <v>0</v>
      </c>
      <c r="F17" s="371">
        <v>0</v>
      </c>
      <c r="G17" s="371">
        <v>0</v>
      </c>
      <c r="H17" s="371">
        <v>0</v>
      </c>
      <c r="I17" s="371">
        <v>0</v>
      </c>
      <c r="J17" s="371">
        <v>0</v>
      </c>
      <c r="K17" s="342">
        <f t="shared" si="2"/>
        <v>0</v>
      </c>
      <c r="L17" s="371">
        <v>0</v>
      </c>
      <c r="M17" s="371">
        <v>0</v>
      </c>
      <c r="N17" s="371">
        <v>0</v>
      </c>
      <c r="O17" s="371">
        <v>0</v>
      </c>
      <c r="P17" s="371">
        <v>0</v>
      </c>
      <c r="Q17" s="371">
        <v>0</v>
      </c>
      <c r="R17" s="371">
        <v>0</v>
      </c>
      <c r="S17" s="371">
        <v>0</v>
      </c>
    </row>
    <row r="18" spans="1:19" s="723" customFormat="1" ht="12" x14ac:dyDescent="0.2">
      <c r="A18" s="534" t="s">
        <v>32</v>
      </c>
      <c r="B18" s="342">
        <f t="shared" si="0"/>
        <v>0</v>
      </c>
      <c r="C18" s="371">
        <v>0</v>
      </c>
      <c r="D18" s="371">
        <v>0</v>
      </c>
      <c r="E18" s="371">
        <v>0</v>
      </c>
      <c r="F18" s="371">
        <v>0</v>
      </c>
      <c r="G18" s="371">
        <v>0</v>
      </c>
      <c r="H18" s="371">
        <v>0</v>
      </c>
      <c r="I18" s="371">
        <v>0</v>
      </c>
      <c r="J18" s="371">
        <v>0</v>
      </c>
      <c r="K18" s="342">
        <f t="shared" si="2"/>
        <v>0</v>
      </c>
      <c r="L18" s="371">
        <v>0</v>
      </c>
      <c r="M18" s="371">
        <v>0</v>
      </c>
      <c r="N18" s="371">
        <v>0</v>
      </c>
      <c r="O18" s="371">
        <v>0</v>
      </c>
      <c r="P18" s="371">
        <v>0</v>
      </c>
      <c r="Q18" s="371">
        <v>0</v>
      </c>
      <c r="R18" s="371">
        <v>0</v>
      </c>
      <c r="S18" s="371">
        <v>0</v>
      </c>
    </row>
    <row r="19" spans="1:19" s="723" customFormat="1" ht="12" x14ac:dyDescent="0.2">
      <c r="A19" s="534" t="s">
        <v>33</v>
      </c>
      <c r="B19" s="342">
        <f t="shared" si="0"/>
        <v>0</v>
      </c>
      <c r="C19" s="371">
        <v>0</v>
      </c>
      <c r="D19" s="371">
        <v>0</v>
      </c>
      <c r="E19" s="371">
        <v>0</v>
      </c>
      <c r="F19" s="371">
        <v>0</v>
      </c>
      <c r="G19" s="371">
        <v>0</v>
      </c>
      <c r="H19" s="371">
        <v>0</v>
      </c>
      <c r="I19" s="371">
        <v>0</v>
      </c>
      <c r="J19" s="371">
        <v>0</v>
      </c>
      <c r="K19" s="342">
        <f t="shared" si="2"/>
        <v>0</v>
      </c>
      <c r="L19" s="371">
        <v>0</v>
      </c>
      <c r="M19" s="371">
        <v>0</v>
      </c>
      <c r="N19" s="371">
        <v>0</v>
      </c>
      <c r="O19" s="371">
        <v>0</v>
      </c>
      <c r="P19" s="371">
        <v>0</v>
      </c>
      <c r="Q19" s="371">
        <v>0</v>
      </c>
      <c r="R19" s="371">
        <v>0</v>
      </c>
      <c r="S19" s="371">
        <v>0</v>
      </c>
    </row>
    <row r="20" spans="1:19" s="723" customFormat="1" ht="12" x14ac:dyDescent="0.2">
      <c r="A20" s="534" t="s">
        <v>34</v>
      </c>
      <c r="B20" s="342">
        <f t="shared" si="0"/>
        <v>0</v>
      </c>
      <c r="C20" s="371">
        <v>0</v>
      </c>
      <c r="D20" s="371">
        <v>0</v>
      </c>
      <c r="E20" s="371">
        <v>0</v>
      </c>
      <c r="F20" s="371">
        <v>0</v>
      </c>
      <c r="G20" s="371">
        <v>0</v>
      </c>
      <c r="H20" s="371">
        <v>0</v>
      </c>
      <c r="I20" s="371">
        <v>0</v>
      </c>
      <c r="J20" s="371">
        <v>0</v>
      </c>
      <c r="K20" s="342">
        <f t="shared" si="2"/>
        <v>0</v>
      </c>
      <c r="L20" s="371">
        <v>0</v>
      </c>
      <c r="M20" s="371">
        <v>0</v>
      </c>
      <c r="N20" s="371">
        <v>0</v>
      </c>
      <c r="O20" s="371">
        <v>0</v>
      </c>
      <c r="P20" s="371">
        <v>0</v>
      </c>
      <c r="Q20" s="371">
        <v>0</v>
      </c>
      <c r="R20" s="371">
        <v>0</v>
      </c>
      <c r="S20" s="371">
        <v>0</v>
      </c>
    </row>
    <row r="21" spans="1:19" s="723" customFormat="1" ht="12" x14ac:dyDescent="0.2">
      <c r="A21" s="534" t="s">
        <v>35</v>
      </c>
      <c r="B21" s="342">
        <f t="shared" si="0"/>
        <v>0</v>
      </c>
      <c r="C21" s="371">
        <v>0</v>
      </c>
      <c r="D21" s="371">
        <v>0</v>
      </c>
      <c r="E21" s="371">
        <v>0</v>
      </c>
      <c r="F21" s="371">
        <v>0</v>
      </c>
      <c r="G21" s="371">
        <v>0</v>
      </c>
      <c r="H21" s="371">
        <v>0</v>
      </c>
      <c r="I21" s="371">
        <v>0</v>
      </c>
      <c r="J21" s="371">
        <v>0</v>
      </c>
      <c r="K21" s="342">
        <f t="shared" si="2"/>
        <v>0</v>
      </c>
      <c r="L21" s="371">
        <v>0</v>
      </c>
      <c r="M21" s="371">
        <v>0</v>
      </c>
      <c r="N21" s="371">
        <v>0</v>
      </c>
      <c r="O21" s="371">
        <v>0</v>
      </c>
      <c r="P21" s="371">
        <v>0</v>
      </c>
      <c r="Q21" s="371">
        <v>0</v>
      </c>
      <c r="R21" s="371">
        <v>0</v>
      </c>
      <c r="S21" s="371">
        <v>0</v>
      </c>
    </row>
    <row r="22" spans="1:19" s="723" customFormat="1" ht="12" x14ac:dyDescent="0.2">
      <c r="A22" s="534" t="s">
        <v>36</v>
      </c>
      <c r="B22" s="342">
        <f t="shared" si="0"/>
        <v>0</v>
      </c>
      <c r="C22" s="371">
        <v>0</v>
      </c>
      <c r="D22" s="371">
        <v>0</v>
      </c>
      <c r="E22" s="371">
        <v>0</v>
      </c>
      <c r="F22" s="371">
        <v>0</v>
      </c>
      <c r="G22" s="371">
        <v>0</v>
      </c>
      <c r="H22" s="371">
        <v>0</v>
      </c>
      <c r="I22" s="371">
        <v>0</v>
      </c>
      <c r="J22" s="371">
        <v>0</v>
      </c>
      <c r="K22" s="342">
        <f t="shared" si="2"/>
        <v>0</v>
      </c>
      <c r="L22" s="371">
        <v>0</v>
      </c>
      <c r="M22" s="371">
        <v>0</v>
      </c>
      <c r="N22" s="371">
        <v>0</v>
      </c>
      <c r="O22" s="371">
        <v>0</v>
      </c>
      <c r="P22" s="371">
        <v>0</v>
      </c>
      <c r="Q22" s="371">
        <v>0</v>
      </c>
      <c r="R22" s="371">
        <v>0</v>
      </c>
      <c r="S22" s="371">
        <v>0</v>
      </c>
    </row>
    <row r="23" spans="1:19" s="723" customFormat="1" ht="12" x14ac:dyDescent="0.2">
      <c r="A23" s="534" t="s">
        <v>37</v>
      </c>
      <c r="B23" s="342">
        <f t="shared" si="0"/>
        <v>0</v>
      </c>
      <c r="C23" s="371">
        <v>0</v>
      </c>
      <c r="D23" s="371">
        <v>0</v>
      </c>
      <c r="E23" s="371">
        <v>0</v>
      </c>
      <c r="F23" s="371">
        <v>0</v>
      </c>
      <c r="G23" s="371">
        <v>0</v>
      </c>
      <c r="H23" s="371">
        <v>0</v>
      </c>
      <c r="I23" s="371">
        <v>0</v>
      </c>
      <c r="J23" s="371">
        <v>0</v>
      </c>
      <c r="K23" s="342">
        <f t="shared" si="2"/>
        <v>0</v>
      </c>
      <c r="L23" s="371">
        <v>0</v>
      </c>
      <c r="M23" s="371">
        <v>0</v>
      </c>
      <c r="N23" s="371">
        <v>0</v>
      </c>
      <c r="O23" s="371">
        <v>0</v>
      </c>
      <c r="P23" s="371">
        <v>0</v>
      </c>
      <c r="Q23" s="371">
        <v>0</v>
      </c>
      <c r="R23" s="371">
        <v>0</v>
      </c>
      <c r="S23" s="371">
        <v>0</v>
      </c>
    </row>
    <row r="24" spans="1:19" s="723" customFormat="1" ht="12" x14ac:dyDescent="0.2">
      <c r="A24" s="534" t="s">
        <v>38</v>
      </c>
      <c r="B24" s="342">
        <f t="shared" si="0"/>
        <v>0</v>
      </c>
      <c r="C24" s="371">
        <v>0</v>
      </c>
      <c r="D24" s="371">
        <v>0</v>
      </c>
      <c r="E24" s="371">
        <v>0</v>
      </c>
      <c r="F24" s="371">
        <v>0</v>
      </c>
      <c r="G24" s="371">
        <v>0</v>
      </c>
      <c r="H24" s="371">
        <v>0</v>
      </c>
      <c r="I24" s="371">
        <v>0</v>
      </c>
      <c r="J24" s="371">
        <v>0</v>
      </c>
      <c r="K24" s="342">
        <f t="shared" si="2"/>
        <v>0</v>
      </c>
      <c r="L24" s="371">
        <v>0</v>
      </c>
      <c r="M24" s="371">
        <v>0</v>
      </c>
      <c r="N24" s="371">
        <v>0</v>
      </c>
      <c r="O24" s="371">
        <v>0</v>
      </c>
      <c r="P24" s="371">
        <v>0</v>
      </c>
      <c r="Q24" s="371">
        <v>0</v>
      </c>
      <c r="R24" s="371">
        <v>0</v>
      </c>
      <c r="S24" s="371">
        <v>0</v>
      </c>
    </row>
    <row r="25" spans="1:19" s="723" customFormat="1" ht="12" x14ac:dyDescent="0.2">
      <c r="A25" s="534" t="s">
        <v>39</v>
      </c>
      <c r="B25" s="342">
        <f t="shared" si="0"/>
        <v>0</v>
      </c>
      <c r="C25" s="371">
        <v>0</v>
      </c>
      <c r="D25" s="371">
        <v>0</v>
      </c>
      <c r="E25" s="371">
        <v>0</v>
      </c>
      <c r="F25" s="371">
        <v>0</v>
      </c>
      <c r="G25" s="371">
        <v>0</v>
      </c>
      <c r="H25" s="371">
        <v>0</v>
      </c>
      <c r="I25" s="371">
        <v>0</v>
      </c>
      <c r="J25" s="371">
        <v>0</v>
      </c>
      <c r="K25" s="342">
        <f t="shared" si="2"/>
        <v>0</v>
      </c>
      <c r="L25" s="371">
        <v>0</v>
      </c>
      <c r="M25" s="371">
        <v>0</v>
      </c>
      <c r="N25" s="371">
        <v>0</v>
      </c>
      <c r="O25" s="371">
        <v>0</v>
      </c>
      <c r="P25" s="371">
        <v>0</v>
      </c>
      <c r="Q25" s="371">
        <v>0</v>
      </c>
      <c r="R25" s="371">
        <v>0</v>
      </c>
      <c r="S25" s="371">
        <v>0</v>
      </c>
    </row>
    <row r="26" spans="1:19" s="723" customFormat="1" ht="12" x14ac:dyDescent="0.2">
      <c r="A26" s="534" t="s">
        <v>40</v>
      </c>
      <c r="B26" s="342">
        <f t="shared" si="0"/>
        <v>0</v>
      </c>
      <c r="C26" s="371">
        <v>0</v>
      </c>
      <c r="D26" s="371">
        <v>0</v>
      </c>
      <c r="E26" s="371">
        <v>0</v>
      </c>
      <c r="F26" s="371">
        <v>0</v>
      </c>
      <c r="G26" s="371">
        <v>0</v>
      </c>
      <c r="H26" s="371">
        <v>0</v>
      </c>
      <c r="I26" s="371">
        <v>0</v>
      </c>
      <c r="J26" s="410">
        <v>0</v>
      </c>
      <c r="K26" s="342">
        <f t="shared" ref="K26" si="4">SUM(L26:S26)</f>
        <v>0</v>
      </c>
      <c r="L26" s="371">
        <v>0</v>
      </c>
      <c r="M26" s="371">
        <v>0</v>
      </c>
      <c r="N26" s="371">
        <v>0</v>
      </c>
      <c r="O26" s="371">
        <v>0</v>
      </c>
      <c r="P26" s="371">
        <v>0</v>
      </c>
      <c r="Q26" s="371">
        <v>0</v>
      </c>
      <c r="R26" s="371">
        <v>0</v>
      </c>
      <c r="S26" s="410">
        <v>0</v>
      </c>
    </row>
    <row r="27" spans="1:19" s="723" customFormat="1" ht="12" x14ac:dyDescent="0.2">
      <c r="A27" s="534" t="s">
        <v>41</v>
      </c>
      <c r="B27" s="342">
        <f t="shared" si="0"/>
        <v>8423</v>
      </c>
      <c r="C27" s="371">
        <v>0</v>
      </c>
      <c r="D27" s="315">
        <v>0</v>
      </c>
      <c r="E27" s="315">
        <v>8048</v>
      </c>
      <c r="F27" s="315">
        <v>375</v>
      </c>
      <c r="G27" s="315">
        <v>0</v>
      </c>
      <c r="H27" s="315">
        <v>0</v>
      </c>
      <c r="I27" s="315">
        <v>0</v>
      </c>
      <c r="J27" s="410">
        <v>0</v>
      </c>
      <c r="K27" s="342">
        <f t="shared" si="2"/>
        <v>306</v>
      </c>
      <c r="L27" s="371">
        <v>0</v>
      </c>
      <c r="M27" s="315">
        <v>0</v>
      </c>
      <c r="N27" s="315">
        <v>0</v>
      </c>
      <c r="O27" s="315">
        <v>306</v>
      </c>
      <c r="P27" s="315">
        <v>0</v>
      </c>
      <c r="Q27" s="315">
        <v>0</v>
      </c>
      <c r="R27" s="315">
        <v>0</v>
      </c>
      <c r="S27" s="321">
        <v>0</v>
      </c>
    </row>
    <row r="28" spans="1:19" s="723" customFormat="1" ht="12" x14ac:dyDescent="0.2">
      <c r="A28" s="534" t="s">
        <v>42</v>
      </c>
      <c r="B28" s="342">
        <f t="shared" si="0"/>
        <v>0</v>
      </c>
      <c r="C28" s="371">
        <v>0</v>
      </c>
      <c r="D28" s="371">
        <v>0</v>
      </c>
      <c r="E28" s="371">
        <v>0</v>
      </c>
      <c r="F28" s="371">
        <v>0</v>
      </c>
      <c r="G28" s="371">
        <v>0</v>
      </c>
      <c r="H28" s="371">
        <v>0</v>
      </c>
      <c r="I28" s="371">
        <v>0</v>
      </c>
      <c r="J28" s="410">
        <v>0</v>
      </c>
      <c r="K28" s="342">
        <f t="shared" si="2"/>
        <v>0</v>
      </c>
      <c r="L28" s="371">
        <v>0</v>
      </c>
      <c r="M28" s="371">
        <v>0</v>
      </c>
      <c r="N28" s="371">
        <v>0</v>
      </c>
      <c r="O28" s="371">
        <v>0</v>
      </c>
      <c r="P28" s="371">
        <v>0</v>
      </c>
      <c r="Q28" s="371">
        <v>0</v>
      </c>
      <c r="R28" s="371">
        <v>0</v>
      </c>
      <c r="S28" s="410">
        <v>0</v>
      </c>
    </row>
    <row r="29" spans="1:19" s="723" customFormat="1" ht="12" x14ac:dyDescent="0.2">
      <c r="A29" s="534" t="s">
        <v>43</v>
      </c>
      <c r="B29" s="342">
        <f t="shared" si="0"/>
        <v>0</v>
      </c>
      <c r="C29" s="371">
        <v>0</v>
      </c>
      <c r="D29" s="371">
        <v>0</v>
      </c>
      <c r="E29" s="371">
        <v>0</v>
      </c>
      <c r="F29" s="371">
        <v>0</v>
      </c>
      <c r="G29" s="371">
        <v>0</v>
      </c>
      <c r="H29" s="371">
        <v>0</v>
      </c>
      <c r="I29" s="371">
        <v>0</v>
      </c>
      <c r="J29" s="371">
        <v>0</v>
      </c>
      <c r="K29" s="342">
        <f t="shared" si="2"/>
        <v>0</v>
      </c>
      <c r="L29" s="371">
        <v>0</v>
      </c>
      <c r="M29" s="371">
        <v>0</v>
      </c>
      <c r="N29" s="371">
        <v>0</v>
      </c>
      <c r="O29" s="371">
        <v>0</v>
      </c>
      <c r="P29" s="371">
        <v>0</v>
      </c>
      <c r="Q29" s="371">
        <v>0</v>
      </c>
      <c r="R29" s="371">
        <v>0</v>
      </c>
      <c r="S29" s="371">
        <v>0</v>
      </c>
    </row>
    <row r="30" spans="1:19" s="723" customFormat="1" ht="12" x14ac:dyDescent="0.2">
      <c r="A30" s="534" t="s">
        <v>44</v>
      </c>
      <c r="B30" s="342">
        <f t="shared" si="0"/>
        <v>0</v>
      </c>
      <c r="C30" s="371">
        <v>0</v>
      </c>
      <c r="D30" s="371">
        <v>0</v>
      </c>
      <c r="E30" s="371">
        <v>0</v>
      </c>
      <c r="F30" s="371">
        <v>0</v>
      </c>
      <c r="G30" s="371">
        <v>0</v>
      </c>
      <c r="H30" s="371">
        <v>0</v>
      </c>
      <c r="I30" s="371">
        <v>0</v>
      </c>
      <c r="J30" s="371">
        <v>0</v>
      </c>
      <c r="K30" s="342">
        <f t="shared" si="2"/>
        <v>0</v>
      </c>
      <c r="L30" s="371">
        <v>0</v>
      </c>
      <c r="M30" s="371">
        <v>0</v>
      </c>
      <c r="N30" s="371">
        <v>0</v>
      </c>
      <c r="O30" s="371">
        <v>0</v>
      </c>
      <c r="P30" s="371">
        <v>0</v>
      </c>
      <c r="Q30" s="371">
        <v>0</v>
      </c>
      <c r="R30" s="371">
        <v>0</v>
      </c>
      <c r="S30" s="371">
        <v>0</v>
      </c>
    </row>
    <row r="31" spans="1:19" s="723" customFormat="1" ht="12" x14ac:dyDescent="0.2">
      <c r="A31" s="534" t="s">
        <v>45</v>
      </c>
      <c r="B31" s="342">
        <f t="shared" si="0"/>
        <v>0</v>
      </c>
      <c r="C31" s="371">
        <v>0</v>
      </c>
      <c r="D31" s="371">
        <v>0</v>
      </c>
      <c r="E31" s="371">
        <v>0</v>
      </c>
      <c r="F31" s="371">
        <v>0</v>
      </c>
      <c r="G31" s="371">
        <v>0</v>
      </c>
      <c r="H31" s="371">
        <v>0</v>
      </c>
      <c r="I31" s="371">
        <v>0</v>
      </c>
      <c r="J31" s="371">
        <v>0</v>
      </c>
      <c r="K31" s="342">
        <f t="shared" si="2"/>
        <v>0</v>
      </c>
      <c r="L31" s="371">
        <v>0</v>
      </c>
      <c r="M31" s="371">
        <v>0</v>
      </c>
      <c r="N31" s="371">
        <v>0</v>
      </c>
      <c r="O31" s="371">
        <v>0</v>
      </c>
      <c r="P31" s="371">
        <v>0</v>
      </c>
      <c r="Q31" s="371">
        <v>0</v>
      </c>
      <c r="R31" s="371">
        <v>0</v>
      </c>
      <c r="S31" s="371">
        <v>0</v>
      </c>
    </row>
    <row r="32" spans="1:19" s="723" customFormat="1" ht="12" x14ac:dyDescent="0.2">
      <c r="A32" s="534" t="s">
        <v>46</v>
      </c>
      <c r="B32" s="342">
        <f t="shared" si="0"/>
        <v>0</v>
      </c>
      <c r="C32" s="371">
        <v>0</v>
      </c>
      <c r="D32" s="371">
        <v>0</v>
      </c>
      <c r="E32" s="371">
        <v>0</v>
      </c>
      <c r="F32" s="371">
        <v>0</v>
      </c>
      <c r="G32" s="371">
        <v>0</v>
      </c>
      <c r="H32" s="371">
        <v>0</v>
      </c>
      <c r="I32" s="371">
        <v>0</v>
      </c>
      <c r="J32" s="410">
        <v>0</v>
      </c>
      <c r="K32" s="342">
        <f t="shared" si="2"/>
        <v>0</v>
      </c>
      <c r="L32" s="371">
        <v>0</v>
      </c>
      <c r="M32" s="371">
        <v>0</v>
      </c>
      <c r="N32" s="371">
        <v>0</v>
      </c>
      <c r="O32" s="371">
        <v>0</v>
      </c>
      <c r="P32" s="371">
        <v>0</v>
      </c>
      <c r="Q32" s="371">
        <v>0</v>
      </c>
      <c r="R32" s="371">
        <v>0</v>
      </c>
      <c r="S32" s="410">
        <v>0</v>
      </c>
    </row>
    <row r="33" spans="1:19" s="723" customFormat="1" ht="12" x14ac:dyDescent="0.2">
      <c r="A33" s="534" t="s">
        <v>47</v>
      </c>
      <c r="B33" s="342">
        <f t="shared" si="0"/>
        <v>0</v>
      </c>
      <c r="C33" s="371">
        <v>0</v>
      </c>
      <c r="D33" s="371">
        <v>0</v>
      </c>
      <c r="E33" s="371">
        <v>0</v>
      </c>
      <c r="F33" s="371">
        <v>0</v>
      </c>
      <c r="G33" s="371">
        <v>0</v>
      </c>
      <c r="H33" s="371">
        <v>0</v>
      </c>
      <c r="I33" s="371">
        <v>0</v>
      </c>
      <c r="J33" s="371">
        <v>0</v>
      </c>
      <c r="K33" s="342">
        <f t="shared" si="2"/>
        <v>0</v>
      </c>
      <c r="L33" s="371">
        <v>0</v>
      </c>
      <c r="M33" s="371">
        <v>0</v>
      </c>
      <c r="N33" s="371">
        <v>0</v>
      </c>
      <c r="O33" s="371">
        <v>0</v>
      </c>
      <c r="P33" s="371">
        <v>0</v>
      </c>
      <c r="Q33" s="371">
        <v>0</v>
      </c>
      <c r="R33" s="371">
        <v>0</v>
      </c>
      <c r="S33" s="371">
        <v>0</v>
      </c>
    </row>
    <row r="34" spans="1:19" s="723" customFormat="1" ht="12" x14ac:dyDescent="0.2">
      <c r="A34" s="534" t="s">
        <v>48</v>
      </c>
      <c r="B34" s="342">
        <f t="shared" si="0"/>
        <v>0</v>
      </c>
      <c r="C34" s="371">
        <v>0</v>
      </c>
      <c r="D34" s="371">
        <v>0</v>
      </c>
      <c r="E34" s="371">
        <v>0</v>
      </c>
      <c r="F34" s="371">
        <v>0</v>
      </c>
      <c r="G34" s="371">
        <v>0</v>
      </c>
      <c r="H34" s="371">
        <v>0</v>
      </c>
      <c r="I34" s="371">
        <v>0</v>
      </c>
      <c r="J34" s="371">
        <v>0</v>
      </c>
      <c r="K34" s="342">
        <f t="shared" si="2"/>
        <v>0</v>
      </c>
      <c r="L34" s="371">
        <v>0</v>
      </c>
      <c r="M34" s="371">
        <v>0</v>
      </c>
      <c r="N34" s="371">
        <v>0</v>
      </c>
      <c r="O34" s="371">
        <v>0</v>
      </c>
      <c r="P34" s="371">
        <v>0</v>
      </c>
      <c r="Q34" s="371">
        <v>0</v>
      </c>
      <c r="R34" s="371">
        <v>0</v>
      </c>
      <c r="S34" s="371">
        <v>0</v>
      </c>
    </row>
    <row r="35" spans="1:19" s="723" customFormat="1" ht="12" x14ac:dyDescent="0.2">
      <c r="A35" s="534" t="s">
        <v>49</v>
      </c>
      <c r="B35" s="342">
        <f t="shared" si="0"/>
        <v>0</v>
      </c>
      <c r="C35" s="371">
        <v>0</v>
      </c>
      <c r="D35" s="371">
        <v>0</v>
      </c>
      <c r="E35" s="371">
        <v>0</v>
      </c>
      <c r="F35" s="371">
        <v>0</v>
      </c>
      <c r="G35" s="371">
        <v>0</v>
      </c>
      <c r="H35" s="371">
        <v>0</v>
      </c>
      <c r="I35" s="371">
        <v>0</v>
      </c>
      <c r="J35" s="410">
        <v>0</v>
      </c>
      <c r="K35" s="342">
        <f t="shared" si="2"/>
        <v>0</v>
      </c>
      <c r="L35" s="371">
        <v>0</v>
      </c>
      <c r="M35" s="371">
        <v>0</v>
      </c>
      <c r="N35" s="371">
        <v>0</v>
      </c>
      <c r="O35" s="371">
        <v>0</v>
      </c>
      <c r="P35" s="371">
        <v>0</v>
      </c>
      <c r="Q35" s="371">
        <v>0</v>
      </c>
      <c r="R35" s="371">
        <v>0</v>
      </c>
      <c r="S35" s="410">
        <v>0</v>
      </c>
    </row>
    <row r="36" spans="1:19" s="723" customFormat="1" ht="12" x14ac:dyDescent="0.2">
      <c r="A36" s="534" t="s">
        <v>50</v>
      </c>
      <c r="B36" s="342">
        <f t="shared" si="0"/>
        <v>0</v>
      </c>
      <c r="C36" s="371">
        <v>0</v>
      </c>
      <c r="D36" s="371">
        <v>0</v>
      </c>
      <c r="E36" s="371">
        <v>0</v>
      </c>
      <c r="F36" s="371">
        <v>0</v>
      </c>
      <c r="G36" s="371">
        <v>0</v>
      </c>
      <c r="H36" s="371">
        <v>0</v>
      </c>
      <c r="I36" s="371">
        <v>0</v>
      </c>
      <c r="J36" s="371">
        <v>0</v>
      </c>
      <c r="K36" s="342">
        <f t="shared" si="2"/>
        <v>0</v>
      </c>
      <c r="L36" s="371">
        <v>0</v>
      </c>
      <c r="M36" s="371">
        <v>0</v>
      </c>
      <c r="N36" s="371">
        <v>0</v>
      </c>
      <c r="O36" s="371">
        <v>0</v>
      </c>
      <c r="P36" s="371">
        <v>0</v>
      </c>
      <c r="Q36" s="371">
        <v>0</v>
      </c>
      <c r="R36" s="371">
        <v>0</v>
      </c>
      <c r="S36" s="371">
        <v>0</v>
      </c>
    </row>
    <row r="37" spans="1:19" s="723" customFormat="1" ht="12" x14ac:dyDescent="0.2">
      <c r="A37" s="534" t="s">
        <v>51</v>
      </c>
      <c r="B37" s="342">
        <f t="shared" si="0"/>
        <v>0</v>
      </c>
      <c r="C37" s="371">
        <v>0</v>
      </c>
      <c r="D37" s="371">
        <v>0</v>
      </c>
      <c r="E37" s="371">
        <v>0</v>
      </c>
      <c r="F37" s="371">
        <v>0</v>
      </c>
      <c r="G37" s="371">
        <v>0</v>
      </c>
      <c r="H37" s="371">
        <v>0</v>
      </c>
      <c r="I37" s="371">
        <v>0</v>
      </c>
      <c r="J37" s="410">
        <v>0</v>
      </c>
      <c r="K37" s="342">
        <f t="shared" si="2"/>
        <v>0</v>
      </c>
      <c r="L37" s="371">
        <v>0</v>
      </c>
      <c r="M37" s="371">
        <v>0</v>
      </c>
      <c r="N37" s="371">
        <v>0</v>
      </c>
      <c r="O37" s="371">
        <v>0</v>
      </c>
      <c r="P37" s="371">
        <v>0</v>
      </c>
      <c r="Q37" s="371">
        <v>0</v>
      </c>
      <c r="R37" s="371">
        <v>0</v>
      </c>
      <c r="S37" s="410">
        <v>0</v>
      </c>
    </row>
    <row r="38" spans="1:19" s="723" customFormat="1" ht="12" x14ac:dyDescent="0.2">
      <c r="A38" s="534" t="s">
        <v>52</v>
      </c>
      <c r="B38" s="342">
        <f t="shared" si="0"/>
        <v>0</v>
      </c>
      <c r="C38" s="371">
        <v>0</v>
      </c>
      <c r="D38" s="371">
        <v>0</v>
      </c>
      <c r="E38" s="371">
        <v>0</v>
      </c>
      <c r="F38" s="371">
        <v>0</v>
      </c>
      <c r="G38" s="371">
        <v>0</v>
      </c>
      <c r="H38" s="371">
        <v>0</v>
      </c>
      <c r="I38" s="371">
        <v>0</v>
      </c>
      <c r="J38" s="410">
        <v>0</v>
      </c>
      <c r="K38" s="342">
        <f t="shared" si="2"/>
        <v>0</v>
      </c>
      <c r="L38" s="371">
        <v>0</v>
      </c>
      <c r="M38" s="371">
        <v>0</v>
      </c>
      <c r="N38" s="371">
        <v>0</v>
      </c>
      <c r="O38" s="371">
        <v>0</v>
      </c>
      <c r="P38" s="371">
        <v>0</v>
      </c>
      <c r="Q38" s="371">
        <v>0</v>
      </c>
      <c r="R38" s="371">
        <v>0</v>
      </c>
      <c r="S38" s="321">
        <v>0</v>
      </c>
    </row>
    <row r="39" spans="1:19" s="723" customFormat="1" ht="12" x14ac:dyDescent="0.2">
      <c r="A39" s="534" t="s">
        <v>53</v>
      </c>
      <c r="B39" s="342">
        <f t="shared" si="0"/>
        <v>10226</v>
      </c>
      <c r="C39" s="371">
        <v>0</v>
      </c>
      <c r="D39" s="315">
        <v>0</v>
      </c>
      <c r="E39" s="315">
        <v>9263</v>
      </c>
      <c r="F39" s="315">
        <v>0</v>
      </c>
      <c r="G39" s="315">
        <v>0</v>
      </c>
      <c r="H39" s="315">
        <v>0</v>
      </c>
      <c r="I39" s="315">
        <v>963</v>
      </c>
      <c r="J39" s="410">
        <v>0</v>
      </c>
      <c r="K39" s="342">
        <f t="shared" si="2"/>
        <v>2936</v>
      </c>
      <c r="L39" s="371">
        <v>0</v>
      </c>
      <c r="M39" s="315">
        <v>0</v>
      </c>
      <c r="N39" s="315">
        <v>1973</v>
      </c>
      <c r="O39" s="315">
        <v>0</v>
      </c>
      <c r="P39" s="315">
        <v>0</v>
      </c>
      <c r="Q39" s="315">
        <v>0</v>
      </c>
      <c r="R39" s="315">
        <v>963</v>
      </c>
      <c r="S39" s="321">
        <v>0</v>
      </c>
    </row>
    <row r="40" spans="1:19" s="723" customFormat="1" ht="12" x14ac:dyDescent="0.2">
      <c r="A40" s="534" t="s">
        <v>54</v>
      </c>
      <c r="B40" s="342">
        <f t="shared" si="0"/>
        <v>0</v>
      </c>
      <c r="C40" s="371">
        <v>0</v>
      </c>
      <c r="D40" s="371">
        <v>0</v>
      </c>
      <c r="E40" s="371">
        <v>0</v>
      </c>
      <c r="F40" s="371">
        <v>0</v>
      </c>
      <c r="G40" s="371">
        <v>0</v>
      </c>
      <c r="H40" s="371">
        <v>0</v>
      </c>
      <c r="I40" s="371">
        <v>0</v>
      </c>
      <c r="J40" s="371">
        <v>0</v>
      </c>
      <c r="K40" s="342">
        <f t="shared" si="2"/>
        <v>0</v>
      </c>
      <c r="L40" s="371">
        <v>0</v>
      </c>
      <c r="M40" s="371">
        <v>0</v>
      </c>
      <c r="N40" s="371">
        <v>0</v>
      </c>
      <c r="O40" s="371">
        <v>0</v>
      </c>
      <c r="P40" s="371">
        <v>0</v>
      </c>
      <c r="Q40" s="371">
        <v>0</v>
      </c>
      <c r="R40" s="371">
        <v>0</v>
      </c>
      <c r="S40" s="371">
        <v>0</v>
      </c>
    </row>
    <row r="41" spans="1:19" s="723" customFormat="1" ht="12" x14ac:dyDescent="0.2">
      <c r="A41" s="534" t="s">
        <v>55</v>
      </c>
      <c r="B41" s="342">
        <f t="shared" si="0"/>
        <v>0</v>
      </c>
      <c r="C41" s="371">
        <v>0</v>
      </c>
      <c r="D41" s="371">
        <v>0</v>
      </c>
      <c r="E41" s="371">
        <v>0</v>
      </c>
      <c r="F41" s="371">
        <v>0</v>
      </c>
      <c r="G41" s="371">
        <v>0</v>
      </c>
      <c r="H41" s="371">
        <v>0</v>
      </c>
      <c r="I41" s="371">
        <v>0</v>
      </c>
      <c r="J41" s="410">
        <v>0</v>
      </c>
      <c r="K41" s="342">
        <f t="shared" si="2"/>
        <v>0</v>
      </c>
      <c r="L41" s="371">
        <v>0</v>
      </c>
      <c r="M41" s="371">
        <v>0</v>
      </c>
      <c r="N41" s="371">
        <v>0</v>
      </c>
      <c r="O41" s="371">
        <v>0</v>
      </c>
      <c r="P41" s="371">
        <v>0</v>
      </c>
      <c r="Q41" s="371">
        <v>0</v>
      </c>
      <c r="R41" s="371">
        <v>0</v>
      </c>
      <c r="S41" s="410">
        <v>0</v>
      </c>
    </row>
    <row r="42" spans="1:19" s="723" customFormat="1" ht="12" x14ac:dyDescent="0.2">
      <c r="A42" s="534" t="s">
        <v>56</v>
      </c>
      <c r="B42" s="342">
        <f t="shared" si="0"/>
        <v>0</v>
      </c>
      <c r="C42" s="371">
        <v>0</v>
      </c>
      <c r="D42" s="371">
        <v>0</v>
      </c>
      <c r="E42" s="371">
        <v>0</v>
      </c>
      <c r="F42" s="371">
        <v>0</v>
      </c>
      <c r="G42" s="371">
        <v>0</v>
      </c>
      <c r="H42" s="371">
        <v>0</v>
      </c>
      <c r="I42" s="371">
        <v>0</v>
      </c>
      <c r="J42" s="410">
        <v>0</v>
      </c>
      <c r="K42" s="342">
        <f t="shared" si="2"/>
        <v>0</v>
      </c>
      <c r="L42" s="371">
        <v>0</v>
      </c>
      <c r="M42" s="371">
        <v>0</v>
      </c>
      <c r="N42" s="371">
        <v>0</v>
      </c>
      <c r="O42" s="371">
        <v>0</v>
      </c>
      <c r="P42" s="371">
        <v>0</v>
      </c>
      <c r="Q42" s="371">
        <v>0</v>
      </c>
      <c r="R42" s="371">
        <v>0</v>
      </c>
      <c r="S42" s="410">
        <v>0</v>
      </c>
    </row>
    <row r="43" spans="1:19" s="723" customFormat="1" ht="12" x14ac:dyDescent="0.2">
      <c r="A43" s="534" t="s">
        <v>57</v>
      </c>
      <c r="B43" s="342">
        <f t="shared" si="0"/>
        <v>0</v>
      </c>
      <c r="C43" s="371">
        <v>0</v>
      </c>
      <c r="D43" s="371">
        <v>0</v>
      </c>
      <c r="E43" s="371">
        <v>0</v>
      </c>
      <c r="F43" s="371">
        <v>0</v>
      </c>
      <c r="G43" s="371">
        <v>0</v>
      </c>
      <c r="H43" s="371">
        <v>0</v>
      </c>
      <c r="I43" s="371">
        <v>0</v>
      </c>
      <c r="J43" s="410">
        <v>0</v>
      </c>
      <c r="K43" s="342">
        <f t="shared" si="2"/>
        <v>0</v>
      </c>
      <c r="L43" s="371">
        <v>0</v>
      </c>
      <c r="M43" s="371">
        <v>0</v>
      </c>
      <c r="N43" s="371">
        <v>0</v>
      </c>
      <c r="O43" s="371">
        <v>0</v>
      </c>
      <c r="P43" s="371">
        <v>0</v>
      </c>
      <c r="Q43" s="371">
        <v>0</v>
      </c>
      <c r="R43" s="371">
        <v>0</v>
      </c>
      <c r="S43" s="410">
        <v>0</v>
      </c>
    </row>
    <row r="44" spans="1:19" s="723" customFormat="1" ht="12" x14ac:dyDescent="0.2">
      <c r="A44" s="534" t="s">
        <v>58</v>
      </c>
      <c r="B44" s="342">
        <f t="shared" si="0"/>
        <v>0</v>
      </c>
      <c r="C44" s="371">
        <v>0</v>
      </c>
      <c r="D44" s="371">
        <v>0</v>
      </c>
      <c r="E44" s="371">
        <v>0</v>
      </c>
      <c r="F44" s="371">
        <v>0</v>
      </c>
      <c r="G44" s="371">
        <v>0</v>
      </c>
      <c r="H44" s="371">
        <v>0</v>
      </c>
      <c r="I44" s="371">
        <v>0</v>
      </c>
      <c r="J44" s="371">
        <v>0</v>
      </c>
      <c r="K44" s="342">
        <f t="shared" si="2"/>
        <v>0</v>
      </c>
      <c r="L44" s="371">
        <v>0</v>
      </c>
      <c r="M44" s="371">
        <v>0</v>
      </c>
      <c r="N44" s="371">
        <v>0</v>
      </c>
      <c r="O44" s="371">
        <v>0</v>
      </c>
      <c r="P44" s="371">
        <v>0</v>
      </c>
      <c r="Q44" s="371">
        <v>0</v>
      </c>
      <c r="R44" s="371">
        <v>0</v>
      </c>
      <c r="S44" s="371">
        <v>0</v>
      </c>
    </row>
    <row r="45" spans="1:19" s="730" customFormat="1" ht="12" x14ac:dyDescent="0.2">
      <c r="A45" s="534" t="s">
        <v>59</v>
      </c>
      <c r="B45" s="342">
        <f t="shared" si="0"/>
        <v>0</v>
      </c>
      <c r="C45" s="371">
        <v>0</v>
      </c>
      <c r="D45" s="371">
        <v>0</v>
      </c>
      <c r="E45" s="371">
        <v>0</v>
      </c>
      <c r="F45" s="371">
        <v>0</v>
      </c>
      <c r="G45" s="371">
        <v>0</v>
      </c>
      <c r="H45" s="371">
        <v>0</v>
      </c>
      <c r="I45" s="371">
        <v>0</v>
      </c>
      <c r="J45" s="371">
        <v>0</v>
      </c>
      <c r="K45" s="342">
        <f t="shared" si="2"/>
        <v>0</v>
      </c>
      <c r="L45" s="371">
        <v>0</v>
      </c>
      <c r="M45" s="371">
        <v>0</v>
      </c>
      <c r="N45" s="371">
        <v>0</v>
      </c>
      <c r="O45" s="371">
        <v>0</v>
      </c>
      <c r="P45" s="371">
        <v>0</v>
      </c>
      <c r="Q45" s="371">
        <v>0</v>
      </c>
      <c r="R45" s="371">
        <v>0</v>
      </c>
      <c r="S45" s="371">
        <v>0</v>
      </c>
    </row>
    <row r="46" spans="1:19" s="730" customFormat="1" ht="12" x14ac:dyDescent="0.2">
      <c r="A46" s="534" t="s">
        <v>60</v>
      </c>
      <c r="B46" s="342">
        <f t="shared" si="0"/>
        <v>0</v>
      </c>
      <c r="C46" s="371">
        <v>0</v>
      </c>
      <c r="D46" s="371">
        <v>0</v>
      </c>
      <c r="E46" s="371">
        <v>0</v>
      </c>
      <c r="F46" s="371">
        <v>0</v>
      </c>
      <c r="G46" s="371">
        <v>0</v>
      </c>
      <c r="H46" s="371">
        <v>0</v>
      </c>
      <c r="I46" s="371">
        <v>0</v>
      </c>
      <c r="J46" s="371">
        <v>0</v>
      </c>
      <c r="K46" s="342">
        <f t="shared" si="2"/>
        <v>0</v>
      </c>
      <c r="L46" s="371">
        <v>0</v>
      </c>
      <c r="M46" s="371">
        <v>0</v>
      </c>
      <c r="N46" s="371">
        <v>0</v>
      </c>
      <c r="O46" s="371">
        <v>0</v>
      </c>
      <c r="P46" s="371">
        <v>0</v>
      </c>
      <c r="Q46" s="371">
        <v>0</v>
      </c>
      <c r="R46" s="371">
        <v>0</v>
      </c>
      <c r="S46" s="371">
        <v>0</v>
      </c>
    </row>
    <row r="47" spans="1:19" s="730" customFormat="1" ht="12" x14ac:dyDescent="0.2">
      <c r="A47" s="534" t="s">
        <v>61</v>
      </c>
      <c r="B47" s="342">
        <f t="shared" si="0"/>
        <v>0</v>
      </c>
      <c r="C47" s="371">
        <v>0</v>
      </c>
      <c r="D47" s="371">
        <v>0</v>
      </c>
      <c r="E47" s="371">
        <v>0</v>
      </c>
      <c r="F47" s="371">
        <v>0</v>
      </c>
      <c r="G47" s="371">
        <v>0</v>
      </c>
      <c r="H47" s="371">
        <v>0</v>
      </c>
      <c r="I47" s="371">
        <v>0</v>
      </c>
      <c r="J47" s="410">
        <v>0</v>
      </c>
      <c r="K47" s="342">
        <f t="shared" si="2"/>
        <v>0</v>
      </c>
      <c r="L47" s="371">
        <v>0</v>
      </c>
      <c r="M47" s="371">
        <v>0</v>
      </c>
      <c r="N47" s="371">
        <v>0</v>
      </c>
      <c r="O47" s="371">
        <v>0</v>
      </c>
      <c r="P47" s="371">
        <v>0</v>
      </c>
      <c r="Q47" s="371">
        <v>0</v>
      </c>
      <c r="R47" s="371">
        <v>0</v>
      </c>
      <c r="S47" s="410">
        <v>0</v>
      </c>
    </row>
    <row r="48" spans="1:19" s="730" customFormat="1" ht="12" x14ac:dyDescent="0.2">
      <c r="A48" s="534" t="s">
        <v>62</v>
      </c>
      <c r="B48" s="342">
        <f t="shared" si="0"/>
        <v>0</v>
      </c>
      <c r="C48" s="371">
        <v>0</v>
      </c>
      <c r="D48" s="371">
        <v>0</v>
      </c>
      <c r="E48" s="371">
        <v>0</v>
      </c>
      <c r="F48" s="371">
        <v>0</v>
      </c>
      <c r="G48" s="371">
        <v>0</v>
      </c>
      <c r="H48" s="371">
        <v>0</v>
      </c>
      <c r="I48" s="371">
        <v>0</v>
      </c>
      <c r="J48" s="410">
        <v>0</v>
      </c>
      <c r="K48" s="342">
        <f t="shared" si="2"/>
        <v>0</v>
      </c>
      <c r="L48" s="371">
        <v>0</v>
      </c>
      <c r="M48" s="371">
        <v>0</v>
      </c>
      <c r="N48" s="371">
        <v>0</v>
      </c>
      <c r="O48" s="371">
        <v>0</v>
      </c>
      <c r="P48" s="371">
        <v>0</v>
      </c>
      <c r="Q48" s="371">
        <v>0</v>
      </c>
      <c r="R48" s="371">
        <v>0</v>
      </c>
      <c r="S48" s="410">
        <v>0</v>
      </c>
    </row>
    <row r="49" spans="1:19" s="730" customFormat="1" ht="12" x14ac:dyDescent="0.2">
      <c r="A49" s="534" t="s">
        <v>63</v>
      </c>
      <c r="B49" s="342">
        <f t="shared" si="0"/>
        <v>0</v>
      </c>
      <c r="C49" s="371">
        <v>0</v>
      </c>
      <c r="D49" s="371">
        <v>0</v>
      </c>
      <c r="E49" s="371">
        <v>0</v>
      </c>
      <c r="F49" s="371">
        <v>0</v>
      </c>
      <c r="G49" s="371">
        <v>0</v>
      </c>
      <c r="H49" s="371">
        <v>0</v>
      </c>
      <c r="I49" s="371">
        <v>0</v>
      </c>
      <c r="J49" s="371">
        <v>0</v>
      </c>
      <c r="K49" s="342">
        <f t="shared" si="2"/>
        <v>0</v>
      </c>
      <c r="L49" s="371">
        <v>0</v>
      </c>
      <c r="M49" s="371">
        <v>0</v>
      </c>
      <c r="N49" s="371">
        <v>0</v>
      </c>
      <c r="O49" s="371">
        <v>0</v>
      </c>
      <c r="P49" s="371">
        <v>0</v>
      </c>
      <c r="Q49" s="371">
        <v>0</v>
      </c>
      <c r="R49" s="371">
        <v>0</v>
      </c>
      <c r="S49" s="371">
        <v>0</v>
      </c>
    </row>
    <row r="50" spans="1:19" s="730" customFormat="1" ht="12" x14ac:dyDescent="0.2">
      <c r="A50" s="534" t="s">
        <v>64</v>
      </c>
      <c r="B50" s="342">
        <f t="shared" si="0"/>
        <v>0</v>
      </c>
      <c r="C50" s="371">
        <v>0</v>
      </c>
      <c r="D50" s="371">
        <v>0</v>
      </c>
      <c r="E50" s="371">
        <v>0</v>
      </c>
      <c r="F50" s="371">
        <v>0</v>
      </c>
      <c r="G50" s="371">
        <v>0</v>
      </c>
      <c r="H50" s="371">
        <v>0</v>
      </c>
      <c r="I50" s="371">
        <v>0</v>
      </c>
      <c r="J50" s="410">
        <v>0</v>
      </c>
      <c r="K50" s="342">
        <f t="shared" ref="K50" si="5">SUM(L50:S50)</f>
        <v>0</v>
      </c>
      <c r="L50" s="371">
        <v>0</v>
      </c>
      <c r="M50" s="371">
        <v>0</v>
      </c>
      <c r="N50" s="371">
        <v>0</v>
      </c>
      <c r="O50" s="371">
        <v>0</v>
      </c>
      <c r="P50" s="371">
        <v>0</v>
      </c>
      <c r="Q50" s="371">
        <v>0</v>
      </c>
      <c r="R50" s="371">
        <v>0</v>
      </c>
      <c r="S50" s="410">
        <v>0</v>
      </c>
    </row>
    <row r="51" spans="1:19" s="730" customFormat="1" ht="12" x14ac:dyDescent="0.2">
      <c r="A51" s="534" t="s">
        <v>65</v>
      </c>
      <c r="B51" s="342">
        <f t="shared" si="0"/>
        <v>338</v>
      </c>
      <c r="C51" s="371">
        <v>0</v>
      </c>
      <c r="D51" s="371">
        <v>0</v>
      </c>
      <c r="E51" s="371">
        <v>0</v>
      </c>
      <c r="F51" s="371">
        <v>0</v>
      </c>
      <c r="G51" s="371">
        <v>0</v>
      </c>
      <c r="H51" s="371">
        <v>0</v>
      </c>
      <c r="I51" s="315">
        <v>338</v>
      </c>
      <c r="J51" s="410">
        <v>0</v>
      </c>
      <c r="K51" s="342">
        <f t="shared" si="2"/>
        <v>338</v>
      </c>
      <c r="L51" s="371">
        <v>0</v>
      </c>
      <c r="M51" s="371">
        <v>0</v>
      </c>
      <c r="N51" s="371">
        <v>0</v>
      </c>
      <c r="O51" s="371">
        <v>0</v>
      </c>
      <c r="P51" s="371">
        <v>0</v>
      </c>
      <c r="Q51" s="371">
        <v>0</v>
      </c>
      <c r="R51" s="315">
        <v>338</v>
      </c>
      <c r="S51" s="821">
        <v>0</v>
      </c>
    </row>
    <row r="52" spans="1:19" s="730" customFormat="1" ht="12" x14ac:dyDescent="0.2">
      <c r="A52" s="534" t="s">
        <v>66</v>
      </c>
      <c r="B52" s="342">
        <f t="shared" si="0"/>
        <v>0</v>
      </c>
      <c r="C52" s="371">
        <v>0</v>
      </c>
      <c r="D52" s="371">
        <v>0</v>
      </c>
      <c r="E52" s="371">
        <v>0</v>
      </c>
      <c r="F52" s="371">
        <v>0</v>
      </c>
      <c r="G52" s="371">
        <v>0</v>
      </c>
      <c r="H52" s="371">
        <v>0</v>
      </c>
      <c r="I52" s="371">
        <v>0</v>
      </c>
      <c r="J52" s="371">
        <v>0</v>
      </c>
      <c r="K52" s="342">
        <f t="shared" si="2"/>
        <v>0</v>
      </c>
      <c r="L52" s="371">
        <v>0</v>
      </c>
      <c r="M52" s="371">
        <v>0</v>
      </c>
      <c r="N52" s="371">
        <v>0</v>
      </c>
      <c r="O52" s="371">
        <v>0</v>
      </c>
      <c r="P52" s="371">
        <v>0</v>
      </c>
      <c r="Q52" s="371">
        <v>0</v>
      </c>
      <c r="R52" s="371">
        <v>0</v>
      </c>
      <c r="S52" s="371">
        <v>0</v>
      </c>
    </row>
    <row r="53" spans="1:19" s="730" customFormat="1" ht="12" x14ac:dyDescent="0.2">
      <c r="A53" s="534" t="s">
        <v>67</v>
      </c>
      <c r="B53" s="342">
        <f t="shared" si="0"/>
        <v>0</v>
      </c>
      <c r="C53" s="371">
        <v>0</v>
      </c>
      <c r="D53" s="371">
        <v>0</v>
      </c>
      <c r="E53" s="371">
        <v>0</v>
      </c>
      <c r="F53" s="371">
        <v>0</v>
      </c>
      <c r="G53" s="371">
        <v>0</v>
      </c>
      <c r="H53" s="371">
        <v>0</v>
      </c>
      <c r="I53" s="371">
        <v>0</v>
      </c>
      <c r="J53" s="371">
        <v>0</v>
      </c>
      <c r="K53" s="342">
        <f t="shared" si="2"/>
        <v>0</v>
      </c>
      <c r="L53" s="371">
        <v>0</v>
      </c>
      <c r="M53" s="371">
        <v>0</v>
      </c>
      <c r="N53" s="371">
        <v>0</v>
      </c>
      <c r="O53" s="371">
        <v>0</v>
      </c>
      <c r="P53" s="371">
        <v>0</v>
      </c>
      <c r="Q53" s="371">
        <v>0</v>
      </c>
      <c r="R53" s="371">
        <v>0</v>
      </c>
      <c r="S53" s="371">
        <v>0</v>
      </c>
    </row>
    <row r="54" spans="1:19" s="730" customFormat="1" ht="12" x14ac:dyDescent="0.2">
      <c r="A54" s="534" t="s">
        <v>68</v>
      </c>
      <c r="B54" s="342">
        <f t="shared" si="0"/>
        <v>0</v>
      </c>
      <c r="C54" s="371">
        <v>0</v>
      </c>
      <c r="D54" s="371">
        <v>0</v>
      </c>
      <c r="E54" s="371">
        <v>0</v>
      </c>
      <c r="F54" s="371">
        <v>0</v>
      </c>
      <c r="G54" s="371">
        <v>0</v>
      </c>
      <c r="H54" s="371">
        <v>0</v>
      </c>
      <c r="I54" s="371">
        <v>0</v>
      </c>
      <c r="J54" s="371">
        <v>0</v>
      </c>
      <c r="K54" s="342">
        <f t="shared" si="2"/>
        <v>0</v>
      </c>
      <c r="L54" s="371">
        <v>0</v>
      </c>
      <c r="M54" s="371">
        <v>0</v>
      </c>
      <c r="N54" s="371">
        <v>0</v>
      </c>
      <c r="O54" s="371">
        <v>0</v>
      </c>
      <c r="P54" s="371">
        <v>0</v>
      </c>
      <c r="Q54" s="371">
        <v>0</v>
      </c>
      <c r="R54" s="371">
        <v>0</v>
      </c>
      <c r="S54" s="371">
        <v>0</v>
      </c>
    </row>
    <row r="55" spans="1:19" s="730" customFormat="1" thickBot="1" x14ac:dyDescent="0.25">
      <c r="A55" s="626" t="s">
        <v>69</v>
      </c>
      <c r="B55" s="342">
        <f t="shared" si="0"/>
        <v>0</v>
      </c>
      <c r="C55" s="371">
        <v>0</v>
      </c>
      <c r="D55" s="371">
        <v>0</v>
      </c>
      <c r="E55" s="371">
        <v>0</v>
      </c>
      <c r="F55" s="371">
        <v>0</v>
      </c>
      <c r="G55" s="371">
        <v>0</v>
      </c>
      <c r="H55" s="371">
        <v>0</v>
      </c>
      <c r="I55" s="371">
        <v>0</v>
      </c>
      <c r="J55" s="371">
        <v>0</v>
      </c>
      <c r="K55" s="342">
        <f t="shared" si="2"/>
        <v>0</v>
      </c>
      <c r="L55" s="371">
        <v>0</v>
      </c>
      <c r="M55" s="371">
        <v>0</v>
      </c>
      <c r="N55" s="371">
        <v>0</v>
      </c>
      <c r="O55" s="371">
        <v>0</v>
      </c>
      <c r="P55" s="371">
        <v>0</v>
      </c>
      <c r="Q55" s="371">
        <v>0</v>
      </c>
      <c r="R55" s="371">
        <v>0</v>
      </c>
      <c r="S55" s="371">
        <v>0</v>
      </c>
    </row>
    <row r="56" spans="1:19" s="730" customFormat="1" ht="12" x14ac:dyDescent="0.2">
      <c r="A56" s="534" t="s">
        <v>70</v>
      </c>
      <c r="B56" s="342">
        <f t="shared" si="0"/>
        <v>0</v>
      </c>
      <c r="C56" s="371">
        <v>0</v>
      </c>
      <c r="D56" s="371">
        <v>0</v>
      </c>
      <c r="E56" s="371">
        <v>0</v>
      </c>
      <c r="F56" s="371">
        <v>0</v>
      </c>
      <c r="G56" s="371">
        <v>0</v>
      </c>
      <c r="H56" s="371">
        <v>0</v>
      </c>
      <c r="I56" s="371">
        <v>0</v>
      </c>
      <c r="J56" s="371">
        <v>0</v>
      </c>
      <c r="K56" s="342">
        <f t="shared" si="2"/>
        <v>0</v>
      </c>
      <c r="L56" s="371">
        <v>0</v>
      </c>
      <c r="M56" s="371">
        <v>0</v>
      </c>
      <c r="N56" s="371">
        <v>0</v>
      </c>
      <c r="O56" s="371">
        <v>0</v>
      </c>
      <c r="P56" s="371">
        <v>0</v>
      </c>
      <c r="Q56" s="371">
        <v>0</v>
      </c>
      <c r="R56" s="371">
        <v>0</v>
      </c>
      <c r="S56" s="371">
        <v>0</v>
      </c>
    </row>
    <row r="57" spans="1:19" s="730" customFormat="1" ht="12" x14ac:dyDescent="0.2">
      <c r="A57" s="534" t="s">
        <v>71</v>
      </c>
      <c r="B57" s="342">
        <f t="shared" si="0"/>
        <v>0</v>
      </c>
      <c r="C57" s="371">
        <v>0</v>
      </c>
      <c r="D57" s="371">
        <v>0</v>
      </c>
      <c r="E57" s="371">
        <v>0</v>
      </c>
      <c r="F57" s="371">
        <v>0</v>
      </c>
      <c r="G57" s="371">
        <v>0</v>
      </c>
      <c r="H57" s="371">
        <v>0</v>
      </c>
      <c r="I57" s="371">
        <v>0</v>
      </c>
      <c r="J57" s="410">
        <v>0</v>
      </c>
      <c r="K57" s="342">
        <f t="shared" si="2"/>
        <v>0</v>
      </c>
      <c r="L57" s="371">
        <v>0</v>
      </c>
      <c r="M57" s="371">
        <v>0</v>
      </c>
      <c r="N57" s="371">
        <v>0</v>
      </c>
      <c r="O57" s="371">
        <v>0</v>
      </c>
      <c r="P57" s="371">
        <v>0</v>
      </c>
      <c r="Q57" s="371">
        <v>0</v>
      </c>
      <c r="R57" s="371">
        <v>0</v>
      </c>
      <c r="S57" s="410">
        <v>0</v>
      </c>
    </row>
    <row r="58" spans="1:19" s="730" customFormat="1" thickBot="1" x14ac:dyDescent="0.25">
      <c r="A58" s="534" t="s">
        <v>72</v>
      </c>
      <c r="B58" s="413">
        <f>SUM(C58:J58)</f>
        <v>0</v>
      </c>
      <c r="C58" s="371">
        <v>0</v>
      </c>
      <c r="D58" s="371">
        <v>0</v>
      </c>
      <c r="E58" s="371">
        <v>0</v>
      </c>
      <c r="F58" s="371">
        <v>0</v>
      </c>
      <c r="G58" s="371">
        <v>0</v>
      </c>
      <c r="H58" s="371">
        <v>0</v>
      </c>
      <c r="I58" s="371">
        <v>0</v>
      </c>
      <c r="J58" s="371">
        <v>0</v>
      </c>
      <c r="K58" s="413">
        <f>SUM(L58:S58)</f>
        <v>0</v>
      </c>
      <c r="L58" s="371">
        <v>0</v>
      </c>
      <c r="M58" s="371">
        <v>0</v>
      </c>
      <c r="N58" s="371">
        <v>0</v>
      </c>
      <c r="O58" s="371">
        <v>0</v>
      </c>
      <c r="P58" s="371">
        <v>0</v>
      </c>
      <c r="Q58" s="371">
        <v>0</v>
      </c>
      <c r="R58" s="371">
        <v>0</v>
      </c>
      <c r="S58" s="371">
        <v>0</v>
      </c>
    </row>
    <row r="59" spans="1:19" s="730" customFormat="1" ht="12" x14ac:dyDescent="0.2">
      <c r="A59" s="534" t="s">
        <v>73</v>
      </c>
      <c r="B59" s="411">
        <f>SUM(C59:J59)</f>
        <v>0</v>
      </c>
      <c r="C59" s="371">
        <v>0</v>
      </c>
      <c r="D59" s="371">
        <v>0</v>
      </c>
      <c r="E59" s="371">
        <v>0</v>
      </c>
      <c r="F59" s="371">
        <v>0</v>
      </c>
      <c r="G59" s="371">
        <v>0</v>
      </c>
      <c r="H59" s="371">
        <v>0</v>
      </c>
      <c r="I59" s="371">
        <v>0</v>
      </c>
      <c r="J59" s="371">
        <v>0</v>
      </c>
      <c r="K59" s="411">
        <f>SUM(L59:S59)</f>
        <v>0</v>
      </c>
      <c r="L59" s="371">
        <v>0</v>
      </c>
      <c r="M59" s="371">
        <v>0</v>
      </c>
      <c r="N59" s="371">
        <v>0</v>
      </c>
      <c r="O59" s="371">
        <v>0</v>
      </c>
      <c r="P59" s="371">
        <v>0</v>
      </c>
      <c r="Q59" s="371">
        <v>0</v>
      </c>
      <c r="R59" s="371">
        <v>0</v>
      </c>
      <c r="S59" s="371">
        <v>0</v>
      </c>
    </row>
    <row r="60" spans="1:19" s="730" customFormat="1" ht="12" x14ac:dyDescent="0.2">
      <c r="A60" s="534" t="s">
        <v>74</v>
      </c>
      <c r="B60" s="411">
        <f>SUM(C60:J60)</f>
        <v>0</v>
      </c>
      <c r="C60" s="371">
        <v>0</v>
      </c>
      <c r="D60" s="371">
        <v>0</v>
      </c>
      <c r="E60" s="371">
        <v>0</v>
      </c>
      <c r="F60" s="371">
        <v>0</v>
      </c>
      <c r="G60" s="371">
        <v>0</v>
      </c>
      <c r="H60" s="371">
        <v>0</v>
      </c>
      <c r="I60" s="371">
        <v>0</v>
      </c>
      <c r="J60" s="371">
        <v>0</v>
      </c>
      <c r="K60" s="411">
        <f>SUM(L60:S60)</f>
        <v>0</v>
      </c>
      <c r="L60" s="371">
        <v>0</v>
      </c>
      <c r="M60" s="371">
        <v>0</v>
      </c>
      <c r="N60" s="371">
        <v>0</v>
      </c>
      <c r="O60" s="371">
        <v>0</v>
      </c>
      <c r="P60" s="371">
        <v>0</v>
      </c>
      <c r="Q60" s="371">
        <v>0</v>
      </c>
      <c r="R60" s="371">
        <v>0</v>
      </c>
      <c r="S60" s="371">
        <v>0</v>
      </c>
    </row>
    <row r="61" spans="1:19" s="730" customFormat="1" ht="12" x14ac:dyDescent="0.2">
      <c r="A61" s="534" t="s">
        <v>75</v>
      </c>
      <c r="B61" s="411">
        <f t="shared" ref="B61:B80" si="6">SUM(C61:J61)</f>
        <v>0</v>
      </c>
      <c r="C61" s="371">
        <v>0</v>
      </c>
      <c r="D61" s="371">
        <v>0</v>
      </c>
      <c r="E61" s="371">
        <v>0</v>
      </c>
      <c r="F61" s="371">
        <v>0</v>
      </c>
      <c r="G61" s="371">
        <v>0</v>
      </c>
      <c r="H61" s="371">
        <v>0</v>
      </c>
      <c r="I61" s="371">
        <v>0</v>
      </c>
      <c r="J61" s="371">
        <v>0</v>
      </c>
      <c r="K61" s="411">
        <f t="shared" ref="K61:K80" si="7">SUM(L61:S61)</f>
        <v>0</v>
      </c>
      <c r="L61" s="371">
        <v>0</v>
      </c>
      <c r="M61" s="371">
        <v>0</v>
      </c>
      <c r="N61" s="371">
        <v>0</v>
      </c>
      <c r="O61" s="371">
        <v>0</v>
      </c>
      <c r="P61" s="371">
        <v>0</v>
      </c>
      <c r="Q61" s="371">
        <v>0</v>
      </c>
      <c r="R61" s="371">
        <v>0</v>
      </c>
      <c r="S61" s="371">
        <v>0</v>
      </c>
    </row>
    <row r="62" spans="1:19" s="730" customFormat="1" ht="12" x14ac:dyDescent="0.2">
      <c r="A62" s="534" t="s">
        <v>76</v>
      </c>
      <c r="B62" s="411">
        <f t="shared" si="6"/>
        <v>0</v>
      </c>
      <c r="C62" s="371">
        <v>0</v>
      </c>
      <c r="D62" s="371">
        <v>0</v>
      </c>
      <c r="E62" s="371">
        <v>0</v>
      </c>
      <c r="F62" s="371">
        <v>0</v>
      </c>
      <c r="G62" s="371">
        <v>0</v>
      </c>
      <c r="H62" s="371">
        <v>0</v>
      </c>
      <c r="I62" s="371">
        <v>0</v>
      </c>
      <c r="J62" s="371">
        <v>0</v>
      </c>
      <c r="K62" s="411">
        <f t="shared" si="7"/>
        <v>0</v>
      </c>
      <c r="L62" s="371">
        <v>0</v>
      </c>
      <c r="M62" s="371">
        <v>0</v>
      </c>
      <c r="N62" s="371">
        <v>0</v>
      </c>
      <c r="O62" s="371">
        <v>0</v>
      </c>
      <c r="P62" s="371">
        <v>0</v>
      </c>
      <c r="Q62" s="371">
        <v>0</v>
      </c>
      <c r="R62" s="371">
        <v>0</v>
      </c>
      <c r="S62" s="371">
        <v>0</v>
      </c>
    </row>
    <row r="63" spans="1:19" s="730" customFormat="1" ht="12" x14ac:dyDescent="0.2">
      <c r="A63" s="534" t="s">
        <v>77</v>
      </c>
      <c r="B63" s="411">
        <f t="shared" si="6"/>
        <v>0</v>
      </c>
      <c r="C63" s="371">
        <v>0</v>
      </c>
      <c r="D63" s="371">
        <v>0</v>
      </c>
      <c r="E63" s="371">
        <v>0</v>
      </c>
      <c r="F63" s="371">
        <v>0</v>
      </c>
      <c r="G63" s="371">
        <v>0</v>
      </c>
      <c r="H63" s="371">
        <v>0</v>
      </c>
      <c r="I63" s="371">
        <v>0</v>
      </c>
      <c r="J63" s="371">
        <v>0</v>
      </c>
      <c r="K63" s="411">
        <f t="shared" si="7"/>
        <v>0</v>
      </c>
      <c r="L63" s="371">
        <v>0</v>
      </c>
      <c r="M63" s="371">
        <v>0</v>
      </c>
      <c r="N63" s="371">
        <v>0</v>
      </c>
      <c r="O63" s="371">
        <v>0</v>
      </c>
      <c r="P63" s="371">
        <v>0</v>
      </c>
      <c r="Q63" s="371">
        <v>0</v>
      </c>
      <c r="R63" s="371">
        <v>0</v>
      </c>
      <c r="S63" s="371">
        <v>0</v>
      </c>
    </row>
    <row r="64" spans="1:19" s="730" customFormat="1" ht="12" x14ac:dyDescent="0.2">
      <c r="A64" s="534" t="s">
        <v>78</v>
      </c>
      <c r="B64" s="411">
        <f t="shared" si="6"/>
        <v>0</v>
      </c>
      <c r="C64" s="371">
        <v>0</v>
      </c>
      <c r="D64" s="371">
        <v>0</v>
      </c>
      <c r="E64" s="371">
        <v>0</v>
      </c>
      <c r="F64" s="371">
        <v>0</v>
      </c>
      <c r="G64" s="371">
        <v>0</v>
      </c>
      <c r="H64" s="371">
        <v>0</v>
      </c>
      <c r="I64" s="371">
        <v>0</v>
      </c>
      <c r="J64" s="410">
        <v>0</v>
      </c>
      <c r="K64" s="411">
        <f t="shared" si="7"/>
        <v>0</v>
      </c>
      <c r="L64" s="371">
        <v>0</v>
      </c>
      <c r="M64" s="371">
        <v>0</v>
      </c>
      <c r="N64" s="371">
        <v>0</v>
      </c>
      <c r="O64" s="371">
        <v>0</v>
      </c>
      <c r="P64" s="371">
        <v>0</v>
      </c>
      <c r="Q64" s="371">
        <v>0</v>
      </c>
      <c r="R64" s="371">
        <v>0</v>
      </c>
      <c r="S64" s="410">
        <v>0</v>
      </c>
    </row>
    <row r="65" spans="1:19" s="730" customFormat="1" ht="12" x14ac:dyDescent="0.2">
      <c r="A65" s="534" t="s">
        <v>79</v>
      </c>
      <c r="B65" s="411">
        <f t="shared" si="6"/>
        <v>0</v>
      </c>
      <c r="C65" s="371">
        <v>0</v>
      </c>
      <c r="D65" s="371">
        <v>0</v>
      </c>
      <c r="E65" s="371">
        <v>0</v>
      </c>
      <c r="F65" s="371">
        <v>0</v>
      </c>
      <c r="G65" s="371">
        <v>0</v>
      </c>
      <c r="H65" s="371">
        <v>0</v>
      </c>
      <c r="I65" s="371">
        <v>0</v>
      </c>
      <c r="J65" s="371">
        <v>0</v>
      </c>
      <c r="K65" s="411">
        <f t="shared" si="7"/>
        <v>0</v>
      </c>
      <c r="L65" s="371">
        <v>0</v>
      </c>
      <c r="M65" s="371">
        <v>0</v>
      </c>
      <c r="N65" s="371">
        <v>0</v>
      </c>
      <c r="O65" s="371">
        <v>0</v>
      </c>
      <c r="P65" s="371">
        <v>0</v>
      </c>
      <c r="Q65" s="371">
        <v>0</v>
      </c>
      <c r="R65" s="371">
        <v>0</v>
      </c>
      <c r="S65" s="371">
        <v>0</v>
      </c>
    </row>
    <row r="66" spans="1:19" s="730" customFormat="1" ht="12" x14ac:dyDescent="0.2">
      <c r="A66" s="534" t="s">
        <v>80</v>
      </c>
      <c r="B66" s="411">
        <f t="shared" si="6"/>
        <v>0</v>
      </c>
      <c r="C66" s="371">
        <v>0</v>
      </c>
      <c r="D66" s="371">
        <v>0</v>
      </c>
      <c r="E66" s="371">
        <v>0</v>
      </c>
      <c r="F66" s="371">
        <v>0</v>
      </c>
      <c r="G66" s="371">
        <v>0</v>
      </c>
      <c r="H66" s="371">
        <v>0</v>
      </c>
      <c r="I66" s="371">
        <v>0</v>
      </c>
      <c r="J66" s="371">
        <v>0</v>
      </c>
      <c r="K66" s="411">
        <f t="shared" si="7"/>
        <v>0</v>
      </c>
      <c r="L66" s="371">
        <v>0</v>
      </c>
      <c r="M66" s="371">
        <v>0</v>
      </c>
      <c r="N66" s="371">
        <v>0</v>
      </c>
      <c r="O66" s="371">
        <v>0</v>
      </c>
      <c r="P66" s="371">
        <v>0</v>
      </c>
      <c r="Q66" s="371">
        <v>0</v>
      </c>
      <c r="R66" s="371">
        <v>0</v>
      </c>
      <c r="S66" s="371">
        <v>0</v>
      </c>
    </row>
    <row r="67" spans="1:19" s="730" customFormat="1" ht="12" x14ac:dyDescent="0.2">
      <c r="A67" s="534" t="s">
        <v>81</v>
      </c>
      <c r="B67" s="411">
        <f t="shared" si="6"/>
        <v>0</v>
      </c>
      <c r="C67" s="371">
        <v>0</v>
      </c>
      <c r="D67" s="371">
        <v>0</v>
      </c>
      <c r="E67" s="371">
        <v>0</v>
      </c>
      <c r="F67" s="371">
        <v>0</v>
      </c>
      <c r="G67" s="371">
        <v>0</v>
      </c>
      <c r="H67" s="371">
        <v>0</v>
      </c>
      <c r="I67" s="371">
        <v>0</v>
      </c>
      <c r="J67" s="371">
        <v>0</v>
      </c>
      <c r="K67" s="411">
        <f t="shared" si="7"/>
        <v>0</v>
      </c>
      <c r="L67" s="371">
        <v>0</v>
      </c>
      <c r="M67" s="371">
        <v>0</v>
      </c>
      <c r="N67" s="371">
        <v>0</v>
      </c>
      <c r="O67" s="371">
        <v>0</v>
      </c>
      <c r="P67" s="371">
        <v>0</v>
      </c>
      <c r="Q67" s="371">
        <v>0</v>
      </c>
      <c r="R67" s="371">
        <v>0</v>
      </c>
      <c r="S67" s="371">
        <v>0</v>
      </c>
    </row>
    <row r="68" spans="1:19" s="730" customFormat="1" ht="12" x14ac:dyDescent="0.2">
      <c r="A68" s="534" t="s">
        <v>82</v>
      </c>
      <c r="B68" s="411">
        <f t="shared" si="6"/>
        <v>0</v>
      </c>
      <c r="C68" s="371">
        <v>0</v>
      </c>
      <c r="D68" s="371">
        <v>0</v>
      </c>
      <c r="E68" s="371">
        <v>0</v>
      </c>
      <c r="F68" s="371">
        <v>0</v>
      </c>
      <c r="G68" s="371">
        <v>0</v>
      </c>
      <c r="H68" s="371">
        <v>0</v>
      </c>
      <c r="I68" s="371">
        <v>0</v>
      </c>
      <c r="J68" s="371">
        <v>0</v>
      </c>
      <c r="K68" s="411">
        <f t="shared" si="7"/>
        <v>0</v>
      </c>
      <c r="L68" s="371">
        <v>0</v>
      </c>
      <c r="M68" s="371">
        <v>0</v>
      </c>
      <c r="N68" s="371">
        <v>0</v>
      </c>
      <c r="O68" s="371">
        <v>0</v>
      </c>
      <c r="P68" s="371">
        <v>0</v>
      </c>
      <c r="Q68" s="371">
        <v>0</v>
      </c>
      <c r="R68" s="371">
        <v>0</v>
      </c>
      <c r="S68" s="371">
        <v>0</v>
      </c>
    </row>
    <row r="69" spans="1:19" s="730" customFormat="1" ht="12" x14ac:dyDescent="0.2">
      <c r="A69" s="534" t="s">
        <v>83</v>
      </c>
      <c r="B69" s="411">
        <f t="shared" si="6"/>
        <v>0</v>
      </c>
      <c r="C69" s="371">
        <v>0</v>
      </c>
      <c r="D69" s="371">
        <v>0</v>
      </c>
      <c r="E69" s="371">
        <v>0</v>
      </c>
      <c r="F69" s="371">
        <v>0</v>
      </c>
      <c r="G69" s="371">
        <v>0</v>
      </c>
      <c r="H69" s="371">
        <v>0</v>
      </c>
      <c r="I69" s="371">
        <v>0</v>
      </c>
      <c r="J69" s="371">
        <v>0</v>
      </c>
      <c r="K69" s="411">
        <f t="shared" si="7"/>
        <v>0</v>
      </c>
      <c r="L69" s="371">
        <v>0</v>
      </c>
      <c r="M69" s="371">
        <v>0</v>
      </c>
      <c r="N69" s="371">
        <v>0</v>
      </c>
      <c r="O69" s="371">
        <v>0</v>
      </c>
      <c r="P69" s="371">
        <v>0</v>
      </c>
      <c r="Q69" s="371">
        <v>0</v>
      </c>
      <c r="R69" s="371">
        <v>0</v>
      </c>
      <c r="S69" s="371">
        <v>0</v>
      </c>
    </row>
    <row r="70" spans="1:19" s="730" customFormat="1" ht="12" x14ac:dyDescent="0.2">
      <c r="A70" s="534" t="s">
        <v>84</v>
      </c>
      <c r="B70" s="411">
        <f t="shared" si="6"/>
        <v>0</v>
      </c>
      <c r="C70" s="371">
        <v>0</v>
      </c>
      <c r="D70" s="371">
        <v>0</v>
      </c>
      <c r="E70" s="371">
        <v>0</v>
      </c>
      <c r="F70" s="371">
        <v>0</v>
      </c>
      <c r="G70" s="371">
        <v>0</v>
      </c>
      <c r="H70" s="371">
        <v>0</v>
      </c>
      <c r="I70" s="371">
        <v>0</v>
      </c>
      <c r="J70" s="371">
        <v>0</v>
      </c>
      <c r="K70" s="411">
        <f t="shared" si="7"/>
        <v>0</v>
      </c>
      <c r="L70" s="371">
        <v>0</v>
      </c>
      <c r="M70" s="371">
        <v>0</v>
      </c>
      <c r="N70" s="371">
        <v>0</v>
      </c>
      <c r="O70" s="371">
        <v>0</v>
      </c>
      <c r="P70" s="371">
        <v>0</v>
      </c>
      <c r="Q70" s="371">
        <v>0</v>
      </c>
      <c r="R70" s="371">
        <v>0</v>
      </c>
      <c r="S70" s="371">
        <v>0</v>
      </c>
    </row>
    <row r="71" spans="1:19" s="730" customFormat="1" ht="12" x14ac:dyDescent="0.2">
      <c r="A71" s="534" t="s">
        <v>85</v>
      </c>
      <c r="B71" s="411">
        <f t="shared" si="6"/>
        <v>0</v>
      </c>
      <c r="C71" s="371">
        <v>0</v>
      </c>
      <c r="D71" s="371">
        <v>0</v>
      </c>
      <c r="E71" s="371">
        <v>0</v>
      </c>
      <c r="F71" s="371">
        <v>0</v>
      </c>
      <c r="G71" s="371">
        <v>0</v>
      </c>
      <c r="H71" s="371">
        <v>0</v>
      </c>
      <c r="I71" s="371">
        <v>0</v>
      </c>
      <c r="J71" s="371">
        <v>0</v>
      </c>
      <c r="K71" s="411">
        <f t="shared" si="7"/>
        <v>0</v>
      </c>
      <c r="L71" s="371">
        <v>0</v>
      </c>
      <c r="M71" s="371">
        <v>0</v>
      </c>
      <c r="N71" s="371">
        <v>0</v>
      </c>
      <c r="O71" s="371">
        <v>0</v>
      </c>
      <c r="P71" s="371">
        <v>0</v>
      </c>
      <c r="Q71" s="371">
        <v>0</v>
      </c>
      <c r="R71" s="371">
        <v>0</v>
      </c>
      <c r="S71" s="371">
        <v>0</v>
      </c>
    </row>
    <row r="72" spans="1:19" s="730" customFormat="1" ht="12" x14ac:dyDescent="0.2">
      <c r="A72" s="534" t="s">
        <v>86</v>
      </c>
      <c r="B72" s="411">
        <f t="shared" si="6"/>
        <v>0</v>
      </c>
      <c r="C72" s="371">
        <v>0</v>
      </c>
      <c r="D72" s="371">
        <v>0</v>
      </c>
      <c r="E72" s="371">
        <v>0</v>
      </c>
      <c r="F72" s="371">
        <v>0</v>
      </c>
      <c r="G72" s="371">
        <v>0</v>
      </c>
      <c r="H72" s="371">
        <v>0</v>
      </c>
      <c r="I72" s="371">
        <v>0</v>
      </c>
      <c r="J72" s="371">
        <v>0</v>
      </c>
      <c r="K72" s="411">
        <f t="shared" si="7"/>
        <v>0</v>
      </c>
      <c r="L72" s="371">
        <v>0</v>
      </c>
      <c r="M72" s="371">
        <v>0</v>
      </c>
      <c r="N72" s="371">
        <v>0</v>
      </c>
      <c r="O72" s="371">
        <v>0</v>
      </c>
      <c r="P72" s="371">
        <v>0</v>
      </c>
      <c r="Q72" s="371">
        <v>0</v>
      </c>
      <c r="R72" s="371">
        <v>0</v>
      </c>
      <c r="S72" s="371">
        <v>0</v>
      </c>
    </row>
    <row r="73" spans="1:19" s="730" customFormat="1" ht="12" x14ac:dyDescent="0.2">
      <c r="A73" s="534" t="s">
        <v>87</v>
      </c>
      <c r="B73" s="411">
        <f t="shared" si="6"/>
        <v>0</v>
      </c>
      <c r="C73" s="371">
        <v>0</v>
      </c>
      <c r="D73" s="371">
        <v>0</v>
      </c>
      <c r="E73" s="371">
        <v>0</v>
      </c>
      <c r="F73" s="371">
        <v>0</v>
      </c>
      <c r="G73" s="371">
        <v>0</v>
      </c>
      <c r="H73" s="371">
        <v>0</v>
      </c>
      <c r="I73" s="371">
        <v>0</v>
      </c>
      <c r="J73" s="371">
        <v>0</v>
      </c>
      <c r="K73" s="411">
        <f t="shared" si="7"/>
        <v>0</v>
      </c>
      <c r="L73" s="371">
        <v>0</v>
      </c>
      <c r="M73" s="371">
        <v>0</v>
      </c>
      <c r="N73" s="371">
        <v>0</v>
      </c>
      <c r="O73" s="371">
        <v>0</v>
      </c>
      <c r="P73" s="371">
        <v>0</v>
      </c>
      <c r="Q73" s="371">
        <v>0</v>
      </c>
      <c r="R73" s="371">
        <v>0</v>
      </c>
      <c r="S73" s="371">
        <v>0</v>
      </c>
    </row>
    <row r="74" spans="1:19" s="730" customFormat="1" ht="12" x14ac:dyDescent="0.2">
      <c r="A74" s="534" t="s">
        <v>88</v>
      </c>
      <c r="B74" s="411">
        <f t="shared" si="6"/>
        <v>0</v>
      </c>
      <c r="C74" s="371">
        <v>0</v>
      </c>
      <c r="D74" s="371">
        <v>0</v>
      </c>
      <c r="E74" s="371">
        <v>0</v>
      </c>
      <c r="F74" s="371">
        <v>0</v>
      </c>
      <c r="G74" s="371">
        <v>0</v>
      </c>
      <c r="H74" s="371">
        <v>0</v>
      </c>
      <c r="I74" s="371">
        <v>0</v>
      </c>
      <c r="J74" s="371">
        <v>0</v>
      </c>
      <c r="K74" s="411">
        <f t="shared" si="7"/>
        <v>0</v>
      </c>
      <c r="L74" s="371">
        <v>0</v>
      </c>
      <c r="M74" s="371">
        <v>0</v>
      </c>
      <c r="N74" s="371">
        <v>0</v>
      </c>
      <c r="O74" s="371">
        <v>0</v>
      </c>
      <c r="P74" s="371">
        <v>0</v>
      </c>
      <c r="Q74" s="371">
        <v>0</v>
      </c>
      <c r="R74" s="371">
        <v>0</v>
      </c>
      <c r="S74" s="371">
        <v>0</v>
      </c>
    </row>
    <row r="75" spans="1:19" s="730" customFormat="1" ht="12" x14ac:dyDescent="0.2">
      <c r="A75" s="534" t="s">
        <v>89</v>
      </c>
      <c r="B75" s="411">
        <f t="shared" si="6"/>
        <v>0</v>
      </c>
      <c r="C75" s="371">
        <v>0</v>
      </c>
      <c r="D75" s="371">
        <v>0</v>
      </c>
      <c r="E75" s="371">
        <v>0</v>
      </c>
      <c r="F75" s="371">
        <v>0</v>
      </c>
      <c r="G75" s="371">
        <v>0</v>
      </c>
      <c r="H75" s="371">
        <v>0</v>
      </c>
      <c r="I75" s="371">
        <v>0</v>
      </c>
      <c r="J75" s="410">
        <v>0</v>
      </c>
      <c r="K75" s="411">
        <f t="shared" si="7"/>
        <v>0</v>
      </c>
      <c r="L75" s="371">
        <v>0</v>
      </c>
      <c r="M75" s="371">
        <v>0</v>
      </c>
      <c r="N75" s="371">
        <v>0</v>
      </c>
      <c r="O75" s="371">
        <v>0</v>
      </c>
      <c r="P75" s="371">
        <v>0</v>
      </c>
      <c r="Q75" s="371">
        <v>0</v>
      </c>
      <c r="R75" s="371">
        <v>0</v>
      </c>
      <c r="S75" s="410">
        <v>0</v>
      </c>
    </row>
    <row r="76" spans="1:19" s="730" customFormat="1" ht="12" x14ac:dyDescent="0.2">
      <c r="A76" s="534" t="s">
        <v>90</v>
      </c>
      <c r="B76" s="411">
        <f t="shared" si="6"/>
        <v>0</v>
      </c>
      <c r="C76" s="371">
        <v>0</v>
      </c>
      <c r="D76" s="371">
        <v>0</v>
      </c>
      <c r="E76" s="371">
        <v>0</v>
      </c>
      <c r="F76" s="371">
        <v>0</v>
      </c>
      <c r="G76" s="371">
        <v>0</v>
      </c>
      <c r="H76" s="371">
        <v>0</v>
      </c>
      <c r="I76" s="371">
        <v>0</v>
      </c>
      <c r="J76" s="371">
        <v>0</v>
      </c>
      <c r="K76" s="411">
        <f t="shared" si="7"/>
        <v>0</v>
      </c>
      <c r="L76" s="371">
        <v>0</v>
      </c>
      <c r="M76" s="371">
        <v>0</v>
      </c>
      <c r="N76" s="371">
        <v>0</v>
      </c>
      <c r="O76" s="371">
        <v>0</v>
      </c>
      <c r="P76" s="371">
        <v>0</v>
      </c>
      <c r="Q76" s="371">
        <v>0</v>
      </c>
      <c r="R76" s="371">
        <v>0</v>
      </c>
      <c r="S76" s="371">
        <v>0</v>
      </c>
    </row>
    <row r="77" spans="1:19" s="730" customFormat="1" ht="12" x14ac:dyDescent="0.2">
      <c r="A77" s="534" t="s">
        <v>91</v>
      </c>
      <c r="B77" s="411">
        <f t="shared" si="6"/>
        <v>0</v>
      </c>
      <c r="C77" s="371">
        <v>0</v>
      </c>
      <c r="D77" s="371">
        <v>0</v>
      </c>
      <c r="E77" s="371">
        <v>0</v>
      </c>
      <c r="F77" s="371">
        <v>0</v>
      </c>
      <c r="G77" s="371">
        <v>0</v>
      </c>
      <c r="H77" s="371">
        <v>0</v>
      </c>
      <c r="I77" s="371">
        <v>0</v>
      </c>
      <c r="J77" s="371">
        <v>0</v>
      </c>
      <c r="K77" s="411">
        <f t="shared" si="7"/>
        <v>0</v>
      </c>
      <c r="L77" s="371">
        <v>0</v>
      </c>
      <c r="M77" s="371">
        <v>0</v>
      </c>
      <c r="N77" s="371">
        <v>0</v>
      </c>
      <c r="O77" s="371">
        <v>0</v>
      </c>
      <c r="P77" s="371">
        <v>0</v>
      </c>
      <c r="Q77" s="371">
        <v>0</v>
      </c>
      <c r="R77" s="371">
        <v>0</v>
      </c>
      <c r="S77" s="371">
        <v>0</v>
      </c>
    </row>
    <row r="78" spans="1:19" s="730" customFormat="1" ht="12" x14ac:dyDescent="0.2">
      <c r="A78" s="534" t="s">
        <v>92</v>
      </c>
      <c r="B78" s="411">
        <f t="shared" si="6"/>
        <v>0</v>
      </c>
      <c r="C78" s="371">
        <v>0</v>
      </c>
      <c r="D78" s="371">
        <v>0</v>
      </c>
      <c r="E78" s="371">
        <v>0</v>
      </c>
      <c r="F78" s="371">
        <v>0</v>
      </c>
      <c r="G78" s="371">
        <v>0</v>
      </c>
      <c r="H78" s="371">
        <v>0</v>
      </c>
      <c r="I78" s="371">
        <v>0</v>
      </c>
      <c r="J78" s="371">
        <v>0</v>
      </c>
      <c r="K78" s="411">
        <f t="shared" si="7"/>
        <v>0</v>
      </c>
      <c r="L78" s="371">
        <v>0</v>
      </c>
      <c r="M78" s="371">
        <v>0</v>
      </c>
      <c r="N78" s="371">
        <v>0</v>
      </c>
      <c r="O78" s="371">
        <v>0</v>
      </c>
      <c r="P78" s="371">
        <v>0</v>
      </c>
      <c r="Q78" s="371">
        <v>0</v>
      </c>
      <c r="R78" s="371">
        <v>0</v>
      </c>
      <c r="S78" s="371">
        <v>0</v>
      </c>
    </row>
    <row r="79" spans="1:19" s="730" customFormat="1" ht="12" x14ac:dyDescent="0.2">
      <c r="A79" s="534" t="s">
        <v>93</v>
      </c>
      <c r="B79" s="411">
        <f t="shared" si="6"/>
        <v>0</v>
      </c>
      <c r="C79" s="371">
        <v>0</v>
      </c>
      <c r="D79" s="371">
        <v>0</v>
      </c>
      <c r="E79" s="371">
        <v>0</v>
      </c>
      <c r="F79" s="371">
        <v>0</v>
      </c>
      <c r="G79" s="371">
        <v>0</v>
      </c>
      <c r="H79" s="371">
        <v>0</v>
      </c>
      <c r="I79" s="371">
        <v>0</v>
      </c>
      <c r="J79" s="410">
        <v>0</v>
      </c>
      <c r="K79" s="411">
        <f t="shared" si="7"/>
        <v>0</v>
      </c>
      <c r="L79" s="371">
        <v>0</v>
      </c>
      <c r="M79" s="371">
        <v>0</v>
      </c>
      <c r="N79" s="371">
        <v>0</v>
      </c>
      <c r="O79" s="371">
        <v>0</v>
      </c>
      <c r="P79" s="371">
        <v>0</v>
      </c>
      <c r="Q79" s="371">
        <v>0</v>
      </c>
      <c r="R79" s="371">
        <v>0</v>
      </c>
      <c r="S79" s="410">
        <v>0</v>
      </c>
    </row>
    <row r="80" spans="1:19" s="730" customFormat="1" ht="12" x14ac:dyDescent="0.2">
      <c r="A80" s="534" t="s">
        <v>94</v>
      </c>
      <c r="B80" s="411">
        <f t="shared" si="6"/>
        <v>0</v>
      </c>
      <c r="C80" s="371">
        <v>0</v>
      </c>
      <c r="D80" s="371">
        <v>0</v>
      </c>
      <c r="E80" s="371">
        <v>0</v>
      </c>
      <c r="F80" s="371">
        <v>0</v>
      </c>
      <c r="G80" s="371">
        <v>0</v>
      </c>
      <c r="H80" s="371">
        <v>0</v>
      </c>
      <c r="I80" s="371">
        <v>0</v>
      </c>
      <c r="J80" s="410">
        <v>0</v>
      </c>
      <c r="K80" s="411">
        <f t="shared" si="7"/>
        <v>0</v>
      </c>
      <c r="L80" s="371">
        <v>0</v>
      </c>
      <c r="M80" s="371">
        <v>0</v>
      </c>
      <c r="N80" s="371">
        <v>0</v>
      </c>
      <c r="O80" s="371">
        <v>0</v>
      </c>
      <c r="P80" s="371">
        <v>0</v>
      </c>
      <c r="Q80" s="371">
        <v>0</v>
      </c>
      <c r="R80" s="371">
        <v>0</v>
      </c>
      <c r="S80" s="410">
        <v>0</v>
      </c>
    </row>
    <row r="81" spans="1:19" s="730" customFormat="1" thickBot="1" x14ac:dyDescent="0.25">
      <c r="A81" s="626" t="s">
        <v>95</v>
      </c>
      <c r="B81" s="413">
        <f>SUM(C81:J81)</f>
        <v>0</v>
      </c>
      <c r="C81" s="391">
        <v>0</v>
      </c>
      <c r="D81" s="391">
        <v>0</v>
      </c>
      <c r="E81" s="391">
        <v>0</v>
      </c>
      <c r="F81" s="391">
        <v>0</v>
      </c>
      <c r="G81" s="391">
        <v>0</v>
      </c>
      <c r="H81" s="391">
        <v>0</v>
      </c>
      <c r="I81" s="391">
        <v>0</v>
      </c>
      <c r="J81" s="391">
        <v>0</v>
      </c>
      <c r="K81" s="413">
        <f>SUM(L81:S81)</f>
        <v>0</v>
      </c>
      <c r="L81" s="391">
        <v>0</v>
      </c>
      <c r="M81" s="391">
        <v>0</v>
      </c>
      <c r="N81" s="391">
        <v>0</v>
      </c>
      <c r="O81" s="391">
        <v>0</v>
      </c>
      <c r="P81" s="391">
        <v>0</v>
      </c>
      <c r="Q81" s="391">
        <v>0</v>
      </c>
      <c r="R81" s="391">
        <v>0</v>
      </c>
      <c r="S81" s="391">
        <v>0</v>
      </c>
    </row>
    <row r="82" spans="1:19" ht="12.75" customHeight="1" x14ac:dyDescent="0.2">
      <c r="A82" s="62" t="s">
        <v>617</v>
      </c>
      <c r="B82" s="62"/>
      <c r="C82" s="822"/>
      <c r="D82" s="823"/>
      <c r="E82" s="823"/>
      <c r="F82" s="824"/>
      <c r="G82" s="360"/>
      <c r="H82" s="360"/>
      <c r="I82" s="360"/>
      <c r="J82" s="360"/>
      <c r="K82" s="360"/>
      <c r="L82" s="360"/>
      <c r="M82" s="360"/>
      <c r="N82" s="360"/>
      <c r="O82" s="360"/>
      <c r="P82" s="360"/>
      <c r="Q82" s="360"/>
      <c r="R82" s="360"/>
      <c r="S82" s="362"/>
    </row>
    <row r="83" spans="1:19" x14ac:dyDescent="0.2">
      <c r="A83" s="679" t="s">
        <v>620</v>
      </c>
      <c r="B83" s="679"/>
    </row>
    <row r="84" spans="1:19" x14ac:dyDescent="0.2">
      <c r="B84" s="679"/>
    </row>
    <row r="85" spans="1:19" x14ac:dyDescent="0.2">
      <c r="A85" s="759"/>
      <c r="B85" s="155"/>
      <c r="C85" s="825"/>
      <c r="D85" s="825"/>
      <c r="E85" s="825"/>
      <c r="F85" s="825"/>
      <c r="G85" s="825"/>
      <c r="H85" s="825"/>
      <c r="I85" s="825"/>
      <c r="J85" s="825"/>
      <c r="K85" s="157"/>
      <c r="L85" s="825"/>
      <c r="M85" s="825"/>
      <c r="N85" s="825"/>
      <c r="O85" s="825"/>
      <c r="P85" s="825"/>
      <c r="Q85" s="825"/>
      <c r="R85" s="825"/>
      <c r="S85" s="825"/>
    </row>
    <row r="86" spans="1:19" x14ac:dyDescent="0.2">
      <c r="A86" s="159"/>
      <c r="B86" s="411"/>
      <c r="C86" s="342"/>
      <c r="D86" s="342"/>
      <c r="E86" s="342"/>
      <c r="F86" s="342"/>
      <c r="G86" s="342"/>
      <c r="H86" s="342"/>
      <c r="I86" s="342"/>
      <c r="J86" s="342"/>
      <c r="K86" s="411"/>
      <c r="L86" s="342"/>
      <c r="M86" s="342"/>
      <c r="N86" s="342"/>
      <c r="O86" s="342"/>
      <c r="P86" s="342"/>
      <c r="Q86" s="342"/>
      <c r="R86" s="342"/>
      <c r="S86" s="342"/>
    </row>
    <row r="87" spans="1:19" ht="15.75" x14ac:dyDescent="0.25">
      <c r="A87" s="762"/>
      <c r="B87" s="411"/>
      <c r="C87" s="342"/>
      <c r="D87" s="342"/>
      <c r="E87" s="342"/>
      <c r="F87" s="342"/>
      <c r="G87" s="342"/>
      <c r="H87" s="342"/>
      <c r="I87" s="342"/>
      <c r="J87" s="342"/>
      <c r="K87" s="411"/>
      <c r="L87" s="342"/>
      <c r="M87" s="342"/>
      <c r="N87" s="342"/>
      <c r="O87" s="342"/>
      <c r="P87" s="342"/>
      <c r="Q87" s="342"/>
      <c r="R87" s="342"/>
      <c r="S87" s="342"/>
    </row>
    <row r="88" spans="1:19" x14ac:dyDescent="0.2">
      <c r="A88" s="159"/>
      <c r="B88" s="411"/>
      <c r="C88" s="342"/>
      <c r="D88" s="342"/>
      <c r="E88" s="342"/>
      <c r="F88" s="342"/>
      <c r="G88" s="342"/>
      <c r="H88" s="342"/>
      <c r="I88" s="342"/>
      <c r="J88" s="342"/>
      <c r="K88" s="411"/>
      <c r="L88" s="342"/>
      <c r="M88" s="342"/>
      <c r="N88" s="342"/>
      <c r="O88" s="342"/>
      <c r="P88" s="342"/>
      <c r="Q88" s="342"/>
      <c r="R88" s="342"/>
      <c r="S88" s="342"/>
    </row>
    <row r="89" spans="1:19" ht="15.75" x14ac:dyDescent="0.25">
      <c r="A89" s="762"/>
      <c r="B89" s="411"/>
      <c r="C89" s="342"/>
      <c r="D89" s="342"/>
      <c r="E89" s="342"/>
      <c r="F89" s="342"/>
      <c r="G89" s="342"/>
      <c r="H89" s="342"/>
      <c r="I89" s="342"/>
      <c r="J89" s="342"/>
      <c r="K89" s="411"/>
      <c r="L89" s="342"/>
      <c r="M89" s="342"/>
      <c r="N89" s="342"/>
      <c r="O89" s="342"/>
      <c r="P89" s="342"/>
      <c r="Q89" s="342"/>
      <c r="R89" s="342"/>
      <c r="S89" s="342"/>
    </row>
    <row r="90" spans="1:19" x14ac:dyDescent="0.2">
      <c r="A90" s="159"/>
      <c r="B90" s="411"/>
      <c r="C90" s="342"/>
      <c r="D90" s="342"/>
      <c r="E90" s="342"/>
      <c r="F90" s="342"/>
      <c r="G90" s="342"/>
      <c r="H90" s="342"/>
      <c r="I90" s="342"/>
      <c r="J90" s="342"/>
      <c r="K90" s="411"/>
      <c r="L90" s="342"/>
      <c r="M90" s="342"/>
      <c r="N90" s="342"/>
      <c r="O90" s="342"/>
      <c r="P90" s="342"/>
      <c r="Q90" s="342"/>
      <c r="R90" s="342"/>
      <c r="S90" s="342"/>
    </row>
    <row r="91" spans="1:19" x14ac:dyDescent="0.2">
      <c r="A91" s="159"/>
      <c r="B91" s="411"/>
      <c r="C91" s="342"/>
      <c r="D91" s="342"/>
      <c r="E91" s="342"/>
      <c r="F91" s="342"/>
      <c r="G91" s="342"/>
      <c r="H91" s="342"/>
      <c r="I91" s="826"/>
      <c r="J91" s="342"/>
      <c r="K91" s="411"/>
      <c r="L91" s="342"/>
      <c r="M91" s="342"/>
      <c r="N91" s="342"/>
      <c r="O91" s="342"/>
      <c r="P91" s="342"/>
      <c r="Q91" s="342"/>
      <c r="R91" s="826"/>
      <c r="S91" s="342"/>
    </row>
    <row r="92" spans="1:19" x14ac:dyDescent="0.2">
      <c r="A92" s="159"/>
      <c r="B92" s="157"/>
      <c r="C92" s="827"/>
      <c r="D92" s="157"/>
      <c r="E92" s="157"/>
      <c r="F92" s="50"/>
      <c r="G92" s="157"/>
      <c r="H92" s="157"/>
      <c r="I92" s="157"/>
      <c r="J92" s="157"/>
      <c r="K92" s="157"/>
      <c r="L92" s="157"/>
      <c r="M92" s="157"/>
      <c r="N92" s="157"/>
      <c r="O92" s="157"/>
      <c r="P92" s="157"/>
      <c r="Q92" s="157"/>
      <c r="R92" s="157"/>
      <c r="S92" s="828"/>
    </row>
    <row r="93" spans="1:19" x14ac:dyDescent="0.2">
      <c r="A93" s="159"/>
      <c r="B93" s="157"/>
      <c r="C93" s="827"/>
      <c r="D93" s="157"/>
      <c r="E93" s="157"/>
      <c r="F93" s="50"/>
      <c r="G93" s="157"/>
      <c r="H93" s="157"/>
      <c r="I93" s="157"/>
      <c r="J93" s="157"/>
      <c r="K93" s="157"/>
      <c r="L93" s="157"/>
      <c r="M93" s="157"/>
      <c r="N93" s="157"/>
      <c r="O93" s="157"/>
      <c r="P93" s="157"/>
      <c r="Q93" s="157"/>
      <c r="R93" s="157"/>
      <c r="S93" s="828"/>
    </row>
    <row r="94" spans="1:19" x14ac:dyDescent="0.2">
      <c r="A94" s="159"/>
      <c r="B94" s="157"/>
      <c r="C94" s="827"/>
      <c r="D94" s="157"/>
      <c r="E94" s="157"/>
      <c r="F94" s="50"/>
      <c r="G94" s="157"/>
      <c r="H94" s="157"/>
      <c r="I94" s="157"/>
      <c r="J94" s="157"/>
      <c r="K94" s="157"/>
      <c r="L94" s="157"/>
      <c r="M94" s="157"/>
      <c r="N94" s="157"/>
      <c r="O94" s="157"/>
      <c r="P94" s="157"/>
      <c r="Q94" s="157"/>
      <c r="R94" s="157"/>
      <c r="S94" s="828"/>
    </row>
    <row r="95" spans="1:19" x14ac:dyDescent="0.2">
      <c r="A95" s="159"/>
      <c r="B95" s="157"/>
      <c r="C95" s="827"/>
      <c r="D95" s="157"/>
      <c r="E95" s="157"/>
      <c r="F95" s="50"/>
      <c r="G95" s="157"/>
      <c r="H95" s="157"/>
      <c r="I95" s="157"/>
      <c r="J95" s="157"/>
      <c r="K95" s="157"/>
      <c r="L95" s="157"/>
      <c r="M95" s="157"/>
      <c r="N95" s="157"/>
      <c r="O95" s="157"/>
      <c r="P95" s="157"/>
      <c r="Q95" s="157"/>
      <c r="R95" s="157"/>
      <c r="S95" s="828"/>
    </row>
    <row r="96" spans="1:19" x14ac:dyDescent="0.2">
      <c r="A96" s="159"/>
      <c r="B96" s="157"/>
      <c r="C96" s="827"/>
      <c r="D96" s="157"/>
      <c r="E96" s="157"/>
      <c r="F96" s="50"/>
      <c r="G96" s="157"/>
      <c r="H96" s="157"/>
      <c r="I96" s="157"/>
      <c r="J96" s="157"/>
      <c r="K96" s="157"/>
      <c r="L96" s="157"/>
      <c r="M96" s="157"/>
      <c r="N96" s="157"/>
      <c r="O96" s="157"/>
      <c r="P96" s="157"/>
      <c r="Q96" s="157"/>
      <c r="R96" s="157"/>
      <c r="S96" s="828"/>
    </row>
    <row r="97" spans="1:19" x14ac:dyDescent="0.2">
      <c r="A97" s="159"/>
      <c r="B97" s="157"/>
      <c r="C97" s="827"/>
      <c r="D97" s="157"/>
      <c r="E97" s="157"/>
      <c r="F97" s="50"/>
      <c r="G97" s="157"/>
      <c r="H97" s="157"/>
      <c r="I97" s="157"/>
      <c r="J97" s="157"/>
      <c r="K97" s="157"/>
      <c r="L97" s="157"/>
      <c r="M97" s="157"/>
      <c r="N97" s="157"/>
      <c r="O97" s="157"/>
      <c r="P97" s="157"/>
      <c r="Q97" s="157"/>
      <c r="R97" s="157"/>
      <c r="S97" s="828"/>
    </row>
    <row r="98" spans="1:19" x14ac:dyDescent="0.2">
      <c r="A98" s="159"/>
      <c r="B98" s="157"/>
      <c r="C98" s="827"/>
      <c r="D98" s="157"/>
      <c r="E98" s="157"/>
      <c r="F98" s="50"/>
      <c r="G98" s="157"/>
      <c r="H98" s="157"/>
      <c r="I98" s="157"/>
      <c r="J98" s="157"/>
      <c r="K98" s="157"/>
      <c r="L98" s="157"/>
      <c r="M98" s="157"/>
      <c r="N98" s="157"/>
      <c r="O98" s="157"/>
      <c r="P98" s="157"/>
      <c r="Q98" s="157"/>
      <c r="R98" s="157"/>
      <c r="S98" s="828"/>
    </row>
    <row r="99" spans="1:19" x14ac:dyDescent="0.2">
      <c r="A99" s="159"/>
      <c r="B99" s="157"/>
      <c r="C99" s="827"/>
      <c r="D99" s="157"/>
      <c r="E99" s="157"/>
      <c r="F99" s="50"/>
      <c r="G99" s="157"/>
      <c r="H99" s="157"/>
      <c r="I99" s="157"/>
      <c r="J99" s="157"/>
      <c r="K99" s="157"/>
      <c r="L99" s="157"/>
      <c r="M99" s="157"/>
      <c r="N99" s="157"/>
      <c r="O99" s="157"/>
      <c r="P99" s="157"/>
      <c r="Q99" s="157"/>
      <c r="R99" s="157"/>
      <c r="S99" s="828"/>
    </row>
    <row r="100" spans="1:19" x14ac:dyDescent="0.2">
      <c r="A100" s="159"/>
      <c r="B100" s="157"/>
      <c r="C100" s="827"/>
      <c r="D100" s="827"/>
      <c r="E100" s="827"/>
      <c r="F100" s="827"/>
      <c r="G100" s="827"/>
      <c r="H100" s="827"/>
      <c r="I100" s="827"/>
      <c r="J100" s="827"/>
      <c r="K100" s="827"/>
      <c r="L100" s="827"/>
      <c r="M100" s="827"/>
      <c r="N100" s="827"/>
      <c r="O100" s="827"/>
      <c r="P100" s="827"/>
      <c r="Q100" s="827"/>
      <c r="R100" s="827"/>
      <c r="S100" s="827"/>
    </row>
    <row r="101" spans="1:19" x14ac:dyDescent="0.2">
      <c r="A101" s="159"/>
      <c r="B101" s="157"/>
      <c r="C101" s="827"/>
      <c r="D101" s="157"/>
      <c r="E101" s="157"/>
      <c r="F101" s="50"/>
      <c r="G101" s="157"/>
      <c r="H101" s="157"/>
      <c r="I101" s="157"/>
      <c r="J101" s="157"/>
      <c r="K101" s="157"/>
      <c r="L101" s="157"/>
      <c r="M101" s="157"/>
      <c r="N101" s="157"/>
      <c r="O101" s="157"/>
      <c r="P101" s="157"/>
      <c r="Q101" s="157"/>
      <c r="R101" s="157"/>
      <c r="S101" s="828"/>
    </row>
    <row r="102" spans="1:19" x14ac:dyDescent="0.2">
      <c r="A102" s="759"/>
      <c r="B102" s="157"/>
      <c r="C102" s="827"/>
      <c r="D102" s="827"/>
      <c r="E102" s="827"/>
      <c r="F102" s="827"/>
      <c r="G102" s="827"/>
      <c r="H102" s="827"/>
      <c r="I102" s="827"/>
      <c r="J102" s="827"/>
      <c r="K102" s="827"/>
      <c r="L102" s="827"/>
      <c r="M102" s="827"/>
      <c r="N102" s="827"/>
      <c r="O102" s="827"/>
      <c r="P102" s="827"/>
      <c r="Q102" s="827"/>
      <c r="R102" s="827"/>
      <c r="S102" s="827"/>
    </row>
    <row r="103" spans="1:19" x14ac:dyDescent="0.2">
      <c r="A103" s="159"/>
      <c r="B103" s="157"/>
      <c r="C103" s="827"/>
      <c r="D103" s="827"/>
      <c r="E103" s="827"/>
      <c r="F103" s="827"/>
      <c r="G103" s="827"/>
      <c r="H103" s="827"/>
      <c r="I103" s="827"/>
      <c r="J103" s="827"/>
      <c r="K103" s="157"/>
      <c r="L103" s="827"/>
      <c r="M103" s="827"/>
      <c r="N103" s="827"/>
      <c r="O103" s="827"/>
      <c r="P103" s="827"/>
      <c r="Q103" s="827"/>
      <c r="R103" s="827"/>
      <c r="S103" s="827"/>
    </row>
    <row r="104" spans="1:19" x14ac:dyDescent="0.2">
      <c r="A104" s="159"/>
      <c r="B104" s="157"/>
      <c r="C104" s="827"/>
      <c r="D104" s="827"/>
      <c r="E104" s="827"/>
      <c r="F104" s="827"/>
      <c r="G104" s="827"/>
      <c r="H104" s="827"/>
      <c r="I104" s="827"/>
      <c r="J104" s="827"/>
      <c r="K104" s="157"/>
      <c r="L104" s="827"/>
      <c r="M104" s="827"/>
      <c r="N104" s="827"/>
      <c r="O104" s="827"/>
      <c r="P104" s="827"/>
      <c r="Q104" s="827"/>
      <c r="R104" s="827"/>
      <c r="S104" s="827"/>
    </row>
    <row r="105" spans="1:19" x14ac:dyDescent="0.2">
      <c r="A105" s="159"/>
      <c r="B105" s="157"/>
      <c r="C105" s="827"/>
      <c r="D105" s="157"/>
      <c r="E105" s="157"/>
      <c r="F105" s="50"/>
      <c r="G105" s="157"/>
      <c r="H105" s="157"/>
      <c r="I105" s="157"/>
      <c r="J105" s="157"/>
      <c r="K105" s="157"/>
      <c r="L105" s="157"/>
      <c r="M105" s="157"/>
      <c r="N105" s="157"/>
      <c r="O105" s="157"/>
      <c r="P105" s="157"/>
      <c r="Q105" s="157"/>
      <c r="R105" s="157"/>
      <c r="S105" s="828"/>
    </row>
    <row r="106" spans="1:19" x14ac:dyDescent="0.2">
      <c r="A106" s="159"/>
      <c r="B106" s="157"/>
      <c r="C106" s="827"/>
      <c r="D106" s="157"/>
      <c r="E106" s="157"/>
      <c r="F106" s="50"/>
      <c r="G106" s="157"/>
      <c r="H106" s="157"/>
      <c r="I106" s="157"/>
      <c r="J106" s="157"/>
      <c r="K106" s="157"/>
      <c r="L106" s="157"/>
      <c r="M106" s="157"/>
      <c r="N106" s="157"/>
      <c r="O106" s="157"/>
      <c r="P106" s="157"/>
      <c r="Q106" s="157"/>
      <c r="R106" s="157"/>
      <c r="S106" s="828"/>
    </row>
    <row r="107" spans="1:19" x14ac:dyDescent="0.2">
      <c r="A107" s="157"/>
      <c r="B107" s="157"/>
      <c r="C107" s="827"/>
      <c r="D107" s="157"/>
      <c r="E107" s="157"/>
      <c r="F107" s="50"/>
      <c r="G107" s="157"/>
      <c r="H107" s="157"/>
      <c r="I107" s="157"/>
      <c r="J107" s="157"/>
      <c r="K107" s="157"/>
      <c r="L107" s="157"/>
      <c r="M107" s="157"/>
      <c r="N107" s="157"/>
      <c r="O107" s="157"/>
      <c r="P107" s="157"/>
      <c r="Q107" s="157"/>
      <c r="R107" s="157"/>
      <c r="S107" s="828"/>
    </row>
    <row r="108" spans="1:19" x14ac:dyDescent="0.2">
      <c r="A108" s="157"/>
      <c r="B108" s="157"/>
      <c r="C108" s="827"/>
      <c r="D108" s="157"/>
      <c r="E108" s="157"/>
      <c r="F108" s="50"/>
      <c r="G108" s="157"/>
      <c r="H108" s="157"/>
      <c r="I108" s="157"/>
      <c r="J108" s="157"/>
      <c r="K108" s="157"/>
      <c r="L108" s="157"/>
      <c r="M108" s="157"/>
      <c r="N108" s="157"/>
      <c r="O108" s="157"/>
      <c r="P108" s="157"/>
      <c r="Q108" s="157"/>
      <c r="R108" s="157"/>
      <c r="S108" s="828"/>
    </row>
    <row r="109" spans="1:19" x14ac:dyDescent="0.2">
      <c r="A109" s="157"/>
      <c r="B109" s="157"/>
      <c r="C109" s="827"/>
      <c r="D109" s="157"/>
      <c r="E109" s="157"/>
      <c r="F109" s="50"/>
      <c r="G109" s="157"/>
      <c r="H109" s="157"/>
      <c r="I109" s="157"/>
      <c r="J109" s="157"/>
      <c r="K109" s="157"/>
      <c r="L109" s="157"/>
      <c r="M109" s="157"/>
      <c r="N109" s="157"/>
      <c r="O109" s="157"/>
      <c r="P109" s="157"/>
      <c r="Q109" s="157"/>
      <c r="R109" s="157"/>
      <c r="S109" s="828"/>
    </row>
    <row r="110" spans="1:19" x14ac:dyDescent="0.2">
      <c r="A110" s="157"/>
      <c r="B110" s="157"/>
      <c r="C110" s="827"/>
      <c r="D110" s="157"/>
      <c r="E110" s="157"/>
      <c r="F110" s="50"/>
      <c r="G110" s="157"/>
      <c r="H110" s="157"/>
      <c r="I110" s="157"/>
      <c r="J110" s="157"/>
      <c r="K110" s="157"/>
      <c r="L110" s="157"/>
      <c r="M110" s="157"/>
      <c r="N110" s="157"/>
      <c r="O110" s="157"/>
      <c r="P110" s="157"/>
      <c r="Q110" s="157"/>
      <c r="R110" s="157"/>
      <c r="S110" s="828"/>
    </row>
    <row r="111" spans="1:19" x14ac:dyDescent="0.2">
      <c r="A111" s="157"/>
      <c r="B111" s="157"/>
      <c r="C111" s="827"/>
      <c r="D111" s="157"/>
      <c r="E111" s="157"/>
      <c r="F111" s="50"/>
      <c r="G111" s="157"/>
      <c r="H111" s="157"/>
      <c r="I111" s="157"/>
      <c r="J111" s="157"/>
      <c r="K111" s="157"/>
      <c r="L111" s="157"/>
      <c r="M111" s="157"/>
      <c r="N111" s="157"/>
      <c r="O111" s="157"/>
      <c r="P111" s="157"/>
      <c r="Q111" s="157"/>
      <c r="R111" s="157"/>
      <c r="S111" s="828"/>
    </row>
    <row r="112" spans="1:19" x14ac:dyDescent="0.2">
      <c r="A112" s="157"/>
      <c r="B112" s="157"/>
      <c r="C112" s="827"/>
      <c r="D112" s="157"/>
      <c r="E112" s="157"/>
      <c r="F112" s="50"/>
      <c r="G112" s="157"/>
      <c r="H112" s="157"/>
      <c r="I112" s="157"/>
      <c r="J112" s="157"/>
      <c r="K112" s="157"/>
      <c r="L112" s="157"/>
      <c r="M112" s="157"/>
      <c r="N112" s="157"/>
      <c r="O112" s="157"/>
      <c r="P112" s="157"/>
      <c r="Q112" s="157"/>
      <c r="R112" s="157"/>
      <c r="S112" s="828"/>
    </row>
    <row r="113" spans="1:19" x14ac:dyDescent="0.2">
      <c r="A113" s="157"/>
      <c r="B113" s="157"/>
      <c r="C113" s="827"/>
      <c r="D113" s="157"/>
      <c r="E113" s="157"/>
      <c r="F113" s="50"/>
      <c r="G113" s="157"/>
      <c r="H113" s="157"/>
      <c r="I113" s="157"/>
      <c r="J113" s="157"/>
      <c r="K113" s="157"/>
      <c r="L113" s="157"/>
      <c r="M113" s="157"/>
      <c r="N113" s="157"/>
      <c r="O113" s="157"/>
      <c r="P113" s="157"/>
      <c r="Q113" s="157"/>
      <c r="R113" s="157"/>
      <c r="S113" s="828"/>
    </row>
    <row r="114" spans="1:19" x14ac:dyDescent="0.2">
      <c r="A114" s="157"/>
      <c r="B114" s="157"/>
      <c r="C114" s="827"/>
      <c r="D114" s="157"/>
      <c r="E114" s="157"/>
      <c r="F114" s="50"/>
      <c r="G114" s="157"/>
      <c r="H114" s="157"/>
      <c r="I114" s="157"/>
      <c r="J114" s="157"/>
      <c r="K114" s="157"/>
      <c r="L114" s="157"/>
      <c r="M114" s="157"/>
      <c r="N114" s="157"/>
      <c r="O114" s="157"/>
      <c r="P114" s="157"/>
      <c r="Q114" s="157"/>
      <c r="R114" s="157"/>
      <c r="S114" s="828"/>
    </row>
  </sheetData>
  <mergeCells count="2">
    <mergeCell ref="C5:J5"/>
    <mergeCell ref="K5:S5"/>
  </mergeCells>
  <pageMargins left="0.39370078740157483" right="0.39370078740157483" top="0.39370078740157483" bottom="0.39370078740157483" header="0.51181102362204722" footer="0.51181102362204722"/>
  <pageSetup scale="80" orientation="landscape" r:id="rId1"/>
  <headerFooter alignWithMargins="0"/>
  <rowBreaks count="1" manualBreakCount="1">
    <brk id="58"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25"/>
  <sheetViews>
    <sheetView workbookViewId="0">
      <selection activeCell="L12" sqref="L12"/>
    </sheetView>
  </sheetViews>
  <sheetFormatPr baseColWidth="10" defaultColWidth="11.42578125" defaultRowHeight="11.25" x14ac:dyDescent="0.2"/>
  <cols>
    <col min="1" max="1" width="1.85546875" style="414" customWidth="1"/>
    <col min="2" max="2" width="2.42578125" style="414" customWidth="1"/>
    <col min="3" max="3" width="1.28515625" style="414" customWidth="1"/>
    <col min="4" max="4" width="13.5703125" style="414" customWidth="1"/>
    <col min="5" max="5" width="7.5703125" style="415" customWidth="1"/>
    <col min="6" max="7" width="7.5703125" style="414" customWidth="1"/>
    <col min="8" max="8" width="15.5703125" style="414" customWidth="1"/>
    <col min="9" max="9" width="7.5703125" style="414" hidden="1" customWidth="1"/>
    <col min="10" max="11" width="7.5703125" style="414" customWidth="1"/>
    <col min="12" max="12" width="10.5703125" style="414" customWidth="1"/>
    <col min="13" max="14" width="7.5703125" style="414" customWidth="1"/>
    <col min="15" max="18" width="11.42578125" style="414"/>
    <col min="19" max="19" width="23" style="414" bestFit="1" customWidth="1"/>
    <col min="20" max="20" width="24.5703125" style="414" bestFit="1" customWidth="1"/>
    <col min="21" max="21" width="10.7109375" style="414" bestFit="1" customWidth="1"/>
    <col min="22" max="16384" width="11.42578125" style="414"/>
  </cols>
  <sheetData>
    <row r="1" spans="1:21" ht="12.75" x14ac:dyDescent="0.2">
      <c r="A1" s="496" t="s">
        <v>353</v>
      </c>
      <c r="N1" s="497" t="s">
        <v>613</v>
      </c>
    </row>
    <row r="2" spans="1:21" ht="12.75" x14ac:dyDescent="0.2">
      <c r="A2" s="932" t="s">
        <v>354</v>
      </c>
      <c r="B2" s="933"/>
      <c r="C2" s="933"/>
      <c r="D2" s="933"/>
      <c r="E2" s="933"/>
      <c r="F2" s="933"/>
      <c r="G2" s="933"/>
      <c r="H2" s="933"/>
      <c r="I2" s="933"/>
      <c r="J2" s="933"/>
      <c r="K2" s="933"/>
      <c r="L2" s="933"/>
      <c r="M2" s="537"/>
      <c r="N2" s="537"/>
    </row>
    <row r="3" spans="1:21" ht="12.75" x14ac:dyDescent="0.2">
      <c r="A3" s="932" t="s">
        <v>355</v>
      </c>
      <c r="B3" s="933"/>
      <c r="C3" s="933"/>
      <c r="D3" s="933"/>
      <c r="E3" s="933"/>
      <c r="F3" s="933"/>
      <c r="G3" s="933"/>
      <c r="H3" s="933"/>
      <c r="I3" s="933"/>
      <c r="J3" s="933"/>
      <c r="K3" s="933"/>
      <c r="L3" s="933"/>
      <c r="M3" s="416"/>
      <c r="N3" s="416"/>
    </row>
    <row r="4" spans="1:21" ht="12.75" x14ac:dyDescent="0.2">
      <c r="A4" s="934">
        <v>2015</v>
      </c>
      <c r="B4" s="935"/>
      <c r="C4" s="935"/>
      <c r="D4" s="935"/>
      <c r="E4" s="935"/>
      <c r="F4" s="935"/>
      <c r="G4" s="935"/>
      <c r="H4" s="935"/>
      <c r="I4" s="935"/>
      <c r="J4" s="935"/>
      <c r="K4" s="935"/>
      <c r="L4" s="935"/>
      <c r="M4" s="416"/>
      <c r="N4" s="416"/>
    </row>
    <row r="5" spans="1:21" ht="12" thickBot="1" x14ac:dyDescent="0.25">
      <c r="A5" s="417"/>
      <c r="B5" s="417"/>
      <c r="C5" s="417"/>
      <c r="D5" s="417"/>
      <c r="E5" s="418"/>
      <c r="F5" s="418"/>
      <c r="G5" s="418"/>
      <c r="H5" s="418"/>
      <c r="I5" s="417"/>
      <c r="J5" s="417"/>
      <c r="K5" s="417"/>
      <c r="L5" s="417"/>
      <c r="M5" s="417"/>
      <c r="N5" s="417"/>
    </row>
    <row r="6" spans="1:21" ht="33.75" customHeight="1" thickBot="1" x14ac:dyDescent="0.25">
      <c r="A6" s="936" t="s">
        <v>356</v>
      </c>
      <c r="B6" s="937"/>
      <c r="C6" s="937"/>
      <c r="D6" s="938"/>
      <c r="E6" s="498" t="s">
        <v>137</v>
      </c>
      <c r="F6" s="499" t="s">
        <v>140</v>
      </c>
      <c r="G6" s="499" t="s">
        <v>141</v>
      </c>
      <c r="H6" s="590" t="s">
        <v>142</v>
      </c>
      <c r="I6" s="499" t="s">
        <v>143</v>
      </c>
      <c r="J6" s="499" t="s">
        <v>144</v>
      </c>
      <c r="K6" s="499" t="s">
        <v>145</v>
      </c>
      <c r="L6" s="499" t="s">
        <v>618</v>
      </c>
      <c r="M6" s="499" t="s">
        <v>139</v>
      </c>
      <c r="N6" s="500" t="s">
        <v>146</v>
      </c>
      <c r="S6" s="928" t="s">
        <v>385</v>
      </c>
      <c r="T6" s="928"/>
      <c r="U6" s="928"/>
    </row>
    <row r="7" spans="1:21" ht="23.25" customHeight="1" x14ac:dyDescent="0.25">
      <c r="A7" s="939" t="s">
        <v>137</v>
      </c>
      <c r="B7" s="940"/>
      <c r="C7" s="940"/>
      <c r="D7" s="941"/>
      <c r="E7" s="501"/>
      <c r="F7" s="538"/>
      <c r="G7" s="538"/>
      <c r="H7" s="591">
        <f>SUM(H8:H18)</f>
        <v>205858</v>
      </c>
      <c r="I7" s="538"/>
      <c r="J7" s="538"/>
      <c r="K7" s="538"/>
      <c r="L7" s="538"/>
      <c r="M7" s="538"/>
      <c r="N7" s="502"/>
      <c r="S7"/>
      <c r="T7"/>
      <c r="U7"/>
    </row>
    <row r="8" spans="1:21" ht="21" customHeight="1" x14ac:dyDescent="0.25">
      <c r="A8" s="952" t="s">
        <v>630</v>
      </c>
      <c r="B8" s="952"/>
      <c r="C8" s="952"/>
      <c r="D8" s="952"/>
      <c r="E8" s="501"/>
      <c r="F8" s="538"/>
      <c r="G8" s="538"/>
      <c r="H8" s="592">
        <v>132554</v>
      </c>
      <c r="I8" s="538"/>
      <c r="J8" s="538"/>
      <c r="K8" s="538"/>
      <c r="L8" s="538"/>
      <c r="M8" s="538"/>
      <c r="N8" s="502"/>
      <c r="S8"/>
      <c r="T8"/>
      <c r="U8"/>
    </row>
    <row r="9" spans="1:21" ht="21" customHeight="1" x14ac:dyDescent="0.2">
      <c r="A9" s="952" t="s">
        <v>631</v>
      </c>
      <c r="B9" s="952"/>
      <c r="C9" s="952"/>
      <c r="D9" s="952"/>
      <c r="E9" s="501"/>
      <c r="F9" s="538"/>
      <c r="G9" s="538"/>
      <c r="H9" s="592">
        <v>26669</v>
      </c>
      <c r="I9" s="538"/>
      <c r="J9" s="538"/>
      <c r="K9" s="538"/>
      <c r="L9" s="538"/>
      <c r="M9" s="538"/>
      <c r="N9" s="502"/>
      <c r="S9" s="515" t="s">
        <v>386</v>
      </c>
      <c r="T9" s="515" t="s">
        <v>387</v>
      </c>
      <c r="U9" s="515" t="s">
        <v>388</v>
      </c>
    </row>
    <row r="10" spans="1:21" ht="21" customHeight="1" x14ac:dyDescent="0.25">
      <c r="A10" s="952" t="s">
        <v>632</v>
      </c>
      <c r="B10" s="952"/>
      <c r="C10" s="952"/>
      <c r="D10" s="952"/>
      <c r="E10" s="501"/>
      <c r="F10" s="538"/>
      <c r="G10" s="538"/>
      <c r="H10" s="592">
        <v>12116</v>
      </c>
      <c r="I10" s="538"/>
      <c r="J10" s="538"/>
      <c r="K10" s="538"/>
      <c r="L10" s="538"/>
      <c r="M10" s="538"/>
      <c r="N10" s="502"/>
      <c r="S10"/>
      <c r="T10"/>
      <c r="U10"/>
    </row>
    <row r="11" spans="1:21" ht="21" customHeight="1" x14ac:dyDescent="0.2">
      <c r="A11" s="952" t="s">
        <v>633</v>
      </c>
      <c r="B11" s="952"/>
      <c r="C11" s="952"/>
      <c r="D11" s="952"/>
      <c r="E11" s="501"/>
      <c r="F11" s="538"/>
      <c r="G11" s="538"/>
      <c r="H11" s="592">
        <v>8614</v>
      </c>
      <c r="I11" s="538"/>
      <c r="J11" s="538"/>
      <c r="K11" s="538"/>
      <c r="L11" s="538"/>
      <c r="M11" s="538"/>
      <c r="N11" s="502"/>
      <c r="S11" s="929" t="s">
        <v>389</v>
      </c>
      <c r="T11" s="930"/>
      <c r="U11" s="931"/>
    </row>
    <row r="12" spans="1:21" ht="21" customHeight="1" x14ac:dyDescent="0.2">
      <c r="A12" s="952" t="s">
        <v>634</v>
      </c>
      <c r="B12" s="952"/>
      <c r="C12" s="952"/>
      <c r="D12" s="952"/>
      <c r="E12" s="501"/>
      <c r="F12" s="538"/>
      <c r="G12" s="538"/>
      <c r="H12" s="592">
        <v>6793</v>
      </c>
      <c r="I12" s="538"/>
      <c r="J12" s="538"/>
      <c r="K12" s="538"/>
      <c r="L12" s="538"/>
      <c r="M12" s="538"/>
      <c r="N12" s="502"/>
      <c r="S12" s="516" t="s">
        <v>390</v>
      </c>
      <c r="T12" s="516" t="s">
        <v>391</v>
      </c>
      <c r="U12" s="516">
        <v>44</v>
      </c>
    </row>
    <row r="13" spans="1:21" ht="21" customHeight="1" x14ac:dyDescent="0.2">
      <c r="A13" s="943" t="s">
        <v>635</v>
      </c>
      <c r="B13" s="944"/>
      <c r="C13" s="944"/>
      <c r="D13" s="945"/>
      <c r="E13" s="501"/>
      <c r="F13" s="538"/>
      <c r="G13" s="538"/>
      <c r="H13" s="592">
        <v>2788</v>
      </c>
      <c r="I13" s="538"/>
      <c r="J13" s="538"/>
      <c r="K13" s="538"/>
      <c r="L13" s="538"/>
      <c r="M13" s="538"/>
      <c r="N13" s="502"/>
      <c r="S13" s="516" t="s">
        <v>392</v>
      </c>
      <c r="T13" s="516" t="s">
        <v>393</v>
      </c>
      <c r="U13" s="516">
        <v>85</v>
      </c>
    </row>
    <row r="14" spans="1:21" ht="21" customHeight="1" x14ac:dyDescent="0.2">
      <c r="A14" s="952" t="s">
        <v>636</v>
      </c>
      <c r="B14" s="952"/>
      <c r="C14" s="952"/>
      <c r="D14" s="952"/>
      <c r="E14" s="501"/>
      <c r="F14" s="538"/>
      <c r="G14" s="538"/>
      <c r="H14" s="592">
        <v>2149</v>
      </c>
      <c r="I14" s="538"/>
      <c r="J14" s="538"/>
      <c r="K14" s="538"/>
      <c r="L14" s="538"/>
      <c r="M14" s="538"/>
      <c r="N14" s="502"/>
      <c r="S14" s="516" t="s">
        <v>394</v>
      </c>
      <c r="T14" s="516" t="s">
        <v>395</v>
      </c>
      <c r="U14" s="516">
        <v>86</v>
      </c>
    </row>
    <row r="15" spans="1:21" ht="21" customHeight="1" x14ac:dyDescent="0.2">
      <c r="A15" s="952" t="s">
        <v>637</v>
      </c>
      <c r="B15" s="952"/>
      <c r="C15" s="952"/>
      <c r="D15" s="953"/>
      <c r="E15" s="501"/>
      <c r="F15" s="538"/>
      <c r="G15" s="538"/>
      <c r="H15" s="592">
        <v>1718</v>
      </c>
      <c r="I15" s="538"/>
      <c r="J15" s="538"/>
      <c r="K15" s="538"/>
      <c r="L15" s="538"/>
      <c r="M15" s="538"/>
      <c r="N15" s="502"/>
      <c r="S15" s="516" t="s">
        <v>396</v>
      </c>
      <c r="T15" s="516" t="s">
        <v>397</v>
      </c>
      <c r="U15" s="516">
        <v>82</v>
      </c>
    </row>
    <row r="16" spans="1:21" ht="21" customHeight="1" x14ac:dyDescent="0.2">
      <c r="A16" s="946" t="s">
        <v>638</v>
      </c>
      <c r="B16" s="947"/>
      <c r="C16" s="947"/>
      <c r="D16" s="948"/>
      <c r="E16" s="501"/>
      <c r="F16" s="538"/>
      <c r="G16" s="538"/>
      <c r="H16" s="592">
        <v>1119</v>
      </c>
      <c r="I16" s="538"/>
      <c r="J16" s="538"/>
      <c r="K16" s="538"/>
      <c r="L16" s="538"/>
      <c r="M16" s="538"/>
      <c r="N16" s="502"/>
      <c r="S16" s="516" t="s">
        <v>398</v>
      </c>
      <c r="T16" s="516" t="s">
        <v>399</v>
      </c>
      <c r="U16" s="516">
        <v>83</v>
      </c>
    </row>
    <row r="17" spans="1:21" ht="21" customHeight="1" x14ac:dyDescent="0.2">
      <c r="A17" s="946" t="s">
        <v>639</v>
      </c>
      <c r="B17" s="947"/>
      <c r="C17" s="947"/>
      <c r="D17" s="948"/>
      <c r="E17" s="501"/>
      <c r="F17" s="538"/>
      <c r="G17" s="538"/>
      <c r="H17" s="592">
        <v>739</v>
      </c>
      <c r="I17" s="538"/>
      <c r="J17" s="538"/>
      <c r="K17" s="538"/>
      <c r="L17" s="538"/>
      <c r="M17" s="538"/>
      <c r="N17" s="502"/>
      <c r="S17" s="516" t="s">
        <v>400</v>
      </c>
      <c r="T17" s="516" t="s">
        <v>401</v>
      </c>
      <c r="U17" s="516">
        <v>87</v>
      </c>
    </row>
    <row r="18" spans="1:21" ht="24.75" customHeight="1" thickBot="1" x14ac:dyDescent="0.25">
      <c r="A18" s="949" t="s">
        <v>357</v>
      </c>
      <c r="B18" s="950"/>
      <c r="C18" s="950"/>
      <c r="D18" s="951"/>
      <c r="E18" s="503"/>
      <c r="F18" s="420"/>
      <c r="G18" s="420"/>
      <c r="H18" s="593">
        <v>10599</v>
      </c>
      <c r="I18" s="420"/>
      <c r="J18" s="420"/>
      <c r="K18" s="420"/>
      <c r="L18" s="420"/>
      <c r="M18" s="420"/>
      <c r="N18" s="504"/>
      <c r="S18" s="516" t="s">
        <v>402</v>
      </c>
      <c r="T18" s="516" t="s">
        <v>403</v>
      </c>
      <c r="U18" s="516">
        <v>32</v>
      </c>
    </row>
    <row r="19" spans="1:21" ht="25.5" x14ac:dyDescent="0.2">
      <c r="A19" s="421"/>
      <c r="B19" s="421"/>
      <c r="C19" s="421"/>
      <c r="D19" s="421"/>
      <c r="F19" s="421"/>
      <c r="G19" s="421"/>
      <c r="H19" s="421"/>
      <c r="I19" s="421"/>
      <c r="J19" s="421"/>
      <c r="K19" s="421"/>
      <c r="L19" s="421"/>
      <c r="M19" s="421"/>
      <c r="N19" s="421"/>
      <c r="S19" s="516" t="s">
        <v>404</v>
      </c>
      <c r="T19" s="516" t="s">
        <v>405</v>
      </c>
      <c r="U19" s="516">
        <v>42</v>
      </c>
    </row>
    <row r="20" spans="1:21" ht="25.5" x14ac:dyDescent="0.2">
      <c r="A20" s="531" t="s">
        <v>358</v>
      </c>
      <c r="B20" s="532"/>
      <c r="C20" s="942" t="s">
        <v>359</v>
      </c>
      <c r="D20" s="942"/>
      <c r="E20" s="942"/>
      <c r="F20" s="942"/>
      <c r="G20" s="942"/>
      <c r="H20" s="942"/>
      <c r="I20" s="942"/>
      <c r="J20" s="942"/>
      <c r="K20" s="942"/>
      <c r="L20" s="942"/>
      <c r="M20" s="942"/>
      <c r="N20" s="942"/>
      <c r="S20" s="516" t="s">
        <v>406</v>
      </c>
      <c r="T20" s="516" t="s">
        <v>407</v>
      </c>
      <c r="U20" s="516">
        <v>38</v>
      </c>
    </row>
    <row r="21" spans="1:21" ht="12.75" x14ac:dyDescent="0.2">
      <c r="A21" s="506"/>
      <c r="B21" s="506"/>
      <c r="C21" s="942"/>
      <c r="D21" s="942"/>
      <c r="E21" s="942"/>
      <c r="F21" s="942"/>
      <c r="G21" s="942"/>
      <c r="H21" s="942"/>
      <c r="I21" s="942"/>
      <c r="J21" s="942"/>
      <c r="K21" s="942"/>
      <c r="L21" s="942"/>
      <c r="M21" s="942"/>
      <c r="N21" s="942"/>
      <c r="S21" s="516" t="s">
        <v>408</v>
      </c>
      <c r="T21" s="516" t="s">
        <v>409</v>
      </c>
      <c r="U21" s="516">
        <v>100</v>
      </c>
    </row>
    <row r="22" spans="1:21" ht="12.75" x14ac:dyDescent="0.2">
      <c r="A22" s="505" t="s">
        <v>360</v>
      </c>
      <c r="B22" s="421"/>
      <c r="C22" s="421"/>
      <c r="D22" s="505" t="s">
        <v>372</v>
      </c>
      <c r="E22" s="505"/>
      <c r="F22" s="505"/>
      <c r="G22" s="505"/>
      <c r="H22" s="505"/>
      <c r="I22" s="505"/>
      <c r="J22" s="505"/>
      <c r="K22" s="505"/>
      <c r="L22" s="505"/>
      <c r="M22" s="505"/>
      <c r="N22" s="505"/>
      <c r="S22" s="922" t="s">
        <v>410</v>
      </c>
      <c r="T22" s="923"/>
      <c r="U22" s="924"/>
    </row>
    <row r="23" spans="1:21" ht="12.75" x14ac:dyDescent="0.2">
      <c r="A23" s="271" t="s">
        <v>620</v>
      </c>
      <c r="B23" s="421"/>
      <c r="C23" s="421"/>
      <c r="D23" s="505"/>
      <c r="E23" s="505"/>
      <c r="F23" s="505"/>
      <c r="G23" s="505"/>
      <c r="H23" s="505"/>
      <c r="I23" s="505"/>
      <c r="J23" s="505"/>
      <c r="K23" s="505"/>
      <c r="L23" s="505"/>
      <c r="M23" s="505"/>
      <c r="N23" s="505"/>
      <c r="S23" s="516" t="s">
        <v>411</v>
      </c>
      <c r="T23" s="516" t="s">
        <v>412</v>
      </c>
      <c r="U23" s="516">
        <v>1</v>
      </c>
    </row>
    <row r="24" spans="1:21" ht="12.75" x14ac:dyDescent="0.2">
      <c r="A24" s="414" t="s">
        <v>361</v>
      </c>
      <c r="S24" s="516" t="s">
        <v>413</v>
      </c>
      <c r="T24" s="516" t="s">
        <v>414</v>
      </c>
      <c r="U24" s="516">
        <v>6</v>
      </c>
    </row>
    <row r="25" spans="1:21" ht="25.5" x14ac:dyDescent="0.2">
      <c r="S25" s="516" t="s">
        <v>415</v>
      </c>
      <c r="T25" s="516" t="s">
        <v>416</v>
      </c>
      <c r="U25" s="516">
        <v>11</v>
      </c>
    </row>
    <row r="26" spans="1:21" ht="12.75" x14ac:dyDescent="0.2">
      <c r="S26" s="516" t="s">
        <v>417</v>
      </c>
      <c r="T26" s="516" t="s">
        <v>418</v>
      </c>
      <c r="U26" s="516">
        <v>5</v>
      </c>
    </row>
    <row r="27" spans="1:21" ht="89.25" x14ac:dyDescent="0.2">
      <c r="S27" s="516" t="s">
        <v>419</v>
      </c>
      <c r="T27" s="516" t="s">
        <v>420</v>
      </c>
      <c r="U27" s="516">
        <v>8</v>
      </c>
    </row>
    <row r="28" spans="1:21" ht="38.25" x14ac:dyDescent="0.2">
      <c r="S28" s="516" t="s">
        <v>421</v>
      </c>
      <c r="T28" s="516" t="s">
        <v>422</v>
      </c>
      <c r="U28" s="516">
        <v>9</v>
      </c>
    </row>
    <row r="29" spans="1:21" ht="12.75" x14ac:dyDescent="0.2">
      <c r="S29" s="516" t="s">
        <v>423</v>
      </c>
      <c r="T29" s="516" t="s">
        <v>424</v>
      </c>
      <c r="U29" s="516">
        <v>2</v>
      </c>
    </row>
    <row r="30" spans="1:21" ht="12.75" x14ac:dyDescent="0.2">
      <c r="S30" s="516" t="s">
        <v>425</v>
      </c>
      <c r="T30" s="516" t="s">
        <v>426</v>
      </c>
      <c r="U30" s="516">
        <v>7</v>
      </c>
    </row>
    <row r="31" spans="1:21" ht="38.25" x14ac:dyDescent="0.2">
      <c r="S31" s="516" t="s">
        <v>427</v>
      </c>
      <c r="T31" s="516" t="s">
        <v>428</v>
      </c>
      <c r="U31" s="516">
        <v>93</v>
      </c>
    </row>
    <row r="32" spans="1:21" ht="12.75" x14ac:dyDescent="0.2">
      <c r="S32" s="516" t="s">
        <v>429</v>
      </c>
      <c r="T32" s="516" t="s">
        <v>430</v>
      </c>
      <c r="U32" s="516">
        <v>12</v>
      </c>
    </row>
    <row r="33" spans="19:21" s="414" customFormat="1" ht="12.75" x14ac:dyDescent="0.2">
      <c r="S33" s="516" t="s">
        <v>431</v>
      </c>
      <c r="T33" s="516" t="s">
        <v>432</v>
      </c>
      <c r="U33" s="516">
        <v>4</v>
      </c>
    </row>
    <row r="34" spans="19:21" s="414" customFormat="1" ht="12.75" x14ac:dyDescent="0.2">
      <c r="S34" s="516" t="s">
        <v>433</v>
      </c>
      <c r="T34" s="516" t="s">
        <v>434</v>
      </c>
      <c r="U34" s="516">
        <v>10</v>
      </c>
    </row>
    <row r="35" spans="19:21" s="414" customFormat="1" ht="25.5" x14ac:dyDescent="0.2">
      <c r="S35" s="516" t="s">
        <v>435</v>
      </c>
      <c r="T35" s="516" t="s">
        <v>436</v>
      </c>
      <c r="U35" s="516">
        <v>137</v>
      </c>
    </row>
    <row r="36" spans="19:21" s="414" customFormat="1" ht="25.5" x14ac:dyDescent="0.2">
      <c r="S36" s="516" t="s">
        <v>437</v>
      </c>
      <c r="T36" s="516" t="s">
        <v>438</v>
      </c>
      <c r="U36" s="516">
        <v>14</v>
      </c>
    </row>
    <row r="37" spans="19:21" s="414" customFormat="1" ht="12.75" x14ac:dyDescent="0.2">
      <c r="S37" s="922" t="s">
        <v>439</v>
      </c>
      <c r="T37" s="923"/>
      <c r="U37" s="924"/>
    </row>
    <row r="38" spans="19:21" s="414" customFormat="1" ht="25.5" x14ac:dyDescent="0.2">
      <c r="S38" s="516" t="s">
        <v>440</v>
      </c>
      <c r="T38" s="516" t="s">
        <v>441</v>
      </c>
      <c r="U38" s="516">
        <v>19</v>
      </c>
    </row>
    <row r="39" spans="19:21" s="414" customFormat="1" ht="12.75" x14ac:dyDescent="0.2">
      <c r="S39" s="516" t="s">
        <v>442</v>
      </c>
      <c r="T39" s="516" t="s">
        <v>443</v>
      </c>
      <c r="U39" s="516">
        <v>18</v>
      </c>
    </row>
    <row r="40" spans="19:21" s="414" customFormat="1" ht="38.25" x14ac:dyDescent="0.2">
      <c r="S40" s="516" t="s">
        <v>444</v>
      </c>
      <c r="T40" s="516" t="s">
        <v>445</v>
      </c>
      <c r="U40" s="516">
        <v>15</v>
      </c>
    </row>
    <row r="41" spans="19:21" s="414" customFormat="1" ht="38.25" x14ac:dyDescent="0.2">
      <c r="S41" s="516" t="s">
        <v>446</v>
      </c>
      <c r="T41" s="516" t="s">
        <v>447</v>
      </c>
      <c r="U41" s="516">
        <v>16</v>
      </c>
    </row>
    <row r="42" spans="19:21" s="414" customFormat="1" ht="25.5" x14ac:dyDescent="0.2">
      <c r="S42" s="516" t="s">
        <v>448</v>
      </c>
      <c r="T42" s="516" t="s">
        <v>449</v>
      </c>
      <c r="U42" s="516">
        <v>17</v>
      </c>
    </row>
    <row r="43" spans="19:21" s="414" customFormat="1" ht="12.75" x14ac:dyDescent="0.2">
      <c r="S43" s="516" t="s">
        <v>450</v>
      </c>
      <c r="T43" s="516" t="s">
        <v>451</v>
      </c>
      <c r="U43" s="516">
        <v>90</v>
      </c>
    </row>
    <row r="44" spans="19:21" s="414" customFormat="1" ht="12.75" x14ac:dyDescent="0.2">
      <c r="S44" s="922" t="s">
        <v>452</v>
      </c>
      <c r="T44" s="923"/>
      <c r="U44" s="924"/>
    </row>
    <row r="45" spans="19:21" s="414" customFormat="1" ht="12.75" x14ac:dyDescent="0.2">
      <c r="S45" s="516" t="s">
        <v>453</v>
      </c>
      <c r="T45" s="516" t="s">
        <v>454</v>
      </c>
      <c r="U45" s="516">
        <v>92</v>
      </c>
    </row>
    <row r="46" spans="19:21" s="414" customFormat="1" ht="12.75" x14ac:dyDescent="0.2">
      <c r="S46" s="516" t="s">
        <v>455</v>
      </c>
      <c r="T46" s="516" t="s">
        <v>456</v>
      </c>
      <c r="U46" s="516">
        <v>25</v>
      </c>
    </row>
    <row r="47" spans="19:21" s="414" customFormat="1" ht="38.25" x14ac:dyDescent="0.2">
      <c r="S47" s="516" t="s">
        <v>457</v>
      </c>
      <c r="T47" s="516" t="s">
        <v>458</v>
      </c>
      <c r="U47" s="516">
        <v>23</v>
      </c>
    </row>
    <row r="48" spans="19:21" s="414" customFormat="1" ht="38.25" x14ac:dyDescent="0.2">
      <c r="S48" s="516" t="s">
        <v>459</v>
      </c>
      <c r="T48" s="516" t="s">
        <v>460</v>
      </c>
      <c r="U48" s="516">
        <v>24</v>
      </c>
    </row>
    <row r="49" spans="19:21" s="414" customFormat="1" ht="12.75" x14ac:dyDescent="0.2">
      <c r="S49" s="516" t="s">
        <v>461</v>
      </c>
      <c r="T49" s="516" t="s">
        <v>462</v>
      </c>
      <c r="U49" s="516">
        <v>21</v>
      </c>
    </row>
    <row r="50" spans="19:21" s="414" customFormat="1" ht="25.5" x14ac:dyDescent="0.2">
      <c r="S50" s="516" t="s">
        <v>463</v>
      </c>
      <c r="T50" s="516" t="s">
        <v>464</v>
      </c>
      <c r="U50" s="516">
        <v>26</v>
      </c>
    </row>
    <row r="51" spans="19:21" s="414" customFormat="1" ht="12.75" x14ac:dyDescent="0.2">
      <c r="S51" s="516" t="s">
        <v>465</v>
      </c>
      <c r="T51" s="516" t="s">
        <v>466</v>
      </c>
      <c r="U51" s="516">
        <v>22</v>
      </c>
    </row>
    <row r="52" spans="19:21" s="414" customFormat="1" ht="25.5" x14ac:dyDescent="0.2">
      <c r="S52" s="516" t="s">
        <v>467</v>
      </c>
      <c r="T52" s="516" t="s">
        <v>468</v>
      </c>
      <c r="U52" s="516">
        <v>20</v>
      </c>
    </row>
    <row r="53" spans="19:21" s="414" customFormat="1" ht="25.5" x14ac:dyDescent="0.2">
      <c r="S53" s="516" t="s">
        <v>469</v>
      </c>
      <c r="T53" s="516" t="s">
        <v>470</v>
      </c>
      <c r="U53" s="516">
        <v>101</v>
      </c>
    </row>
    <row r="54" spans="19:21" s="414" customFormat="1" ht="12.75" x14ac:dyDescent="0.2">
      <c r="S54" s="922" t="s">
        <v>471</v>
      </c>
      <c r="T54" s="923"/>
      <c r="U54" s="924"/>
    </row>
    <row r="55" spans="19:21" s="414" customFormat="1" ht="12.75" x14ac:dyDescent="0.2">
      <c r="S55" s="516" t="s">
        <v>472</v>
      </c>
      <c r="T55" s="516" t="s">
        <v>473</v>
      </c>
      <c r="U55" s="516">
        <v>27</v>
      </c>
    </row>
    <row r="56" spans="19:21" s="414" customFormat="1" ht="25.5" x14ac:dyDescent="0.2">
      <c r="S56" s="516" t="s">
        <v>474</v>
      </c>
      <c r="T56" s="516" t="s">
        <v>475</v>
      </c>
      <c r="U56" s="516">
        <v>89</v>
      </c>
    </row>
    <row r="57" spans="19:21" s="414" customFormat="1" ht="25.5" x14ac:dyDescent="0.2">
      <c r="S57" s="516" t="s">
        <v>476</v>
      </c>
      <c r="T57" s="516" t="s">
        <v>477</v>
      </c>
      <c r="U57" s="516">
        <v>76</v>
      </c>
    </row>
    <row r="58" spans="19:21" s="414" customFormat="1" ht="25.5" x14ac:dyDescent="0.2">
      <c r="S58" s="516" t="s">
        <v>478</v>
      </c>
      <c r="T58" s="516" t="s">
        <v>479</v>
      </c>
      <c r="U58" s="516">
        <v>28</v>
      </c>
    </row>
    <row r="59" spans="19:21" s="414" customFormat="1" ht="12.75" x14ac:dyDescent="0.2">
      <c r="S59" s="516" t="s">
        <v>480</v>
      </c>
      <c r="T59" s="516" t="s">
        <v>481</v>
      </c>
      <c r="U59" s="516">
        <v>70</v>
      </c>
    </row>
    <row r="60" spans="19:21" s="414" customFormat="1" ht="25.5" x14ac:dyDescent="0.2">
      <c r="S60" s="516" t="s">
        <v>482</v>
      </c>
      <c r="T60" s="516" t="s">
        <v>483</v>
      </c>
      <c r="U60" s="516">
        <v>71</v>
      </c>
    </row>
    <row r="61" spans="19:21" s="414" customFormat="1" ht="12.75" x14ac:dyDescent="0.2">
      <c r="S61" s="516" t="s">
        <v>484</v>
      </c>
      <c r="T61" s="516" t="s">
        <v>485</v>
      </c>
      <c r="U61" s="516">
        <v>69</v>
      </c>
    </row>
    <row r="62" spans="19:21" s="414" customFormat="1" ht="12.75" x14ac:dyDescent="0.2">
      <c r="S62" s="922" t="s">
        <v>486</v>
      </c>
      <c r="T62" s="923"/>
      <c r="U62" s="924"/>
    </row>
    <row r="63" spans="19:21" s="414" customFormat="1" ht="12.75" x14ac:dyDescent="0.2">
      <c r="S63" s="516" t="s">
        <v>487</v>
      </c>
      <c r="T63" s="516" t="s">
        <v>488</v>
      </c>
      <c r="U63" s="516">
        <v>29</v>
      </c>
    </row>
    <row r="64" spans="19:21" s="414" customFormat="1" ht="12.75" x14ac:dyDescent="0.2">
      <c r="S64" s="516" t="s">
        <v>489</v>
      </c>
      <c r="T64" s="516" t="s">
        <v>490</v>
      </c>
      <c r="U64" s="516">
        <v>102</v>
      </c>
    </row>
    <row r="65" spans="19:21" s="414" customFormat="1" ht="12.75" x14ac:dyDescent="0.2">
      <c r="S65" s="516" t="s">
        <v>491</v>
      </c>
      <c r="T65" s="516" t="s">
        <v>492</v>
      </c>
      <c r="U65" s="516">
        <v>31</v>
      </c>
    </row>
    <row r="66" spans="19:21" s="414" customFormat="1" ht="12.75" x14ac:dyDescent="0.2">
      <c r="S66" s="516" t="s">
        <v>493</v>
      </c>
      <c r="T66" s="516" t="s">
        <v>494</v>
      </c>
      <c r="U66" s="516">
        <v>30</v>
      </c>
    </row>
    <row r="67" spans="19:21" s="414" customFormat="1" ht="12.75" x14ac:dyDescent="0.2">
      <c r="S67" s="922" t="s">
        <v>495</v>
      </c>
      <c r="T67" s="923"/>
      <c r="U67" s="924"/>
    </row>
    <row r="68" spans="19:21" s="414" customFormat="1" ht="12.75" x14ac:dyDescent="0.2">
      <c r="S68" s="516" t="s">
        <v>496</v>
      </c>
      <c r="T68" s="516" t="s">
        <v>497</v>
      </c>
      <c r="U68" s="516">
        <v>34</v>
      </c>
    </row>
    <row r="69" spans="19:21" s="414" customFormat="1" ht="12.75" x14ac:dyDescent="0.2">
      <c r="S69" s="516" t="s">
        <v>498</v>
      </c>
      <c r="T69" s="516" t="s">
        <v>499</v>
      </c>
      <c r="U69" s="516">
        <v>33</v>
      </c>
    </row>
    <row r="70" spans="19:21" s="414" customFormat="1" ht="25.5" x14ac:dyDescent="0.2">
      <c r="S70" s="516" t="s">
        <v>500</v>
      </c>
      <c r="T70" s="516" t="s">
        <v>501</v>
      </c>
      <c r="U70" s="516">
        <v>64</v>
      </c>
    </row>
    <row r="71" spans="19:21" s="414" customFormat="1" ht="12.75" x14ac:dyDescent="0.2">
      <c r="S71" s="922" t="s">
        <v>502</v>
      </c>
      <c r="T71" s="923"/>
      <c r="U71" s="924"/>
    </row>
    <row r="72" spans="19:21" s="414" customFormat="1" ht="25.5" x14ac:dyDescent="0.2">
      <c r="S72" s="516" t="s">
        <v>503</v>
      </c>
      <c r="T72" s="516" t="s">
        <v>504</v>
      </c>
      <c r="U72" s="516">
        <v>45</v>
      </c>
    </row>
    <row r="73" spans="19:21" s="414" customFormat="1" ht="12.75" x14ac:dyDescent="0.2">
      <c r="S73" s="516" t="s">
        <v>505</v>
      </c>
      <c r="T73" s="516" t="s">
        <v>506</v>
      </c>
      <c r="U73" s="516">
        <v>73</v>
      </c>
    </row>
    <row r="74" spans="19:21" s="414" customFormat="1" ht="25.5" x14ac:dyDescent="0.2">
      <c r="S74" s="516" t="s">
        <v>507</v>
      </c>
      <c r="T74" s="516" t="s">
        <v>508</v>
      </c>
      <c r="U74" s="516">
        <v>37</v>
      </c>
    </row>
    <row r="75" spans="19:21" s="414" customFormat="1" ht="12.75" x14ac:dyDescent="0.2">
      <c r="S75" s="516" t="s">
        <v>509</v>
      </c>
      <c r="T75" s="516" t="s">
        <v>510</v>
      </c>
      <c r="U75" s="516">
        <v>104</v>
      </c>
    </row>
    <row r="76" spans="19:21" s="414" customFormat="1" ht="25.5" x14ac:dyDescent="0.2">
      <c r="S76" s="516" t="s">
        <v>511</v>
      </c>
      <c r="T76" s="516" t="s">
        <v>512</v>
      </c>
      <c r="U76" s="516">
        <v>39</v>
      </c>
    </row>
    <row r="77" spans="19:21" s="414" customFormat="1" ht="12.75" x14ac:dyDescent="0.2">
      <c r="S77" s="516" t="s">
        <v>513</v>
      </c>
      <c r="T77" s="516" t="s">
        <v>514</v>
      </c>
      <c r="U77" s="516">
        <v>67</v>
      </c>
    </row>
    <row r="78" spans="19:21" s="414" customFormat="1" ht="12.75" x14ac:dyDescent="0.2">
      <c r="S78" s="516" t="s">
        <v>515</v>
      </c>
      <c r="T78" s="516" t="s">
        <v>516</v>
      </c>
      <c r="U78" s="516">
        <v>134</v>
      </c>
    </row>
    <row r="79" spans="19:21" s="414" customFormat="1" ht="12.75" x14ac:dyDescent="0.2">
      <c r="S79" s="516" t="s">
        <v>517</v>
      </c>
      <c r="T79" s="516" t="s">
        <v>518</v>
      </c>
      <c r="U79" s="516">
        <v>43</v>
      </c>
    </row>
    <row r="80" spans="19:21" s="414" customFormat="1" ht="25.5" x14ac:dyDescent="0.2">
      <c r="S80" s="516" t="s">
        <v>519</v>
      </c>
      <c r="T80" s="516" t="s">
        <v>520</v>
      </c>
      <c r="U80" s="516">
        <v>40</v>
      </c>
    </row>
    <row r="81" spans="19:21" s="414" customFormat="1" ht="25.5" x14ac:dyDescent="0.2">
      <c r="S81" s="516" t="s">
        <v>521</v>
      </c>
      <c r="T81" s="516" t="s">
        <v>522</v>
      </c>
      <c r="U81" s="516">
        <v>41</v>
      </c>
    </row>
    <row r="82" spans="19:21" s="414" customFormat="1" ht="25.5" x14ac:dyDescent="0.2">
      <c r="S82" s="516" t="s">
        <v>523</v>
      </c>
      <c r="T82" s="516" t="s">
        <v>524</v>
      </c>
      <c r="U82" s="516">
        <v>110</v>
      </c>
    </row>
    <row r="83" spans="19:21" s="414" customFormat="1" ht="25.5" x14ac:dyDescent="0.2">
      <c r="S83" s="516" t="s">
        <v>525</v>
      </c>
      <c r="T83" s="516" t="s">
        <v>501</v>
      </c>
      <c r="U83" s="516">
        <v>66</v>
      </c>
    </row>
    <row r="84" spans="19:21" s="414" customFormat="1" ht="25.5" x14ac:dyDescent="0.2">
      <c r="S84" s="516" t="s">
        <v>526</v>
      </c>
      <c r="T84" s="516" t="s">
        <v>501</v>
      </c>
      <c r="U84" s="516">
        <v>98</v>
      </c>
    </row>
    <row r="85" spans="19:21" s="414" customFormat="1" ht="25.5" x14ac:dyDescent="0.2">
      <c r="S85" s="516" t="s">
        <v>527</v>
      </c>
      <c r="T85" s="516" t="s">
        <v>528</v>
      </c>
      <c r="U85" s="516">
        <v>59</v>
      </c>
    </row>
    <row r="86" spans="19:21" s="414" customFormat="1" ht="12.75" x14ac:dyDescent="0.2">
      <c r="S86" s="922" t="s">
        <v>529</v>
      </c>
      <c r="T86" s="923"/>
      <c r="U86" s="924"/>
    </row>
    <row r="87" spans="19:21" s="414" customFormat="1" ht="12.75" x14ac:dyDescent="0.2">
      <c r="S87" s="516" t="s">
        <v>530</v>
      </c>
      <c r="T87" s="516" t="s">
        <v>531</v>
      </c>
      <c r="U87" s="516">
        <v>48</v>
      </c>
    </row>
    <row r="88" spans="19:21" s="414" customFormat="1" ht="38.25" x14ac:dyDescent="0.2">
      <c r="S88" s="516" t="s">
        <v>532</v>
      </c>
      <c r="T88" s="516" t="s">
        <v>533</v>
      </c>
      <c r="U88" s="516">
        <v>127</v>
      </c>
    </row>
    <row r="89" spans="19:21" s="414" customFormat="1" ht="51" x14ac:dyDescent="0.2">
      <c r="S89" s="516" t="s">
        <v>534</v>
      </c>
      <c r="T89" s="516" t="s">
        <v>535</v>
      </c>
      <c r="U89" s="516">
        <v>49</v>
      </c>
    </row>
    <row r="90" spans="19:21" s="414" customFormat="1" ht="25.5" x14ac:dyDescent="0.2">
      <c r="S90" s="516" t="s">
        <v>536</v>
      </c>
      <c r="T90" s="516">
        <v>24</v>
      </c>
      <c r="U90" s="516">
        <v>136</v>
      </c>
    </row>
    <row r="91" spans="19:21" s="414" customFormat="1" ht="25.5" x14ac:dyDescent="0.2">
      <c r="S91" s="516" t="s">
        <v>537</v>
      </c>
      <c r="T91" s="516" t="s">
        <v>538</v>
      </c>
      <c r="U91" s="516">
        <v>112</v>
      </c>
    </row>
    <row r="92" spans="19:21" s="414" customFormat="1" ht="25.5" x14ac:dyDescent="0.2">
      <c r="S92" s="516" t="s">
        <v>539</v>
      </c>
      <c r="T92" s="516" t="s">
        <v>540</v>
      </c>
      <c r="U92" s="516">
        <v>46</v>
      </c>
    </row>
    <row r="93" spans="19:21" s="414" customFormat="1" ht="25.5" x14ac:dyDescent="0.2">
      <c r="S93" s="516" t="s">
        <v>541</v>
      </c>
      <c r="T93" s="516" t="s">
        <v>542</v>
      </c>
      <c r="U93" s="516">
        <v>47</v>
      </c>
    </row>
    <row r="94" spans="19:21" s="414" customFormat="1" ht="38.25" x14ac:dyDescent="0.2">
      <c r="S94" s="516" t="s">
        <v>543</v>
      </c>
      <c r="T94" s="516" t="s">
        <v>544</v>
      </c>
      <c r="U94" s="516">
        <v>51</v>
      </c>
    </row>
    <row r="95" spans="19:21" s="414" customFormat="1" ht="25.5" x14ac:dyDescent="0.2">
      <c r="S95" s="516" t="s">
        <v>545</v>
      </c>
      <c r="T95" s="516" t="s">
        <v>546</v>
      </c>
      <c r="U95" s="516">
        <v>52</v>
      </c>
    </row>
    <row r="96" spans="19:21" s="414" customFormat="1" ht="25.5" x14ac:dyDescent="0.2">
      <c r="S96" s="516" t="s">
        <v>547</v>
      </c>
      <c r="T96" s="516" t="s">
        <v>548</v>
      </c>
      <c r="U96" s="516">
        <v>54</v>
      </c>
    </row>
    <row r="97" spans="19:21" s="414" customFormat="1" ht="38.25" x14ac:dyDescent="0.2">
      <c r="S97" s="516" t="s">
        <v>549</v>
      </c>
      <c r="T97" s="516" t="s">
        <v>550</v>
      </c>
      <c r="U97" s="516">
        <v>128</v>
      </c>
    </row>
    <row r="98" spans="19:21" s="414" customFormat="1" ht="25.5" x14ac:dyDescent="0.2">
      <c r="S98" s="516" t="s">
        <v>551</v>
      </c>
      <c r="T98" s="516" t="s">
        <v>552</v>
      </c>
      <c r="U98" s="516">
        <v>109</v>
      </c>
    </row>
    <row r="99" spans="19:21" s="414" customFormat="1" ht="38.25" x14ac:dyDescent="0.2">
      <c r="S99" s="516" t="s">
        <v>553</v>
      </c>
      <c r="T99" s="516" t="s">
        <v>554</v>
      </c>
      <c r="U99" s="516">
        <v>111</v>
      </c>
    </row>
    <row r="100" spans="19:21" s="414" customFormat="1" ht="25.5" x14ac:dyDescent="0.2">
      <c r="S100" s="516" t="s">
        <v>555</v>
      </c>
      <c r="T100" s="516" t="s">
        <v>556</v>
      </c>
      <c r="U100" s="516">
        <v>57</v>
      </c>
    </row>
    <row r="101" spans="19:21" s="414" customFormat="1" ht="38.25" x14ac:dyDescent="0.2">
      <c r="S101" s="516" t="s">
        <v>557</v>
      </c>
      <c r="T101" s="516" t="s">
        <v>558</v>
      </c>
      <c r="U101" s="516">
        <v>58</v>
      </c>
    </row>
    <row r="102" spans="19:21" s="414" customFormat="1" ht="38.25" x14ac:dyDescent="0.2">
      <c r="S102" s="516" t="s">
        <v>559</v>
      </c>
      <c r="T102" s="516" t="s">
        <v>560</v>
      </c>
      <c r="U102" s="516">
        <v>94</v>
      </c>
    </row>
    <row r="103" spans="19:21" s="414" customFormat="1" ht="12.75" x14ac:dyDescent="0.2">
      <c r="S103" s="922" t="s">
        <v>561</v>
      </c>
      <c r="T103" s="923"/>
      <c r="U103" s="924"/>
    </row>
    <row r="104" spans="19:21" s="414" customFormat="1" ht="12.75" x14ac:dyDescent="0.2">
      <c r="S104" s="516" t="s">
        <v>562</v>
      </c>
      <c r="T104" s="516" t="s">
        <v>563</v>
      </c>
      <c r="U104" s="516">
        <v>114</v>
      </c>
    </row>
    <row r="105" spans="19:21" s="414" customFormat="1" ht="25.5" x14ac:dyDescent="0.2">
      <c r="S105" s="516" t="s">
        <v>564</v>
      </c>
      <c r="T105" s="516" t="s">
        <v>565</v>
      </c>
      <c r="U105" s="516">
        <v>115</v>
      </c>
    </row>
    <row r="106" spans="19:21" s="414" customFormat="1" ht="25.5" x14ac:dyDescent="0.2">
      <c r="S106" s="516" t="s">
        <v>566</v>
      </c>
      <c r="T106" s="516" t="s">
        <v>567</v>
      </c>
      <c r="U106" s="516">
        <v>116</v>
      </c>
    </row>
    <row r="107" spans="19:21" s="414" customFormat="1" ht="12.75" x14ac:dyDescent="0.2">
      <c r="S107" s="925" t="s">
        <v>568</v>
      </c>
      <c r="T107" s="926"/>
      <c r="U107" s="927"/>
    </row>
    <row r="108" spans="19:21" s="414" customFormat="1" ht="25.5" x14ac:dyDescent="0.2">
      <c r="S108" s="516" t="s">
        <v>569</v>
      </c>
      <c r="T108" s="516" t="s">
        <v>570</v>
      </c>
      <c r="U108" s="516">
        <v>119</v>
      </c>
    </row>
    <row r="109" spans="19:21" s="414" customFormat="1" ht="25.5" x14ac:dyDescent="0.2">
      <c r="S109" s="516" t="s">
        <v>571</v>
      </c>
      <c r="T109" s="516" t="s">
        <v>572</v>
      </c>
      <c r="U109" s="516">
        <v>97</v>
      </c>
    </row>
    <row r="110" spans="19:21" s="414" customFormat="1" ht="25.5" x14ac:dyDescent="0.2">
      <c r="S110" s="516" t="s">
        <v>573</v>
      </c>
      <c r="T110" s="516" t="s">
        <v>574</v>
      </c>
      <c r="U110" s="516">
        <v>117</v>
      </c>
    </row>
    <row r="111" spans="19:21" s="414" customFormat="1" ht="51" x14ac:dyDescent="0.2">
      <c r="S111" s="516" t="s">
        <v>575</v>
      </c>
      <c r="T111" s="516" t="s">
        <v>576</v>
      </c>
      <c r="U111" s="516">
        <v>118</v>
      </c>
    </row>
    <row r="112" spans="19:21" s="414" customFormat="1" ht="12.75" x14ac:dyDescent="0.2">
      <c r="S112" s="922" t="s">
        <v>577</v>
      </c>
      <c r="T112" s="923"/>
      <c r="U112" s="924"/>
    </row>
    <row r="113" spans="19:21" s="414" customFormat="1" ht="12.75" x14ac:dyDescent="0.2">
      <c r="S113" s="516" t="s">
        <v>578</v>
      </c>
      <c r="T113" s="516" t="s">
        <v>579</v>
      </c>
      <c r="U113" s="516">
        <v>129</v>
      </c>
    </row>
    <row r="114" spans="19:21" s="414" customFormat="1" ht="12.75" x14ac:dyDescent="0.2">
      <c r="S114" s="516" t="s">
        <v>580</v>
      </c>
      <c r="T114" s="516" t="s">
        <v>581</v>
      </c>
      <c r="U114" s="516">
        <v>130</v>
      </c>
    </row>
    <row r="115" spans="19:21" s="414" customFormat="1" ht="25.5" x14ac:dyDescent="0.2">
      <c r="S115" s="516" t="s">
        <v>582</v>
      </c>
      <c r="T115" s="516" t="s">
        <v>583</v>
      </c>
      <c r="U115" s="516">
        <v>131</v>
      </c>
    </row>
    <row r="116" spans="19:21" s="414" customFormat="1" ht="12.75" x14ac:dyDescent="0.2">
      <c r="S116" s="922" t="s">
        <v>584</v>
      </c>
      <c r="T116" s="923"/>
      <c r="U116" s="924"/>
    </row>
    <row r="117" spans="19:21" s="414" customFormat="1" ht="12.75" x14ac:dyDescent="0.2">
      <c r="S117" s="516" t="s">
        <v>585</v>
      </c>
      <c r="T117" s="516" t="s">
        <v>586</v>
      </c>
      <c r="U117" s="516">
        <v>125</v>
      </c>
    </row>
    <row r="118" spans="19:21" s="414" customFormat="1" ht="38.25" x14ac:dyDescent="0.2">
      <c r="S118" s="516" t="s">
        <v>587</v>
      </c>
      <c r="T118" s="516" t="s">
        <v>588</v>
      </c>
      <c r="U118" s="516">
        <v>123</v>
      </c>
    </row>
    <row r="119" spans="19:21" s="414" customFormat="1" ht="51" x14ac:dyDescent="0.2">
      <c r="S119" s="516" t="s">
        <v>589</v>
      </c>
      <c r="T119" s="516" t="s">
        <v>590</v>
      </c>
      <c r="U119" s="516">
        <v>124</v>
      </c>
    </row>
    <row r="120" spans="19:21" s="414" customFormat="1" ht="25.5" x14ac:dyDescent="0.2">
      <c r="S120" s="516" t="s">
        <v>591</v>
      </c>
      <c r="T120" s="516" t="s">
        <v>592</v>
      </c>
      <c r="U120" s="516">
        <v>126</v>
      </c>
    </row>
    <row r="121" spans="19:21" s="414" customFormat="1" ht="25.5" x14ac:dyDescent="0.2">
      <c r="S121" s="516" t="s">
        <v>593</v>
      </c>
      <c r="T121" s="516" t="s">
        <v>594</v>
      </c>
      <c r="U121" s="516">
        <v>132</v>
      </c>
    </row>
    <row r="122" spans="19:21" s="414" customFormat="1" ht="25.5" x14ac:dyDescent="0.2">
      <c r="S122" s="516" t="s">
        <v>595</v>
      </c>
      <c r="T122" s="516" t="s">
        <v>596</v>
      </c>
      <c r="U122" s="516">
        <v>133</v>
      </c>
    </row>
    <row r="123" spans="19:21" s="414" customFormat="1" ht="25.5" x14ac:dyDescent="0.2">
      <c r="S123" s="516" t="s">
        <v>597</v>
      </c>
      <c r="T123" s="516" t="s">
        <v>598</v>
      </c>
      <c r="U123" s="516">
        <v>122</v>
      </c>
    </row>
    <row r="124" spans="19:21" s="414" customFormat="1" ht="12.75" x14ac:dyDescent="0.2">
      <c r="S124" s="922" t="s">
        <v>599</v>
      </c>
      <c r="T124" s="923"/>
      <c r="U124" s="924"/>
    </row>
    <row r="125" spans="19:21" s="414" customFormat="1" ht="12.75" x14ac:dyDescent="0.2">
      <c r="S125" s="922" t="s">
        <v>600</v>
      </c>
      <c r="T125" s="923"/>
      <c r="U125" s="924"/>
    </row>
  </sheetData>
  <mergeCells count="33">
    <mergeCell ref="A8:D8"/>
    <mergeCell ref="A9:D9"/>
    <mergeCell ref="A10:D10"/>
    <mergeCell ref="A11:D11"/>
    <mergeCell ref="A12:D12"/>
    <mergeCell ref="C20:N21"/>
    <mergeCell ref="A13:D13"/>
    <mergeCell ref="A16:D16"/>
    <mergeCell ref="A17:D17"/>
    <mergeCell ref="A18:D18"/>
    <mergeCell ref="A14:D14"/>
    <mergeCell ref="A15:D15"/>
    <mergeCell ref="A2:L2"/>
    <mergeCell ref="A3:L3"/>
    <mergeCell ref="A4:L4"/>
    <mergeCell ref="A6:D6"/>
    <mergeCell ref="A7:D7"/>
    <mergeCell ref="S6:U6"/>
    <mergeCell ref="S11:U11"/>
    <mergeCell ref="S22:U22"/>
    <mergeCell ref="S37:U37"/>
    <mergeCell ref="S44:U44"/>
    <mergeCell ref="S54:U54"/>
    <mergeCell ref="S62:U62"/>
    <mergeCell ref="S67:U67"/>
    <mergeCell ref="S71:U71"/>
    <mergeCell ref="S86:U86"/>
    <mergeCell ref="S125:U125"/>
    <mergeCell ref="S103:U103"/>
    <mergeCell ref="S107:U107"/>
    <mergeCell ref="S112:U112"/>
    <mergeCell ref="S116:U116"/>
    <mergeCell ref="S124:U124"/>
  </mergeCells>
  <pageMargins left="0.39370078740157483" right="0.39370078740157483" top="0.39370078740157483" bottom="0.39370078740157483" header="0" footer="0"/>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0"/>
  <sheetViews>
    <sheetView workbookViewId="0">
      <selection activeCell="Q20" sqref="Q20"/>
    </sheetView>
  </sheetViews>
  <sheetFormatPr baseColWidth="10" defaultColWidth="11.42578125" defaultRowHeight="11.25" x14ac:dyDescent="0.2"/>
  <cols>
    <col min="1" max="1" width="1.85546875" style="414" customWidth="1"/>
    <col min="2" max="2" width="2.42578125" style="414" customWidth="1"/>
    <col min="3" max="3" width="1.28515625" style="414" customWidth="1"/>
    <col min="4" max="4" width="2.28515625" style="414" customWidth="1"/>
    <col min="5" max="5" width="33.42578125" style="414" customWidth="1"/>
    <col min="6" max="6" width="8.7109375" style="415" customWidth="1"/>
    <col min="7" max="9" width="8.85546875" style="414" customWidth="1"/>
    <col min="10" max="10" width="8.85546875" style="414" hidden="1" customWidth="1"/>
    <col min="11" max="15" width="8.85546875" style="414" customWidth="1"/>
    <col min="16" max="16384" width="11.42578125" style="414"/>
  </cols>
  <sheetData>
    <row r="1" spans="1:15" ht="12.75" x14ac:dyDescent="0.2">
      <c r="A1" s="491" t="s">
        <v>351</v>
      </c>
      <c r="O1" s="277" t="s">
        <v>613</v>
      </c>
    </row>
    <row r="2" spans="1:15" ht="12.75" x14ac:dyDescent="0.2">
      <c r="A2" s="422" t="s">
        <v>318</v>
      </c>
      <c r="B2" s="422"/>
      <c r="C2" s="422"/>
      <c r="D2" s="422"/>
      <c r="E2" s="422"/>
      <c r="F2" s="422"/>
      <c r="G2" s="422"/>
      <c r="H2" s="422"/>
      <c r="I2" s="422"/>
      <c r="J2" s="422"/>
      <c r="K2" s="537"/>
      <c r="L2" s="537"/>
      <c r="M2" s="423"/>
    </row>
    <row r="3" spans="1:15" ht="12.75" customHeight="1" x14ac:dyDescent="0.2">
      <c r="A3" s="422" t="s">
        <v>619</v>
      </c>
      <c r="B3" s="422"/>
      <c r="C3" s="422"/>
      <c r="D3" s="422"/>
      <c r="E3" s="422"/>
      <c r="F3" s="422"/>
      <c r="G3" s="422"/>
      <c r="H3" s="422"/>
      <c r="I3" s="422"/>
      <c r="J3" s="422"/>
      <c r="K3" s="416"/>
      <c r="L3" s="416"/>
      <c r="M3" s="423"/>
    </row>
    <row r="4" spans="1:15" ht="12.75" x14ac:dyDescent="0.2">
      <c r="A4" s="932">
        <v>2015</v>
      </c>
      <c r="B4" s="932"/>
      <c r="C4" s="932"/>
      <c r="D4" s="932"/>
      <c r="E4" s="932"/>
      <c r="F4" s="932"/>
      <c r="G4" s="932"/>
      <c r="H4" s="932"/>
      <c r="I4" s="932"/>
      <c r="J4" s="932"/>
      <c r="K4" s="416"/>
      <c r="L4" s="416"/>
    </row>
    <row r="5" spans="1:15" ht="12" thickBot="1" x14ac:dyDescent="0.25">
      <c r="A5" s="417"/>
      <c r="B5" s="417"/>
      <c r="C5" s="417"/>
      <c r="D5" s="417"/>
      <c r="E5" s="417"/>
      <c r="F5" s="418"/>
      <c r="G5" s="418"/>
      <c r="H5" s="418"/>
      <c r="I5" s="418"/>
      <c r="J5" s="418"/>
      <c r="K5" s="417"/>
      <c r="L5" s="417"/>
      <c r="M5" s="424"/>
    </row>
    <row r="6" spans="1:15" ht="50.25" customHeight="1" thickBot="1" x14ac:dyDescent="0.25">
      <c r="A6" s="960" t="s">
        <v>319</v>
      </c>
      <c r="B6" s="961"/>
      <c r="C6" s="961"/>
      <c r="D6" s="961"/>
      <c r="E6" s="961"/>
      <c r="F6" s="425" t="s">
        <v>137</v>
      </c>
      <c r="G6" s="426" t="s">
        <v>140</v>
      </c>
      <c r="H6" s="426" t="s">
        <v>141</v>
      </c>
      <c r="I6" s="594" t="s">
        <v>142</v>
      </c>
      <c r="J6" s="426" t="s">
        <v>143</v>
      </c>
      <c r="K6" s="426" t="s">
        <v>144</v>
      </c>
      <c r="L6" s="426" t="s">
        <v>145</v>
      </c>
      <c r="M6" s="426" t="s">
        <v>618</v>
      </c>
      <c r="N6" s="427" t="s">
        <v>146</v>
      </c>
      <c r="O6" s="428" t="s">
        <v>139</v>
      </c>
    </row>
    <row r="7" spans="1:15" ht="23.25" customHeight="1" x14ac:dyDescent="0.25">
      <c r="A7" s="962" t="s">
        <v>137</v>
      </c>
      <c r="B7" s="963"/>
      <c r="C7" s="963"/>
      <c r="D7" s="963"/>
      <c r="E7" s="963"/>
      <c r="F7" s="429"/>
      <c r="G7" s="538"/>
      <c r="H7" s="538"/>
      <c r="I7" s="595">
        <f>SUM(I8:I27)</f>
        <v>13063</v>
      </c>
      <c r="J7" s="538"/>
      <c r="K7" s="596"/>
      <c r="L7" s="538"/>
      <c r="M7" s="538"/>
      <c r="N7" s="430"/>
      <c r="O7" s="431"/>
    </row>
    <row r="8" spans="1:15" ht="34.5" customHeight="1" x14ac:dyDescent="0.2">
      <c r="A8" s="954" t="s">
        <v>320</v>
      </c>
      <c r="B8" s="955"/>
      <c r="C8" s="955"/>
      <c r="D8" s="955"/>
      <c r="E8" s="955"/>
      <c r="F8" s="429"/>
      <c r="G8" s="538"/>
      <c r="H8" s="538"/>
      <c r="I8" s="597">
        <v>115</v>
      </c>
      <c r="J8" s="538"/>
      <c r="K8" s="538"/>
      <c r="L8" s="538"/>
      <c r="M8" s="538"/>
      <c r="N8" s="430"/>
      <c r="O8" s="431"/>
    </row>
    <row r="9" spans="1:15" ht="17.25" customHeight="1" x14ac:dyDescent="0.2">
      <c r="A9" s="954" t="s">
        <v>321</v>
      </c>
      <c r="B9" s="955"/>
      <c r="C9" s="955"/>
      <c r="D9" s="955"/>
      <c r="E9" s="955"/>
      <c r="F9" s="429"/>
      <c r="G9" s="538"/>
      <c r="H9" s="538"/>
      <c r="I9" s="597">
        <v>998</v>
      </c>
      <c r="J9" s="538"/>
      <c r="K9" s="538"/>
      <c r="L9" s="538"/>
      <c r="M9" s="538"/>
      <c r="N9" s="430"/>
      <c r="O9" s="431"/>
    </row>
    <row r="10" spans="1:15" ht="39.75" customHeight="1" x14ac:dyDescent="0.2">
      <c r="A10" s="954" t="s">
        <v>322</v>
      </c>
      <c r="B10" s="955"/>
      <c r="C10" s="955"/>
      <c r="D10" s="955"/>
      <c r="E10" s="955"/>
      <c r="F10" s="429"/>
      <c r="G10" s="538"/>
      <c r="H10" s="538"/>
      <c r="I10" s="597">
        <v>130</v>
      </c>
      <c r="J10" s="538"/>
      <c r="K10" s="538"/>
      <c r="L10" s="538"/>
      <c r="M10" s="538"/>
      <c r="N10" s="430"/>
      <c r="O10" s="431"/>
    </row>
    <row r="11" spans="1:15" ht="28.5" customHeight="1" x14ac:dyDescent="0.2">
      <c r="A11" s="954" t="s">
        <v>323</v>
      </c>
      <c r="B11" s="955"/>
      <c r="C11" s="955"/>
      <c r="D11" s="955"/>
      <c r="E11" s="955"/>
      <c r="F11" s="429"/>
      <c r="G11" s="538"/>
      <c r="H11" s="538"/>
      <c r="I11" s="597">
        <v>3501</v>
      </c>
      <c r="J11" s="538"/>
      <c r="K11" s="538"/>
      <c r="L11" s="538"/>
      <c r="M11" s="538"/>
      <c r="N11" s="430"/>
      <c r="O11" s="431"/>
    </row>
    <row r="12" spans="1:15" ht="17.25" customHeight="1" x14ac:dyDescent="0.2">
      <c r="A12" s="954" t="s">
        <v>324</v>
      </c>
      <c r="B12" s="955"/>
      <c r="C12" s="955"/>
      <c r="D12" s="955"/>
      <c r="E12" s="955"/>
      <c r="F12" s="429"/>
      <c r="G12" s="538"/>
      <c r="H12" s="538"/>
      <c r="I12" s="597">
        <v>50</v>
      </c>
      <c r="J12" s="538"/>
      <c r="K12" s="538"/>
      <c r="L12" s="538"/>
      <c r="M12" s="538"/>
      <c r="N12" s="430"/>
      <c r="O12" s="431"/>
    </row>
    <row r="13" spans="1:15" ht="17.25" customHeight="1" x14ac:dyDescent="0.2">
      <c r="A13" s="954" t="s">
        <v>325</v>
      </c>
      <c r="B13" s="955"/>
      <c r="C13" s="955"/>
      <c r="D13" s="955"/>
      <c r="E13" s="955"/>
      <c r="F13" s="429"/>
      <c r="G13" s="538"/>
      <c r="H13" s="538"/>
      <c r="I13" s="597">
        <v>433</v>
      </c>
      <c r="J13" s="538"/>
      <c r="K13" s="538"/>
      <c r="L13" s="538"/>
      <c r="M13" s="538"/>
      <c r="N13" s="430"/>
      <c r="O13" s="431"/>
    </row>
    <row r="14" spans="1:15" ht="17.25" customHeight="1" x14ac:dyDescent="0.2">
      <c r="A14" s="954" t="s">
        <v>326</v>
      </c>
      <c r="B14" s="955"/>
      <c r="C14" s="955"/>
      <c r="D14" s="955"/>
      <c r="E14" s="955"/>
      <c r="F14" s="429"/>
      <c r="G14" s="538"/>
      <c r="H14" s="538"/>
      <c r="I14" s="597">
        <v>311</v>
      </c>
      <c r="J14" s="538"/>
      <c r="K14" s="538"/>
      <c r="L14" s="538"/>
      <c r="M14" s="538"/>
      <c r="N14" s="430"/>
      <c r="O14" s="431"/>
    </row>
    <row r="15" spans="1:15" ht="28.5" customHeight="1" x14ac:dyDescent="0.2">
      <c r="A15" s="954" t="s">
        <v>327</v>
      </c>
      <c r="B15" s="955"/>
      <c r="C15" s="955"/>
      <c r="D15" s="955"/>
      <c r="E15" s="955"/>
      <c r="F15" s="429"/>
      <c r="G15" s="538"/>
      <c r="H15" s="538"/>
      <c r="I15" s="597">
        <v>61</v>
      </c>
      <c r="J15" s="538"/>
      <c r="K15" s="538"/>
      <c r="L15" s="538"/>
      <c r="M15" s="538"/>
      <c r="N15" s="430"/>
      <c r="O15" s="431"/>
    </row>
    <row r="16" spans="1:15" ht="17.25" customHeight="1" x14ac:dyDescent="0.2">
      <c r="A16" s="954" t="s">
        <v>328</v>
      </c>
      <c r="B16" s="955"/>
      <c r="C16" s="955"/>
      <c r="D16" s="955"/>
      <c r="E16" s="955"/>
      <c r="F16" s="429"/>
      <c r="G16" s="538"/>
      <c r="H16" s="538"/>
      <c r="I16" s="597">
        <v>2449</v>
      </c>
      <c r="J16" s="538"/>
      <c r="K16" s="538"/>
      <c r="L16" s="538"/>
      <c r="M16" s="538"/>
      <c r="N16" s="430"/>
      <c r="O16" s="431"/>
    </row>
    <row r="17" spans="1:15" ht="17.25" customHeight="1" x14ac:dyDescent="0.2">
      <c r="A17" s="954" t="s">
        <v>329</v>
      </c>
      <c r="B17" s="955"/>
      <c r="C17" s="955"/>
      <c r="D17" s="955"/>
      <c r="E17" s="955"/>
      <c r="F17" s="429"/>
      <c r="G17" s="538"/>
      <c r="H17" s="538"/>
      <c r="I17" s="597">
        <v>997</v>
      </c>
      <c r="J17" s="538"/>
      <c r="K17" s="538"/>
      <c r="L17" s="538"/>
      <c r="M17" s="538"/>
      <c r="N17" s="430"/>
      <c r="O17" s="431"/>
    </row>
    <row r="18" spans="1:15" ht="17.25" customHeight="1" x14ac:dyDescent="0.2">
      <c r="A18" s="954" t="s">
        <v>330</v>
      </c>
      <c r="B18" s="955"/>
      <c r="C18" s="955"/>
      <c r="D18" s="955"/>
      <c r="E18" s="955"/>
      <c r="F18" s="429"/>
      <c r="G18" s="538"/>
      <c r="H18" s="538"/>
      <c r="I18" s="597">
        <v>901</v>
      </c>
      <c r="J18" s="538"/>
      <c r="K18" s="538"/>
      <c r="L18" s="538"/>
      <c r="M18" s="538"/>
      <c r="N18" s="430"/>
      <c r="O18" s="431"/>
    </row>
    <row r="19" spans="1:15" ht="28.5" customHeight="1" x14ac:dyDescent="0.2">
      <c r="A19" s="954" t="s">
        <v>331</v>
      </c>
      <c r="B19" s="955"/>
      <c r="C19" s="955"/>
      <c r="D19" s="955"/>
      <c r="E19" s="955"/>
      <c r="F19" s="429"/>
      <c r="G19" s="538"/>
      <c r="H19" s="538"/>
      <c r="I19" s="597">
        <v>48</v>
      </c>
      <c r="J19" s="538"/>
      <c r="K19" s="538"/>
      <c r="L19" s="538"/>
      <c r="M19" s="538"/>
      <c r="N19" s="430"/>
      <c r="O19" s="431"/>
    </row>
    <row r="20" spans="1:15" ht="28.5" customHeight="1" x14ac:dyDescent="0.2">
      <c r="A20" s="954" t="s">
        <v>332</v>
      </c>
      <c r="B20" s="955"/>
      <c r="C20" s="955"/>
      <c r="D20" s="955"/>
      <c r="E20" s="955"/>
      <c r="F20" s="429"/>
      <c r="G20" s="538"/>
      <c r="H20" s="538"/>
      <c r="I20" s="597">
        <v>231</v>
      </c>
      <c r="J20" s="538"/>
      <c r="K20" s="538"/>
      <c r="L20" s="538"/>
      <c r="M20" s="538"/>
      <c r="N20" s="430"/>
      <c r="O20" s="431"/>
    </row>
    <row r="21" spans="1:15" ht="17.25" customHeight="1" x14ac:dyDescent="0.2">
      <c r="A21" s="956" t="s">
        <v>333</v>
      </c>
      <c r="B21" s="957"/>
      <c r="C21" s="957"/>
      <c r="D21" s="957"/>
      <c r="E21" s="957"/>
      <c r="F21" s="429"/>
      <c r="G21" s="538"/>
      <c r="H21" s="538"/>
      <c r="I21" s="597">
        <v>1109</v>
      </c>
      <c r="J21" s="538"/>
      <c r="K21" s="538"/>
      <c r="L21" s="538"/>
      <c r="M21" s="538"/>
      <c r="N21" s="430"/>
      <c r="O21" s="431"/>
    </row>
    <row r="22" spans="1:15" ht="17.25" customHeight="1" x14ac:dyDescent="0.2">
      <c r="A22" s="956" t="s">
        <v>334</v>
      </c>
      <c r="B22" s="957"/>
      <c r="C22" s="957"/>
      <c r="D22" s="957"/>
      <c r="E22" s="957"/>
      <c r="F22" s="429"/>
      <c r="G22" s="538"/>
      <c r="H22" s="538"/>
      <c r="I22" s="597">
        <v>1201</v>
      </c>
      <c r="J22" s="538"/>
      <c r="K22" s="538"/>
      <c r="L22" s="538"/>
      <c r="M22" s="538"/>
      <c r="N22" s="430"/>
      <c r="O22" s="431"/>
    </row>
    <row r="23" spans="1:15" ht="28.5" customHeight="1" x14ac:dyDescent="0.2">
      <c r="A23" s="954" t="s">
        <v>335</v>
      </c>
      <c r="B23" s="955"/>
      <c r="C23" s="955"/>
      <c r="D23" s="955"/>
      <c r="E23" s="955"/>
      <c r="F23" s="429"/>
      <c r="G23" s="538"/>
      <c r="H23" s="538"/>
      <c r="I23" s="597">
        <v>231</v>
      </c>
      <c r="J23" s="538"/>
      <c r="K23" s="538"/>
      <c r="L23" s="538"/>
      <c r="M23" s="538"/>
      <c r="N23" s="430"/>
      <c r="O23" s="431"/>
    </row>
    <row r="24" spans="1:15" ht="28.5" customHeight="1" x14ac:dyDescent="0.2">
      <c r="A24" s="954" t="s">
        <v>336</v>
      </c>
      <c r="B24" s="955"/>
      <c r="C24" s="955"/>
      <c r="D24" s="955"/>
      <c r="E24" s="955"/>
      <c r="F24" s="429"/>
      <c r="G24" s="538"/>
      <c r="H24" s="538"/>
      <c r="I24" s="597">
        <v>34</v>
      </c>
      <c r="J24" s="538"/>
      <c r="K24" s="538"/>
      <c r="L24" s="538"/>
      <c r="M24" s="538"/>
      <c r="N24" s="430"/>
      <c r="O24" s="431"/>
    </row>
    <row r="25" spans="1:15" ht="39.75" customHeight="1" x14ac:dyDescent="0.2">
      <c r="A25" s="954" t="s">
        <v>337</v>
      </c>
      <c r="B25" s="955"/>
      <c r="C25" s="955"/>
      <c r="D25" s="955"/>
      <c r="E25" s="955"/>
      <c r="F25" s="429"/>
      <c r="G25" s="538"/>
      <c r="H25" s="538"/>
      <c r="I25" s="597">
        <v>101</v>
      </c>
      <c r="J25" s="538"/>
      <c r="K25" s="538"/>
      <c r="L25" s="538"/>
      <c r="M25" s="538"/>
      <c r="N25" s="430"/>
      <c r="O25" s="431"/>
    </row>
    <row r="26" spans="1:15" ht="28.5" customHeight="1" x14ac:dyDescent="0.2">
      <c r="A26" s="954" t="s">
        <v>338</v>
      </c>
      <c r="B26" s="955"/>
      <c r="C26" s="955"/>
      <c r="D26" s="955"/>
      <c r="E26" s="955"/>
      <c r="F26" s="429"/>
      <c r="G26" s="538"/>
      <c r="H26" s="538"/>
      <c r="I26" s="597">
        <v>132</v>
      </c>
      <c r="J26" s="538"/>
      <c r="K26" s="538"/>
      <c r="L26" s="538"/>
      <c r="M26" s="538"/>
      <c r="N26" s="430"/>
      <c r="O26" s="431"/>
    </row>
    <row r="27" spans="1:15" ht="28.5" customHeight="1" thickBot="1" x14ac:dyDescent="0.25">
      <c r="A27" s="958" t="s">
        <v>339</v>
      </c>
      <c r="B27" s="959"/>
      <c r="C27" s="959"/>
      <c r="D27" s="959"/>
      <c r="E27" s="959"/>
      <c r="F27" s="419"/>
      <c r="G27" s="420"/>
      <c r="H27" s="420"/>
      <c r="I27" s="598">
        <v>30</v>
      </c>
      <c r="J27" s="420"/>
      <c r="K27" s="420"/>
      <c r="L27" s="420"/>
      <c r="M27" s="420"/>
      <c r="N27" s="432"/>
      <c r="O27" s="433"/>
    </row>
    <row r="28" spans="1:15" ht="17.25" customHeight="1" x14ac:dyDescent="0.2">
      <c r="A28" s="414" t="s">
        <v>602</v>
      </c>
      <c r="B28" s="517"/>
      <c r="C28" s="517"/>
      <c r="D28" s="517"/>
      <c r="E28" s="513"/>
      <c r="F28" s="434"/>
      <c r="G28" s="434"/>
      <c r="H28" s="434"/>
      <c r="I28" s="434"/>
      <c r="J28" s="434"/>
      <c r="K28" s="513"/>
      <c r="L28" s="513"/>
      <c r="M28" s="513"/>
    </row>
    <row r="29" spans="1:15" ht="11.25" customHeight="1" thickBot="1" x14ac:dyDescent="0.25">
      <c r="A29" s="414" t="s">
        <v>603</v>
      </c>
      <c r="B29" s="513"/>
      <c r="C29" s="513"/>
      <c r="D29" s="513"/>
      <c r="E29" s="513"/>
      <c r="F29" s="434"/>
      <c r="G29" s="513"/>
      <c r="H29" s="513"/>
      <c r="I29" s="513"/>
      <c r="J29" s="513"/>
      <c r="K29" s="513"/>
      <c r="L29" s="513"/>
      <c r="M29" s="434"/>
    </row>
    <row r="30" spans="1:15" x14ac:dyDescent="0.2">
      <c r="A30" s="517" t="s">
        <v>620</v>
      </c>
    </row>
  </sheetData>
  <mergeCells count="23">
    <mergeCell ref="A27:E27"/>
    <mergeCell ref="A16:E16"/>
    <mergeCell ref="A4:J4"/>
    <mergeCell ref="A6:E6"/>
    <mergeCell ref="A7:E7"/>
    <mergeCell ref="A8:E8"/>
    <mergeCell ref="A9:E9"/>
    <mergeCell ref="A10:E10"/>
    <mergeCell ref="A11:E11"/>
    <mergeCell ref="A12:E12"/>
    <mergeCell ref="A13:E13"/>
    <mergeCell ref="A14:E14"/>
    <mergeCell ref="A15:E15"/>
    <mergeCell ref="A22:E22"/>
    <mergeCell ref="A23:E23"/>
    <mergeCell ref="A24:E24"/>
    <mergeCell ref="A25:E25"/>
    <mergeCell ref="A26:E26"/>
    <mergeCell ref="A17:E17"/>
    <mergeCell ref="A18:E18"/>
    <mergeCell ref="A19:E19"/>
    <mergeCell ref="A20:E20"/>
    <mergeCell ref="A21:E21"/>
  </mergeCells>
  <pageMargins left="0.39370078740157483" right="0.39370078740157483" top="0.39370078740157483" bottom="0.39370078740157483" header="0" footer="0"/>
  <pageSetup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0"/>
  <sheetViews>
    <sheetView workbookViewId="0">
      <selection activeCell="G24" sqref="G24"/>
    </sheetView>
  </sheetViews>
  <sheetFormatPr baseColWidth="10" defaultColWidth="11.42578125" defaultRowHeight="11.25" x14ac:dyDescent="0.2"/>
  <cols>
    <col min="1" max="1" width="1.85546875" style="414" customWidth="1"/>
    <col min="2" max="2" width="2.42578125" style="414" customWidth="1"/>
    <col min="3" max="3" width="1.28515625" style="414" customWidth="1"/>
    <col min="4" max="4" width="2.28515625" style="414" customWidth="1"/>
    <col min="5" max="5" width="33.42578125" style="414" customWidth="1"/>
    <col min="6" max="6" width="21.140625" style="415" customWidth="1"/>
    <col min="7" max="9" width="21.140625" style="414" customWidth="1"/>
    <col min="10" max="16384" width="11.42578125" style="414"/>
  </cols>
  <sheetData>
    <row r="1" spans="1:14" ht="12.75" x14ac:dyDescent="0.2">
      <c r="A1" s="491" t="s">
        <v>351</v>
      </c>
      <c r="I1" s="277" t="s">
        <v>613</v>
      </c>
    </row>
    <row r="2" spans="1:14" ht="12.75" x14ac:dyDescent="0.2">
      <c r="A2" s="422" t="s">
        <v>318</v>
      </c>
      <c r="B2" s="422"/>
      <c r="C2" s="422"/>
      <c r="D2" s="422"/>
      <c r="E2" s="422"/>
      <c r="F2" s="422"/>
      <c r="G2" s="422"/>
      <c r="H2" s="422"/>
      <c r="I2" s="422"/>
    </row>
    <row r="3" spans="1:14" ht="12.75" customHeight="1" x14ac:dyDescent="0.2">
      <c r="A3" s="422" t="s">
        <v>621</v>
      </c>
      <c r="B3" s="422"/>
      <c r="C3" s="422"/>
      <c r="D3" s="422"/>
      <c r="E3" s="422"/>
      <c r="F3" s="422"/>
      <c r="G3" s="422"/>
      <c r="H3" s="422"/>
      <c r="I3" s="422"/>
    </row>
    <row r="4" spans="1:14" ht="12.75" x14ac:dyDescent="0.2">
      <c r="A4" s="932">
        <v>2015</v>
      </c>
      <c r="B4" s="932"/>
      <c r="C4" s="932"/>
      <c r="D4" s="932"/>
      <c r="E4" s="932"/>
      <c r="F4" s="932"/>
      <c r="G4" s="932"/>
      <c r="H4" s="932"/>
      <c r="I4" s="932"/>
    </row>
    <row r="5" spans="1:14" ht="12" thickBot="1" x14ac:dyDescent="0.25">
      <c r="A5" s="417"/>
      <c r="B5" s="417"/>
      <c r="C5" s="417"/>
      <c r="D5" s="417"/>
      <c r="E5" s="417"/>
      <c r="F5" s="418"/>
      <c r="G5" s="418"/>
      <c r="H5" s="418"/>
      <c r="I5" s="418"/>
    </row>
    <row r="6" spans="1:14" ht="50.25" customHeight="1" thickBot="1" x14ac:dyDescent="0.25">
      <c r="A6" s="960" t="s">
        <v>319</v>
      </c>
      <c r="B6" s="961"/>
      <c r="C6" s="961"/>
      <c r="D6" s="961"/>
      <c r="E6" s="961"/>
      <c r="F6" s="425" t="s">
        <v>137</v>
      </c>
      <c r="G6" s="426" t="s">
        <v>610</v>
      </c>
      <c r="H6" s="426" t="s">
        <v>611</v>
      </c>
      <c r="I6" s="428" t="s">
        <v>612</v>
      </c>
      <c r="K6" s="964" t="s">
        <v>622</v>
      </c>
      <c r="L6" s="964"/>
      <c r="M6" s="964"/>
      <c r="N6" s="964"/>
    </row>
    <row r="7" spans="1:14" ht="23.25" customHeight="1" x14ac:dyDescent="0.25">
      <c r="A7" s="962" t="s">
        <v>137</v>
      </c>
      <c r="B7" s="963"/>
      <c r="C7" s="963"/>
      <c r="D7" s="963"/>
      <c r="E7" s="963"/>
      <c r="F7" s="595">
        <f>SUM(F8:F27)</f>
        <v>13063</v>
      </c>
      <c r="G7" s="591">
        <f>SUM(G8:G27)</f>
        <v>5511</v>
      </c>
      <c r="H7" s="591">
        <f>SUM(H8:H27)</f>
        <v>7552</v>
      </c>
      <c r="I7" s="599">
        <f>SUM(I8:I27)</f>
        <v>0</v>
      </c>
    </row>
    <row r="8" spans="1:14" ht="34.5" customHeight="1" x14ac:dyDescent="0.2">
      <c r="A8" s="954" t="s">
        <v>320</v>
      </c>
      <c r="B8" s="955"/>
      <c r="C8" s="955"/>
      <c r="D8" s="955"/>
      <c r="E8" s="955"/>
      <c r="F8" s="597">
        <f>SUM(G8:I8)</f>
        <v>115</v>
      </c>
      <c r="G8" s="592">
        <v>52</v>
      </c>
      <c r="H8" s="592">
        <v>63</v>
      </c>
      <c r="I8" s="600">
        <v>0</v>
      </c>
    </row>
    <row r="9" spans="1:14" ht="17.25" customHeight="1" x14ac:dyDescent="0.2">
      <c r="A9" s="954" t="s">
        <v>321</v>
      </c>
      <c r="B9" s="955"/>
      <c r="C9" s="955"/>
      <c r="D9" s="955"/>
      <c r="E9" s="955"/>
      <c r="F9" s="597">
        <f t="shared" ref="F9:F27" si="0">SUM(G9:I9)</f>
        <v>998</v>
      </c>
      <c r="G9" s="592">
        <v>413</v>
      </c>
      <c r="H9" s="592">
        <v>585</v>
      </c>
      <c r="I9" s="600">
        <v>0</v>
      </c>
    </row>
    <row r="10" spans="1:14" ht="39.75" customHeight="1" x14ac:dyDescent="0.2">
      <c r="A10" s="954" t="s">
        <v>322</v>
      </c>
      <c r="B10" s="955"/>
      <c r="C10" s="955"/>
      <c r="D10" s="955"/>
      <c r="E10" s="955"/>
      <c r="F10" s="597">
        <f t="shared" si="0"/>
        <v>130</v>
      </c>
      <c r="G10" s="592">
        <v>60</v>
      </c>
      <c r="H10" s="592">
        <v>70</v>
      </c>
      <c r="I10" s="600">
        <v>0</v>
      </c>
    </row>
    <row r="11" spans="1:14" ht="28.5" customHeight="1" x14ac:dyDescent="0.2">
      <c r="A11" s="954" t="s">
        <v>323</v>
      </c>
      <c r="B11" s="955"/>
      <c r="C11" s="955"/>
      <c r="D11" s="955"/>
      <c r="E11" s="955"/>
      <c r="F11" s="597">
        <f t="shared" si="0"/>
        <v>3501</v>
      </c>
      <c r="G11" s="592">
        <v>1710</v>
      </c>
      <c r="H11" s="592">
        <v>1791</v>
      </c>
      <c r="I11" s="600">
        <v>0</v>
      </c>
    </row>
    <row r="12" spans="1:14" ht="17.25" customHeight="1" x14ac:dyDescent="0.2">
      <c r="A12" s="954" t="s">
        <v>324</v>
      </c>
      <c r="B12" s="955"/>
      <c r="C12" s="955"/>
      <c r="D12" s="955"/>
      <c r="E12" s="955"/>
      <c r="F12" s="597">
        <f t="shared" si="0"/>
        <v>50</v>
      </c>
      <c r="G12" s="592">
        <v>31</v>
      </c>
      <c r="H12" s="592">
        <v>19</v>
      </c>
      <c r="I12" s="600">
        <v>0</v>
      </c>
    </row>
    <row r="13" spans="1:14" ht="17.25" customHeight="1" x14ac:dyDescent="0.2">
      <c r="A13" s="954" t="s">
        <v>325</v>
      </c>
      <c r="B13" s="955"/>
      <c r="C13" s="955"/>
      <c r="D13" s="955"/>
      <c r="E13" s="955"/>
      <c r="F13" s="597">
        <f t="shared" si="0"/>
        <v>433</v>
      </c>
      <c r="G13" s="592">
        <v>261</v>
      </c>
      <c r="H13" s="592">
        <v>172</v>
      </c>
      <c r="I13" s="600">
        <v>0</v>
      </c>
    </row>
    <row r="14" spans="1:14" ht="17.25" customHeight="1" x14ac:dyDescent="0.2">
      <c r="A14" s="954" t="s">
        <v>326</v>
      </c>
      <c r="B14" s="955"/>
      <c r="C14" s="955"/>
      <c r="D14" s="955"/>
      <c r="E14" s="955"/>
      <c r="F14" s="597">
        <f t="shared" si="0"/>
        <v>311</v>
      </c>
      <c r="G14" s="592">
        <v>147</v>
      </c>
      <c r="H14" s="592">
        <v>164</v>
      </c>
      <c r="I14" s="600">
        <v>0</v>
      </c>
    </row>
    <row r="15" spans="1:14" ht="28.5" customHeight="1" x14ac:dyDescent="0.2">
      <c r="A15" s="954" t="s">
        <v>327</v>
      </c>
      <c r="B15" s="955"/>
      <c r="C15" s="955"/>
      <c r="D15" s="955"/>
      <c r="E15" s="955"/>
      <c r="F15" s="597">
        <f t="shared" si="0"/>
        <v>61</v>
      </c>
      <c r="G15" s="592">
        <v>30</v>
      </c>
      <c r="H15" s="592">
        <v>31</v>
      </c>
      <c r="I15" s="600">
        <v>0</v>
      </c>
    </row>
    <row r="16" spans="1:14" ht="17.25" customHeight="1" x14ac:dyDescent="0.2">
      <c r="A16" s="954" t="s">
        <v>328</v>
      </c>
      <c r="B16" s="955"/>
      <c r="C16" s="955"/>
      <c r="D16" s="955"/>
      <c r="E16" s="955"/>
      <c r="F16" s="597">
        <f t="shared" si="0"/>
        <v>2449</v>
      </c>
      <c r="G16" s="592">
        <v>1055</v>
      </c>
      <c r="H16" s="592">
        <v>1394</v>
      </c>
      <c r="I16" s="600">
        <v>0</v>
      </c>
    </row>
    <row r="17" spans="1:9" ht="17.25" customHeight="1" x14ac:dyDescent="0.2">
      <c r="A17" s="954" t="s">
        <v>329</v>
      </c>
      <c r="B17" s="955"/>
      <c r="C17" s="955"/>
      <c r="D17" s="955"/>
      <c r="E17" s="955"/>
      <c r="F17" s="597">
        <f t="shared" si="0"/>
        <v>997</v>
      </c>
      <c r="G17" s="592">
        <v>604</v>
      </c>
      <c r="H17" s="592">
        <v>393</v>
      </c>
      <c r="I17" s="600">
        <v>0</v>
      </c>
    </row>
    <row r="18" spans="1:9" ht="17.25" customHeight="1" x14ac:dyDescent="0.2">
      <c r="A18" s="954" t="s">
        <v>330</v>
      </c>
      <c r="B18" s="955"/>
      <c r="C18" s="955"/>
      <c r="D18" s="955"/>
      <c r="E18" s="955"/>
      <c r="F18" s="597">
        <f t="shared" si="0"/>
        <v>901</v>
      </c>
      <c r="G18" s="592">
        <v>433</v>
      </c>
      <c r="H18" s="592">
        <v>468</v>
      </c>
      <c r="I18" s="600">
        <v>0</v>
      </c>
    </row>
    <row r="19" spans="1:9" ht="28.5" customHeight="1" x14ac:dyDescent="0.2">
      <c r="A19" s="954" t="s">
        <v>331</v>
      </c>
      <c r="B19" s="955"/>
      <c r="C19" s="955"/>
      <c r="D19" s="955"/>
      <c r="E19" s="955"/>
      <c r="F19" s="597">
        <f t="shared" si="0"/>
        <v>48</v>
      </c>
      <c r="G19" s="592">
        <v>21</v>
      </c>
      <c r="H19" s="592">
        <v>27</v>
      </c>
      <c r="I19" s="600">
        <v>0</v>
      </c>
    </row>
    <row r="20" spans="1:9" ht="28.5" customHeight="1" x14ac:dyDescent="0.2">
      <c r="A20" s="954" t="s">
        <v>332</v>
      </c>
      <c r="B20" s="955"/>
      <c r="C20" s="955"/>
      <c r="D20" s="955"/>
      <c r="E20" s="955"/>
      <c r="F20" s="597">
        <f t="shared" si="0"/>
        <v>231</v>
      </c>
      <c r="G20" s="592">
        <v>88</v>
      </c>
      <c r="H20" s="592">
        <v>143</v>
      </c>
      <c r="I20" s="600">
        <v>0</v>
      </c>
    </row>
    <row r="21" spans="1:9" ht="17.25" customHeight="1" x14ac:dyDescent="0.2">
      <c r="A21" s="956" t="s">
        <v>333</v>
      </c>
      <c r="B21" s="957"/>
      <c r="C21" s="957"/>
      <c r="D21" s="957"/>
      <c r="E21" s="957"/>
      <c r="F21" s="597">
        <f t="shared" si="0"/>
        <v>1109</v>
      </c>
      <c r="G21" s="592">
        <v>454</v>
      </c>
      <c r="H21" s="592">
        <v>655</v>
      </c>
      <c r="I21" s="600">
        <v>0</v>
      </c>
    </row>
    <row r="22" spans="1:9" ht="17.25" customHeight="1" x14ac:dyDescent="0.2">
      <c r="A22" s="956" t="s">
        <v>334</v>
      </c>
      <c r="B22" s="957"/>
      <c r="C22" s="957"/>
      <c r="D22" s="957"/>
      <c r="E22" s="957"/>
      <c r="F22" s="597">
        <f t="shared" si="0"/>
        <v>1201</v>
      </c>
      <c r="G22" s="592">
        <v>0</v>
      </c>
      <c r="H22" s="592">
        <v>1201</v>
      </c>
      <c r="I22" s="600">
        <v>0</v>
      </c>
    </row>
    <row r="23" spans="1:9" ht="28.5" customHeight="1" x14ac:dyDescent="0.2">
      <c r="A23" s="954" t="s">
        <v>335</v>
      </c>
      <c r="B23" s="955"/>
      <c r="C23" s="955"/>
      <c r="D23" s="955"/>
      <c r="E23" s="955"/>
      <c r="F23" s="597">
        <f t="shared" si="0"/>
        <v>231</v>
      </c>
      <c r="G23" s="592">
        <v>0</v>
      </c>
      <c r="H23" s="592">
        <v>231</v>
      </c>
      <c r="I23" s="600">
        <v>0</v>
      </c>
    </row>
    <row r="24" spans="1:9" ht="28.5" customHeight="1" x14ac:dyDescent="0.2">
      <c r="A24" s="954" t="s">
        <v>336</v>
      </c>
      <c r="B24" s="955"/>
      <c r="C24" s="955"/>
      <c r="D24" s="955"/>
      <c r="E24" s="955"/>
      <c r="F24" s="597">
        <f t="shared" si="0"/>
        <v>34</v>
      </c>
      <c r="G24" s="592">
        <v>10</v>
      </c>
      <c r="H24" s="592">
        <v>24</v>
      </c>
      <c r="I24" s="600">
        <v>0</v>
      </c>
    </row>
    <row r="25" spans="1:9" ht="39.75" customHeight="1" x14ac:dyDescent="0.2">
      <c r="A25" s="954" t="s">
        <v>337</v>
      </c>
      <c r="B25" s="955"/>
      <c r="C25" s="955"/>
      <c r="D25" s="955"/>
      <c r="E25" s="955"/>
      <c r="F25" s="597">
        <f t="shared" si="0"/>
        <v>101</v>
      </c>
      <c r="G25" s="592">
        <v>39</v>
      </c>
      <c r="H25" s="592">
        <v>62</v>
      </c>
      <c r="I25" s="600">
        <v>0</v>
      </c>
    </row>
    <row r="26" spans="1:9" ht="28.5" customHeight="1" x14ac:dyDescent="0.2">
      <c r="A26" s="954" t="s">
        <v>338</v>
      </c>
      <c r="B26" s="955"/>
      <c r="C26" s="955"/>
      <c r="D26" s="955"/>
      <c r="E26" s="955"/>
      <c r="F26" s="597">
        <f t="shared" si="0"/>
        <v>132</v>
      </c>
      <c r="G26" s="592">
        <v>89</v>
      </c>
      <c r="H26" s="592">
        <v>43</v>
      </c>
      <c r="I26" s="600">
        <v>0</v>
      </c>
    </row>
    <row r="27" spans="1:9" ht="28.5" customHeight="1" thickBot="1" x14ac:dyDescent="0.25">
      <c r="A27" s="958" t="s">
        <v>339</v>
      </c>
      <c r="B27" s="959"/>
      <c r="C27" s="959"/>
      <c r="D27" s="959"/>
      <c r="E27" s="959"/>
      <c r="F27" s="598">
        <f t="shared" si="0"/>
        <v>30</v>
      </c>
      <c r="G27" s="593">
        <v>14</v>
      </c>
      <c r="H27" s="593">
        <v>16</v>
      </c>
      <c r="I27" s="601">
        <v>0</v>
      </c>
    </row>
    <row r="28" spans="1:9" ht="17.25" customHeight="1" x14ac:dyDescent="0.2">
      <c r="A28" s="414" t="s">
        <v>602</v>
      </c>
      <c r="B28" s="517"/>
      <c r="C28" s="517"/>
      <c r="D28" s="517"/>
      <c r="E28" s="513"/>
      <c r="F28" s="434"/>
      <c r="G28" s="434"/>
      <c r="H28" s="434"/>
      <c r="I28" s="434"/>
    </row>
    <row r="29" spans="1:9" ht="11.25" customHeight="1" thickBot="1" x14ac:dyDescent="0.25">
      <c r="A29" s="414" t="s">
        <v>603</v>
      </c>
      <c r="B29" s="513"/>
      <c r="C29" s="513"/>
      <c r="D29" s="513"/>
      <c r="E29" s="513"/>
      <c r="F29" s="434"/>
      <c r="G29" s="513"/>
      <c r="H29" s="513"/>
      <c r="I29" s="513"/>
    </row>
    <row r="30" spans="1:9" x14ac:dyDescent="0.2">
      <c r="A30" s="517" t="s">
        <v>620</v>
      </c>
    </row>
  </sheetData>
  <mergeCells count="24">
    <mergeCell ref="K6:N6"/>
    <mergeCell ref="A10:E10"/>
    <mergeCell ref="A4:I4"/>
    <mergeCell ref="A6:E6"/>
    <mergeCell ref="A7:E7"/>
    <mergeCell ref="A8:E8"/>
    <mergeCell ref="A9:E9"/>
    <mergeCell ref="A22:E22"/>
    <mergeCell ref="A11:E11"/>
    <mergeCell ref="A12:E12"/>
    <mergeCell ref="A13:E13"/>
    <mergeCell ref="A14:E14"/>
    <mergeCell ref="A15:E15"/>
    <mergeCell ref="A16:E16"/>
    <mergeCell ref="A17:E17"/>
    <mergeCell ref="A18:E18"/>
    <mergeCell ref="A19:E19"/>
    <mergeCell ref="A20:E20"/>
    <mergeCell ref="A21:E21"/>
    <mergeCell ref="A23:E23"/>
    <mergeCell ref="A24:E24"/>
    <mergeCell ref="A25:E25"/>
    <mergeCell ref="A26:E26"/>
    <mergeCell ref="A27:E27"/>
  </mergeCells>
  <pageMargins left="0.39370078740157483" right="0.39370078740157483" top="0.39370078740157483" bottom="0.39370078740157483" header="0" footer="0"/>
  <pageSetup scale="7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0"/>
  <sheetViews>
    <sheetView workbookViewId="0">
      <selection activeCell="L17" sqref="L17"/>
    </sheetView>
  </sheetViews>
  <sheetFormatPr baseColWidth="10" defaultColWidth="11.42578125" defaultRowHeight="11.25" x14ac:dyDescent="0.2"/>
  <cols>
    <col min="1" max="1" width="1.85546875" style="414" customWidth="1"/>
    <col min="2" max="2" width="2.42578125" style="414" customWidth="1"/>
    <col min="3" max="3" width="1.28515625" style="414" customWidth="1"/>
    <col min="4" max="4" width="2.28515625" style="414" customWidth="1"/>
    <col min="5" max="5" width="35" style="414" customWidth="1"/>
    <col min="6" max="6" width="9.28515625" style="415" customWidth="1"/>
    <col min="7" max="14" width="9.28515625" style="414" customWidth="1"/>
    <col min="15" max="15" width="12" style="414" customWidth="1"/>
    <col min="16" max="16384" width="11.42578125" style="414"/>
  </cols>
  <sheetData>
    <row r="1" spans="1:15" ht="12.75" x14ac:dyDescent="0.2">
      <c r="A1" s="491" t="s">
        <v>352</v>
      </c>
      <c r="O1" s="277" t="s">
        <v>613</v>
      </c>
    </row>
    <row r="2" spans="1:15" ht="12.75" x14ac:dyDescent="0.2">
      <c r="A2" s="422" t="s">
        <v>340</v>
      </c>
      <c r="B2" s="435"/>
      <c r="C2" s="435"/>
      <c r="D2" s="435"/>
      <c r="E2" s="435"/>
      <c r="F2" s="435"/>
      <c r="G2" s="435"/>
      <c r="H2" s="435"/>
      <c r="I2" s="435"/>
      <c r="J2" s="435"/>
      <c r="L2" s="423"/>
    </row>
    <row r="3" spans="1:15" ht="12.75" customHeight="1" x14ac:dyDescent="0.2">
      <c r="A3" s="422" t="s">
        <v>623</v>
      </c>
      <c r="B3" s="435"/>
      <c r="C3" s="435"/>
      <c r="D3" s="435"/>
      <c r="E3" s="435"/>
      <c r="F3" s="435"/>
      <c r="G3" s="435"/>
      <c r="H3" s="435"/>
      <c r="I3" s="435"/>
      <c r="J3" s="435"/>
      <c r="L3" s="423"/>
    </row>
    <row r="4" spans="1:15" ht="12.75" x14ac:dyDescent="0.2">
      <c r="A4" s="934">
        <v>2015</v>
      </c>
      <c r="B4" s="935"/>
      <c r="C4" s="935"/>
      <c r="D4" s="935"/>
      <c r="E4" s="935"/>
      <c r="F4" s="935"/>
      <c r="G4" s="935"/>
      <c r="H4" s="935"/>
      <c r="I4" s="935"/>
      <c r="J4" s="935"/>
    </row>
    <row r="5" spans="1:15" ht="12" thickBot="1" x14ac:dyDescent="0.25">
      <c r="A5" s="417"/>
      <c r="B5" s="417"/>
      <c r="C5" s="417"/>
      <c r="D5" s="417"/>
      <c r="E5" s="417"/>
      <c r="F5" s="436"/>
      <c r="G5" s="436"/>
      <c r="H5" s="436"/>
      <c r="I5" s="436"/>
      <c r="J5" s="437"/>
      <c r="K5" s="438"/>
      <c r="L5" s="438"/>
    </row>
    <row r="6" spans="1:15" ht="26.25" thickBot="1" x14ac:dyDescent="0.25">
      <c r="A6" s="965" t="s">
        <v>341</v>
      </c>
      <c r="B6" s="966"/>
      <c r="C6" s="966"/>
      <c r="D6" s="966"/>
      <c r="E6" s="967"/>
      <c r="F6" s="439" t="s">
        <v>137</v>
      </c>
      <c r="G6" s="426" t="s">
        <v>140</v>
      </c>
      <c r="H6" s="426" t="s">
        <v>141</v>
      </c>
      <c r="I6" s="594" t="s">
        <v>142</v>
      </c>
      <c r="J6" s="426" t="s">
        <v>143</v>
      </c>
      <c r="K6" s="426" t="s">
        <v>144</v>
      </c>
      <c r="L6" s="426" t="s">
        <v>145</v>
      </c>
      <c r="M6" s="426" t="s">
        <v>618</v>
      </c>
      <c r="N6" s="427" t="s">
        <v>146</v>
      </c>
      <c r="O6" s="428" t="s">
        <v>139</v>
      </c>
    </row>
    <row r="7" spans="1:15" ht="23.25" customHeight="1" x14ac:dyDescent="0.25">
      <c r="A7" s="968" t="s">
        <v>137</v>
      </c>
      <c r="B7" s="969"/>
      <c r="C7" s="969"/>
      <c r="D7" s="969"/>
      <c r="E7" s="969"/>
      <c r="F7" s="440"/>
      <c r="G7" s="441"/>
      <c r="H7" s="441"/>
      <c r="I7" s="602">
        <f>SUM(I8:I26)</f>
        <v>391</v>
      </c>
      <c r="J7" s="441"/>
      <c r="K7" s="441"/>
      <c r="L7" s="441"/>
      <c r="M7" s="442"/>
      <c r="N7" s="442"/>
      <c r="O7" s="443"/>
    </row>
    <row r="8" spans="1:15" ht="34.5" customHeight="1" x14ac:dyDescent="0.2">
      <c r="A8" s="954" t="s">
        <v>320</v>
      </c>
      <c r="B8" s="955"/>
      <c r="C8" s="955"/>
      <c r="D8" s="955"/>
      <c r="E8" s="955"/>
      <c r="F8" s="429"/>
      <c r="G8" s="538"/>
      <c r="H8" s="538"/>
      <c r="I8" s="603">
        <v>39</v>
      </c>
      <c r="J8" s="604"/>
      <c r="K8" s="538"/>
      <c r="L8" s="538"/>
      <c r="M8" s="430"/>
      <c r="N8" s="430"/>
      <c r="O8" s="431"/>
    </row>
    <row r="9" spans="1:15" ht="17.25" customHeight="1" x14ac:dyDescent="0.2">
      <c r="A9" s="954" t="s">
        <v>321</v>
      </c>
      <c r="B9" s="955"/>
      <c r="C9" s="955"/>
      <c r="D9" s="955"/>
      <c r="E9" s="955"/>
      <c r="F9" s="429"/>
      <c r="G9" s="538"/>
      <c r="H9" s="538"/>
      <c r="I9" s="603">
        <v>75</v>
      </c>
      <c r="J9" s="604"/>
      <c r="K9" s="538"/>
      <c r="L9" s="538"/>
      <c r="M9" s="430"/>
      <c r="N9" s="430"/>
      <c r="O9" s="431"/>
    </row>
    <row r="10" spans="1:15" ht="39.75" customHeight="1" x14ac:dyDescent="0.2">
      <c r="A10" s="954" t="s">
        <v>342</v>
      </c>
      <c r="B10" s="955"/>
      <c r="C10" s="955"/>
      <c r="D10" s="955"/>
      <c r="E10" s="955"/>
      <c r="F10" s="429"/>
      <c r="G10" s="538"/>
      <c r="H10" s="538"/>
      <c r="I10" s="603">
        <v>2</v>
      </c>
      <c r="J10" s="604"/>
      <c r="K10" s="538"/>
      <c r="L10" s="538"/>
      <c r="M10" s="430"/>
      <c r="N10" s="430"/>
      <c r="O10" s="431"/>
    </row>
    <row r="11" spans="1:15" ht="28.5" customHeight="1" x14ac:dyDescent="0.2">
      <c r="A11" s="954" t="s">
        <v>323</v>
      </c>
      <c r="B11" s="955"/>
      <c r="C11" s="955"/>
      <c r="D11" s="955"/>
      <c r="E11" s="955"/>
      <c r="F11" s="429"/>
      <c r="G11" s="538"/>
      <c r="H11" s="538"/>
      <c r="I11" s="603">
        <v>44</v>
      </c>
      <c r="J11" s="604"/>
      <c r="K11" s="538"/>
      <c r="L11" s="538"/>
      <c r="M11" s="430"/>
      <c r="N11" s="430"/>
      <c r="O11" s="431"/>
    </row>
    <row r="12" spans="1:15" ht="17.25" customHeight="1" x14ac:dyDescent="0.2">
      <c r="A12" s="954" t="s">
        <v>324</v>
      </c>
      <c r="B12" s="955"/>
      <c r="C12" s="955"/>
      <c r="D12" s="955"/>
      <c r="E12" s="955"/>
      <c r="F12" s="429"/>
      <c r="G12" s="538"/>
      <c r="H12" s="538"/>
      <c r="I12" s="603">
        <v>1</v>
      </c>
      <c r="J12" s="604"/>
      <c r="K12" s="538"/>
      <c r="L12" s="538"/>
      <c r="M12" s="430"/>
      <c r="N12" s="430"/>
      <c r="O12" s="431"/>
    </row>
    <row r="13" spans="1:15" ht="17.25" customHeight="1" x14ac:dyDescent="0.2">
      <c r="A13" s="954" t="s">
        <v>325</v>
      </c>
      <c r="B13" s="955"/>
      <c r="C13" s="955"/>
      <c r="D13" s="955"/>
      <c r="E13" s="955"/>
      <c r="F13" s="429"/>
      <c r="G13" s="538"/>
      <c r="H13" s="538"/>
      <c r="I13" s="603">
        <v>26</v>
      </c>
      <c r="J13" s="604"/>
      <c r="K13" s="538"/>
      <c r="L13" s="538"/>
      <c r="M13" s="430"/>
      <c r="N13" s="430"/>
      <c r="O13" s="431"/>
    </row>
    <row r="14" spans="1:15" ht="17.25" customHeight="1" x14ac:dyDescent="0.2">
      <c r="A14" s="954" t="s">
        <v>326</v>
      </c>
      <c r="B14" s="955"/>
      <c r="C14" s="955"/>
      <c r="D14" s="955"/>
      <c r="E14" s="955"/>
      <c r="F14" s="429"/>
      <c r="G14" s="538"/>
      <c r="H14" s="538"/>
      <c r="I14" s="603">
        <v>0</v>
      </c>
      <c r="J14" s="604"/>
      <c r="K14" s="538"/>
      <c r="L14" s="538"/>
      <c r="M14" s="430"/>
      <c r="N14" s="430"/>
      <c r="O14" s="431"/>
    </row>
    <row r="15" spans="1:15" ht="28.5" customHeight="1" x14ac:dyDescent="0.2">
      <c r="A15" s="954" t="s">
        <v>327</v>
      </c>
      <c r="B15" s="955"/>
      <c r="C15" s="955"/>
      <c r="D15" s="955"/>
      <c r="E15" s="955"/>
      <c r="F15" s="429"/>
      <c r="G15" s="538"/>
      <c r="H15" s="538"/>
      <c r="I15" s="603">
        <v>0</v>
      </c>
      <c r="J15" s="604"/>
      <c r="K15" s="538"/>
      <c r="L15" s="538"/>
      <c r="M15" s="430"/>
      <c r="N15" s="430"/>
      <c r="O15" s="431"/>
    </row>
    <row r="16" spans="1:15" ht="17.25" customHeight="1" x14ac:dyDescent="0.2">
      <c r="A16" s="954" t="s">
        <v>328</v>
      </c>
      <c r="B16" s="955"/>
      <c r="C16" s="955"/>
      <c r="D16" s="955"/>
      <c r="E16" s="955"/>
      <c r="F16" s="429"/>
      <c r="G16" s="538"/>
      <c r="H16" s="538"/>
      <c r="I16" s="603">
        <v>91</v>
      </c>
      <c r="J16" s="604"/>
      <c r="K16" s="538"/>
      <c r="L16" s="538"/>
      <c r="M16" s="430"/>
      <c r="N16" s="430"/>
      <c r="O16" s="431"/>
    </row>
    <row r="17" spans="1:15" ht="17.25" customHeight="1" x14ac:dyDescent="0.2">
      <c r="A17" s="954" t="s">
        <v>329</v>
      </c>
      <c r="B17" s="955"/>
      <c r="C17" s="955"/>
      <c r="D17" s="955"/>
      <c r="E17" s="955"/>
      <c r="F17" s="429"/>
      <c r="G17" s="538"/>
      <c r="H17" s="538"/>
      <c r="I17" s="603">
        <v>42</v>
      </c>
      <c r="J17" s="604"/>
      <c r="K17" s="538"/>
      <c r="L17" s="538"/>
      <c r="M17" s="430"/>
      <c r="N17" s="430"/>
      <c r="O17" s="431"/>
    </row>
    <row r="18" spans="1:15" ht="17.25" customHeight="1" x14ac:dyDescent="0.2">
      <c r="A18" s="954" t="s">
        <v>330</v>
      </c>
      <c r="B18" s="955"/>
      <c r="C18" s="955"/>
      <c r="D18" s="955"/>
      <c r="E18" s="955"/>
      <c r="F18" s="429"/>
      <c r="G18" s="538"/>
      <c r="H18" s="538"/>
      <c r="I18" s="603">
        <v>27</v>
      </c>
      <c r="J18" s="604"/>
      <c r="K18" s="538"/>
      <c r="L18" s="538"/>
      <c r="M18" s="430"/>
      <c r="N18" s="430"/>
      <c r="O18" s="431"/>
    </row>
    <row r="19" spans="1:15" ht="28.5" customHeight="1" x14ac:dyDescent="0.2">
      <c r="A19" s="954" t="s">
        <v>331</v>
      </c>
      <c r="B19" s="955"/>
      <c r="C19" s="955"/>
      <c r="D19" s="955"/>
      <c r="E19" s="955"/>
      <c r="F19" s="429"/>
      <c r="G19" s="538"/>
      <c r="H19" s="538"/>
      <c r="I19" s="603">
        <v>1</v>
      </c>
      <c r="J19" s="604"/>
      <c r="K19" s="538"/>
      <c r="L19" s="538"/>
      <c r="M19" s="430"/>
      <c r="N19" s="430"/>
      <c r="O19" s="431"/>
    </row>
    <row r="20" spans="1:15" ht="28.5" customHeight="1" x14ac:dyDescent="0.2">
      <c r="A20" s="954" t="s">
        <v>332</v>
      </c>
      <c r="B20" s="955"/>
      <c r="C20" s="955"/>
      <c r="D20" s="955"/>
      <c r="E20" s="955"/>
      <c r="F20" s="429"/>
      <c r="G20" s="538"/>
      <c r="H20" s="538"/>
      <c r="I20" s="603">
        <v>2</v>
      </c>
      <c r="J20" s="604"/>
      <c r="K20" s="538"/>
      <c r="L20" s="538"/>
      <c r="M20" s="430"/>
      <c r="N20" s="430"/>
      <c r="O20" s="431"/>
    </row>
    <row r="21" spans="1:15" ht="17.25" customHeight="1" x14ac:dyDescent="0.2">
      <c r="A21" s="956" t="s">
        <v>333</v>
      </c>
      <c r="B21" s="957"/>
      <c r="C21" s="957"/>
      <c r="D21" s="957"/>
      <c r="E21" s="957"/>
      <c r="F21" s="429"/>
      <c r="G21" s="538"/>
      <c r="H21" s="538"/>
      <c r="I21" s="603">
        <v>18</v>
      </c>
      <c r="J21" s="604"/>
      <c r="K21" s="538"/>
      <c r="L21" s="538"/>
      <c r="M21" s="430"/>
      <c r="N21" s="430"/>
      <c r="O21" s="431"/>
    </row>
    <row r="22" spans="1:15" ht="17.25" customHeight="1" x14ac:dyDescent="0.2">
      <c r="A22" s="956" t="s">
        <v>334</v>
      </c>
      <c r="B22" s="957"/>
      <c r="C22" s="957"/>
      <c r="D22" s="957"/>
      <c r="E22" s="957"/>
      <c r="F22" s="429"/>
      <c r="G22" s="538"/>
      <c r="H22" s="538"/>
      <c r="I22" s="603">
        <v>0</v>
      </c>
      <c r="J22" s="604"/>
      <c r="K22" s="538"/>
      <c r="L22" s="538"/>
      <c r="M22" s="430"/>
      <c r="N22" s="430"/>
      <c r="O22" s="431"/>
    </row>
    <row r="23" spans="1:15" ht="28.5" customHeight="1" x14ac:dyDescent="0.2">
      <c r="A23" s="954" t="s">
        <v>335</v>
      </c>
      <c r="B23" s="955"/>
      <c r="C23" s="955"/>
      <c r="D23" s="955"/>
      <c r="E23" s="955"/>
      <c r="F23" s="429"/>
      <c r="G23" s="538"/>
      <c r="H23" s="538"/>
      <c r="I23" s="603">
        <v>10</v>
      </c>
      <c r="J23" s="604"/>
      <c r="K23" s="538"/>
      <c r="L23" s="538"/>
      <c r="M23" s="430"/>
      <c r="N23" s="430"/>
      <c r="O23" s="431"/>
    </row>
    <row r="24" spans="1:15" ht="28.5" customHeight="1" x14ac:dyDescent="0.2">
      <c r="A24" s="954" t="s">
        <v>336</v>
      </c>
      <c r="B24" s="955"/>
      <c r="C24" s="955"/>
      <c r="D24" s="955"/>
      <c r="E24" s="955"/>
      <c r="F24" s="429"/>
      <c r="G24" s="538"/>
      <c r="H24" s="538"/>
      <c r="I24" s="603">
        <v>13</v>
      </c>
      <c r="J24" s="604"/>
      <c r="K24" s="538"/>
      <c r="L24" s="538"/>
      <c r="M24" s="430"/>
      <c r="N24" s="430"/>
      <c r="O24" s="431"/>
    </row>
    <row r="25" spans="1:15" ht="39.75" customHeight="1" x14ac:dyDescent="0.2">
      <c r="A25" s="954" t="s">
        <v>337</v>
      </c>
      <c r="B25" s="955"/>
      <c r="C25" s="955"/>
      <c r="D25" s="955"/>
      <c r="E25" s="955"/>
      <c r="F25" s="429"/>
      <c r="G25" s="538"/>
      <c r="H25" s="538"/>
      <c r="I25" s="603">
        <v>0</v>
      </c>
      <c r="J25" s="604"/>
      <c r="K25" s="538"/>
      <c r="L25" s="538"/>
      <c r="M25" s="430"/>
      <c r="N25" s="430"/>
      <c r="O25" s="431"/>
    </row>
    <row r="26" spans="1:15" ht="28.5" customHeight="1" thickBot="1" x14ac:dyDescent="0.25">
      <c r="A26" s="958" t="s">
        <v>343</v>
      </c>
      <c r="B26" s="959"/>
      <c r="C26" s="959"/>
      <c r="D26" s="959"/>
      <c r="E26" s="959"/>
      <c r="F26" s="419"/>
      <c r="G26" s="420"/>
      <c r="H26" s="420"/>
      <c r="I26" s="605">
        <v>0</v>
      </c>
      <c r="J26" s="606"/>
      <c r="K26" s="420"/>
      <c r="L26" s="420"/>
      <c r="M26" s="432"/>
      <c r="N26" s="432"/>
      <c r="O26" s="433"/>
    </row>
    <row r="27" spans="1:15" ht="17.25" customHeight="1" thickBot="1" x14ac:dyDescent="0.25">
      <c r="A27" s="517" t="s">
        <v>601</v>
      </c>
      <c r="B27" s="517"/>
      <c r="C27" s="517"/>
      <c r="D27" s="517"/>
      <c r="E27" s="513"/>
      <c r="F27" s="434"/>
      <c r="G27" s="434"/>
      <c r="H27" s="434"/>
      <c r="I27" s="434"/>
      <c r="J27" s="513"/>
      <c r="K27" s="513"/>
      <c r="L27" s="513"/>
    </row>
    <row r="28" spans="1:15" ht="11.25" customHeight="1" x14ac:dyDescent="0.2">
      <c r="A28" s="517" t="s">
        <v>620</v>
      </c>
      <c r="B28" s="513"/>
      <c r="C28" s="513"/>
      <c r="D28" s="513"/>
      <c r="E28" s="513"/>
      <c r="F28" s="434"/>
      <c r="G28" s="513"/>
      <c r="H28" s="513"/>
      <c r="I28" s="513"/>
      <c r="J28" s="513"/>
      <c r="K28" s="513"/>
      <c r="L28" s="434"/>
      <c r="M28" s="424"/>
    </row>
    <row r="29" spans="1:15" ht="9" customHeight="1" x14ac:dyDescent="0.2">
      <c r="A29" s="513"/>
      <c r="B29" s="424"/>
      <c r="C29" s="424"/>
      <c r="D29" s="424"/>
      <c r="E29" s="424"/>
      <c r="F29" s="434"/>
      <c r="G29" s="424"/>
      <c r="H29" s="424"/>
      <c r="I29" s="424"/>
      <c r="J29" s="424"/>
      <c r="K29" s="424"/>
      <c r="L29" s="424"/>
      <c r="M29" s="424"/>
    </row>
    <row r="30" spans="1:15" x14ac:dyDescent="0.2">
      <c r="A30" s="424"/>
      <c r="B30" s="424"/>
      <c r="C30" s="424"/>
      <c r="D30" s="424"/>
      <c r="E30" s="424"/>
      <c r="F30" s="434"/>
      <c r="G30" s="424"/>
      <c r="H30" s="424"/>
      <c r="I30" s="424"/>
      <c r="J30" s="424"/>
      <c r="K30" s="424"/>
      <c r="L30" s="424"/>
      <c r="M30" s="424"/>
    </row>
  </sheetData>
  <mergeCells count="22">
    <mergeCell ref="A11:E11"/>
    <mergeCell ref="A12:E12"/>
    <mergeCell ref="A13:E13"/>
    <mergeCell ref="A14:E14"/>
    <mergeCell ref="A10:E10"/>
    <mergeCell ref="A4:J4"/>
    <mergeCell ref="A6:E6"/>
    <mergeCell ref="A7:E7"/>
    <mergeCell ref="A8:E8"/>
    <mergeCell ref="A9:E9"/>
    <mergeCell ref="A15:E15"/>
    <mergeCell ref="A23:E23"/>
    <mergeCell ref="A24:E24"/>
    <mergeCell ref="A25:E25"/>
    <mergeCell ref="A26:E26"/>
    <mergeCell ref="A22:E22"/>
    <mergeCell ref="A21:E21"/>
    <mergeCell ref="A16:E16"/>
    <mergeCell ref="A17:E17"/>
    <mergeCell ref="A18:E18"/>
    <mergeCell ref="A19:E19"/>
    <mergeCell ref="A20:E20"/>
  </mergeCells>
  <pageMargins left="0.39370078740157483" right="0.39370078740157483" top="0.39370078740157483" bottom="0.39370078740157483" header="0" footer="0"/>
  <pageSetup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0"/>
  <sheetViews>
    <sheetView workbookViewId="0">
      <selection activeCell="G17" sqref="G17"/>
    </sheetView>
  </sheetViews>
  <sheetFormatPr baseColWidth="10" defaultColWidth="11.42578125" defaultRowHeight="11.25" x14ac:dyDescent="0.2"/>
  <cols>
    <col min="1" max="1" width="1.85546875" style="414" customWidth="1"/>
    <col min="2" max="2" width="2.42578125" style="414" customWidth="1"/>
    <col min="3" max="3" width="1.28515625" style="414" customWidth="1"/>
    <col min="4" max="4" width="2.28515625" style="414" customWidth="1"/>
    <col min="5" max="5" width="35" style="414" customWidth="1"/>
    <col min="6" max="6" width="16.42578125" style="415" customWidth="1"/>
    <col min="7" max="9" width="16.42578125" style="414" customWidth="1"/>
    <col min="10" max="16384" width="11.42578125" style="414"/>
  </cols>
  <sheetData>
    <row r="1" spans="1:14" ht="12.75" x14ac:dyDescent="0.2">
      <c r="A1" s="491" t="s">
        <v>352</v>
      </c>
    </row>
    <row r="2" spans="1:14" ht="12.75" x14ac:dyDescent="0.2">
      <c r="A2" s="422" t="s">
        <v>340</v>
      </c>
      <c r="B2" s="435"/>
      <c r="C2" s="435"/>
      <c r="D2" s="435"/>
      <c r="E2" s="435"/>
      <c r="F2" s="435"/>
      <c r="G2" s="435"/>
      <c r="H2" s="435"/>
      <c r="I2" s="277" t="s">
        <v>613</v>
      </c>
    </row>
    <row r="3" spans="1:14" ht="12.75" customHeight="1" x14ac:dyDescent="0.2">
      <c r="A3" s="422" t="s">
        <v>624</v>
      </c>
      <c r="B3" s="435"/>
      <c r="C3" s="435"/>
      <c r="D3" s="435"/>
      <c r="E3" s="435"/>
      <c r="F3" s="435"/>
      <c r="G3" s="435"/>
      <c r="H3" s="435"/>
      <c r="I3" s="435"/>
    </row>
    <row r="4" spans="1:14" ht="12.75" x14ac:dyDescent="0.2">
      <c r="A4" s="934">
        <v>2015</v>
      </c>
      <c r="B4" s="935"/>
      <c r="C4" s="935"/>
      <c r="D4" s="935"/>
      <c r="E4" s="935"/>
      <c r="F4" s="935"/>
      <c r="G4" s="935"/>
      <c r="H4" s="935"/>
      <c r="I4" s="935"/>
    </row>
    <row r="5" spans="1:14" ht="12" thickBot="1" x14ac:dyDescent="0.25">
      <c r="A5" s="417"/>
      <c r="B5" s="417"/>
      <c r="C5" s="417"/>
      <c r="D5" s="417"/>
      <c r="E5" s="417"/>
      <c r="F5" s="436"/>
      <c r="G5" s="436"/>
      <c r="H5" s="436"/>
      <c r="I5" s="436"/>
    </row>
    <row r="6" spans="1:14" ht="13.5" thickBot="1" x14ac:dyDescent="0.25">
      <c r="A6" s="965" t="s">
        <v>341</v>
      </c>
      <c r="B6" s="966"/>
      <c r="C6" s="966"/>
      <c r="D6" s="966"/>
      <c r="E6" s="967"/>
      <c r="F6" s="439" t="s">
        <v>137</v>
      </c>
      <c r="G6" s="426" t="s">
        <v>610</v>
      </c>
      <c r="H6" s="426" t="s">
        <v>611</v>
      </c>
      <c r="I6" s="428" t="s">
        <v>612</v>
      </c>
    </row>
    <row r="7" spans="1:14" ht="23.25" customHeight="1" x14ac:dyDescent="0.25">
      <c r="A7" s="968" t="s">
        <v>137</v>
      </c>
      <c r="B7" s="969"/>
      <c r="C7" s="969"/>
      <c r="D7" s="969"/>
      <c r="E7" s="969"/>
      <c r="F7" s="607">
        <f>SUM(G7:I7)</f>
        <v>391</v>
      </c>
      <c r="G7" s="602">
        <f>SUM(G8:G26)</f>
        <v>169</v>
      </c>
      <c r="H7" s="602">
        <f>SUM(H8:H26)</f>
        <v>222</v>
      </c>
      <c r="I7" s="608">
        <f>SUM(I8:I26)</f>
        <v>0</v>
      </c>
      <c r="K7" s="964" t="s">
        <v>625</v>
      </c>
      <c r="L7" s="964"/>
      <c r="M7" s="964"/>
      <c r="N7" s="964"/>
    </row>
    <row r="8" spans="1:14" ht="34.5" customHeight="1" x14ac:dyDescent="0.2">
      <c r="A8" s="954" t="s">
        <v>320</v>
      </c>
      <c r="B8" s="955"/>
      <c r="C8" s="955"/>
      <c r="D8" s="955"/>
      <c r="E8" s="955"/>
      <c r="F8" s="609">
        <f>SUM(G8:I8)</f>
        <v>39</v>
      </c>
      <c r="G8" s="610">
        <v>17</v>
      </c>
      <c r="H8" s="610">
        <v>22</v>
      </c>
      <c r="I8" s="611">
        <v>0</v>
      </c>
      <c r="K8" s="964"/>
      <c r="L8" s="964"/>
      <c r="M8" s="964"/>
      <c r="N8" s="964"/>
    </row>
    <row r="9" spans="1:14" ht="17.25" customHeight="1" x14ac:dyDescent="0.2">
      <c r="A9" s="954" t="s">
        <v>321</v>
      </c>
      <c r="B9" s="955"/>
      <c r="C9" s="955"/>
      <c r="D9" s="955"/>
      <c r="E9" s="955"/>
      <c r="F9" s="609">
        <f t="shared" ref="F9:F26" si="0">SUM(G9:I9)</f>
        <v>75</v>
      </c>
      <c r="G9" s="610">
        <v>32</v>
      </c>
      <c r="H9" s="610">
        <v>43</v>
      </c>
      <c r="I9" s="611">
        <v>0</v>
      </c>
    </row>
    <row r="10" spans="1:14" ht="39.75" customHeight="1" x14ac:dyDescent="0.2">
      <c r="A10" s="954" t="s">
        <v>342</v>
      </c>
      <c r="B10" s="955"/>
      <c r="C10" s="955"/>
      <c r="D10" s="955"/>
      <c r="E10" s="955"/>
      <c r="F10" s="609">
        <f t="shared" si="0"/>
        <v>2</v>
      </c>
      <c r="G10" s="610">
        <v>1</v>
      </c>
      <c r="H10" s="610">
        <v>1</v>
      </c>
      <c r="I10" s="611">
        <v>0</v>
      </c>
    </row>
    <row r="11" spans="1:14" ht="28.5" customHeight="1" x14ac:dyDescent="0.2">
      <c r="A11" s="954" t="s">
        <v>323</v>
      </c>
      <c r="B11" s="955"/>
      <c r="C11" s="955"/>
      <c r="D11" s="955"/>
      <c r="E11" s="955"/>
      <c r="F11" s="609">
        <f t="shared" si="0"/>
        <v>44</v>
      </c>
      <c r="G11" s="610">
        <v>20</v>
      </c>
      <c r="H11" s="610">
        <v>24</v>
      </c>
      <c r="I11" s="611">
        <v>0</v>
      </c>
    </row>
    <row r="12" spans="1:14" ht="17.25" customHeight="1" x14ac:dyDescent="0.2">
      <c r="A12" s="954" t="s">
        <v>324</v>
      </c>
      <c r="B12" s="955"/>
      <c r="C12" s="955"/>
      <c r="D12" s="955"/>
      <c r="E12" s="955"/>
      <c r="F12" s="609">
        <f t="shared" si="0"/>
        <v>1</v>
      </c>
      <c r="G12" s="610">
        <v>1</v>
      </c>
      <c r="H12" s="610">
        <v>0</v>
      </c>
      <c r="I12" s="611">
        <v>0</v>
      </c>
    </row>
    <row r="13" spans="1:14" ht="17.25" customHeight="1" x14ac:dyDescent="0.2">
      <c r="A13" s="954" t="s">
        <v>325</v>
      </c>
      <c r="B13" s="955"/>
      <c r="C13" s="955"/>
      <c r="D13" s="955"/>
      <c r="E13" s="955"/>
      <c r="F13" s="609">
        <f t="shared" si="0"/>
        <v>26</v>
      </c>
      <c r="G13" s="610">
        <v>12</v>
      </c>
      <c r="H13" s="610">
        <v>14</v>
      </c>
      <c r="I13" s="611">
        <v>0</v>
      </c>
    </row>
    <row r="14" spans="1:14" ht="17.25" customHeight="1" x14ac:dyDescent="0.2">
      <c r="A14" s="954" t="s">
        <v>326</v>
      </c>
      <c r="B14" s="955"/>
      <c r="C14" s="955"/>
      <c r="D14" s="955"/>
      <c r="E14" s="955"/>
      <c r="F14" s="609">
        <f t="shared" si="0"/>
        <v>0</v>
      </c>
      <c r="G14" s="610">
        <v>0</v>
      </c>
      <c r="H14" s="610">
        <v>0</v>
      </c>
      <c r="I14" s="611">
        <v>0</v>
      </c>
    </row>
    <row r="15" spans="1:14" ht="28.5" customHeight="1" x14ac:dyDescent="0.2">
      <c r="A15" s="954" t="s">
        <v>327</v>
      </c>
      <c r="B15" s="955"/>
      <c r="C15" s="955"/>
      <c r="D15" s="955"/>
      <c r="E15" s="955"/>
      <c r="F15" s="609">
        <f t="shared" si="0"/>
        <v>0</v>
      </c>
      <c r="G15" s="610">
        <v>0</v>
      </c>
      <c r="H15" s="610">
        <v>0</v>
      </c>
      <c r="I15" s="611">
        <v>0</v>
      </c>
    </row>
    <row r="16" spans="1:14" ht="17.25" customHeight="1" x14ac:dyDescent="0.2">
      <c r="A16" s="954" t="s">
        <v>328</v>
      </c>
      <c r="B16" s="955"/>
      <c r="C16" s="955"/>
      <c r="D16" s="955"/>
      <c r="E16" s="955"/>
      <c r="F16" s="609">
        <f t="shared" si="0"/>
        <v>91</v>
      </c>
      <c r="G16" s="610">
        <v>37</v>
      </c>
      <c r="H16" s="610">
        <v>54</v>
      </c>
      <c r="I16" s="611">
        <v>0</v>
      </c>
    </row>
    <row r="17" spans="1:9" ht="17.25" customHeight="1" x14ac:dyDescent="0.2">
      <c r="A17" s="954" t="s">
        <v>329</v>
      </c>
      <c r="B17" s="955"/>
      <c r="C17" s="955"/>
      <c r="D17" s="955"/>
      <c r="E17" s="955"/>
      <c r="F17" s="609">
        <f t="shared" si="0"/>
        <v>42</v>
      </c>
      <c r="G17" s="610">
        <v>19</v>
      </c>
      <c r="H17" s="610">
        <v>23</v>
      </c>
      <c r="I17" s="611">
        <v>0</v>
      </c>
    </row>
    <row r="18" spans="1:9" ht="17.25" customHeight="1" x14ac:dyDescent="0.2">
      <c r="A18" s="954" t="s">
        <v>330</v>
      </c>
      <c r="B18" s="955"/>
      <c r="C18" s="955"/>
      <c r="D18" s="955"/>
      <c r="E18" s="955"/>
      <c r="F18" s="609">
        <f t="shared" si="0"/>
        <v>27</v>
      </c>
      <c r="G18" s="610">
        <v>12</v>
      </c>
      <c r="H18" s="610">
        <v>15</v>
      </c>
      <c r="I18" s="611">
        <v>0</v>
      </c>
    </row>
    <row r="19" spans="1:9" ht="28.5" customHeight="1" x14ac:dyDescent="0.2">
      <c r="A19" s="954" t="s">
        <v>331</v>
      </c>
      <c r="B19" s="955"/>
      <c r="C19" s="955"/>
      <c r="D19" s="955"/>
      <c r="E19" s="955"/>
      <c r="F19" s="609">
        <f t="shared" si="0"/>
        <v>1</v>
      </c>
      <c r="G19" s="610">
        <v>0</v>
      </c>
      <c r="H19" s="610">
        <v>1</v>
      </c>
      <c r="I19" s="611">
        <v>0</v>
      </c>
    </row>
    <row r="20" spans="1:9" ht="28.5" customHeight="1" x14ac:dyDescent="0.2">
      <c r="A20" s="954" t="s">
        <v>332</v>
      </c>
      <c r="B20" s="955"/>
      <c r="C20" s="955"/>
      <c r="D20" s="955"/>
      <c r="E20" s="955"/>
      <c r="F20" s="609">
        <f t="shared" si="0"/>
        <v>2</v>
      </c>
      <c r="G20" s="610">
        <v>0</v>
      </c>
      <c r="H20" s="610">
        <v>2</v>
      </c>
      <c r="I20" s="611">
        <v>0</v>
      </c>
    </row>
    <row r="21" spans="1:9" ht="17.25" customHeight="1" x14ac:dyDescent="0.2">
      <c r="A21" s="956" t="s">
        <v>333</v>
      </c>
      <c r="B21" s="957"/>
      <c r="C21" s="957"/>
      <c r="D21" s="957"/>
      <c r="E21" s="957"/>
      <c r="F21" s="609">
        <f t="shared" si="0"/>
        <v>18</v>
      </c>
      <c r="G21" s="610">
        <v>7</v>
      </c>
      <c r="H21" s="610">
        <v>11</v>
      </c>
      <c r="I21" s="611">
        <v>0</v>
      </c>
    </row>
    <row r="22" spans="1:9" ht="17.25" customHeight="1" x14ac:dyDescent="0.2">
      <c r="A22" s="956" t="s">
        <v>334</v>
      </c>
      <c r="B22" s="957"/>
      <c r="C22" s="957"/>
      <c r="D22" s="957"/>
      <c r="E22" s="957"/>
      <c r="F22" s="609">
        <f t="shared" si="0"/>
        <v>0</v>
      </c>
      <c r="G22" s="610">
        <v>0</v>
      </c>
      <c r="H22" s="610">
        <v>0</v>
      </c>
      <c r="I22" s="611">
        <v>0</v>
      </c>
    </row>
    <row r="23" spans="1:9" ht="28.5" customHeight="1" x14ac:dyDescent="0.2">
      <c r="A23" s="954" t="s">
        <v>335</v>
      </c>
      <c r="B23" s="955"/>
      <c r="C23" s="955"/>
      <c r="D23" s="955"/>
      <c r="E23" s="955"/>
      <c r="F23" s="609">
        <f t="shared" si="0"/>
        <v>10</v>
      </c>
      <c r="G23" s="610">
        <v>5</v>
      </c>
      <c r="H23" s="610">
        <v>5</v>
      </c>
      <c r="I23" s="611">
        <v>0</v>
      </c>
    </row>
    <row r="24" spans="1:9" ht="28.5" customHeight="1" x14ac:dyDescent="0.2">
      <c r="A24" s="954" t="s">
        <v>336</v>
      </c>
      <c r="B24" s="955"/>
      <c r="C24" s="955"/>
      <c r="D24" s="955"/>
      <c r="E24" s="955"/>
      <c r="F24" s="609">
        <f t="shared" si="0"/>
        <v>13</v>
      </c>
      <c r="G24" s="610">
        <v>6</v>
      </c>
      <c r="H24" s="610">
        <v>7</v>
      </c>
      <c r="I24" s="611">
        <v>0</v>
      </c>
    </row>
    <row r="25" spans="1:9" ht="39.75" customHeight="1" x14ac:dyDescent="0.2">
      <c r="A25" s="954" t="s">
        <v>337</v>
      </c>
      <c r="B25" s="955"/>
      <c r="C25" s="955"/>
      <c r="D25" s="955"/>
      <c r="E25" s="955"/>
      <c r="F25" s="609">
        <f t="shared" si="0"/>
        <v>0</v>
      </c>
      <c r="G25" s="610">
        <v>0</v>
      </c>
      <c r="H25" s="610">
        <v>0</v>
      </c>
      <c r="I25" s="611">
        <v>0</v>
      </c>
    </row>
    <row r="26" spans="1:9" ht="28.5" customHeight="1" thickBot="1" x14ac:dyDescent="0.25">
      <c r="A26" s="958" t="s">
        <v>343</v>
      </c>
      <c r="B26" s="959"/>
      <c r="C26" s="959"/>
      <c r="D26" s="959"/>
      <c r="E26" s="959"/>
      <c r="F26" s="612">
        <f t="shared" si="0"/>
        <v>0</v>
      </c>
      <c r="G26" s="613">
        <v>0</v>
      </c>
      <c r="H26" s="613">
        <v>0</v>
      </c>
      <c r="I26" s="614">
        <v>0</v>
      </c>
    </row>
    <row r="27" spans="1:9" ht="17.25" customHeight="1" thickBot="1" x14ac:dyDescent="0.25">
      <c r="A27" s="517" t="s">
        <v>601</v>
      </c>
      <c r="B27" s="517"/>
      <c r="C27" s="517"/>
      <c r="D27" s="517"/>
      <c r="E27" s="513"/>
      <c r="F27" s="434"/>
      <c r="G27" s="434"/>
      <c r="H27" s="434"/>
      <c r="I27" s="434"/>
    </row>
    <row r="28" spans="1:9" ht="11.25" customHeight="1" x14ac:dyDescent="0.2">
      <c r="A28" s="517" t="s">
        <v>620</v>
      </c>
      <c r="B28" s="513"/>
      <c r="C28" s="513"/>
      <c r="D28" s="513"/>
      <c r="E28" s="513"/>
      <c r="F28" s="434"/>
      <c r="G28" s="513"/>
      <c r="H28" s="513"/>
      <c r="I28" s="513"/>
    </row>
    <row r="29" spans="1:9" ht="9" customHeight="1" x14ac:dyDescent="0.2">
      <c r="A29" s="513"/>
      <c r="B29" s="424"/>
      <c r="C29" s="424"/>
      <c r="D29" s="424"/>
      <c r="E29" s="424"/>
      <c r="F29" s="434"/>
      <c r="G29" s="424"/>
      <c r="H29" s="424"/>
      <c r="I29" s="424"/>
    </row>
    <row r="30" spans="1:9" x14ac:dyDescent="0.2">
      <c r="A30" s="424"/>
      <c r="B30" s="424"/>
      <c r="C30" s="424"/>
      <c r="D30" s="424"/>
      <c r="E30" s="424"/>
      <c r="F30" s="434"/>
      <c r="G30" s="424"/>
      <c r="H30" s="424"/>
      <c r="I30" s="424"/>
    </row>
  </sheetData>
  <mergeCells count="23">
    <mergeCell ref="K7:N8"/>
    <mergeCell ref="A16:E16"/>
    <mergeCell ref="A4:I4"/>
    <mergeCell ref="A6:E6"/>
    <mergeCell ref="A7:E7"/>
    <mergeCell ref="A8:E8"/>
    <mergeCell ref="A9:E9"/>
    <mergeCell ref="A10:E10"/>
    <mergeCell ref="A11:E11"/>
    <mergeCell ref="A12:E12"/>
    <mergeCell ref="A13:E13"/>
    <mergeCell ref="A14:E14"/>
    <mergeCell ref="A15:E15"/>
    <mergeCell ref="A23:E23"/>
    <mergeCell ref="A24:E24"/>
    <mergeCell ref="A25:E25"/>
    <mergeCell ref="A26:E26"/>
    <mergeCell ref="A17:E17"/>
    <mergeCell ref="A18:E18"/>
    <mergeCell ref="A19:E19"/>
    <mergeCell ref="A20:E20"/>
    <mergeCell ref="A21:E21"/>
    <mergeCell ref="A22:E22"/>
  </mergeCells>
  <pageMargins left="0.39370078740157483" right="0.39370078740157483" top="0.39370078740157483" bottom="0.39370078740157483" header="0" footer="0"/>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0"/>
  <sheetViews>
    <sheetView zoomScale="85" zoomScaleNormal="85" workbookViewId="0">
      <pane xSplit="1" ySplit="7" topLeftCell="B29" activePane="bottomRight" state="frozen"/>
      <selection activeCell="D85" sqref="D85"/>
      <selection pane="topRight" activeCell="D85" sqref="D85"/>
      <selection pane="bottomLeft" activeCell="D85" sqref="D85"/>
      <selection pane="bottomRight" activeCell="C53" sqref="C53"/>
    </sheetView>
  </sheetViews>
  <sheetFormatPr baseColWidth="10" defaultColWidth="11.42578125" defaultRowHeight="12.75" x14ac:dyDescent="0.2"/>
  <cols>
    <col min="1" max="1" width="25.85546875" style="168" customWidth="1"/>
    <col min="2" max="2" width="6.5703125" style="168" customWidth="1"/>
    <col min="3" max="5" width="6.28515625" style="168" customWidth="1"/>
    <col min="6" max="6" width="8.42578125" style="168" customWidth="1"/>
    <col min="7" max="7" width="6.5703125" style="168" customWidth="1"/>
    <col min="8" max="10" width="7.140625" style="168" customWidth="1"/>
    <col min="11" max="11" width="15.42578125" style="168" customWidth="1"/>
    <col min="12" max="12" width="7" style="168" customWidth="1"/>
    <col min="13" max="14" width="6.7109375" style="168" customWidth="1"/>
    <col min="15" max="15" width="6.7109375" style="170" customWidth="1"/>
    <col min="16" max="16" width="7" style="170" customWidth="1"/>
    <col min="17" max="17" width="7.85546875" style="170" customWidth="1"/>
    <col min="18" max="16384" width="11.42578125" style="20"/>
  </cols>
  <sheetData>
    <row r="1" spans="1:17" s="107" customFormat="1" x14ac:dyDescent="0.2">
      <c r="A1" s="638" t="s">
        <v>96</v>
      </c>
      <c r="B1" s="639"/>
      <c r="C1" s="639"/>
      <c r="D1" s="639"/>
      <c r="E1" s="639"/>
      <c r="F1" s="639"/>
      <c r="G1" s="639"/>
      <c r="H1" s="639"/>
      <c r="I1" s="639"/>
      <c r="J1" s="639"/>
      <c r="K1" s="639"/>
      <c r="L1" s="639"/>
      <c r="M1" s="639"/>
      <c r="N1" s="639"/>
      <c r="O1" s="638"/>
      <c r="P1" s="638"/>
      <c r="Q1" s="640" t="s">
        <v>613</v>
      </c>
    </row>
    <row r="2" spans="1:17" s="108" customFormat="1" x14ac:dyDescent="0.2">
      <c r="A2" s="639" t="s">
        <v>97</v>
      </c>
      <c r="B2" s="639"/>
      <c r="C2" s="639"/>
      <c r="D2" s="639"/>
      <c r="E2" s="639"/>
      <c r="F2" s="639"/>
      <c r="G2" s="639"/>
      <c r="H2" s="639"/>
      <c r="I2" s="639"/>
      <c r="J2" s="639"/>
      <c r="K2" s="639"/>
      <c r="L2" s="639"/>
      <c r="M2" s="639"/>
      <c r="N2" s="639"/>
      <c r="O2" s="639"/>
      <c r="P2" s="639"/>
      <c r="Q2" s="639"/>
    </row>
    <row r="3" spans="1:17" s="108" customFormat="1" ht="13.5" thickBot="1" x14ac:dyDescent="0.25">
      <c r="A3" s="641">
        <v>2015</v>
      </c>
      <c r="B3" s="641"/>
      <c r="C3" s="641"/>
      <c r="D3" s="641"/>
      <c r="E3" s="641"/>
      <c r="F3" s="641"/>
      <c r="G3" s="641"/>
      <c r="H3" s="641"/>
      <c r="I3" s="641"/>
      <c r="J3" s="641"/>
      <c r="K3" s="641"/>
      <c r="L3" s="641"/>
      <c r="M3" s="641"/>
      <c r="N3" s="641"/>
      <c r="O3" s="641"/>
      <c r="P3" s="641"/>
      <c r="Q3" s="641"/>
    </row>
    <row r="4" spans="1:17" x14ac:dyDescent="0.2">
      <c r="A4" s="508"/>
      <c r="B4" s="857" t="s">
        <v>98</v>
      </c>
      <c r="C4" s="858"/>
      <c r="D4" s="858"/>
      <c r="E4" s="858"/>
      <c r="F4" s="858"/>
      <c r="G4" s="858"/>
      <c r="H4" s="858"/>
      <c r="I4" s="858"/>
      <c r="J4" s="858"/>
      <c r="K4" s="858"/>
      <c r="L4" s="858"/>
      <c r="M4" s="858"/>
      <c r="N4" s="858"/>
      <c r="O4" s="858"/>
      <c r="P4" s="858"/>
      <c r="Q4" s="859"/>
    </row>
    <row r="5" spans="1:17" s="117" customFormat="1" ht="12.75" customHeight="1" x14ac:dyDescent="0.2">
      <c r="A5" s="509"/>
      <c r="B5" s="618" t="s">
        <v>99</v>
      </c>
      <c r="C5" s="860" t="s">
        <v>100</v>
      </c>
      <c r="D5" s="861"/>
      <c r="E5" s="861"/>
      <c r="F5" s="861"/>
      <c r="G5" s="862"/>
      <c r="H5" s="121" t="s">
        <v>101</v>
      </c>
      <c r="I5" s="121" t="s">
        <v>102</v>
      </c>
      <c r="J5" s="121" t="s">
        <v>103</v>
      </c>
      <c r="K5" s="121" t="s">
        <v>104</v>
      </c>
      <c r="L5" s="120"/>
      <c r="M5" s="121" t="s">
        <v>105</v>
      </c>
      <c r="N5" s="121" t="s">
        <v>106</v>
      </c>
      <c r="O5" s="121"/>
      <c r="P5" s="510"/>
      <c r="Q5" s="42" t="s">
        <v>107</v>
      </c>
    </row>
    <row r="6" spans="1:17" s="117" customFormat="1" ht="11.25" x14ac:dyDescent="0.2">
      <c r="A6" s="511" t="s">
        <v>5</v>
      </c>
      <c r="B6" s="183" t="s">
        <v>108</v>
      </c>
      <c r="C6" s="181" t="s">
        <v>7</v>
      </c>
      <c r="D6" s="121" t="s">
        <v>109</v>
      </c>
      <c r="E6" s="121" t="s">
        <v>110</v>
      </c>
      <c r="F6" s="121" t="s">
        <v>111</v>
      </c>
      <c r="G6" s="619" t="s">
        <v>112</v>
      </c>
      <c r="H6" s="127" t="s">
        <v>113</v>
      </c>
      <c r="I6" s="127" t="s">
        <v>114</v>
      </c>
      <c r="J6" s="127" t="s">
        <v>115</v>
      </c>
      <c r="K6" s="127" t="s">
        <v>113</v>
      </c>
      <c r="L6" s="126" t="s">
        <v>116</v>
      </c>
      <c r="M6" s="127" t="s">
        <v>117</v>
      </c>
      <c r="N6" s="127" t="s">
        <v>118</v>
      </c>
      <c r="O6" s="127" t="s">
        <v>119</v>
      </c>
      <c r="P6" s="757" t="s">
        <v>120</v>
      </c>
      <c r="Q6" s="43" t="s">
        <v>121</v>
      </c>
    </row>
    <row r="7" spans="1:17" s="117" customFormat="1" ht="12" thickBot="1" x14ac:dyDescent="0.25">
      <c r="A7" s="512"/>
      <c r="B7" s="194" t="s">
        <v>122</v>
      </c>
      <c r="C7" s="977" t="s">
        <v>15</v>
      </c>
      <c r="D7" s="197" t="s">
        <v>123</v>
      </c>
      <c r="E7" s="197" t="s">
        <v>124</v>
      </c>
      <c r="F7" s="197" t="s">
        <v>125</v>
      </c>
      <c r="G7" s="620" t="s">
        <v>126</v>
      </c>
      <c r="H7" s="197" t="s">
        <v>127</v>
      </c>
      <c r="I7" s="197" t="s">
        <v>128</v>
      </c>
      <c r="J7" s="197" t="s">
        <v>129</v>
      </c>
      <c r="K7" s="197" t="s">
        <v>609</v>
      </c>
      <c r="L7" s="507" t="s">
        <v>130</v>
      </c>
      <c r="M7" s="197" t="s">
        <v>130</v>
      </c>
      <c r="N7" s="197" t="s">
        <v>131</v>
      </c>
      <c r="O7" s="197" t="s">
        <v>132</v>
      </c>
      <c r="P7" s="758"/>
      <c r="Q7" s="44" t="s">
        <v>133</v>
      </c>
    </row>
    <row r="8" spans="1:17" s="50" customFormat="1" ht="6" customHeight="1" x14ac:dyDescent="0.2">
      <c r="A8" s="15"/>
      <c r="B8" s="45"/>
      <c r="C8" s="978"/>
      <c r="D8" s="17"/>
      <c r="E8" s="17"/>
      <c r="F8" s="17"/>
      <c r="G8" s="46"/>
      <c r="H8" s="17"/>
      <c r="I8" s="17"/>
      <c r="J8" s="17"/>
      <c r="K8" s="17"/>
      <c r="L8" s="17"/>
      <c r="M8" s="17"/>
      <c r="N8" s="17"/>
      <c r="O8" s="47"/>
      <c r="P8" s="48"/>
      <c r="Q8" s="49"/>
    </row>
    <row r="9" spans="1:17" s="27" customFormat="1" ht="12.75" customHeight="1" x14ac:dyDescent="0.2">
      <c r="A9" s="21" t="s">
        <v>23</v>
      </c>
      <c r="B9" s="51"/>
      <c r="C9" s="52"/>
      <c r="D9" s="23"/>
      <c r="E9" s="23"/>
      <c r="F9" s="23"/>
      <c r="G9" s="53"/>
      <c r="H9" s="54"/>
      <c r="I9" s="23"/>
      <c r="J9" s="55"/>
      <c r="K9" s="23"/>
      <c r="L9" s="23"/>
      <c r="M9" s="23"/>
      <c r="N9" s="23"/>
      <c r="O9" s="23"/>
      <c r="P9" s="23"/>
      <c r="Q9" s="56"/>
    </row>
    <row r="10" spans="1:17" ht="7.5" customHeight="1" x14ac:dyDescent="0.2">
      <c r="A10" s="642"/>
      <c r="B10" s="643"/>
      <c r="C10" s="644"/>
      <c r="D10" s="615"/>
      <c r="E10" s="615"/>
      <c r="F10" s="615"/>
      <c r="G10" s="203"/>
      <c r="H10" s="544"/>
      <c r="I10" s="615"/>
      <c r="J10" s="161"/>
      <c r="K10" s="645"/>
      <c r="L10" s="615"/>
      <c r="M10" s="615"/>
      <c r="N10" s="615"/>
      <c r="O10" s="615"/>
      <c r="P10" s="615"/>
      <c r="Q10" s="646"/>
    </row>
    <row r="11" spans="1:17" x14ac:dyDescent="0.2">
      <c r="A11" s="534" t="s">
        <v>24</v>
      </c>
      <c r="B11" s="643">
        <v>0</v>
      </c>
      <c r="C11" s="644">
        <v>0</v>
      </c>
      <c r="D11" s="615">
        <v>0</v>
      </c>
      <c r="E11" s="615">
        <v>0</v>
      </c>
      <c r="F11" s="615">
        <v>0</v>
      </c>
      <c r="G11" s="203">
        <v>0</v>
      </c>
      <c r="H11" s="544">
        <v>0</v>
      </c>
      <c r="I11" s="615">
        <v>0</v>
      </c>
      <c r="J11" s="161">
        <v>0</v>
      </c>
      <c r="K11" s="645">
        <v>0</v>
      </c>
      <c r="L11" s="615">
        <v>0</v>
      </c>
      <c r="M11" s="615">
        <v>0</v>
      </c>
      <c r="N11" s="615">
        <v>0</v>
      </c>
      <c r="O11" s="615">
        <v>0</v>
      </c>
      <c r="P11" s="615">
        <v>0</v>
      </c>
      <c r="Q11" s="646">
        <v>0</v>
      </c>
    </row>
    <row r="12" spans="1:17" x14ac:dyDescent="0.2">
      <c r="A12" s="534" t="s">
        <v>25</v>
      </c>
      <c r="B12" s="643">
        <v>0</v>
      </c>
      <c r="C12" s="644">
        <v>0</v>
      </c>
      <c r="D12" s="615">
        <v>0</v>
      </c>
      <c r="E12" s="615">
        <v>0</v>
      </c>
      <c r="F12" s="615">
        <v>0</v>
      </c>
      <c r="G12" s="203">
        <v>0</v>
      </c>
      <c r="H12" s="544">
        <v>0</v>
      </c>
      <c r="I12" s="615">
        <v>0</v>
      </c>
      <c r="J12" s="161">
        <v>0</v>
      </c>
      <c r="K12" s="645">
        <v>0</v>
      </c>
      <c r="L12" s="615">
        <v>0</v>
      </c>
      <c r="M12" s="615">
        <v>0</v>
      </c>
      <c r="N12" s="615">
        <v>0</v>
      </c>
      <c r="O12" s="615">
        <v>0</v>
      </c>
      <c r="P12" s="615">
        <v>1</v>
      </c>
      <c r="Q12" s="646">
        <v>0</v>
      </c>
    </row>
    <row r="13" spans="1:17" x14ac:dyDescent="0.2">
      <c r="A13" s="534" t="s">
        <v>26</v>
      </c>
      <c r="B13" s="643">
        <v>0</v>
      </c>
      <c r="C13" s="644">
        <v>0</v>
      </c>
      <c r="D13" s="615">
        <v>0</v>
      </c>
      <c r="E13" s="615">
        <v>0</v>
      </c>
      <c r="F13" s="615">
        <v>0</v>
      </c>
      <c r="G13" s="203">
        <v>0</v>
      </c>
      <c r="H13" s="544">
        <v>0</v>
      </c>
      <c r="I13" s="615">
        <v>0</v>
      </c>
      <c r="J13" s="161">
        <v>0</v>
      </c>
      <c r="K13" s="645">
        <v>0</v>
      </c>
      <c r="L13" s="615">
        <v>0</v>
      </c>
      <c r="M13" s="615">
        <v>0</v>
      </c>
      <c r="N13" s="615">
        <v>0</v>
      </c>
      <c r="O13" s="615">
        <v>0</v>
      </c>
      <c r="P13" s="615">
        <v>1</v>
      </c>
      <c r="Q13" s="646">
        <v>0</v>
      </c>
    </row>
    <row r="14" spans="1:17" x14ac:dyDescent="0.2">
      <c r="A14" s="534" t="s">
        <v>27</v>
      </c>
      <c r="B14" s="643">
        <v>0</v>
      </c>
      <c r="C14" s="644">
        <v>0</v>
      </c>
      <c r="D14" s="615">
        <v>0</v>
      </c>
      <c r="E14" s="615">
        <v>0</v>
      </c>
      <c r="F14" s="615">
        <v>0</v>
      </c>
      <c r="G14" s="203">
        <v>0</v>
      </c>
      <c r="H14" s="544">
        <v>0</v>
      </c>
      <c r="I14" s="615">
        <v>0</v>
      </c>
      <c r="J14" s="161">
        <v>0</v>
      </c>
      <c r="K14" s="645">
        <v>0</v>
      </c>
      <c r="L14" s="615">
        <v>0</v>
      </c>
      <c r="M14" s="615">
        <v>0</v>
      </c>
      <c r="N14" s="615">
        <v>0</v>
      </c>
      <c r="O14" s="615">
        <v>0</v>
      </c>
      <c r="P14" s="615">
        <v>0</v>
      </c>
      <c r="Q14" s="646">
        <v>0</v>
      </c>
    </row>
    <row r="15" spans="1:17" x14ac:dyDescent="0.2">
      <c r="A15" s="534" t="s">
        <v>28</v>
      </c>
      <c r="B15" s="643">
        <v>0</v>
      </c>
      <c r="C15" s="644">
        <v>0</v>
      </c>
      <c r="D15" s="615">
        <v>0</v>
      </c>
      <c r="E15" s="615">
        <v>0</v>
      </c>
      <c r="F15" s="615">
        <v>0</v>
      </c>
      <c r="G15" s="203">
        <v>0</v>
      </c>
      <c r="H15" s="544">
        <v>0</v>
      </c>
      <c r="I15" s="615">
        <v>0</v>
      </c>
      <c r="J15" s="161">
        <v>0</v>
      </c>
      <c r="K15" s="645">
        <v>0</v>
      </c>
      <c r="L15" s="615">
        <v>0</v>
      </c>
      <c r="M15" s="615">
        <v>0</v>
      </c>
      <c r="N15" s="615">
        <v>0</v>
      </c>
      <c r="O15" s="615">
        <v>0</v>
      </c>
      <c r="P15" s="615">
        <v>0</v>
      </c>
      <c r="Q15" s="646">
        <v>0</v>
      </c>
    </row>
    <row r="16" spans="1:17" x14ac:dyDescent="0.2">
      <c r="A16" s="534" t="s">
        <v>29</v>
      </c>
      <c r="B16" s="643">
        <v>0</v>
      </c>
      <c r="C16" s="644">
        <v>0</v>
      </c>
      <c r="D16" s="615">
        <v>0</v>
      </c>
      <c r="E16" s="615">
        <v>0</v>
      </c>
      <c r="F16" s="615">
        <v>0</v>
      </c>
      <c r="G16" s="203">
        <v>0</v>
      </c>
      <c r="H16" s="544">
        <v>0</v>
      </c>
      <c r="I16" s="615">
        <v>0</v>
      </c>
      <c r="J16" s="161">
        <v>0</v>
      </c>
      <c r="K16" s="645">
        <v>0</v>
      </c>
      <c r="L16" s="615">
        <v>0</v>
      </c>
      <c r="M16" s="615">
        <v>0</v>
      </c>
      <c r="N16" s="615">
        <v>0</v>
      </c>
      <c r="O16" s="615">
        <v>0</v>
      </c>
      <c r="P16" s="615">
        <v>0</v>
      </c>
      <c r="Q16" s="646">
        <v>0</v>
      </c>
    </row>
    <row r="17" spans="1:17" x14ac:dyDescent="0.2">
      <c r="A17" s="534" t="s">
        <v>30</v>
      </c>
      <c r="B17" s="643">
        <v>0</v>
      </c>
      <c r="C17" s="644">
        <v>0</v>
      </c>
      <c r="D17" s="615">
        <v>0</v>
      </c>
      <c r="E17" s="615">
        <v>0</v>
      </c>
      <c r="F17" s="615">
        <v>0</v>
      </c>
      <c r="G17" s="203">
        <v>0</v>
      </c>
      <c r="H17" s="544">
        <v>0</v>
      </c>
      <c r="I17" s="615">
        <v>0</v>
      </c>
      <c r="J17" s="161">
        <v>0</v>
      </c>
      <c r="K17" s="645">
        <v>0</v>
      </c>
      <c r="L17" s="615">
        <v>0</v>
      </c>
      <c r="M17" s="615">
        <v>0</v>
      </c>
      <c r="N17" s="615">
        <v>0</v>
      </c>
      <c r="O17" s="615">
        <v>0</v>
      </c>
      <c r="P17" s="615">
        <v>0</v>
      </c>
      <c r="Q17" s="646">
        <v>0</v>
      </c>
    </row>
    <row r="18" spans="1:17" x14ac:dyDescent="0.2">
      <c r="A18" s="534" t="s">
        <v>31</v>
      </c>
      <c r="B18" s="643">
        <v>0</v>
      </c>
      <c r="C18" s="644">
        <v>0</v>
      </c>
      <c r="D18" s="615">
        <v>0</v>
      </c>
      <c r="E18" s="615">
        <v>0</v>
      </c>
      <c r="F18" s="615">
        <v>0</v>
      </c>
      <c r="G18" s="203">
        <v>0</v>
      </c>
      <c r="H18" s="544">
        <v>0</v>
      </c>
      <c r="I18" s="615">
        <v>0</v>
      </c>
      <c r="J18" s="161">
        <v>0</v>
      </c>
      <c r="K18" s="645">
        <v>0</v>
      </c>
      <c r="L18" s="615">
        <v>0</v>
      </c>
      <c r="M18" s="615">
        <v>0</v>
      </c>
      <c r="N18" s="615">
        <v>0</v>
      </c>
      <c r="O18" s="615">
        <v>0</v>
      </c>
      <c r="P18" s="615">
        <v>0</v>
      </c>
      <c r="Q18" s="646">
        <v>0</v>
      </c>
    </row>
    <row r="19" spans="1:17" x14ac:dyDescent="0.2">
      <c r="A19" s="534" t="s">
        <v>32</v>
      </c>
      <c r="B19" s="643">
        <v>0</v>
      </c>
      <c r="C19" s="644">
        <v>0</v>
      </c>
      <c r="D19" s="615">
        <v>0</v>
      </c>
      <c r="E19" s="615">
        <v>0</v>
      </c>
      <c r="F19" s="615">
        <v>0</v>
      </c>
      <c r="G19" s="203">
        <v>0</v>
      </c>
      <c r="H19" s="544">
        <v>0</v>
      </c>
      <c r="I19" s="615">
        <v>0</v>
      </c>
      <c r="J19" s="161">
        <v>0</v>
      </c>
      <c r="K19" s="645">
        <v>0</v>
      </c>
      <c r="L19" s="615">
        <v>0</v>
      </c>
      <c r="M19" s="615">
        <v>0</v>
      </c>
      <c r="N19" s="615">
        <v>0</v>
      </c>
      <c r="O19" s="615">
        <v>0</v>
      </c>
      <c r="P19" s="615">
        <v>0</v>
      </c>
      <c r="Q19" s="646">
        <v>0</v>
      </c>
    </row>
    <row r="20" spans="1:17" x14ac:dyDescent="0.2">
      <c r="A20" s="534" t="s">
        <v>33</v>
      </c>
      <c r="B20" s="643">
        <v>0</v>
      </c>
      <c r="C20" s="644">
        <v>0</v>
      </c>
      <c r="D20" s="615">
        <v>0</v>
      </c>
      <c r="E20" s="615">
        <v>0</v>
      </c>
      <c r="F20" s="615">
        <v>0</v>
      </c>
      <c r="G20" s="203">
        <v>0</v>
      </c>
      <c r="H20" s="544">
        <v>0</v>
      </c>
      <c r="I20" s="615">
        <v>0</v>
      </c>
      <c r="J20" s="161">
        <v>0</v>
      </c>
      <c r="K20" s="645">
        <v>0</v>
      </c>
      <c r="L20" s="615">
        <v>0</v>
      </c>
      <c r="M20" s="615">
        <v>0</v>
      </c>
      <c r="N20" s="615">
        <v>0</v>
      </c>
      <c r="O20" s="615">
        <v>0</v>
      </c>
      <c r="P20" s="615">
        <v>0</v>
      </c>
      <c r="Q20" s="646">
        <v>0</v>
      </c>
    </row>
    <row r="21" spans="1:17" x14ac:dyDescent="0.2">
      <c r="A21" s="534" t="s">
        <v>34</v>
      </c>
      <c r="B21" s="643">
        <v>0</v>
      </c>
      <c r="C21" s="644">
        <v>0</v>
      </c>
      <c r="D21" s="615">
        <v>0</v>
      </c>
      <c r="E21" s="615">
        <v>0</v>
      </c>
      <c r="F21" s="615">
        <v>0</v>
      </c>
      <c r="G21" s="203">
        <v>0</v>
      </c>
      <c r="H21" s="544">
        <v>0</v>
      </c>
      <c r="I21" s="615">
        <v>0</v>
      </c>
      <c r="J21" s="161">
        <v>0</v>
      </c>
      <c r="K21" s="645">
        <v>0</v>
      </c>
      <c r="L21" s="615">
        <v>0</v>
      </c>
      <c r="M21" s="615">
        <v>0</v>
      </c>
      <c r="N21" s="615">
        <v>0</v>
      </c>
      <c r="O21" s="615">
        <v>0</v>
      </c>
      <c r="P21" s="615">
        <v>0</v>
      </c>
      <c r="Q21" s="646">
        <v>0</v>
      </c>
    </row>
    <row r="22" spans="1:17" x14ac:dyDescent="0.2">
      <c r="A22" s="534" t="s">
        <v>35</v>
      </c>
      <c r="B22" s="643">
        <v>0</v>
      </c>
      <c r="C22" s="644">
        <v>0</v>
      </c>
      <c r="D22" s="615">
        <v>0</v>
      </c>
      <c r="E22" s="615">
        <v>0</v>
      </c>
      <c r="F22" s="615">
        <v>0</v>
      </c>
      <c r="G22" s="203">
        <v>0</v>
      </c>
      <c r="H22" s="544">
        <v>0</v>
      </c>
      <c r="I22" s="615">
        <v>0</v>
      </c>
      <c r="J22" s="161">
        <v>0</v>
      </c>
      <c r="K22" s="645">
        <v>0</v>
      </c>
      <c r="L22" s="615">
        <v>0</v>
      </c>
      <c r="M22" s="615">
        <v>0</v>
      </c>
      <c r="N22" s="615">
        <v>0</v>
      </c>
      <c r="O22" s="615">
        <v>0</v>
      </c>
      <c r="P22" s="615">
        <v>0</v>
      </c>
      <c r="Q22" s="646">
        <v>0</v>
      </c>
    </row>
    <row r="23" spans="1:17" x14ac:dyDescent="0.2">
      <c r="A23" s="534" t="s">
        <v>36</v>
      </c>
      <c r="B23" s="643">
        <v>0</v>
      </c>
      <c r="C23" s="644">
        <v>0</v>
      </c>
      <c r="D23" s="615">
        <v>0</v>
      </c>
      <c r="E23" s="615">
        <v>0</v>
      </c>
      <c r="F23" s="615">
        <v>0</v>
      </c>
      <c r="G23" s="203">
        <v>0</v>
      </c>
      <c r="H23" s="544">
        <v>0</v>
      </c>
      <c r="I23" s="615">
        <v>0</v>
      </c>
      <c r="J23" s="161">
        <v>0</v>
      </c>
      <c r="K23" s="645">
        <v>0</v>
      </c>
      <c r="L23" s="615">
        <v>0</v>
      </c>
      <c r="M23" s="615">
        <v>0</v>
      </c>
      <c r="N23" s="615">
        <v>0</v>
      </c>
      <c r="O23" s="615">
        <v>0</v>
      </c>
      <c r="P23" s="615">
        <v>0</v>
      </c>
      <c r="Q23" s="646">
        <v>0</v>
      </c>
    </row>
    <row r="24" spans="1:17" x14ac:dyDescent="0.2">
      <c r="A24" s="534" t="s">
        <v>37</v>
      </c>
      <c r="B24" s="643">
        <v>0</v>
      </c>
      <c r="C24" s="644">
        <v>0</v>
      </c>
      <c r="D24" s="615">
        <v>0</v>
      </c>
      <c r="E24" s="615">
        <v>0</v>
      </c>
      <c r="F24" s="615">
        <v>0</v>
      </c>
      <c r="G24" s="203">
        <v>0</v>
      </c>
      <c r="H24" s="544">
        <v>0</v>
      </c>
      <c r="I24" s="615">
        <v>0</v>
      </c>
      <c r="J24" s="161">
        <v>0</v>
      </c>
      <c r="K24" s="645">
        <v>0</v>
      </c>
      <c r="L24" s="615">
        <v>0</v>
      </c>
      <c r="M24" s="615">
        <v>0</v>
      </c>
      <c r="N24" s="615">
        <v>0</v>
      </c>
      <c r="O24" s="615">
        <v>0</v>
      </c>
      <c r="P24" s="615">
        <v>0</v>
      </c>
      <c r="Q24" s="646">
        <v>0</v>
      </c>
    </row>
    <row r="25" spans="1:17" x14ac:dyDescent="0.2">
      <c r="A25" s="534" t="s">
        <v>38</v>
      </c>
      <c r="B25" s="643">
        <v>0</v>
      </c>
      <c r="C25" s="644">
        <v>0</v>
      </c>
      <c r="D25" s="615">
        <v>0</v>
      </c>
      <c r="E25" s="615">
        <v>0</v>
      </c>
      <c r="F25" s="615">
        <v>0</v>
      </c>
      <c r="G25" s="203">
        <v>0</v>
      </c>
      <c r="H25" s="544">
        <v>0</v>
      </c>
      <c r="I25" s="615">
        <v>0</v>
      </c>
      <c r="J25" s="161">
        <v>0</v>
      </c>
      <c r="K25" s="645">
        <v>0</v>
      </c>
      <c r="L25" s="615">
        <v>0</v>
      </c>
      <c r="M25" s="615">
        <v>0</v>
      </c>
      <c r="N25" s="615">
        <v>0</v>
      </c>
      <c r="O25" s="615">
        <v>0</v>
      </c>
      <c r="P25" s="615">
        <v>0</v>
      </c>
      <c r="Q25" s="646">
        <v>0</v>
      </c>
    </row>
    <row r="26" spans="1:17" x14ac:dyDescent="0.2">
      <c r="A26" s="534" t="s">
        <v>39</v>
      </c>
      <c r="B26" s="643">
        <v>0</v>
      </c>
      <c r="C26" s="644">
        <v>0</v>
      </c>
      <c r="D26" s="615">
        <v>0</v>
      </c>
      <c r="E26" s="615">
        <v>0</v>
      </c>
      <c r="F26" s="615">
        <v>0</v>
      </c>
      <c r="G26" s="203">
        <v>0</v>
      </c>
      <c r="H26" s="544">
        <v>0</v>
      </c>
      <c r="I26" s="615">
        <v>0</v>
      </c>
      <c r="J26" s="161">
        <v>0</v>
      </c>
      <c r="K26" s="645">
        <v>0</v>
      </c>
      <c r="L26" s="615">
        <v>0</v>
      </c>
      <c r="M26" s="615">
        <v>0</v>
      </c>
      <c r="N26" s="615">
        <v>0</v>
      </c>
      <c r="O26" s="615">
        <v>0</v>
      </c>
      <c r="P26" s="615">
        <v>0</v>
      </c>
      <c r="Q26" s="646">
        <v>0</v>
      </c>
    </row>
    <row r="27" spans="1:17" x14ac:dyDescent="0.2">
      <c r="A27" s="534" t="s">
        <v>40</v>
      </c>
      <c r="B27" s="643">
        <v>0</v>
      </c>
      <c r="C27" s="644">
        <v>0</v>
      </c>
      <c r="D27" s="615">
        <v>0</v>
      </c>
      <c r="E27" s="615">
        <v>0</v>
      </c>
      <c r="F27" s="615">
        <v>0</v>
      </c>
      <c r="G27" s="203">
        <v>0</v>
      </c>
      <c r="H27" s="544">
        <v>0</v>
      </c>
      <c r="I27" s="615">
        <v>0</v>
      </c>
      <c r="J27" s="161">
        <v>0</v>
      </c>
      <c r="K27" s="645">
        <v>0</v>
      </c>
      <c r="L27" s="615">
        <v>0</v>
      </c>
      <c r="M27" s="615">
        <v>0</v>
      </c>
      <c r="N27" s="615">
        <v>0</v>
      </c>
      <c r="O27" s="615">
        <v>2</v>
      </c>
      <c r="P27" s="615">
        <v>1</v>
      </c>
      <c r="Q27" s="646">
        <v>0</v>
      </c>
    </row>
    <row r="28" spans="1:17" x14ac:dyDescent="0.2">
      <c r="A28" s="534" t="s">
        <v>41</v>
      </c>
      <c r="B28" s="643">
        <v>4</v>
      </c>
      <c r="C28" s="621">
        <v>2</v>
      </c>
      <c r="D28" s="621">
        <v>0</v>
      </c>
      <c r="E28" s="621">
        <v>1</v>
      </c>
      <c r="F28" s="615">
        <v>1</v>
      </c>
      <c r="G28" s="203">
        <v>1</v>
      </c>
      <c r="H28" s="544">
        <v>1</v>
      </c>
      <c r="I28" s="615">
        <v>1</v>
      </c>
      <c r="J28" s="161">
        <v>1</v>
      </c>
      <c r="K28" s="161">
        <v>1</v>
      </c>
      <c r="L28" s="615">
        <v>3</v>
      </c>
      <c r="M28" s="615">
        <v>1</v>
      </c>
      <c r="N28" s="615">
        <v>4</v>
      </c>
      <c r="O28" s="615">
        <v>3</v>
      </c>
      <c r="P28" s="615">
        <v>5</v>
      </c>
      <c r="Q28" s="646">
        <v>1</v>
      </c>
    </row>
    <row r="29" spans="1:17" x14ac:dyDescent="0.2">
      <c r="A29" s="534" t="s">
        <v>42</v>
      </c>
      <c r="B29" s="643">
        <v>0</v>
      </c>
      <c r="C29" s="644">
        <v>0</v>
      </c>
      <c r="D29" s="615">
        <v>0</v>
      </c>
      <c r="E29" s="615">
        <v>0</v>
      </c>
      <c r="F29" s="615">
        <v>0</v>
      </c>
      <c r="G29" s="203">
        <v>0</v>
      </c>
      <c r="H29" s="544">
        <v>0</v>
      </c>
      <c r="I29" s="615">
        <v>0</v>
      </c>
      <c r="J29" s="161">
        <v>0</v>
      </c>
      <c r="K29" s="645">
        <v>0</v>
      </c>
      <c r="L29" s="615">
        <v>0</v>
      </c>
      <c r="M29" s="615">
        <v>0</v>
      </c>
      <c r="N29" s="615">
        <v>0</v>
      </c>
      <c r="O29" s="615">
        <v>1</v>
      </c>
      <c r="P29" s="615">
        <v>1</v>
      </c>
      <c r="Q29" s="646">
        <v>0</v>
      </c>
    </row>
    <row r="30" spans="1:17" x14ac:dyDescent="0.2">
      <c r="A30" s="534" t="s">
        <v>43</v>
      </c>
      <c r="B30" s="643">
        <v>0</v>
      </c>
      <c r="C30" s="644">
        <v>0</v>
      </c>
      <c r="D30" s="615">
        <v>0</v>
      </c>
      <c r="E30" s="615">
        <v>0</v>
      </c>
      <c r="F30" s="615">
        <v>0</v>
      </c>
      <c r="G30" s="203">
        <v>0</v>
      </c>
      <c r="H30" s="544">
        <v>0</v>
      </c>
      <c r="I30" s="615">
        <v>0</v>
      </c>
      <c r="J30" s="161">
        <v>0</v>
      </c>
      <c r="K30" s="645">
        <v>0</v>
      </c>
      <c r="L30" s="615">
        <v>0</v>
      </c>
      <c r="M30" s="615">
        <v>0</v>
      </c>
      <c r="N30" s="615">
        <v>0</v>
      </c>
      <c r="O30" s="615">
        <v>0</v>
      </c>
      <c r="P30" s="615">
        <v>0</v>
      </c>
      <c r="Q30" s="646">
        <v>0</v>
      </c>
    </row>
    <row r="31" spans="1:17" x14ac:dyDescent="0.2">
      <c r="A31" s="534" t="s">
        <v>44</v>
      </c>
      <c r="B31" s="643">
        <v>0</v>
      </c>
      <c r="C31" s="644">
        <v>0</v>
      </c>
      <c r="D31" s="615">
        <v>0</v>
      </c>
      <c r="E31" s="615">
        <v>0</v>
      </c>
      <c r="F31" s="615">
        <v>0</v>
      </c>
      <c r="G31" s="203">
        <v>0</v>
      </c>
      <c r="H31" s="544">
        <v>0</v>
      </c>
      <c r="I31" s="615">
        <v>0</v>
      </c>
      <c r="J31" s="161">
        <v>0</v>
      </c>
      <c r="K31" s="645">
        <v>0</v>
      </c>
      <c r="L31" s="615">
        <v>0</v>
      </c>
      <c r="M31" s="615">
        <v>0</v>
      </c>
      <c r="N31" s="615">
        <v>0</v>
      </c>
      <c r="O31" s="615">
        <v>0</v>
      </c>
      <c r="P31" s="615">
        <v>0</v>
      </c>
      <c r="Q31" s="646">
        <v>0</v>
      </c>
    </row>
    <row r="32" spans="1:17" x14ac:dyDescent="0.2">
      <c r="A32" s="534" t="s">
        <v>45</v>
      </c>
      <c r="B32" s="643">
        <v>0</v>
      </c>
      <c r="C32" s="644">
        <v>0</v>
      </c>
      <c r="D32" s="615">
        <v>0</v>
      </c>
      <c r="E32" s="615">
        <v>0</v>
      </c>
      <c r="F32" s="615">
        <v>0</v>
      </c>
      <c r="G32" s="203">
        <v>0</v>
      </c>
      <c r="H32" s="544">
        <v>0</v>
      </c>
      <c r="I32" s="615">
        <v>0</v>
      </c>
      <c r="J32" s="161">
        <v>0</v>
      </c>
      <c r="K32" s="645">
        <v>0</v>
      </c>
      <c r="L32" s="615">
        <v>0</v>
      </c>
      <c r="M32" s="615">
        <v>0</v>
      </c>
      <c r="N32" s="615">
        <v>0</v>
      </c>
      <c r="O32" s="615">
        <v>0</v>
      </c>
      <c r="P32" s="615">
        <v>0</v>
      </c>
      <c r="Q32" s="646">
        <v>0</v>
      </c>
    </row>
    <row r="33" spans="1:17" x14ac:dyDescent="0.2">
      <c r="A33" s="534" t="s">
        <v>46</v>
      </c>
      <c r="B33" s="643">
        <v>0</v>
      </c>
      <c r="C33" s="644">
        <v>0</v>
      </c>
      <c r="D33" s="615">
        <v>0</v>
      </c>
      <c r="E33" s="615">
        <v>0</v>
      </c>
      <c r="F33" s="615">
        <v>0</v>
      </c>
      <c r="G33" s="203">
        <v>0</v>
      </c>
      <c r="H33" s="544">
        <v>0</v>
      </c>
      <c r="I33" s="615">
        <v>0</v>
      </c>
      <c r="J33" s="161">
        <v>0</v>
      </c>
      <c r="K33" s="645">
        <v>0</v>
      </c>
      <c r="L33" s="615">
        <v>0</v>
      </c>
      <c r="M33" s="615">
        <v>0</v>
      </c>
      <c r="N33" s="615">
        <v>0</v>
      </c>
      <c r="O33" s="615">
        <v>0</v>
      </c>
      <c r="P33" s="615">
        <v>1</v>
      </c>
      <c r="Q33" s="646">
        <v>0</v>
      </c>
    </row>
    <row r="34" spans="1:17" x14ac:dyDescent="0.2">
      <c r="A34" s="534" t="s">
        <v>47</v>
      </c>
      <c r="B34" s="643">
        <v>0</v>
      </c>
      <c r="C34" s="644">
        <v>0</v>
      </c>
      <c r="D34" s="615">
        <v>0</v>
      </c>
      <c r="E34" s="615">
        <v>0</v>
      </c>
      <c r="F34" s="615">
        <v>0</v>
      </c>
      <c r="G34" s="203">
        <v>0</v>
      </c>
      <c r="H34" s="544">
        <v>0</v>
      </c>
      <c r="I34" s="615">
        <v>0</v>
      </c>
      <c r="J34" s="161">
        <v>0</v>
      </c>
      <c r="K34" s="645">
        <v>0</v>
      </c>
      <c r="L34" s="615">
        <v>0</v>
      </c>
      <c r="M34" s="615">
        <v>0</v>
      </c>
      <c r="N34" s="615">
        <v>0</v>
      </c>
      <c r="O34" s="615">
        <v>0</v>
      </c>
      <c r="P34" s="615">
        <v>0</v>
      </c>
      <c r="Q34" s="646">
        <v>0</v>
      </c>
    </row>
    <row r="35" spans="1:17" x14ac:dyDescent="0.2">
      <c r="A35" s="534" t="s">
        <v>48</v>
      </c>
      <c r="B35" s="643">
        <v>0</v>
      </c>
      <c r="C35" s="644">
        <v>0</v>
      </c>
      <c r="D35" s="615">
        <v>0</v>
      </c>
      <c r="E35" s="615">
        <v>0</v>
      </c>
      <c r="F35" s="615">
        <v>0</v>
      </c>
      <c r="G35" s="203">
        <v>0</v>
      </c>
      <c r="H35" s="544">
        <v>0</v>
      </c>
      <c r="I35" s="615">
        <v>0</v>
      </c>
      <c r="J35" s="161">
        <v>0</v>
      </c>
      <c r="K35" s="645">
        <v>0</v>
      </c>
      <c r="L35" s="615">
        <v>0</v>
      </c>
      <c r="M35" s="615">
        <v>0</v>
      </c>
      <c r="N35" s="615">
        <v>0</v>
      </c>
      <c r="O35" s="615">
        <v>0</v>
      </c>
      <c r="P35" s="615">
        <v>1</v>
      </c>
      <c r="Q35" s="646">
        <v>0</v>
      </c>
    </row>
    <row r="36" spans="1:17" x14ac:dyDescent="0.2">
      <c r="A36" s="534" t="s">
        <v>49</v>
      </c>
      <c r="B36" s="643">
        <v>0</v>
      </c>
      <c r="C36" s="644">
        <v>0</v>
      </c>
      <c r="D36" s="615">
        <v>0</v>
      </c>
      <c r="E36" s="615">
        <v>0</v>
      </c>
      <c r="F36" s="615">
        <v>0</v>
      </c>
      <c r="G36" s="203">
        <v>0</v>
      </c>
      <c r="H36" s="544">
        <v>0</v>
      </c>
      <c r="I36" s="615">
        <v>0</v>
      </c>
      <c r="J36" s="161">
        <v>0</v>
      </c>
      <c r="K36" s="645">
        <v>0</v>
      </c>
      <c r="L36" s="615">
        <v>0</v>
      </c>
      <c r="M36" s="615">
        <v>0</v>
      </c>
      <c r="N36" s="615">
        <v>0</v>
      </c>
      <c r="O36" s="615">
        <v>0</v>
      </c>
      <c r="P36" s="615">
        <v>2</v>
      </c>
      <c r="Q36" s="646">
        <v>0</v>
      </c>
    </row>
    <row r="37" spans="1:17" x14ac:dyDescent="0.2">
      <c r="A37" s="534" t="s">
        <v>50</v>
      </c>
      <c r="B37" s="643">
        <v>0</v>
      </c>
      <c r="C37" s="644">
        <v>0</v>
      </c>
      <c r="D37" s="615">
        <v>0</v>
      </c>
      <c r="E37" s="615">
        <v>0</v>
      </c>
      <c r="F37" s="615">
        <v>0</v>
      </c>
      <c r="G37" s="203">
        <v>0</v>
      </c>
      <c r="H37" s="544">
        <v>0</v>
      </c>
      <c r="I37" s="615">
        <v>0</v>
      </c>
      <c r="J37" s="161">
        <v>0</v>
      </c>
      <c r="K37" s="645">
        <v>0</v>
      </c>
      <c r="L37" s="615">
        <v>0</v>
      </c>
      <c r="M37" s="615">
        <v>0</v>
      </c>
      <c r="N37" s="615">
        <v>0</v>
      </c>
      <c r="O37" s="615">
        <v>0</v>
      </c>
      <c r="P37" s="615">
        <v>0</v>
      </c>
      <c r="Q37" s="646">
        <v>0</v>
      </c>
    </row>
    <row r="38" spans="1:17" x14ac:dyDescent="0.2">
      <c r="A38" s="534" t="s">
        <v>51</v>
      </c>
      <c r="B38" s="643">
        <v>0</v>
      </c>
      <c r="C38" s="644">
        <v>0</v>
      </c>
      <c r="D38" s="615">
        <v>0</v>
      </c>
      <c r="E38" s="615">
        <v>0</v>
      </c>
      <c r="F38" s="615">
        <v>0</v>
      </c>
      <c r="G38" s="203">
        <v>0</v>
      </c>
      <c r="H38" s="544">
        <v>0</v>
      </c>
      <c r="I38" s="615">
        <v>0</v>
      </c>
      <c r="J38" s="161">
        <v>0</v>
      </c>
      <c r="K38" s="645">
        <v>0</v>
      </c>
      <c r="L38" s="615">
        <v>0</v>
      </c>
      <c r="M38" s="615">
        <v>0</v>
      </c>
      <c r="N38" s="615">
        <v>0</v>
      </c>
      <c r="O38" s="615">
        <v>0</v>
      </c>
      <c r="P38" s="615">
        <v>0</v>
      </c>
      <c r="Q38" s="646">
        <v>0</v>
      </c>
    </row>
    <row r="39" spans="1:17" x14ac:dyDescent="0.2">
      <c r="A39" s="534" t="s">
        <v>52</v>
      </c>
      <c r="B39" s="643">
        <v>2</v>
      </c>
      <c r="C39" s="644">
        <v>2</v>
      </c>
      <c r="D39" s="615">
        <v>1</v>
      </c>
      <c r="E39" s="615">
        <v>1</v>
      </c>
      <c r="F39" s="615">
        <v>0</v>
      </c>
      <c r="G39" s="203">
        <v>0</v>
      </c>
      <c r="H39" s="544">
        <v>0</v>
      </c>
      <c r="I39" s="615">
        <v>1</v>
      </c>
      <c r="J39" s="161">
        <v>1</v>
      </c>
      <c r="K39" s="645">
        <v>1</v>
      </c>
      <c r="L39" s="615">
        <v>1</v>
      </c>
      <c r="M39" s="615">
        <v>0</v>
      </c>
      <c r="N39" s="615">
        <v>4</v>
      </c>
      <c r="O39" s="615">
        <v>1</v>
      </c>
      <c r="P39" s="615">
        <v>1</v>
      </c>
      <c r="Q39" s="646">
        <v>0</v>
      </c>
    </row>
    <row r="40" spans="1:17" x14ac:dyDescent="0.2">
      <c r="A40" s="534" t="s">
        <v>53</v>
      </c>
      <c r="B40" s="643">
        <v>6</v>
      </c>
      <c r="C40" s="644">
        <v>6</v>
      </c>
      <c r="D40" s="615">
        <v>1</v>
      </c>
      <c r="E40" s="615">
        <v>1</v>
      </c>
      <c r="F40" s="615">
        <v>3</v>
      </c>
      <c r="G40" s="203">
        <v>2</v>
      </c>
      <c r="H40" s="544">
        <v>1</v>
      </c>
      <c r="I40" s="615">
        <v>2</v>
      </c>
      <c r="J40" s="161">
        <v>2</v>
      </c>
      <c r="K40" s="645">
        <v>10</v>
      </c>
      <c r="L40" s="615">
        <v>9</v>
      </c>
      <c r="M40" s="615">
        <v>5</v>
      </c>
      <c r="N40" s="615">
        <v>8</v>
      </c>
      <c r="O40" s="615">
        <v>5</v>
      </c>
      <c r="P40" s="615">
        <v>6</v>
      </c>
      <c r="Q40" s="646">
        <v>2</v>
      </c>
    </row>
    <row r="41" spans="1:17" x14ac:dyDescent="0.2">
      <c r="A41" s="534" t="s">
        <v>54</v>
      </c>
      <c r="B41" s="643">
        <v>0</v>
      </c>
      <c r="C41" s="644">
        <v>0</v>
      </c>
      <c r="D41" s="644">
        <v>0</v>
      </c>
      <c r="E41" s="644">
        <v>0</v>
      </c>
      <c r="F41" s="615">
        <v>0</v>
      </c>
      <c r="G41" s="203">
        <v>0</v>
      </c>
      <c r="H41" s="544">
        <v>0</v>
      </c>
      <c r="I41" s="615">
        <v>0</v>
      </c>
      <c r="J41" s="161">
        <v>0</v>
      </c>
      <c r="K41" s="645">
        <v>0</v>
      </c>
      <c r="L41" s="615">
        <v>0</v>
      </c>
      <c r="M41" s="615">
        <v>0</v>
      </c>
      <c r="N41" s="615">
        <v>0</v>
      </c>
      <c r="O41" s="615">
        <v>0</v>
      </c>
      <c r="P41" s="615">
        <v>0</v>
      </c>
      <c r="Q41" s="646">
        <v>0</v>
      </c>
    </row>
    <row r="42" spans="1:17" x14ac:dyDescent="0.2">
      <c r="A42" s="534" t="s">
        <v>55</v>
      </c>
      <c r="B42" s="643">
        <v>0</v>
      </c>
      <c r="C42" s="644">
        <v>0</v>
      </c>
      <c r="D42" s="644">
        <v>0</v>
      </c>
      <c r="E42" s="644">
        <v>0</v>
      </c>
      <c r="F42" s="615">
        <v>0</v>
      </c>
      <c r="G42" s="203">
        <v>0</v>
      </c>
      <c r="H42" s="544">
        <v>0</v>
      </c>
      <c r="I42" s="615">
        <v>0</v>
      </c>
      <c r="J42" s="161">
        <v>0</v>
      </c>
      <c r="K42" s="645">
        <v>0</v>
      </c>
      <c r="L42" s="615">
        <v>0</v>
      </c>
      <c r="M42" s="615">
        <v>0</v>
      </c>
      <c r="N42" s="615">
        <v>0</v>
      </c>
      <c r="O42" s="615">
        <v>1</v>
      </c>
      <c r="P42" s="615">
        <v>0</v>
      </c>
      <c r="Q42" s="646">
        <v>0</v>
      </c>
    </row>
    <row r="43" spans="1:17" x14ac:dyDescent="0.2">
      <c r="A43" s="534" t="s">
        <v>56</v>
      </c>
      <c r="B43" s="643">
        <v>0</v>
      </c>
      <c r="C43" s="644">
        <v>0</v>
      </c>
      <c r="D43" s="644">
        <v>0</v>
      </c>
      <c r="E43" s="644">
        <v>0</v>
      </c>
      <c r="F43" s="615">
        <v>0</v>
      </c>
      <c r="G43" s="203">
        <v>0</v>
      </c>
      <c r="H43" s="544">
        <v>0</v>
      </c>
      <c r="I43" s="615">
        <v>0</v>
      </c>
      <c r="J43" s="161">
        <v>0</v>
      </c>
      <c r="K43" s="645">
        <v>0</v>
      </c>
      <c r="L43" s="615">
        <v>0</v>
      </c>
      <c r="M43" s="615">
        <v>0</v>
      </c>
      <c r="N43" s="615">
        <v>0</v>
      </c>
      <c r="O43" s="615">
        <v>1</v>
      </c>
      <c r="P43" s="615">
        <v>1</v>
      </c>
      <c r="Q43" s="646">
        <v>0</v>
      </c>
    </row>
    <row r="44" spans="1:17" x14ac:dyDescent="0.2">
      <c r="A44" s="534" t="s">
        <v>57</v>
      </c>
      <c r="B44" s="643">
        <v>0</v>
      </c>
      <c r="C44" s="644">
        <v>0</v>
      </c>
      <c r="D44" s="644">
        <v>0</v>
      </c>
      <c r="E44" s="644">
        <v>0</v>
      </c>
      <c r="F44" s="615">
        <v>0</v>
      </c>
      <c r="G44" s="203">
        <v>0</v>
      </c>
      <c r="H44" s="544">
        <v>0</v>
      </c>
      <c r="I44" s="615">
        <v>0</v>
      </c>
      <c r="J44" s="161">
        <v>0</v>
      </c>
      <c r="K44" s="645">
        <v>0</v>
      </c>
      <c r="L44" s="615">
        <v>0</v>
      </c>
      <c r="M44" s="615">
        <v>0</v>
      </c>
      <c r="N44" s="615">
        <v>0</v>
      </c>
      <c r="O44" s="615">
        <v>1</v>
      </c>
      <c r="P44" s="615">
        <v>1</v>
      </c>
      <c r="Q44" s="646">
        <v>0</v>
      </c>
    </row>
    <row r="45" spans="1:17" x14ac:dyDescent="0.2">
      <c r="A45" s="534" t="s">
        <v>58</v>
      </c>
      <c r="B45" s="643">
        <v>0</v>
      </c>
      <c r="C45" s="644">
        <v>0</v>
      </c>
      <c r="D45" s="644">
        <v>0</v>
      </c>
      <c r="E45" s="644">
        <v>0</v>
      </c>
      <c r="F45" s="615">
        <v>0</v>
      </c>
      <c r="G45" s="203">
        <v>0</v>
      </c>
      <c r="H45" s="544">
        <v>0</v>
      </c>
      <c r="I45" s="615">
        <v>0</v>
      </c>
      <c r="J45" s="161">
        <v>0</v>
      </c>
      <c r="K45" s="645">
        <v>0</v>
      </c>
      <c r="L45" s="615">
        <v>0</v>
      </c>
      <c r="M45" s="615">
        <v>0</v>
      </c>
      <c r="N45" s="615">
        <v>0</v>
      </c>
      <c r="O45" s="615">
        <v>0</v>
      </c>
      <c r="P45" s="615">
        <v>0</v>
      </c>
      <c r="Q45" s="646">
        <v>0</v>
      </c>
    </row>
    <row r="46" spans="1:17" x14ac:dyDescent="0.2">
      <c r="A46" s="534" t="s">
        <v>59</v>
      </c>
      <c r="B46" s="643">
        <v>0</v>
      </c>
      <c r="C46" s="644">
        <v>0</v>
      </c>
      <c r="D46" s="644">
        <v>0</v>
      </c>
      <c r="E46" s="644">
        <v>1</v>
      </c>
      <c r="F46" s="615">
        <v>1</v>
      </c>
      <c r="G46" s="203">
        <v>0</v>
      </c>
      <c r="H46" s="544">
        <v>0</v>
      </c>
      <c r="I46" s="615">
        <v>1</v>
      </c>
      <c r="J46" s="161">
        <v>1</v>
      </c>
      <c r="K46" s="645">
        <v>1</v>
      </c>
      <c r="L46" s="615">
        <v>0</v>
      </c>
      <c r="M46" s="615">
        <v>0</v>
      </c>
      <c r="N46" s="615">
        <v>1</v>
      </c>
      <c r="O46" s="615">
        <v>0</v>
      </c>
      <c r="P46" s="615">
        <v>1</v>
      </c>
      <c r="Q46" s="646">
        <v>0</v>
      </c>
    </row>
    <row r="47" spans="1:17" x14ac:dyDescent="0.2">
      <c r="A47" s="534" t="s">
        <v>60</v>
      </c>
      <c r="B47" s="643">
        <v>0</v>
      </c>
      <c r="C47" s="644">
        <v>0</v>
      </c>
      <c r="D47" s="644">
        <v>0</v>
      </c>
      <c r="E47" s="644">
        <v>0</v>
      </c>
      <c r="F47" s="615">
        <v>0</v>
      </c>
      <c r="G47" s="203">
        <v>0</v>
      </c>
      <c r="H47" s="544">
        <v>0</v>
      </c>
      <c r="I47" s="615">
        <v>0</v>
      </c>
      <c r="J47" s="161">
        <v>0</v>
      </c>
      <c r="K47" s="645">
        <v>0</v>
      </c>
      <c r="L47" s="615">
        <v>0</v>
      </c>
      <c r="M47" s="615">
        <v>0</v>
      </c>
      <c r="N47" s="615">
        <v>0</v>
      </c>
      <c r="O47" s="615">
        <v>0</v>
      </c>
      <c r="P47" s="615">
        <v>0</v>
      </c>
      <c r="Q47" s="646">
        <v>0</v>
      </c>
    </row>
    <row r="48" spans="1:17" ht="13.5" thickBot="1" x14ac:dyDescent="0.25">
      <c r="A48" s="626" t="s">
        <v>61</v>
      </c>
      <c r="B48" s="647">
        <v>0</v>
      </c>
      <c r="C48" s="627">
        <v>0</v>
      </c>
      <c r="D48" s="628">
        <v>0</v>
      </c>
      <c r="E48" s="628">
        <v>0</v>
      </c>
      <c r="F48" s="628">
        <v>0</v>
      </c>
      <c r="G48" s="629">
        <v>0</v>
      </c>
      <c r="H48" s="648">
        <v>2</v>
      </c>
      <c r="I48" s="628">
        <v>0</v>
      </c>
      <c r="J48" s="649">
        <v>0</v>
      </c>
      <c r="K48" s="650">
        <v>0</v>
      </c>
      <c r="L48" s="628">
        <v>0</v>
      </c>
      <c r="M48" s="628">
        <v>0</v>
      </c>
      <c r="N48" s="628">
        <v>0</v>
      </c>
      <c r="O48" s="628">
        <v>2</v>
      </c>
      <c r="P48" s="628">
        <v>1</v>
      </c>
      <c r="Q48" s="651">
        <v>0</v>
      </c>
    </row>
    <row r="49" spans="1:17" x14ac:dyDescent="0.2">
      <c r="A49" s="534" t="s">
        <v>62</v>
      </c>
      <c r="B49" s="643">
        <v>0</v>
      </c>
      <c r="C49" s="644">
        <v>0</v>
      </c>
      <c r="D49" s="615">
        <v>0</v>
      </c>
      <c r="E49" s="615">
        <v>0</v>
      </c>
      <c r="F49" s="615">
        <v>0</v>
      </c>
      <c r="G49" s="203">
        <v>0</v>
      </c>
      <c r="H49" s="544">
        <v>0</v>
      </c>
      <c r="I49" s="615">
        <v>0</v>
      </c>
      <c r="J49" s="161">
        <v>0</v>
      </c>
      <c r="K49" s="645">
        <v>0</v>
      </c>
      <c r="L49" s="615">
        <v>0</v>
      </c>
      <c r="M49" s="615">
        <v>0</v>
      </c>
      <c r="N49" s="615">
        <v>0</v>
      </c>
      <c r="O49" s="615">
        <v>0</v>
      </c>
      <c r="P49" s="615">
        <v>0</v>
      </c>
      <c r="Q49" s="646">
        <v>0</v>
      </c>
    </row>
    <row r="50" spans="1:17" x14ac:dyDescent="0.2">
      <c r="A50" s="534" t="s">
        <v>63</v>
      </c>
      <c r="B50" s="643">
        <v>0</v>
      </c>
      <c r="C50" s="644">
        <v>0</v>
      </c>
      <c r="D50" s="615">
        <v>0</v>
      </c>
      <c r="E50" s="615">
        <v>0</v>
      </c>
      <c r="F50" s="615">
        <v>0</v>
      </c>
      <c r="G50" s="203">
        <v>0</v>
      </c>
      <c r="H50" s="544">
        <v>0</v>
      </c>
      <c r="I50" s="615">
        <v>0</v>
      </c>
      <c r="J50" s="161">
        <v>0</v>
      </c>
      <c r="K50" s="645">
        <v>0</v>
      </c>
      <c r="L50" s="615">
        <v>0</v>
      </c>
      <c r="M50" s="615">
        <v>0</v>
      </c>
      <c r="N50" s="615">
        <v>0</v>
      </c>
      <c r="O50" s="615">
        <v>0</v>
      </c>
      <c r="P50" s="615">
        <v>0</v>
      </c>
      <c r="Q50" s="646">
        <v>0</v>
      </c>
    </row>
    <row r="51" spans="1:17" x14ac:dyDescent="0.2">
      <c r="A51" s="534" t="s">
        <v>64</v>
      </c>
      <c r="B51" s="643">
        <v>0</v>
      </c>
      <c r="C51" s="644">
        <v>0</v>
      </c>
      <c r="D51" s="615">
        <v>0</v>
      </c>
      <c r="E51" s="615">
        <v>0</v>
      </c>
      <c r="F51" s="615">
        <v>0</v>
      </c>
      <c r="G51" s="203">
        <v>0</v>
      </c>
      <c r="H51" s="544">
        <v>0</v>
      </c>
      <c r="I51" s="615">
        <v>0</v>
      </c>
      <c r="J51" s="161">
        <v>0</v>
      </c>
      <c r="K51" s="645">
        <v>0</v>
      </c>
      <c r="L51" s="615">
        <v>0</v>
      </c>
      <c r="M51" s="615">
        <v>0</v>
      </c>
      <c r="N51" s="615">
        <v>0</v>
      </c>
      <c r="O51" s="615">
        <v>0</v>
      </c>
      <c r="P51" s="615">
        <v>1</v>
      </c>
      <c r="Q51" s="646">
        <v>0</v>
      </c>
    </row>
    <row r="52" spans="1:17" x14ac:dyDescent="0.2">
      <c r="A52" s="534" t="s">
        <v>65</v>
      </c>
      <c r="B52" s="643">
        <v>0</v>
      </c>
      <c r="C52" s="644">
        <v>0</v>
      </c>
      <c r="D52" s="615">
        <v>0</v>
      </c>
      <c r="E52" s="615">
        <v>0</v>
      </c>
      <c r="F52" s="615">
        <v>0</v>
      </c>
      <c r="G52" s="203">
        <v>0</v>
      </c>
      <c r="H52" s="544">
        <v>0</v>
      </c>
      <c r="I52" s="615">
        <v>1</v>
      </c>
      <c r="J52" s="161">
        <v>0</v>
      </c>
      <c r="K52" s="645">
        <v>1</v>
      </c>
      <c r="L52" s="615">
        <v>2</v>
      </c>
      <c r="M52" s="615">
        <v>0</v>
      </c>
      <c r="N52" s="615">
        <v>1</v>
      </c>
      <c r="O52" s="615">
        <v>1</v>
      </c>
      <c r="P52" s="615">
        <v>1</v>
      </c>
      <c r="Q52" s="646">
        <v>1</v>
      </c>
    </row>
    <row r="53" spans="1:17" ht="15" x14ac:dyDescent="0.25">
      <c r="A53" s="534" t="s">
        <v>66</v>
      </c>
      <c r="B53" s="643">
        <v>2</v>
      </c>
      <c r="C53" s="535">
        <v>1</v>
      </c>
      <c r="D53" s="535">
        <v>1</v>
      </c>
      <c r="E53" s="535">
        <v>1</v>
      </c>
      <c r="F53" s="615">
        <v>0</v>
      </c>
      <c r="G53" s="203">
        <v>1</v>
      </c>
      <c r="H53" s="544">
        <v>0</v>
      </c>
      <c r="I53" s="615">
        <v>1</v>
      </c>
      <c r="J53" s="161">
        <v>1</v>
      </c>
      <c r="K53" s="645">
        <v>1</v>
      </c>
      <c r="L53" s="615">
        <v>0</v>
      </c>
      <c r="M53" s="615">
        <v>0</v>
      </c>
      <c r="N53" s="615">
        <v>1</v>
      </c>
      <c r="O53" s="615">
        <v>2</v>
      </c>
      <c r="P53" s="615">
        <v>1</v>
      </c>
      <c r="Q53" s="646">
        <v>1</v>
      </c>
    </row>
    <row r="54" spans="1:17" x14ac:dyDescent="0.2">
      <c r="A54" s="534" t="s">
        <v>67</v>
      </c>
      <c r="B54" s="643">
        <v>0</v>
      </c>
      <c r="C54" s="644">
        <v>0</v>
      </c>
      <c r="D54" s="615">
        <v>0</v>
      </c>
      <c r="E54" s="615">
        <v>0</v>
      </c>
      <c r="F54" s="615">
        <v>0</v>
      </c>
      <c r="G54" s="203">
        <v>0</v>
      </c>
      <c r="H54" s="544">
        <v>0</v>
      </c>
      <c r="I54" s="615">
        <v>0</v>
      </c>
      <c r="J54" s="161">
        <v>0</v>
      </c>
      <c r="K54" s="645">
        <v>0</v>
      </c>
      <c r="L54" s="615">
        <v>0</v>
      </c>
      <c r="M54" s="615">
        <v>0</v>
      </c>
      <c r="N54" s="615">
        <v>0</v>
      </c>
      <c r="O54" s="615">
        <v>0</v>
      </c>
      <c r="P54" s="615">
        <v>0</v>
      </c>
      <c r="Q54" s="646">
        <v>0</v>
      </c>
    </row>
    <row r="55" spans="1:17" x14ac:dyDescent="0.2">
      <c r="A55" s="534" t="s">
        <v>68</v>
      </c>
      <c r="B55" s="643">
        <v>0</v>
      </c>
      <c r="C55" s="644">
        <v>0</v>
      </c>
      <c r="D55" s="615">
        <v>0</v>
      </c>
      <c r="E55" s="615">
        <v>0</v>
      </c>
      <c r="F55" s="615">
        <v>0</v>
      </c>
      <c r="G55" s="203">
        <v>0</v>
      </c>
      <c r="H55" s="544">
        <v>0</v>
      </c>
      <c r="I55" s="615">
        <v>0</v>
      </c>
      <c r="J55" s="161">
        <v>0</v>
      </c>
      <c r="K55" s="645">
        <v>0</v>
      </c>
      <c r="L55" s="615">
        <v>0</v>
      </c>
      <c r="M55" s="615">
        <v>0</v>
      </c>
      <c r="N55" s="615">
        <v>0</v>
      </c>
      <c r="O55" s="615">
        <v>0</v>
      </c>
      <c r="P55" s="615">
        <v>0</v>
      </c>
      <c r="Q55" s="646">
        <v>0</v>
      </c>
    </row>
    <row r="56" spans="1:17" x14ac:dyDescent="0.2">
      <c r="A56" s="534" t="s">
        <v>69</v>
      </c>
      <c r="B56" s="643">
        <v>0</v>
      </c>
      <c r="C56" s="644">
        <v>0</v>
      </c>
      <c r="D56" s="615">
        <v>0</v>
      </c>
      <c r="E56" s="615">
        <v>0</v>
      </c>
      <c r="F56" s="615">
        <v>0</v>
      </c>
      <c r="G56" s="203">
        <v>0</v>
      </c>
      <c r="H56" s="544">
        <v>0</v>
      </c>
      <c r="I56" s="615">
        <v>0</v>
      </c>
      <c r="J56" s="161">
        <v>0</v>
      </c>
      <c r="K56" s="645">
        <v>0</v>
      </c>
      <c r="L56" s="615">
        <v>0</v>
      </c>
      <c r="M56" s="615">
        <v>0</v>
      </c>
      <c r="N56" s="615">
        <v>0</v>
      </c>
      <c r="O56" s="615">
        <v>0</v>
      </c>
      <c r="P56" s="615">
        <v>0</v>
      </c>
      <c r="Q56" s="646">
        <v>0</v>
      </c>
    </row>
    <row r="57" spans="1:17" x14ac:dyDescent="0.2">
      <c r="A57" s="534" t="s">
        <v>70</v>
      </c>
      <c r="B57" s="643">
        <v>0</v>
      </c>
      <c r="C57" s="644">
        <v>0</v>
      </c>
      <c r="D57" s="615">
        <v>0</v>
      </c>
      <c r="E57" s="615">
        <v>0</v>
      </c>
      <c r="F57" s="615">
        <v>0</v>
      </c>
      <c r="G57" s="203">
        <v>0</v>
      </c>
      <c r="H57" s="544">
        <v>0</v>
      </c>
      <c r="I57" s="615">
        <v>0</v>
      </c>
      <c r="J57" s="161">
        <v>0</v>
      </c>
      <c r="K57" s="645">
        <v>0</v>
      </c>
      <c r="L57" s="615">
        <v>0</v>
      </c>
      <c r="M57" s="615">
        <v>0</v>
      </c>
      <c r="N57" s="615">
        <v>0</v>
      </c>
      <c r="O57" s="615">
        <v>0</v>
      </c>
      <c r="P57" s="615">
        <v>0</v>
      </c>
      <c r="Q57" s="646">
        <v>0</v>
      </c>
    </row>
    <row r="58" spans="1:17" x14ac:dyDescent="0.2">
      <c r="A58" s="534" t="s">
        <v>71</v>
      </c>
      <c r="B58" s="643">
        <v>0</v>
      </c>
      <c r="C58" s="644">
        <v>0</v>
      </c>
      <c r="D58" s="615">
        <v>0</v>
      </c>
      <c r="E58" s="615">
        <v>0</v>
      </c>
      <c r="F58" s="615">
        <v>0</v>
      </c>
      <c r="G58" s="203">
        <v>0</v>
      </c>
      <c r="H58" s="544">
        <v>0</v>
      </c>
      <c r="I58" s="615">
        <v>0</v>
      </c>
      <c r="J58" s="161">
        <v>0</v>
      </c>
      <c r="K58" s="645">
        <v>0</v>
      </c>
      <c r="L58" s="615">
        <v>0</v>
      </c>
      <c r="M58" s="615">
        <v>0</v>
      </c>
      <c r="N58" s="615">
        <v>0</v>
      </c>
      <c r="O58" s="615">
        <v>1</v>
      </c>
      <c r="P58" s="615">
        <v>1</v>
      </c>
      <c r="Q58" s="646">
        <v>0</v>
      </c>
    </row>
    <row r="59" spans="1:17" x14ac:dyDescent="0.2">
      <c r="A59" s="534" t="s">
        <v>72</v>
      </c>
      <c r="B59" s="643">
        <v>0</v>
      </c>
      <c r="C59" s="644">
        <v>0</v>
      </c>
      <c r="D59" s="615">
        <v>0</v>
      </c>
      <c r="E59" s="615">
        <v>0</v>
      </c>
      <c r="F59" s="615">
        <v>0</v>
      </c>
      <c r="G59" s="203">
        <v>0</v>
      </c>
      <c r="H59" s="544">
        <v>0</v>
      </c>
      <c r="I59" s="615">
        <v>0</v>
      </c>
      <c r="J59" s="161">
        <v>0</v>
      </c>
      <c r="K59" s="645">
        <v>0</v>
      </c>
      <c r="L59" s="615">
        <v>0</v>
      </c>
      <c r="M59" s="615">
        <v>0</v>
      </c>
      <c r="N59" s="615">
        <v>0</v>
      </c>
      <c r="O59" s="615">
        <v>0</v>
      </c>
      <c r="P59" s="615">
        <v>0</v>
      </c>
      <c r="Q59" s="646">
        <v>0</v>
      </c>
    </row>
    <row r="60" spans="1:17" x14ac:dyDescent="0.2">
      <c r="A60" s="534" t="s">
        <v>73</v>
      </c>
      <c r="B60" s="643">
        <v>0</v>
      </c>
      <c r="C60" s="644">
        <v>0</v>
      </c>
      <c r="D60" s="615">
        <v>0</v>
      </c>
      <c r="E60" s="615">
        <v>0</v>
      </c>
      <c r="F60" s="615">
        <v>0</v>
      </c>
      <c r="G60" s="203">
        <v>0</v>
      </c>
      <c r="H60" s="544">
        <v>0</v>
      </c>
      <c r="I60" s="615">
        <v>0</v>
      </c>
      <c r="J60" s="161">
        <v>0</v>
      </c>
      <c r="K60" s="645">
        <v>0</v>
      </c>
      <c r="L60" s="615">
        <v>0</v>
      </c>
      <c r="M60" s="615">
        <v>0</v>
      </c>
      <c r="N60" s="615">
        <v>0</v>
      </c>
      <c r="O60" s="615">
        <v>0</v>
      </c>
      <c r="P60" s="615">
        <v>0</v>
      </c>
      <c r="Q60" s="646">
        <v>0</v>
      </c>
    </row>
    <row r="61" spans="1:17" x14ac:dyDescent="0.2">
      <c r="A61" s="534" t="s">
        <v>74</v>
      </c>
      <c r="B61" s="643">
        <v>0</v>
      </c>
      <c r="C61" s="644">
        <v>0</v>
      </c>
      <c r="D61" s="615">
        <v>0</v>
      </c>
      <c r="E61" s="615">
        <v>0</v>
      </c>
      <c r="F61" s="615">
        <v>0</v>
      </c>
      <c r="G61" s="203">
        <v>0</v>
      </c>
      <c r="H61" s="544">
        <v>0</v>
      </c>
      <c r="I61" s="615">
        <v>0</v>
      </c>
      <c r="J61" s="161">
        <v>0</v>
      </c>
      <c r="K61" s="645">
        <v>0</v>
      </c>
      <c r="L61" s="615">
        <v>0</v>
      </c>
      <c r="M61" s="615">
        <v>0</v>
      </c>
      <c r="N61" s="615">
        <v>0</v>
      </c>
      <c r="O61" s="615">
        <v>0</v>
      </c>
      <c r="P61" s="615">
        <v>0</v>
      </c>
      <c r="Q61" s="646">
        <v>0</v>
      </c>
    </row>
    <row r="62" spans="1:17" x14ac:dyDescent="0.2">
      <c r="A62" s="534" t="s">
        <v>75</v>
      </c>
      <c r="B62" s="643">
        <v>0</v>
      </c>
      <c r="C62" s="644">
        <v>0</v>
      </c>
      <c r="D62" s="615">
        <v>0</v>
      </c>
      <c r="E62" s="615">
        <v>0</v>
      </c>
      <c r="F62" s="615">
        <v>0</v>
      </c>
      <c r="G62" s="203">
        <v>0</v>
      </c>
      <c r="H62" s="544">
        <v>0</v>
      </c>
      <c r="I62" s="615">
        <v>0</v>
      </c>
      <c r="J62" s="161">
        <v>0</v>
      </c>
      <c r="K62" s="645">
        <v>0</v>
      </c>
      <c r="L62" s="615">
        <v>0</v>
      </c>
      <c r="M62" s="615">
        <v>0</v>
      </c>
      <c r="N62" s="615">
        <v>0</v>
      </c>
      <c r="O62" s="615">
        <v>0</v>
      </c>
      <c r="P62" s="615">
        <v>1</v>
      </c>
      <c r="Q62" s="646">
        <v>0</v>
      </c>
    </row>
    <row r="63" spans="1:17" x14ac:dyDescent="0.2">
      <c r="A63" s="534" t="s">
        <v>76</v>
      </c>
      <c r="B63" s="643">
        <v>0</v>
      </c>
      <c r="C63" s="644">
        <v>0</v>
      </c>
      <c r="D63" s="615">
        <v>0</v>
      </c>
      <c r="E63" s="615">
        <v>0</v>
      </c>
      <c r="F63" s="615">
        <v>0</v>
      </c>
      <c r="G63" s="203">
        <v>0</v>
      </c>
      <c r="H63" s="544">
        <v>0</v>
      </c>
      <c r="I63" s="615">
        <v>0</v>
      </c>
      <c r="J63" s="161">
        <v>0</v>
      </c>
      <c r="K63" s="645">
        <v>0</v>
      </c>
      <c r="L63" s="615">
        <v>0</v>
      </c>
      <c r="M63" s="615">
        <v>0</v>
      </c>
      <c r="N63" s="615">
        <v>0</v>
      </c>
      <c r="O63" s="615">
        <v>0</v>
      </c>
      <c r="P63" s="615">
        <v>0</v>
      </c>
      <c r="Q63" s="646">
        <v>0</v>
      </c>
    </row>
    <row r="64" spans="1:17" x14ac:dyDescent="0.2">
      <c r="A64" s="534" t="s">
        <v>77</v>
      </c>
      <c r="B64" s="643">
        <v>0</v>
      </c>
      <c r="C64" s="644">
        <v>0</v>
      </c>
      <c r="D64" s="615">
        <v>0</v>
      </c>
      <c r="E64" s="615">
        <v>0</v>
      </c>
      <c r="F64" s="615">
        <v>0</v>
      </c>
      <c r="G64" s="203">
        <v>0</v>
      </c>
      <c r="H64" s="544">
        <v>0</v>
      </c>
      <c r="I64" s="615">
        <v>0</v>
      </c>
      <c r="J64" s="161">
        <v>0</v>
      </c>
      <c r="K64" s="645">
        <v>0</v>
      </c>
      <c r="L64" s="615">
        <v>0</v>
      </c>
      <c r="M64" s="615">
        <v>0</v>
      </c>
      <c r="N64" s="615">
        <v>0</v>
      </c>
      <c r="O64" s="615">
        <v>0</v>
      </c>
      <c r="P64" s="615">
        <v>0</v>
      </c>
      <c r="Q64" s="646">
        <v>0</v>
      </c>
    </row>
    <row r="65" spans="1:17" x14ac:dyDescent="0.2">
      <c r="A65" s="534" t="s">
        <v>78</v>
      </c>
      <c r="B65" s="643">
        <v>0</v>
      </c>
      <c r="C65" s="644">
        <v>0</v>
      </c>
      <c r="D65" s="615">
        <v>0</v>
      </c>
      <c r="E65" s="615">
        <v>0</v>
      </c>
      <c r="F65" s="615">
        <v>0</v>
      </c>
      <c r="G65" s="203">
        <v>0</v>
      </c>
      <c r="H65" s="544">
        <v>0</v>
      </c>
      <c r="I65" s="615">
        <v>0</v>
      </c>
      <c r="J65" s="161">
        <v>0</v>
      </c>
      <c r="K65" s="645">
        <v>0</v>
      </c>
      <c r="L65" s="615">
        <v>0</v>
      </c>
      <c r="M65" s="615">
        <v>0</v>
      </c>
      <c r="N65" s="615">
        <v>0</v>
      </c>
      <c r="O65" s="615">
        <v>1</v>
      </c>
      <c r="P65" s="615">
        <v>1</v>
      </c>
      <c r="Q65" s="646">
        <v>0</v>
      </c>
    </row>
    <row r="66" spans="1:17" x14ac:dyDescent="0.2">
      <c r="A66" s="534" t="s">
        <v>79</v>
      </c>
      <c r="B66" s="643">
        <v>0</v>
      </c>
      <c r="C66" s="644">
        <v>0</v>
      </c>
      <c r="D66" s="615">
        <v>0</v>
      </c>
      <c r="E66" s="615">
        <v>0</v>
      </c>
      <c r="F66" s="615">
        <v>0</v>
      </c>
      <c r="G66" s="203">
        <v>0</v>
      </c>
      <c r="H66" s="544">
        <v>0</v>
      </c>
      <c r="I66" s="615">
        <v>0</v>
      </c>
      <c r="J66" s="161">
        <v>0</v>
      </c>
      <c r="K66" s="645">
        <v>0</v>
      </c>
      <c r="L66" s="615">
        <v>0</v>
      </c>
      <c r="M66" s="615">
        <v>0</v>
      </c>
      <c r="N66" s="615">
        <v>0</v>
      </c>
      <c r="O66" s="615">
        <v>0</v>
      </c>
      <c r="P66" s="615">
        <v>0</v>
      </c>
      <c r="Q66" s="646">
        <v>0</v>
      </c>
    </row>
    <row r="67" spans="1:17" x14ac:dyDescent="0.2">
      <c r="A67" s="534" t="s">
        <v>80</v>
      </c>
      <c r="B67" s="643">
        <v>0</v>
      </c>
      <c r="C67" s="644">
        <v>0</v>
      </c>
      <c r="D67" s="615">
        <v>0</v>
      </c>
      <c r="E67" s="615">
        <v>0</v>
      </c>
      <c r="F67" s="615">
        <v>0</v>
      </c>
      <c r="G67" s="203">
        <v>0</v>
      </c>
      <c r="H67" s="544">
        <v>0</v>
      </c>
      <c r="I67" s="615">
        <v>0</v>
      </c>
      <c r="J67" s="161">
        <v>0</v>
      </c>
      <c r="K67" s="645">
        <v>0</v>
      </c>
      <c r="L67" s="615">
        <v>0</v>
      </c>
      <c r="M67" s="615">
        <v>0</v>
      </c>
      <c r="N67" s="615">
        <v>0</v>
      </c>
      <c r="O67" s="615">
        <v>0</v>
      </c>
      <c r="P67" s="615">
        <v>0</v>
      </c>
      <c r="Q67" s="646">
        <v>0</v>
      </c>
    </row>
    <row r="68" spans="1:17" x14ac:dyDescent="0.2">
      <c r="A68" s="534" t="s">
        <v>81</v>
      </c>
      <c r="B68" s="643">
        <v>0</v>
      </c>
      <c r="C68" s="644">
        <v>0</v>
      </c>
      <c r="D68" s="615">
        <v>0</v>
      </c>
      <c r="E68" s="615">
        <v>0</v>
      </c>
      <c r="F68" s="615">
        <v>0</v>
      </c>
      <c r="G68" s="203">
        <v>0</v>
      </c>
      <c r="H68" s="544">
        <v>0</v>
      </c>
      <c r="I68" s="615">
        <v>0</v>
      </c>
      <c r="J68" s="161">
        <v>0</v>
      </c>
      <c r="K68" s="645">
        <v>0</v>
      </c>
      <c r="L68" s="615">
        <v>0</v>
      </c>
      <c r="M68" s="615">
        <v>0</v>
      </c>
      <c r="N68" s="615">
        <v>0</v>
      </c>
      <c r="O68" s="615">
        <v>0</v>
      </c>
      <c r="P68" s="615">
        <v>1</v>
      </c>
      <c r="Q68" s="646">
        <v>0</v>
      </c>
    </row>
    <row r="69" spans="1:17" x14ac:dyDescent="0.2">
      <c r="A69" s="534" t="s">
        <v>82</v>
      </c>
      <c r="B69" s="643">
        <v>0</v>
      </c>
      <c r="C69" s="644">
        <v>0</v>
      </c>
      <c r="D69" s="615">
        <v>0</v>
      </c>
      <c r="E69" s="615">
        <v>0</v>
      </c>
      <c r="F69" s="615">
        <v>0</v>
      </c>
      <c r="G69" s="203">
        <v>0</v>
      </c>
      <c r="H69" s="544">
        <v>0</v>
      </c>
      <c r="I69" s="615">
        <v>0</v>
      </c>
      <c r="J69" s="161">
        <v>0</v>
      </c>
      <c r="K69" s="645">
        <v>0</v>
      </c>
      <c r="L69" s="615">
        <v>0</v>
      </c>
      <c r="M69" s="615">
        <v>0</v>
      </c>
      <c r="N69" s="615">
        <v>0</v>
      </c>
      <c r="O69" s="615">
        <v>0</v>
      </c>
      <c r="P69" s="615">
        <v>0</v>
      </c>
      <c r="Q69" s="646">
        <v>0</v>
      </c>
    </row>
    <row r="70" spans="1:17" x14ac:dyDescent="0.2">
      <c r="A70" s="534" t="s">
        <v>83</v>
      </c>
      <c r="B70" s="643">
        <v>0</v>
      </c>
      <c r="C70" s="644">
        <v>0</v>
      </c>
      <c r="D70" s="615">
        <v>0</v>
      </c>
      <c r="E70" s="615">
        <v>0</v>
      </c>
      <c r="F70" s="615">
        <v>0</v>
      </c>
      <c r="G70" s="203">
        <v>0</v>
      </c>
      <c r="H70" s="544">
        <v>0</v>
      </c>
      <c r="I70" s="615">
        <v>0</v>
      </c>
      <c r="J70" s="161">
        <v>0</v>
      </c>
      <c r="K70" s="645">
        <v>0</v>
      </c>
      <c r="L70" s="615">
        <v>0</v>
      </c>
      <c r="M70" s="615">
        <v>0</v>
      </c>
      <c r="N70" s="615">
        <v>0</v>
      </c>
      <c r="O70" s="615">
        <v>0</v>
      </c>
      <c r="P70" s="615">
        <v>0</v>
      </c>
      <c r="Q70" s="646">
        <v>0</v>
      </c>
    </row>
    <row r="71" spans="1:17" x14ac:dyDescent="0.2">
      <c r="A71" s="534" t="s">
        <v>84</v>
      </c>
      <c r="B71" s="643">
        <v>0</v>
      </c>
      <c r="C71" s="644">
        <v>0</v>
      </c>
      <c r="D71" s="615">
        <v>0</v>
      </c>
      <c r="E71" s="615">
        <v>0</v>
      </c>
      <c r="F71" s="615">
        <v>0</v>
      </c>
      <c r="G71" s="203">
        <v>0</v>
      </c>
      <c r="H71" s="544">
        <v>0</v>
      </c>
      <c r="I71" s="615">
        <v>0</v>
      </c>
      <c r="J71" s="161">
        <v>0</v>
      </c>
      <c r="K71" s="645">
        <v>0</v>
      </c>
      <c r="L71" s="615">
        <v>0</v>
      </c>
      <c r="M71" s="615">
        <v>0</v>
      </c>
      <c r="N71" s="615">
        <v>0</v>
      </c>
      <c r="O71" s="615">
        <v>0</v>
      </c>
      <c r="P71" s="615">
        <v>0</v>
      </c>
      <c r="Q71" s="646">
        <v>0</v>
      </c>
    </row>
    <row r="72" spans="1:17" x14ac:dyDescent="0.2">
      <c r="A72" s="534" t="s">
        <v>85</v>
      </c>
      <c r="B72" s="643">
        <v>0</v>
      </c>
      <c r="C72" s="644">
        <v>0</v>
      </c>
      <c r="D72" s="615">
        <v>0</v>
      </c>
      <c r="E72" s="615">
        <v>0</v>
      </c>
      <c r="F72" s="615">
        <v>0</v>
      </c>
      <c r="G72" s="203">
        <v>0</v>
      </c>
      <c r="H72" s="544">
        <v>0</v>
      </c>
      <c r="I72" s="615">
        <v>0</v>
      </c>
      <c r="J72" s="161">
        <v>0</v>
      </c>
      <c r="K72" s="645">
        <v>0</v>
      </c>
      <c r="L72" s="615">
        <v>0</v>
      </c>
      <c r="M72" s="615">
        <v>0</v>
      </c>
      <c r="N72" s="615">
        <v>0</v>
      </c>
      <c r="O72" s="615">
        <v>0</v>
      </c>
      <c r="P72" s="615">
        <v>0</v>
      </c>
      <c r="Q72" s="646">
        <v>0</v>
      </c>
    </row>
    <row r="73" spans="1:17" x14ac:dyDescent="0.2">
      <c r="A73" s="534" t="s">
        <v>86</v>
      </c>
      <c r="B73" s="643">
        <v>0</v>
      </c>
      <c r="C73" s="644">
        <v>0</v>
      </c>
      <c r="D73" s="615">
        <v>0</v>
      </c>
      <c r="E73" s="615">
        <v>0</v>
      </c>
      <c r="F73" s="615">
        <v>0</v>
      </c>
      <c r="G73" s="203">
        <v>0</v>
      </c>
      <c r="H73" s="544">
        <v>0</v>
      </c>
      <c r="I73" s="615">
        <v>0</v>
      </c>
      <c r="J73" s="161">
        <v>0</v>
      </c>
      <c r="K73" s="645">
        <v>0</v>
      </c>
      <c r="L73" s="615">
        <v>0</v>
      </c>
      <c r="M73" s="615">
        <v>0</v>
      </c>
      <c r="N73" s="615">
        <v>0</v>
      </c>
      <c r="O73" s="615">
        <v>0</v>
      </c>
      <c r="P73" s="615">
        <v>0</v>
      </c>
      <c r="Q73" s="646">
        <v>0</v>
      </c>
    </row>
    <row r="74" spans="1:17" x14ac:dyDescent="0.2">
      <c r="A74" s="534" t="s">
        <v>87</v>
      </c>
      <c r="B74" s="643">
        <v>0</v>
      </c>
      <c r="C74" s="644">
        <v>0</v>
      </c>
      <c r="D74" s="615">
        <v>0</v>
      </c>
      <c r="E74" s="615">
        <v>0</v>
      </c>
      <c r="F74" s="615">
        <v>0</v>
      </c>
      <c r="G74" s="203">
        <v>0</v>
      </c>
      <c r="H74" s="544">
        <v>0</v>
      </c>
      <c r="I74" s="615">
        <v>0</v>
      </c>
      <c r="J74" s="161">
        <v>0</v>
      </c>
      <c r="K74" s="645">
        <v>0</v>
      </c>
      <c r="L74" s="615">
        <v>0</v>
      </c>
      <c r="M74" s="615">
        <v>0</v>
      </c>
      <c r="N74" s="615">
        <v>0</v>
      </c>
      <c r="O74" s="615">
        <v>0</v>
      </c>
      <c r="P74" s="615">
        <v>0</v>
      </c>
      <c r="Q74" s="646">
        <v>0</v>
      </c>
    </row>
    <row r="75" spans="1:17" x14ac:dyDescent="0.2">
      <c r="A75" s="534" t="s">
        <v>88</v>
      </c>
      <c r="B75" s="643">
        <v>0</v>
      </c>
      <c r="C75" s="644">
        <v>0</v>
      </c>
      <c r="D75" s="615">
        <v>0</v>
      </c>
      <c r="E75" s="615">
        <v>0</v>
      </c>
      <c r="F75" s="615">
        <v>0</v>
      </c>
      <c r="G75" s="203">
        <v>0</v>
      </c>
      <c r="H75" s="544">
        <v>0</v>
      </c>
      <c r="I75" s="615">
        <v>0</v>
      </c>
      <c r="J75" s="161">
        <v>0</v>
      </c>
      <c r="K75" s="645">
        <v>0</v>
      </c>
      <c r="L75" s="615">
        <v>0</v>
      </c>
      <c r="M75" s="615">
        <v>0</v>
      </c>
      <c r="N75" s="615">
        <v>0</v>
      </c>
      <c r="O75" s="615">
        <v>0</v>
      </c>
      <c r="P75" s="615">
        <v>0</v>
      </c>
      <c r="Q75" s="646">
        <v>0</v>
      </c>
    </row>
    <row r="76" spans="1:17" x14ac:dyDescent="0.2">
      <c r="A76" s="534" t="s">
        <v>89</v>
      </c>
      <c r="B76" s="643">
        <v>0</v>
      </c>
      <c r="C76" s="644">
        <v>0</v>
      </c>
      <c r="D76" s="615">
        <v>0</v>
      </c>
      <c r="E76" s="615">
        <v>0</v>
      </c>
      <c r="F76" s="615">
        <v>0</v>
      </c>
      <c r="G76" s="203">
        <v>0</v>
      </c>
      <c r="H76" s="544">
        <v>0</v>
      </c>
      <c r="I76" s="615">
        <v>0</v>
      </c>
      <c r="J76" s="161">
        <v>0</v>
      </c>
      <c r="K76" s="645">
        <v>0</v>
      </c>
      <c r="L76" s="615">
        <v>0</v>
      </c>
      <c r="M76" s="615">
        <v>0</v>
      </c>
      <c r="N76" s="615">
        <v>0</v>
      </c>
      <c r="O76" s="615">
        <v>0</v>
      </c>
      <c r="P76" s="615">
        <v>1</v>
      </c>
      <c r="Q76" s="646">
        <v>0</v>
      </c>
    </row>
    <row r="77" spans="1:17" x14ac:dyDescent="0.2">
      <c r="A77" s="534" t="s">
        <v>90</v>
      </c>
      <c r="B77" s="643">
        <v>0</v>
      </c>
      <c r="C77" s="644">
        <v>0</v>
      </c>
      <c r="D77" s="615">
        <v>0</v>
      </c>
      <c r="E77" s="615">
        <v>0</v>
      </c>
      <c r="F77" s="615">
        <v>0</v>
      </c>
      <c r="G77" s="203">
        <v>0</v>
      </c>
      <c r="H77" s="544">
        <v>0</v>
      </c>
      <c r="I77" s="615">
        <v>0</v>
      </c>
      <c r="J77" s="161">
        <v>0</v>
      </c>
      <c r="K77" s="645">
        <v>0</v>
      </c>
      <c r="L77" s="615">
        <v>0</v>
      </c>
      <c r="M77" s="615">
        <v>0</v>
      </c>
      <c r="N77" s="615">
        <v>0</v>
      </c>
      <c r="O77" s="615">
        <v>0</v>
      </c>
      <c r="P77" s="615">
        <v>0</v>
      </c>
      <c r="Q77" s="646">
        <v>0</v>
      </c>
    </row>
    <row r="78" spans="1:17" x14ac:dyDescent="0.2">
      <c r="A78" s="534" t="s">
        <v>91</v>
      </c>
      <c r="B78" s="643">
        <v>0</v>
      </c>
      <c r="C78" s="644">
        <v>0</v>
      </c>
      <c r="D78" s="615">
        <v>0</v>
      </c>
      <c r="E78" s="615">
        <v>0</v>
      </c>
      <c r="F78" s="615">
        <v>0</v>
      </c>
      <c r="G78" s="203">
        <v>0</v>
      </c>
      <c r="H78" s="544">
        <v>0</v>
      </c>
      <c r="I78" s="615">
        <v>0</v>
      </c>
      <c r="J78" s="161">
        <v>0</v>
      </c>
      <c r="K78" s="645">
        <v>0</v>
      </c>
      <c r="L78" s="615">
        <v>0</v>
      </c>
      <c r="M78" s="615">
        <v>0</v>
      </c>
      <c r="N78" s="615">
        <v>0</v>
      </c>
      <c r="O78" s="615">
        <v>0</v>
      </c>
      <c r="P78" s="615">
        <v>0</v>
      </c>
      <c r="Q78" s="646">
        <v>0</v>
      </c>
    </row>
    <row r="79" spans="1:17" x14ac:dyDescent="0.2">
      <c r="A79" s="534" t="s">
        <v>92</v>
      </c>
      <c r="B79" s="643">
        <v>0</v>
      </c>
      <c r="C79" s="644">
        <v>0</v>
      </c>
      <c r="D79" s="615">
        <v>0</v>
      </c>
      <c r="E79" s="615">
        <v>0</v>
      </c>
      <c r="F79" s="615">
        <v>0</v>
      </c>
      <c r="G79" s="203">
        <v>0</v>
      </c>
      <c r="H79" s="544">
        <v>0</v>
      </c>
      <c r="I79" s="615">
        <v>0</v>
      </c>
      <c r="J79" s="161">
        <v>0</v>
      </c>
      <c r="K79" s="645">
        <v>0</v>
      </c>
      <c r="L79" s="615">
        <v>0</v>
      </c>
      <c r="M79" s="615">
        <v>0</v>
      </c>
      <c r="N79" s="615">
        <v>0</v>
      </c>
      <c r="O79" s="615">
        <v>0</v>
      </c>
      <c r="P79" s="615">
        <v>0</v>
      </c>
      <c r="Q79" s="646">
        <v>0</v>
      </c>
    </row>
    <row r="80" spans="1:17" x14ac:dyDescent="0.2">
      <c r="A80" s="534" t="s">
        <v>93</v>
      </c>
      <c r="B80" s="643">
        <v>0</v>
      </c>
      <c r="C80" s="644">
        <v>0</v>
      </c>
      <c r="D80" s="615">
        <v>0</v>
      </c>
      <c r="E80" s="615">
        <v>0</v>
      </c>
      <c r="F80" s="615">
        <v>0</v>
      </c>
      <c r="G80" s="203">
        <v>0</v>
      </c>
      <c r="H80" s="544">
        <v>0</v>
      </c>
      <c r="I80" s="615">
        <v>0</v>
      </c>
      <c r="J80" s="161">
        <v>0</v>
      </c>
      <c r="K80" s="645">
        <v>0</v>
      </c>
      <c r="L80" s="615">
        <v>0</v>
      </c>
      <c r="M80" s="615">
        <v>0</v>
      </c>
      <c r="N80" s="615">
        <v>0</v>
      </c>
      <c r="O80" s="615">
        <v>0</v>
      </c>
      <c r="P80" s="615">
        <v>0</v>
      </c>
      <c r="Q80" s="646">
        <v>0</v>
      </c>
    </row>
    <row r="81" spans="1:17" x14ac:dyDescent="0.2">
      <c r="A81" s="534" t="s">
        <v>94</v>
      </c>
      <c r="B81" s="643">
        <v>0</v>
      </c>
      <c r="C81" s="644">
        <v>0</v>
      </c>
      <c r="D81" s="615">
        <v>0</v>
      </c>
      <c r="E81" s="615">
        <v>0</v>
      </c>
      <c r="F81" s="615">
        <v>0</v>
      </c>
      <c r="G81" s="203">
        <v>0</v>
      </c>
      <c r="H81" s="544">
        <v>0</v>
      </c>
      <c r="I81" s="615">
        <v>0</v>
      </c>
      <c r="J81" s="161">
        <v>0</v>
      </c>
      <c r="K81" s="645">
        <v>0</v>
      </c>
      <c r="L81" s="615">
        <v>0</v>
      </c>
      <c r="M81" s="615">
        <v>0</v>
      </c>
      <c r="N81" s="615">
        <v>0</v>
      </c>
      <c r="O81" s="615">
        <v>0</v>
      </c>
      <c r="P81" s="615">
        <v>1</v>
      </c>
      <c r="Q81" s="646">
        <v>0</v>
      </c>
    </row>
    <row r="82" spans="1:17" ht="13.5" thickBot="1" x14ac:dyDescent="0.25">
      <c r="A82" s="626" t="s">
        <v>95</v>
      </c>
      <c r="B82" s="647">
        <v>0</v>
      </c>
      <c r="C82" s="627">
        <v>0</v>
      </c>
      <c r="D82" s="628">
        <v>0</v>
      </c>
      <c r="E82" s="628">
        <v>0</v>
      </c>
      <c r="F82" s="628">
        <v>0</v>
      </c>
      <c r="G82" s="629">
        <v>0</v>
      </c>
      <c r="H82" s="648">
        <v>0</v>
      </c>
      <c r="I82" s="628">
        <v>0</v>
      </c>
      <c r="J82" s="649">
        <v>0</v>
      </c>
      <c r="K82" s="650">
        <v>0</v>
      </c>
      <c r="L82" s="628">
        <v>0</v>
      </c>
      <c r="M82" s="628">
        <v>0</v>
      </c>
      <c r="N82" s="628">
        <v>0</v>
      </c>
      <c r="O82" s="628">
        <v>0</v>
      </c>
      <c r="P82" s="628">
        <v>1</v>
      </c>
      <c r="Q82" s="651">
        <v>0</v>
      </c>
    </row>
    <row r="83" spans="1:17" s="50" customFormat="1" ht="12" customHeight="1" x14ac:dyDescent="0.2">
      <c r="A83" s="863" t="s">
        <v>626</v>
      </c>
      <c r="B83" s="863"/>
      <c r="C83" s="863"/>
      <c r="D83" s="863"/>
      <c r="E83" s="863"/>
      <c r="F83" s="161"/>
      <c r="G83" s="161"/>
      <c r="H83" s="161"/>
      <c r="I83" s="161"/>
      <c r="J83" s="161"/>
      <c r="K83" s="161"/>
      <c r="L83" s="161"/>
      <c r="M83" s="161"/>
      <c r="N83" s="161"/>
      <c r="O83" s="165"/>
      <c r="P83" s="165"/>
      <c r="Q83" s="37"/>
    </row>
    <row r="84" spans="1:17" x14ac:dyDescent="0.2">
      <c r="A84" s="161"/>
      <c r="B84" s="161"/>
      <c r="C84" s="161"/>
      <c r="D84" s="161"/>
      <c r="E84" s="161"/>
      <c r="F84" s="161"/>
      <c r="G84" s="161"/>
      <c r="H84" s="161"/>
      <c r="I84" s="161"/>
      <c r="J84" s="161"/>
      <c r="K84" s="161"/>
      <c r="L84" s="161"/>
      <c r="M84" s="161"/>
      <c r="N84" s="161"/>
      <c r="O84" s="165"/>
      <c r="P84" s="165"/>
      <c r="Q84" s="165"/>
    </row>
    <row r="85" spans="1:17" x14ac:dyDescent="0.2">
      <c r="A85" s="161"/>
      <c r="B85" s="161"/>
      <c r="C85" s="161"/>
      <c r="D85" s="161"/>
      <c r="E85" s="161"/>
      <c r="F85" s="161"/>
      <c r="G85" s="161"/>
      <c r="H85" s="161"/>
      <c r="I85" s="161"/>
      <c r="J85" s="161"/>
      <c r="K85" s="161"/>
      <c r="L85" s="161"/>
      <c r="M85" s="161"/>
      <c r="N85" s="161"/>
      <c r="O85" s="165"/>
      <c r="P85" s="165"/>
      <c r="Q85" s="165"/>
    </row>
    <row r="86" spans="1:17" x14ac:dyDescent="0.2">
      <c r="A86" s="161"/>
      <c r="B86" s="161"/>
      <c r="C86" s="161"/>
      <c r="D86" s="161"/>
      <c r="E86" s="161"/>
      <c r="F86" s="161"/>
      <c r="G86" s="161"/>
      <c r="H86" s="161"/>
      <c r="I86" s="161"/>
      <c r="J86" s="161"/>
      <c r="K86" s="161"/>
      <c r="L86" s="161"/>
      <c r="M86" s="161"/>
      <c r="N86" s="161"/>
      <c r="O86" s="165"/>
      <c r="P86" s="165"/>
      <c r="Q86" s="165"/>
    </row>
    <row r="87" spans="1:17" x14ac:dyDescent="0.2">
      <c r="A87" s="161"/>
      <c r="B87" s="161"/>
      <c r="C87" s="161"/>
      <c r="D87" s="161"/>
      <c r="E87" s="161"/>
      <c r="F87" s="161"/>
      <c r="G87" s="161"/>
      <c r="H87" s="161"/>
      <c r="I87" s="161"/>
      <c r="J87" s="161"/>
      <c r="K87" s="161"/>
      <c r="L87" s="161"/>
      <c r="M87" s="161"/>
      <c r="N87" s="161"/>
      <c r="O87" s="165"/>
      <c r="P87" s="165"/>
      <c r="Q87" s="165"/>
    </row>
    <row r="88" spans="1:17" x14ac:dyDescent="0.2">
      <c r="A88" s="161"/>
      <c r="B88" s="161"/>
      <c r="C88" s="161"/>
      <c r="D88" s="161"/>
      <c r="E88" s="161"/>
      <c r="F88" s="161"/>
      <c r="G88" s="161"/>
      <c r="H88" s="161"/>
      <c r="I88" s="161"/>
      <c r="J88" s="161"/>
      <c r="K88" s="161"/>
      <c r="L88" s="161"/>
      <c r="M88" s="161"/>
      <c r="N88" s="161"/>
      <c r="O88" s="165"/>
      <c r="P88" s="165"/>
      <c r="Q88" s="165"/>
    </row>
    <row r="89" spans="1:17" x14ac:dyDescent="0.2">
      <c r="A89" s="161"/>
      <c r="B89" s="161"/>
      <c r="C89" s="161"/>
      <c r="D89" s="161"/>
      <c r="E89" s="161"/>
      <c r="F89" s="161"/>
      <c r="G89" s="161"/>
      <c r="H89" s="161"/>
      <c r="I89" s="161"/>
      <c r="J89" s="161"/>
      <c r="K89" s="161"/>
      <c r="L89" s="161"/>
      <c r="M89" s="161"/>
      <c r="N89" s="161"/>
      <c r="O89" s="165"/>
      <c r="P89" s="165"/>
      <c r="Q89" s="165"/>
    </row>
    <row r="90" spans="1:17" s="50" customFormat="1" ht="11.85" customHeight="1" x14ac:dyDescent="0.2">
      <c r="B90" s="62"/>
      <c r="C90" s="62"/>
      <c r="D90" s="62"/>
      <c r="E90" s="62"/>
      <c r="F90" s="62"/>
      <c r="G90" s="62"/>
      <c r="H90" s="62"/>
      <c r="I90" s="62"/>
      <c r="J90" s="62"/>
      <c r="K90" s="62"/>
      <c r="L90" s="62"/>
      <c r="M90" s="62"/>
      <c r="N90" s="62"/>
      <c r="O90" s="63"/>
      <c r="P90" s="63"/>
      <c r="Q90" s="63"/>
    </row>
  </sheetData>
  <mergeCells count="3">
    <mergeCell ref="B4:Q4"/>
    <mergeCell ref="C5:G5"/>
    <mergeCell ref="A83:E83"/>
  </mergeCells>
  <pageMargins left="0.39370078740157483" right="0.39370078740157483" top="0.39370078740157483" bottom="0.39370078740157483" header="0.51181102362204722" footer="0.51181102362204722"/>
  <pageSetup scale="95" orientation="landscape" r:id="rId1"/>
  <headerFooter alignWithMargins="0"/>
  <rowBreaks count="1" manualBreakCount="1">
    <brk id="4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25"/>
  <sheetViews>
    <sheetView topLeftCell="D67" workbookViewId="0">
      <selection activeCell="D93" sqref="D93"/>
    </sheetView>
  </sheetViews>
  <sheetFormatPr baseColWidth="10" defaultColWidth="11.42578125" defaultRowHeight="12.75" x14ac:dyDescent="0.2"/>
  <cols>
    <col min="1" max="1" width="2" style="64" hidden="1" customWidth="1"/>
    <col min="2" max="2" width="3" style="64" hidden="1" customWidth="1"/>
    <col min="3" max="3" width="6.7109375" style="64" hidden="1" customWidth="1"/>
    <col min="4" max="4" width="32.28515625" style="64" customWidth="1"/>
    <col min="5" max="5" width="11.7109375" style="64" customWidth="1"/>
    <col min="6" max="13" width="10.28515625" style="64" customWidth="1"/>
    <col min="14" max="14" width="11.7109375" style="64" customWidth="1"/>
    <col min="15" max="16384" width="11.42578125" style="64"/>
  </cols>
  <sheetData>
    <row r="1" spans="1:14" ht="15" x14ac:dyDescent="0.25">
      <c r="D1" s="1" t="s">
        <v>345</v>
      </c>
      <c r="E1" s="65"/>
      <c r="F1" s="65"/>
      <c r="G1" s="65"/>
      <c r="H1" s="65"/>
      <c r="I1" s="65"/>
      <c r="J1" s="65"/>
      <c r="K1" s="65"/>
      <c r="L1" s="65"/>
      <c r="M1" s="65"/>
      <c r="N1" s="66" t="s">
        <v>613</v>
      </c>
    </row>
    <row r="2" spans="1:14" ht="15.75" x14ac:dyDescent="0.25">
      <c r="D2" s="67" t="s">
        <v>303</v>
      </c>
      <c r="E2" s="68"/>
      <c r="F2" s="68"/>
      <c r="G2" s="68"/>
      <c r="H2" s="68"/>
      <c r="I2" s="68"/>
      <c r="J2" s="68"/>
      <c r="K2" s="68"/>
      <c r="L2" s="68"/>
      <c r="M2" s="68"/>
      <c r="N2" s="68"/>
    </row>
    <row r="3" spans="1:14" ht="15.75" x14ac:dyDescent="0.25">
      <c r="D3" s="67" t="s">
        <v>304</v>
      </c>
      <c r="E3" s="68"/>
      <c r="F3" s="68"/>
      <c r="G3" s="68"/>
      <c r="H3" s="68"/>
      <c r="I3" s="68"/>
      <c r="J3" s="68"/>
      <c r="K3" s="68"/>
      <c r="L3" s="68"/>
      <c r="M3" s="68"/>
      <c r="N3" s="68"/>
    </row>
    <row r="4" spans="1:14" ht="13.5" thickBot="1" x14ac:dyDescent="0.25">
      <c r="D4" s="69">
        <v>2015</v>
      </c>
    </row>
    <row r="5" spans="1:14" x14ac:dyDescent="0.2">
      <c r="C5" s="865" t="s">
        <v>135</v>
      </c>
      <c r="D5" s="867" t="s">
        <v>136</v>
      </c>
      <c r="E5" s="869" t="s">
        <v>137</v>
      </c>
      <c r="F5" s="871" t="s">
        <v>138</v>
      </c>
      <c r="G5" s="872"/>
      <c r="H5" s="872"/>
      <c r="I5" s="872"/>
      <c r="J5" s="872"/>
      <c r="K5" s="872"/>
      <c r="L5" s="872"/>
      <c r="M5" s="873"/>
      <c r="N5" s="874" t="s">
        <v>139</v>
      </c>
    </row>
    <row r="6" spans="1:14" ht="13.5" thickBot="1" x14ac:dyDescent="0.25">
      <c r="C6" s="866"/>
      <c r="D6" s="868"/>
      <c r="E6" s="870"/>
      <c r="F6" s="444" t="s">
        <v>137</v>
      </c>
      <c r="G6" s="445" t="s">
        <v>140</v>
      </c>
      <c r="H6" s="445" t="s">
        <v>141</v>
      </c>
      <c r="I6" s="446" t="s">
        <v>142</v>
      </c>
      <c r="J6" s="445" t="s">
        <v>143</v>
      </c>
      <c r="K6" s="445" t="s">
        <v>144</v>
      </c>
      <c r="L6" s="445" t="s">
        <v>145</v>
      </c>
      <c r="M6" s="447" t="s">
        <v>146</v>
      </c>
      <c r="N6" s="875"/>
    </row>
    <row r="7" spans="1:14" ht="7.5" customHeight="1" x14ac:dyDescent="0.2">
      <c r="C7" s="70"/>
      <c r="D7" s="71"/>
      <c r="E7" s="72"/>
      <c r="F7" s="448"/>
      <c r="G7" s="449"/>
      <c r="H7" s="449"/>
      <c r="I7" s="449"/>
      <c r="J7" s="449"/>
      <c r="K7" s="449"/>
      <c r="L7" s="449"/>
      <c r="M7" s="450"/>
      <c r="N7" s="73"/>
    </row>
    <row r="8" spans="1:14" x14ac:dyDescent="0.2">
      <c r="C8" s="21"/>
      <c r="D8" s="21" t="s">
        <v>23</v>
      </c>
      <c r="E8" s="74"/>
      <c r="F8" s="451"/>
      <c r="G8" s="452"/>
      <c r="H8" s="452"/>
      <c r="I8" s="452"/>
      <c r="J8" s="452"/>
      <c r="K8" s="452"/>
      <c r="L8" s="452"/>
      <c r="M8" s="453"/>
      <c r="N8" s="75"/>
    </row>
    <row r="9" spans="1:14" x14ac:dyDescent="0.2">
      <c r="C9" s="76"/>
      <c r="D9" s="394" t="s">
        <v>305</v>
      </c>
      <c r="E9" s="77"/>
      <c r="F9" s="454">
        <f>F13+F17+F21+F25+F29+F33+F37+F41+F45+F49+F53+F57+F61+F65+F69+F73+F77+F81+F85+F89+F93+F97+F101+F105+F109+F113+F117+F121+F125+F129+F133+F137+F141+F145+F149+F153+F157+F161+F165+F169+F173+F177+F181+F185+F189+F193+F197+F201+F205+F209+F213+F217+F221+F226+F229+F233+F237+F241+F245+F249+F253+F257+F261+F265+F269+F273+F277+F281+F285+F289+F293+F297</f>
        <v>38</v>
      </c>
      <c r="G9" s="455"/>
      <c r="H9" s="455"/>
      <c r="I9" s="455"/>
      <c r="J9" s="455"/>
      <c r="K9" s="455"/>
      <c r="L9" s="455"/>
      <c r="M9" s="456"/>
      <c r="N9" s="78"/>
    </row>
    <row r="10" spans="1:14" x14ac:dyDescent="0.2">
      <c r="C10" s="79"/>
      <c r="D10" s="394" t="s">
        <v>607</v>
      </c>
      <c r="E10" s="74"/>
      <c r="F10" s="454">
        <f>F14+F18+F22+F26+F30+F34+F38+F42+F46+F50+F54+F58+F62+F66+F70+F74+F78+F82+F86+F90+F94+F98+F102+F106+F110+F114+F118+F122+F126+F130+F134+F138+F142+F146+F150+F154+F158+F162+F166+F170+F174+F178+F182+F186+F190+F194+F198+F202+F206+F210+F214+F218+F222+F227+F230+F234+F238+F242+F246+F250+F254+F258+F262+F266+F270+F274+F278+F282+F286+F290+F294+F298</f>
        <v>4</v>
      </c>
      <c r="G10" s="452"/>
      <c r="H10" s="452"/>
      <c r="I10" s="452"/>
      <c r="J10" s="452"/>
      <c r="K10" s="452"/>
      <c r="L10" s="452"/>
      <c r="M10" s="453"/>
      <c r="N10" s="75"/>
    </row>
    <row r="11" spans="1:14" x14ac:dyDescent="0.2">
      <c r="C11" s="81"/>
      <c r="D11" s="394" t="s">
        <v>606</v>
      </c>
      <c r="E11" s="82"/>
      <c r="F11" s="454">
        <f t="shared" ref="F11" si="0">F15+F19+F23+F27+F31+F35+F39+F43+F47+F51+F55+F59+F63+F67+F71+F75+F79+F83+F87+F91+F95+F99+F103+F107+F111+F115+F119+F123+F127+F131+F135+F139+F143+F147+F151+F155+F159+F163+F167+F171+F175+F179+F183+F187+F191+F195+F199+F203+F207+F211+F215+F219+F223+F228+F231+F235+F239+F243+F247+F251+F255+F259+F263+F267+F271+F275+F279+F283+F287+F291+F295+F299</f>
        <v>0</v>
      </c>
      <c r="G11" s="458"/>
      <c r="H11" s="458"/>
      <c r="I11" s="458"/>
      <c r="J11" s="458"/>
      <c r="K11" s="458"/>
      <c r="L11" s="458"/>
      <c r="M11" s="459"/>
      <c r="N11" s="83"/>
    </row>
    <row r="12" spans="1:14" x14ac:dyDescent="0.2">
      <c r="A12" s="84">
        <v>1</v>
      </c>
      <c r="B12" s="84">
        <v>1</v>
      </c>
      <c r="C12" s="85"/>
      <c r="D12" s="80" t="s">
        <v>24</v>
      </c>
      <c r="E12" s="86"/>
      <c r="F12" s="460"/>
      <c r="G12" s="461"/>
      <c r="H12" s="462"/>
      <c r="I12" s="462"/>
      <c r="J12" s="462"/>
      <c r="K12" s="462"/>
      <c r="L12" s="463"/>
      <c r="M12" s="464"/>
      <c r="N12" s="87"/>
    </row>
    <row r="13" spans="1:14" x14ac:dyDescent="0.2">
      <c r="C13" s="76"/>
      <c r="D13" s="394" t="s">
        <v>305</v>
      </c>
      <c r="E13" s="77"/>
      <c r="F13" s="454">
        <v>0</v>
      </c>
      <c r="G13" s="455"/>
      <c r="H13" s="455"/>
      <c r="I13" s="455"/>
      <c r="J13" s="455"/>
      <c r="K13" s="455"/>
      <c r="L13" s="455"/>
      <c r="M13" s="456"/>
      <c r="N13" s="78"/>
    </row>
    <row r="14" spans="1:14" x14ac:dyDescent="0.2">
      <c r="C14" s="79"/>
      <c r="D14" s="394" t="s">
        <v>607</v>
      </c>
      <c r="E14" s="74"/>
      <c r="F14" s="451">
        <v>0</v>
      </c>
      <c r="G14" s="452"/>
      <c r="H14" s="452"/>
      <c r="I14" s="452"/>
      <c r="J14" s="452"/>
      <c r="K14" s="452"/>
      <c r="L14" s="452"/>
      <c r="M14" s="453"/>
      <c r="N14" s="75"/>
    </row>
    <row r="15" spans="1:14" x14ac:dyDescent="0.2">
      <c r="C15" s="81"/>
      <c r="D15" s="394" t="s">
        <v>606</v>
      </c>
      <c r="E15" s="82"/>
      <c r="F15" s="457">
        <v>0</v>
      </c>
      <c r="G15" s="458"/>
      <c r="H15" s="458"/>
      <c r="I15" s="458"/>
      <c r="J15" s="458"/>
      <c r="K15" s="458"/>
      <c r="L15" s="458"/>
      <c r="M15" s="459"/>
      <c r="N15" s="83"/>
    </row>
    <row r="16" spans="1:14" x14ac:dyDescent="0.2">
      <c r="A16" s="84">
        <v>1</v>
      </c>
      <c r="B16" s="84">
        <v>1</v>
      </c>
      <c r="C16" s="85"/>
      <c r="D16" s="80" t="s">
        <v>25</v>
      </c>
      <c r="E16" s="86"/>
      <c r="F16" s="465"/>
      <c r="G16" s="466"/>
      <c r="H16" s="467"/>
      <c r="I16" s="467"/>
      <c r="J16" s="467"/>
      <c r="K16" s="467"/>
      <c r="L16" s="468"/>
      <c r="M16" s="469"/>
      <c r="N16" s="87"/>
    </row>
    <row r="17" spans="1:14" x14ac:dyDescent="0.2">
      <c r="C17" s="76"/>
      <c r="D17" s="394" t="s">
        <v>305</v>
      </c>
      <c r="E17" s="77"/>
      <c r="F17" s="454">
        <v>1</v>
      </c>
      <c r="G17" s="455"/>
      <c r="H17" s="455"/>
      <c r="I17" s="455"/>
      <c r="J17" s="455"/>
      <c r="K17" s="455"/>
      <c r="L17" s="455"/>
      <c r="M17" s="456"/>
      <c r="N17" s="78"/>
    </row>
    <row r="18" spans="1:14" x14ac:dyDescent="0.2">
      <c r="C18" s="79"/>
      <c r="D18" s="394" t="s">
        <v>607</v>
      </c>
      <c r="E18" s="74"/>
      <c r="F18" s="451">
        <v>0</v>
      </c>
      <c r="G18" s="452"/>
      <c r="H18" s="452"/>
      <c r="I18" s="452"/>
      <c r="J18" s="452"/>
      <c r="K18" s="452"/>
      <c r="L18" s="452"/>
      <c r="M18" s="453"/>
      <c r="N18" s="75"/>
    </row>
    <row r="19" spans="1:14" x14ac:dyDescent="0.2">
      <c r="C19" s="81"/>
      <c r="D19" s="394" t="s">
        <v>606</v>
      </c>
      <c r="E19" s="82"/>
      <c r="F19" s="457">
        <v>0</v>
      </c>
      <c r="G19" s="458"/>
      <c r="H19" s="458"/>
      <c r="I19" s="458"/>
      <c r="J19" s="458"/>
      <c r="K19" s="458"/>
      <c r="L19" s="458"/>
      <c r="M19" s="459"/>
      <c r="N19" s="83"/>
    </row>
    <row r="20" spans="1:14" x14ac:dyDescent="0.2">
      <c r="A20" s="84">
        <v>1</v>
      </c>
      <c r="B20" s="84">
        <v>1</v>
      </c>
      <c r="C20" s="85"/>
      <c r="D20" s="80" t="s">
        <v>26</v>
      </c>
      <c r="E20" s="86"/>
      <c r="F20" s="465"/>
      <c r="G20" s="466"/>
      <c r="H20" s="467"/>
      <c r="I20" s="467"/>
      <c r="J20" s="467"/>
      <c r="K20" s="467"/>
      <c r="L20" s="468"/>
      <c r="M20" s="469"/>
      <c r="N20" s="87"/>
    </row>
    <row r="21" spans="1:14" x14ac:dyDescent="0.2">
      <c r="C21" s="76"/>
      <c r="D21" s="394" t="s">
        <v>305</v>
      </c>
      <c r="E21" s="77"/>
      <c r="F21" s="454">
        <v>1</v>
      </c>
      <c r="G21" s="455"/>
      <c r="H21" s="455"/>
      <c r="I21" s="455"/>
      <c r="J21" s="455"/>
      <c r="K21" s="455"/>
      <c r="L21" s="455"/>
      <c r="M21" s="456"/>
      <c r="N21" s="78"/>
    </row>
    <row r="22" spans="1:14" x14ac:dyDescent="0.2">
      <c r="C22" s="79"/>
      <c r="D22" s="394" t="s">
        <v>607</v>
      </c>
      <c r="E22" s="74"/>
      <c r="F22" s="451">
        <v>0</v>
      </c>
      <c r="G22" s="452"/>
      <c r="H22" s="452"/>
      <c r="I22" s="452"/>
      <c r="J22" s="452"/>
      <c r="K22" s="452"/>
      <c r="L22" s="452"/>
      <c r="M22" s="453"/>
      <c r="N22" s="75"/>
    </row>
    <row r="23" spans="1:14" x14ac:dyDescent="0.2">
      <c r="C23" s="81"/>
      <c r="D23" s="394" t="s">
        <v>606</v>
      </c>
      <c r="E23" s="82"/>
      <c r="F23" s="457">
        <v>0</v>
      </c>
      <c r="G23" s="458"/>
      <c r="H23" s="458"/>
      <c r="I23" s="458"/>
      <c r="J23" s="458"/>
      <c r="K23" s="458"/>
      <c r="L23" s="458"/>
      <c r="M23" s="459"/>
      <c r="N23" s="83"/>
    </row>
    <row r="24" spans="1:14" x14ac:dyDescent="0.2">
      <c r="A24" s="84">
        <v>1</v>
      </c>
      <c r="B24" s="84">
        <v>1</v>
      </c>
      <c r="C24" s="85"/>
      <c r="D24" s="80" t="s">
        <v>27</v>
      </c>
      <c r="E24" s="86"/>
      <c r="F24" s="465"/>
      <c r="G24" s="466"/>
      <c r="H24" s="467"/>
      <c r="I24" s="467"/>
      <c r="J24" s="467"/>
      <c r="K24" s="467"/>
      <c r="L24" s="468"/>
      <c r="M24" s="469"/>
      <c r="N24" s="87"/>
    </row>
    <row r="25" spans="1:14" x14ac:dyDescent="0.2">
      <c r="C25" s="76"/>
      <c r="D25" s="394" t="s">
        <v>305</v>
      </c>
      <c r="E25" s="77"/>
      <c r="F25" s="454">
        <v>1</v>
      </c>
      <c r="G25" s="455"/>
      <c r="H25" s="455"/>
      <c r="I25" s="455"/>
      <c r="J25" s="455"/>
      <c r="K25" s="455"/>
      <c r="L25" s="455"/>
      <c r="M25" s="456"/>
      <c r="N25" s="78"/>
    </row>
    <row r="26" spans="1:14" x14ac:dyDescent="0.2">
      <c r="C26" s="79"/>
      <c r="D26" s="394" t="s">
        <v>607</v>
      </c>
      <c r="E26" s="74"/>
      <c r="F26" s="451">
        <v>0</v>
      </c>
      <c r="G26" s="452"/>
      <c r="H26" s="452"/>
      <c r="I26" s="452"/>
      <c r="J26" s="452"/>
      <c r="K26" s="452"/>
      <c r="L26" s="452"/>
      <c r="M26" s="453"/>
      <c r="N26" s="75"/>
    </row>
    <row r="27" spans="1:14" x14ac:dyDescent="0.2">
      <c r="C27" s="81"/>
      <c r="D27" s="394" t="s">
        <v>606</v>
      </c>
      <c r="E27" s="82"/>
      <c r="F27" s="457">
        <v>0</v>
      </c>
      <c r="G27" s="458"/>
      <c r="H27" s="458"/>
      <c r="I27" s="458"/>
      <c r="J27" s="458"/>
      <c r="K27" s="458"/>
      <c r="L27" s="458"/>
      <c r="M27" s="459"/>
      <c r="N27" s="83"/>
    </row>
    <row r="28" spans="1:14" x14ac:dyDescent="0.2">
      <c r="A28" s="84">
        <v>1</v>
      </c>
      <c r="B28" s="84">
        <v>1</v>
      </c>
      <c r="C28" s="85"/>
      <c r="D28" s="80" t="s">
        <v>28</v>
      </c>
      <c r="E28" s="86"/>
      <c r="F28" s="465"/>
      <c r="G28" s="466"/>
      <c r="H28" s="467"/>
      <c r="I28" s="467"/>
      <c r="J28" s="467"/>
      <c r="K28" s="467"/>
      <c r="L28" s="468"/>
      <c r="M28" s="469"/>
      <c r="N28" s="87"/>
    </row>
    <row r="29" spans="1:14" x14ac:dyDescent="0.2">
      <c r="C29" s="76"/>
      <c r="D29" s="394" t="s">
        <v>305</v>
      </c>
      <c r="E29" s="77"/>
      <c r="F29" s="454">
        <v>0</v>
      </c>
      <c r="G29" s="455"/>
      <c r="H29" s="455"/>
      <c r="I29" s="455"/>
      <c r="J29" s="455"/>
      <c r="K29" s="455"/>
      <c r="L29" s="455"/>
      <c r="M29" s="456"/>
      <c r="N29" s="78"/>
    </row>
    <row r="30" spans="1:14" x14ac:dyDescent="0.2">
      <c r="C30" s="79"/>
      <c r="D30" s="394" t="s">
        <v>605</v>
      </c>
      <c r="E30" s="74"/>
      <c r="F30" s="451">
        <v>0</v>
      </c>
      <c r="G30" s="452"/>
      <c r="H30" s="452"/>
      <c r="I30" s="452"/>
      <c r="J30" s="452"/>
      <c r="K30" s="452"/>
      <c r="L30" s="452"/>
      <c r="M30" s="453"/>
      <c r="N30" s="75"/>
    </row>
    <row r="31" spans="1:14" x14ac:dyDescent="0.2">
      <c r="C31" s="81"/>
      <c r="D31" s="394" t="s">
        <v>606</v>
      </c>
      <c r="E31" s="82"/>
      <c r="F31" s="457">
        <v>0</v>
      </c>
      <c r="G31" s="458"/>
      <c r="H31" s="458"/>
      <c r="I31" s="458"/>
      <c r="J31" s="458"/>
      <c r="K31" s="458"/>
      <c r="L31" s="458"/>
      <c r="M31" s="459"/>
      <c r="N31" s="83"/>
    </row>
    <row r="32" spans="1:14" x14ac:dyDescent="0.2">
      <c r="A32" s="84">
        <v>1</v>
      </c>
      <c r="B32" s="84">
        <v>1</v>
      </c>
      <c r="C32" s="85"/>
      <c r="D32" s="80" t="s">
        <v>29</v>
      </c>
      <c r="E32" s="86"/>
      <c r="F32" s="465"/>
      <c r="G32" s="466"/>
      <c r="H32" s="467"/>
      <c r="I32" s="467"/>
      <c r="J32" s="467"/>
      <c r="K32" s="467"/>
      <c r="L32" s="468"/>
      <c r="M32" s="469"/>
      <c r="N32" s="87"/>
    </row>
    <row r="33" spans="1:14" x14ac:dyDescent="0.2">
      <c r="C33" s="76"/>
      <c r="D33" s="394" t="s">
        <v>305</v>
      </c>
      <c r="E33" s="77"/>
      <c r="F33" s="454">
        <v>0</v>
      </c>
      <c r="G33" s="455"/>
      <c r="H33" s="455"/>
      <c r="I33" s="455"/>
      <c r="J33" s="455"/>
      <c r="K33" s="455"/>
      <c r="L33" s="455"/>
      <c r="M33" s="456"/>
      <c r="N33" s="78"/>
    </row>
    <row r="34" spans="1:14" x14ac:dyDescent="0.2">
      <c r="C34" s="79"/>
      <c r="D34" s="394" t="s">
        <v>605</v>
      </c>
      <c r="E34" s="74"/>
      <c r="F34" s="451">
        <v>0</v>
      </c>
      <c r="G34" s="452"/>
      <c r="H34" s="452"/>
      <c r="I34" s="452"/>
      <c r="J34" s="452"/>
      <c r="K34" s="452"/>
      <c r="L34" s="452"/>
      <c r="M34" s="453"/>
      <c r="N34" s="75"/>
    </row>
    <row r="35" spans="1:14" x14ac:dyDescent="0.2">
      <c r="C35" s="81"/>
      <c r="D35" s="394" t="s">
        <v>606</v>
      </c>
      <c r="E35" s="82"/>
      <c r="F35" s="457">
        <v>0</v>
      </c>
      <c r="G35" s="458"/>
      <c r="H35" s="458"/>
      <c r="I35" s="458"/>
      <c r="J35" s="458"/>
      <c r="K35" s="458"/>
      <c r="L35" s="458"/>
      <c r="M35" s="459"/>
      <c r="N35" s="83"/>
    </row>
    <row r="36" spans="1:14" x14ac:dyDescent="0.2">
      <c r="A36" s="84">
        <v>1</v>
      </c>
      <c r="B36" s="84">
        <v>1</v>
      </c>
      <c r="C36" s="85"/>
      <c r="D36" s="80" t="s">
        <v>30</v>
      </c>
      <c r="E36" s="86"/>
      <c r="F36" s="465"/>
      <c r="G36" s="466"/>
      <c r="H36" s="467"/>
      <c r="I36" s="467"/>
      <c r="J36" s="467"/>
      <c r="K36" s="467"/>
      <c r="L36" s="468"/>
      <c r="M36" s="469"/>
      <c r="N36" s="87"/>
    </row>
    <row r="37" spans="1:14" x14ac:dyDescent="0.2">
      <c r="C37" s="76"/>
      <c r="D37" s="394" t="s">
        <v>305</v>
      </c>
      <c r="E37" s="77"/>
      <c r="F37" s="454">
        <v>0</v>
      </c>
      <c r="G37" s="455"/>
      <c r="H37" s="455"/>
      <c r="I37" s="455"/>
      <c r="J37" s="455"/>
      <c r="K37" s="455"/>
      <c r="L37" s="455"/>
      <c r="M37" s="456"/>
      <c r="N37" s="78"/>
    </row>
    <row r="38" spans="1:14" x14ac:dyDescent="0.2">
      <c r="C38" s="79"/>
      <c r="D38" s="394" t="s">
        <v>605</v>
      </c>
      <c r="E38" s="74"/>
      <c r="F38" s="451">
        <v>0</v>
      </c>
      <c r="G38" s="452"/>
      <c r="H38" s="452"/>
      <c r="I38" s="452"/>
      <c r="J38" s="452"/>
      <c r="K38" s="452"/>
      <c r="L38" s="452"/>
      <c r="M38" s="453"/>
      <c r="N38" s="75"/>
    </row>
    <row r="39" spans="1:14" x14ac:dyDescent="0.2">
      <c r="C39" s="81"/>
      <c r="D39" s="394" t="s">
        <v>606</v>
      </c>
      <c r="E39" s="82"/>
      <c r="F39" s="457">
        <v>0</v>
      </c>
      <c r="G39" s="458"/>
      <c r="H39" s="458"/>
      <c r="I39" s="458"/>
      <c r="J39" s="458"/>
      <c r="K39" s="458"/>
      <c r="L39" s="458"/>
      <c r="M39" s="459"/>
      <c r="N39" s="83"/>
    </row>
    <row r="40" spans="1:14" x14ac:dyDescent="0.2">
      <c r="A40" s="84">
        <v>1</v>
      </c>
      <c r="B40" s="84">
        <v>1</v>
      </c>
      <c r="C40" s="85"/>
      <c r="D40" s="80" t="s">
        <v>31</v>
      </c>
      <c r="E40" s="86"/>
      <c r="F40" s="465"/>
      <c r="G40" s="466"/>
      <c r="H40" s="467"/>
      <c r="I40" s="467"/>
      <c r="J40" s="467"/>
      <c r="K40" s="467"/>
      <c r="L40" s="468"/>
      <c r="M40" s="469"/>
      <c r="N40" s="87"/>
    </row>
    <row r="41" spans="1:14" x14ac:dyDescent="0.2">
      <c r="C41" s="76"/>
      <c r="D41" s="394" t="s">
        <v>305</v>
      </c>
      <c r="E41" s="77"/>
      <c r="F41" s="454">
        <v>0</v>
      </c>
      <c r="G41" s="455"/>
      <c r="H41" s="455"/>
      <c r="I41" s="455"/>
      <c r="J41" s="455"/>
      <c r="K41" s="455"/>
      <c r="L41" s="455"/>
      <c r="M41" s="456"/>
      <c r="N41" s="78"/>
    </row>
    <row r="42" spans="1:14" x14ac:dyDescent="0.2">
      <c r="C42" s="79"/>
      <c r="D42" s="394" t="s">
        <v>605</v>
      </c>
      <c r="E42" s="74"/>
      <c r="F42" s="451">
        <v>0</v>
      </c>
      <c r="G42" s="452"/>
      <c r="H42" s="452"/>
      <c r="I42" s="452"/>
      <c r="J42" s="452"/>
      <c r="K42" s="452"/>
      <c r="L42" s="452"/>
      <c r="M42" s="453"/>
      <c r="N42" s="75"/>
    </row>
    <row r="43" spans="1:14" ht="13.5" thickBot="1" x14ac:dyDescent="0.25">
      <c r="C43" s="81"/>
      <c r="D43" s="397" t="s">
        <v>606</v>
      </c>
      <c r="E43" s="398"/>
      <c r="F43" s="474">
        <v>0</v>
      </c>
      <c r="G43" s="475"/>
      <c r="H43" s="475"/>
      <c r="I43" s="475"/>
      <c r="J43" s="475"/>
      <c r="K43" s="475"/>
      <c r="L43" s="475"/>
      <c r="M43" s="476"/>
      <c r="N43" s="477"/>
    </row>
    <row r="44" spans="1:14" x14ac:dyDescent="0.2">
      <c r="A44" s="84">
        <v>1</v>
      </c>
      <c r="B44" s="84">
        <v>1</v>
      </c>
      <c r="C44" s="85"/>
      <c r="D44" s="80" t="s">
        <v>32</v>
      </c>
      <c r="E44" s="86"/>
      <c r="F44" s="465">
        <v>0</v>
      </c>
      <c r="G44" s="466"/>
      <c r="H44" s="467"/>
      <c r="I44" s="467"/>
      <c r="J44" s="467"/>
      <c r="K44" s="467"/>
      <c r="L44" s="468"/>
      <c r="M44" s="469"/>
      <c r="N44" s="87"/>
    </row>
    <row r="45" spans="1:14" x14ac:dyDescent="0.2">
      <c r="C45" s="76"/>
      <c r="D45" s="394" t="s">
        <v>305</v>
      </c>
      <c r="E45" s="77"/>
      <c r="F45" s="454">
        <v>0</v>
      </c>
      <c r="G45" s="455"/>
      <c r="H45" s="455"/>
      <c r="I45" s="455"/>
      <c r="J45" s="455"/>
      <c r="K45" s="455"/>
      <c r="L45" s="455"/>
      <c r="M45" s="456"/>
      <c r="N45" s="78"/>
    </row>
    <row r="46" spans="1:14" x14ac:dyDescent="0.2">
      <c r="C46" s="79"/>
      <c r="D46" s="394" t="s">
        <v>605</v>
      </c>
      <c r="E46" s="74"/>
      <c r="F46" s="451">
        <v>0</v>
      </c>
      <c r="G46" s="452"/>
      <c r="H46" s="452"/>
      <c r="I46" s="452"/>
      <c r="J46" s="452"/>
      <c r="K46" s="452"/>
      <c r="L46" s="452"/>
      <c r="M46" s="453"/>
      <c r="N46" s="75"/>
    </row>
    <row r="47" spans="1:14" x14ac:dyDescent="0.2">
      <c r="C47" s="81"/>
      <c r="D47" s="394" t="s">
        <v>606</v>
      </c>
      <c r="E47" s="82"/>
      <c r="F47" s="457">
        <v>0</v>
      </c>
      <c r="G47" s="458"/>
      <c r="H47" s="458"/>
      <c r="I47" s="458"/>
      <c r="J47" s="458"/>
      <c r="K47" s="458"/>
      <c r="L47" s="458"/>
      <c r="M47" s="459"/>
      <c r="N47" s="83"/>
    </row>
    <row r="48" spans="1:14" x14ac:dyDescent="0.2">
      <c r="C48" s="81"/>
      <c r="D48" s="80" t="s">
        <v>33</v>
      </c>
      <c r="E48" s="82"/>
      <c r="F48" s="457"/>
      <c r="G48" s="458"/>
      <c r="H48" s="458"/>
      <c r="I48" s="458"/>
      <c r="J48" s="458"/>
      <c r="K48" s="458"/>
      <c r="L48" s="458"/>
      <c r="M48" s="459"/>
      <c r="N48" s="83"/>
    </row>
    <row r="49" spans="1:14" x14ac:dyDescent="0.2">
      <c r="C49" s="81"/>
      <c r="D49" s="394" t="s">
        <v>305</v>
      </c>
      <c r="E49" s="82"/>
      <c r="F49" s="457">
        <v>0</v>
      </c>
      <c r="G49" s="458"/>
      <c r="H49" s="458"/>
      <c r="I49" s="458"/>
      <c r="J49" s="458"/>
      <c r="K49" s="458"/>
      <c r="L49" s="458"/>
      <c r="M49" s="459"/>
      <c r="N49" s="83"/>
    </row>
    <row r="50" spans="1:14" x14ac:dyDescent="0.2">
      <c r="C50" s="81"/>
      <c r="D50" s="394" t="s">
        <v>605</v>
      </c>
      <c r="E50" s="82"/>
      <c r="F50" s="457">
        <v>0</v>
      </c>
      <c r="G50" s="458"/>
      <c r="H50" s="458"/>
      <c r="I50" s="458"/>
      <c r="J50" s="458"/>
      <c r="K50" s="458"/>
      <c r="L50" s="458"/>
      <c r="M50" s="459"/>
      <c r="N50" s="83"/>
    </row>
    <row r="51" spans="1:14" x14ac:dyDescent="0.2">
      <c r="C51" s="81"/>
      <c r="D51" s="394" t="s">
        <v>606</v>
      </c>
      <c r="E51" s="82"/>
      <c r="F51" s="457">
        <v>0</v>
      </c>
      <c r="G51" s="458"/>
      <c r="H51" s="458"/>
      <c r="I51" s="458"/>
      <c r="J51" s="458"/>
      <c r="K51" s="458"/>
      <c r="L51" s="458"/>
      <c r="M51" s="459"/>
      <c r="N51" s="83"/>
    </row>
    <row r="52" spans="1:14" x14ac:dyDescent="0.2">
      <c r="C52" s="81"/>
      <c r="D52" s="80" t="s">
        <v>34</v>
      </c>
      <c r="E52" s="82"/>
      <c r="F52" s="457"/>
      <c r="G52" s="458"/>
      <c r="H52" s="458"/>
      <c r="I52" s="458"/>
      <c r="J52" s="458"/>
      <c r="K52" s="458"/>
      <c r="L52" s="458"/>
      <c r="M52" s="459"/>
      <c r="N52" s="83"/>
    </row>
    <row r="53" spans="1:14" x14ac:dyDescent="0.2">
      <c r="C53" s="81"/>
      <c r="D53" s="394" t="s">
        <v>305</v>
      </c>
      <c r="E53" s="82"/>
      <c r="F53" s="457">
        <v>0</v>
      </c>
      <c r="G53" s="458"/>
      <c r="H53" s="458"/>
      <c r="I53" s="458"/>
      <c r="J53" s="458"/>
      <c r="K53" s="458"/>
      <c r="L53" s="458"/>
      <c r="M53" s="459"/>
      <c r="N53" s="83"/>
    </row>
    <row r="54" spans="1:14" x14ac:dyDescent="0.2">
      <c r="C54" s="81"/>
      <c r="D54" s="394" t="s">
        <v>605</v>
      </c>
      <c r="E54" s="82"/>
      <c r="F54" s="457">
        <v>0</v>
      </c>
      <c r="G54" s="458"/>
      <c r="H54" s="458"/>
      <c r="I54" s="458"/>
      <c r="J54" s="458"/>
      <c r="K54" s="458"/>
      <c r="L54" s="458"/>
      <c r="M54" s="459"/>
      <c r="N54" s="83"/>
    </row>
    <row r="55" spans="1:14" x14ac:dyDescent="0.2">
      <c r="C55" s="81"/>
      <c r="D55" s="394" t="s">
        <v>606</v>
      </c>
      <c r="E55" s="82"/>
      <c r="F55" s="457">
        <v>0</v>
      </c>
      <c r="G55" s="458"/>
      <c r="H55" s="458"/>
      <c r="I55" s="458"/>
      <c r="J55" s="458"/>
      <c r="K55" s="458"/>
      <c r="L55" s="458"/>
      <c r="M55" s="459"/>
      <c r="N55" s="83"/>
    </row>
    <row r="56" spans="1:14" x14ac:dyDescent="0.2">
      <c r="C56" s="81"/>
      <c r="D56" s="80" t="s">
        <v>35</v>
      </c>
      <c r="E56" s="82"/>
      <c r="F56" s="457"/>
      <c r="G56" s="458"/>
      <c r="H56" s="458"/>
      <c r="I56" s="458"/>
      <c r="J56" s="458"/>
      <c r="K56" s="458"/>
      <c r="L56" s="458"/>
      <c r="M56" s="459"/>
      <c r="N56" s="83"/>
    </row>
    <row r="57" spans="1:14" x14ac:dyDescent="0.2">
      <c r="C57" s="81"/>
      <c r="D57" s="394" t="s">
        <v>305</v>
      </c>
      <c r="E57" s="82"/>
      <c r="F57" s="457">
        <v>0</v>
      </c>
      <c r="G57" s="458"/>
      <c r="H57" s="458"/>
      <c r="I57" s="458"/>
      <c r="J57" s="458"/>
      <c r="K57" s="458"/>
      <c r="L57" s="458"/>
      <c r="M57" s="459"/>
      <c r="N57" s="83"/>
    </row>
    <row r="58" spans="1:14" x14ac:dyDescent="0.2">
      <c r="C58" s="81"/>
      <c r="D58" s="394" t="s">
        <v>605</v>
      </c>
      <c r="E58" s="82"/>
      <c r="F58" s="457">
        <v>0</v>
      </c>
      <c r="G58" s="458"/>
      <c r="H58" s="458"/>
      <c r="I58" s="458"/>
      <c r="J58" s="458"/>
      <c r="K58" s="458"/>
      <c r="L58" s="458"/>
      <c r="M58" s="459"/>
      <c r="N58" s="83"/>
    </row>
    <row r="59" spans="1:14" x14ac:dyDescent="0.2">
      <c r="C59" s="81"/>
      <c r="D59" s="394" t="s">
        <v>606</v>
      </c>
      <c r="E59" s="82"/>
      <c r="F59" s="457">
        <v>0</v>
      </c>
      <c r="G59" s="458"/>
      <c r="H59" s="458"/>
      <c r="I59" s="458"/>
      <c r="J59" s="458"/>
      <c r="K59" s="458"/>
      <c r="L59" s="458"/>
      <c r="M59" s="459"/>
      <c r="N59" s="83"/>
    </row>
    <row r="60" spans="1:14" x14ac:dyDescent="0.2">
      <c r="A60" s="84">
        <v>1</v>
      </c>
      <c r="B60" s="84">
        <v>2</v>
      </c>
      <c r="C60" s="85"/>
      <c r="D60" s="80" t="s">
        <v>36</v>
      </c>
      <c r="E60" s="86"/>
      <c r="F60" s="460"/>
      <c r="G60" s="463"/>
      <c r="H60" s="462"/>
      <c r="I60" s="462"/>
      <c r="J60" s="462"/>
      <c r="K60" s="462"/>
      <c r="L60" s="463"/>
      <c r="M60" s="464"/>
      <c r="N60" s="87"/>
    </row>
    <row r="61" spans="1:14" x14ac:dyDescent="0.2">
      <c r="C61" s="76"/>
      <c r="D61" s="394" t="s">
        <v>305</v>
      </c>
      <c r="E61" s="77"/>
      <c r="F61" s="454">
        <v>0</v>
      </c>
      <c r="G61" s="455"/>
      <c r="H61" s="455"/>
      <c r="I61" s="455"/>
      <c r="J61" s="455"/>
      <c r="K61" s="455"/>
      <c r="L61" s="455"/>
      <c r="M61" s="456"/>
      <c r="N61" s="78"/>
    </row>
    <row r="62" spans="1:14" x14ac:dyDescent="0.2">
      <c r="C62" s="79"/>
      <c r="D62" s="394" t="s">
        <v>605</v>
      </c>
      <c r="E62" s="74"/>
      <c r="F62" s="451">
        <v>0</v>
      </c>
      <c r="G62" s="452"/>
      <c r="H62" s="452"/>
      <c r="I62" s="452"/>
      <c r="J62" s="452"/>
      <c r="K62" s="452"/>
      <c r="L62" s="452"/>
      <c r="M62" s="453"/>
      <c r="N62" s="75"/>
    </row>
    <row r="63" spans="1:14" x14ac:dyDescent="0.2">
      <c r="C63" s="81"/>
      <c r="D63" s="394" t="s">
        <v>606</v>
      </c>
      <c r="E63" s="82"/>
      <c r="F63" s="457">
        <v>0</v>
      </c>
      <c r="G63" s="458"/>
      <c r="H63" s="458"/>
      <c r="I63" s="458"/>
      <c r="J63" s="458"/>
      <c r="K63" s="458"/>
      <c r="L63" s="458"/>
      <c r="M63" s="459"/>
      <c r="N63" s="83"/>
    </row>
    <row r="64" spans="1:14" x14ac:dyDescent="0.2">
      <c r="A64" s="84">
        <v>1</v>
      </c>
      <c r="B64" s="84">
        <v>2</v>
      </c>
      <c r="C64" s="85"/>
      <c r="D64" s="80" t="s">
        <v>37</v>
      </c>
      <c r="E64" s="86"/>
      <c r="F64" s="460"/>
      <c r="G64" s="461"/>
      <c r="H64" s="462"/>
      <c r="I64" s="462"/>
      <c r="J64" s="462"/>
      <c r="K64" s="462"/>
      <c r="L64" s="463"/>
      <c r="M64" s="464"/>
      <c r="N64" s="87"/>
    </row>
    <row r="65" spans="1:14" x14ac:dyDescent="0.2">
      <c r="C65" s="76"/>
      <c r="D65" s="394" t="s">
        <v>305</v>
      </c>
      <c r="E65" s="77"/>
      <c r="F65" s="454">
        <v>0</v>
      </c>
      <c r="G65" s="455"/>
      <c r="H65" s="455"/>
      <c r="I65" s="455"/>
      <c r="J65" s="455"/>
      <c r="K65" s="455"/>
      <c r="L65" s="455"/>
      <c r="M65" s="456"/>
      <c r="N65" s="78"/>
    </row>
    <row r="66" spans="1:14" x14ac:dyDescent="0.2">
      <c r="C66" s="79"/>
      <c r="D66" s="394" t="s">
        <v>605</v>
      </c>
      <c r="E66" s="74"/>
      <c r="F66" s="451">
        <v>0</v>
      </c>
      <c r="G66" s="452"/>
      <c r="H66" s="452"/>
      <c r="I66" s="452"/>
      <c r="J66" s="452"/>
      <c r="K66" s="452"/>
      <c r="L66" s="452"/>
      <c r="M66" s="453"/>
      <c r="N66" s="75"/>
    </row>
    <row r="67" spans="1:14" x14ac:dyDescent="0.2">
      <c r="C67" s="81"/>
      <c r="D67" s="394" t="s">
        <v>606</v>
      </c>
      <c r="E67" s="82"/>
      <c r="F67" s="457">
        <v>0</v>
      </c>
      <c r="G67" s="458"/>
      <c r="H67" s="458"/>
      <c r="I67" s="458"/>
      <c r="J67" s="458"/>
      <c r="K67" s="458"/>
      <c r="L67" s="458"/>
      <c r="M67" s="459"/>
      <c r="N67" s="83"/>
    </row>
    <row r="68" spans="1:14" x14ac:dyDescent="0.2">
      <c r="A68" s="84">
        <v>1</v>
      </c>
      <c r="B68" s="84">
        <v>2</v>
      </c>
      <c r="C68" s="85"/>
      <c r="D68" s="80" t="s">
        <v>38</v>
      </c>
      <c r="E68" s="86"/>
      <c r="F68" s="460"/>
      <c r="G68" s="461"/>
      <c r="H68" s="462"/>
      <c r="I68" s="462"/>
      <c r="J68" s="462"/>
      <c r="K68" s="462"/>
      <c r="L68" s="463"/>
      <c r="M68" s="464"/>
      <c r="N68" s="87"/>
    </row>
    <row r="69" spans="1:14" x14ac:dyDescent="0.2">
      <c r="C69" s="76"/>
      <c r="D69" s="394" t="s">
        <v>305</v>
      </c>
      <c r="E69" s="77"/>
      <c r="F69" s="454">
        <v>0</v>
      </c>
      <c r="G69" s="455"/>
      <c r="H69" s="455"/>
      <c r="I69" s="455"/>
      <c r="J69" s="455"/>
      <c r="K69" s="455"/>
      <c r="L69" s="455"/>
      <c r="M69" s="456"/>
      <c r="N69" s="78"/>
    </row>
    <row r="70" spans="1:14" x14ac:dyDescent="0.2">
      <c r="C70" s="79"/>
      <c r="D70" s="394" t="s">
        <v>605</v>
      </c>
      <c r="E70" s="74"/>
      <c r="F70" s="451">
        <v>0</v>
      </c>
      <c r="G70" s="452"/>
      <c r="H70" s="452"/>
      <c r="I70" s="452"/>
      <c r="J70" s="452"/>
      <c r="K70" s="452"/>
      <c r="L70" s="452"/>
      <c r="M70" s="453"/>
      <c r="N70" s="75"/>
    </row>
    <row r="71" spans="1:14" x14ac:dyDescent="0.2">
      <c r="C71" s="81"/>
      <c r="D71" s="394" t="s">
        <v>606</v>
      </c>
      <c r="E71" s="82"/>
      <c r="F71" s="457">
        <v>0</v>
      </c>
      <c r="G71" s="458"/>
      <c r="H71" s="458"/>
      <c r="I71" s="458"/>
      <c r="J71" s="458"/>
      <c r="K71" s="458"/>
      <c r="L71" s="458"/>
      <c r="M71" s="459"/>
      <c r="N71" s="83"/>
    </row>
    <row r="72" spans="1:14" x14ac:dyDescent="0.2">
      <c r="A72" s="84">
        <v>1</v>
      </c>
      <c r="B72" s="84">
        <v>2</v>
      </c>
      <c r="C72" s="85"/>
      <c r="D72" s="80" t="s">
        <v>39</v>
      </c>
      <c r="E72" s="86"/>
      <c r="F72" s="465"/>
      <c r="G72" s="466"/>
      <c r="H72" s="467"/>
      <c r="I72" s="467"/>
      <c r="J72" s="467"/>
      <c r="K72" s="467"/>
      <c r="L72" s="468"/>
      <c r="M72" s="469"/>
      <c r="N72" s="87"/>
    </row>
    <row r="73" spans="1:14" x14ac:dyDescent="0.2">
      <c r="C73" s="76"/>
      <c r="D73" s="394" t="s">
        <v>305</v>
      </c>
      <c r="E73" s="77"/>
      <c r="F73" s="454">
        <v>1</v>
      </c>
      <c r="G73" s="455"/>
      <c r="H73" s="455"/>
      <c r="I73" s="455"/>
      <c r="J73" s="455"/>
      <c r="K73" s="455"/>
      <c r="L73" s="455"/>
      <c r="M73" s="456"/>
      <c r="N73" s="78"/>
    </row>
    <row r="74" spans="1:14" x14ac:dyDescent="0.2">
      <c r="C74" s="79"/>
      <c r="D74" s="394" t="s">
        <v>605</v>
      </c>
      <c r="E74" s="74"/>
      <c r="F74" s="451">
        <v>0</v>
      </c>
      <c r="G74" s="452"/>
      <c r="H74" s="452"/>
      <c r="I74" s="452"/>
      <c r="J74" s="452"/>
      <c r="K74" s="452"/>
      <c r="L74" s="452"/>
      <c r="M74" s="453"/>
      <c r="N74" s="75"/>
    </row>
    <row r="75" spans="1:14" x14ac:dyDescent="0.2">
      <c r="C75" s="81"/>
      <c r="D75" s="394" t="s">
        <v>606</v>
      </c>
      <c r="E75" s="82"/>
      <c r="F75" s="457">
        <v>0</v>
      </c>
      <c r="G75" s="458"/>
      <c r="H75" s="458"/>
      <c r="I75" s="458"/>
      <c r="J75" s="458"/>
      <c r="K75" s="458"/>
      <c r="L75" s="458"/>
      <c r="M75" s="459"/>
      <c r="N75" s="83"/>
    </row>
    <row r="76" spans="1:14" x14ac:dyDescent="0.2">
      <c r="A76" s="84">
        <v>1</v>
      </c>
      <c r="B76" s="84">
        <v>2</v>
      </c>
      <c r="C76" s="85"/>
      <c r="D76" s="80" t="s">
        <v>40</v>
      </c>
      <c r="E76" s="86"/>
      <c r="F76" s="465"/>
      <c r="G76" s="466"/>
      <c r="H76" s="467"/>
      <c r="I76" s="467"/>
      <c r="J76" s="467"/>
      <c r="K76" s="467"/>
      <c r="L76" s="468"/>
      <c r="M76" s="469"/>
      <c r="N76" s="87"/>
    </row>
    <row r="77" spans="1:14" x14ac:dyDescent="0.2">
      <c r="C77" s="76"/>
      <c r="D77" s="394" t="s">
        <v>305</v>
      </c>
      <c r="E77" s="77"/>
      <c r="F77" s="454">
        <v>1</v>
      </c>
      <c r="G77" s="455"/>
      <c r="H77" s="455"/>
      <c r="I77" s="455"/>
      <c r="J77" s="455"/>
      <c r="K77" s="455"/>
      <c r="L77" s="455"/>
      <c r="M77" s="456"/>
      <c r="N77" s="78"/>
    </row>
    <row r="78" spans="1:14" x14ac:dyDescent="0.2">
      <c r="C78" s="79"/>
      <c r="D78" s="394" t="s">
        <v>605</v>
      </c>
      <c r="E78" s="74"/>
      <c r="F78" s="451">
        <v>0</v>
      </c>
      <c r="G78" s="452"/>
      <c r="H78" s="452"/>
      <c r="I78" s="452"/>
      <c r="J78" s="452"/>
      <c r="K78" s="452"/>
      <c r="L78" s="452"/>
      <c r="M78" s="453"/>
      <c r="N78" s="75"/>
    </row>
    <row r="79" spans="1:14" ht="13.5" thickBot="1" x14ac:dyDescent="0.25">
      <c r="C79" s="81"/>
      <c r="D79" s="397" t="s">
        <v>606</v>
      </c>
      <c r="E79" s="398"/>
      <c r="F79" s="474">
        <v>0</v>
      </c>
      <c r="G79" s="475"/>
      <c r="H79" s="475"/>
      <c r="I79" s="475"/>
      <c r="J79" s="475"/>
      <c r="K79" s="475"/>
      <c r="L79" s="475"/>
      <c r="M79" s="476"/>
      <c r="N79" s="477"/>
    </row>
    <row r="80" spans="1:14" x14ac:dyDescent="0.2">
      <c r="A80" s="84">
        <v>1</v>
      </c>
      <c r="B80" s="84">
        <v>2</v>
      </c>
      <c r="C80" s="85"/>
      <c r="D80" s="80" t="s">
        <v>41</v>
      </c>
      <c r="E80" s="86"/>
      <c r="F80" s="465"/>
      <c r="G80" s="466"/>
      <c r="H80" s="467"/>
      <c r="I80" s="467"/>
      <c r="J80" s="467"/>
      <c r="K80" s="467"/>
      <c r="L80" s="468"/>
      <c r="M80" s="469"/>
      <c r="N80" s="87"/>
    </row>
    <row r="81" spans="1:14" x14ac:dyDescent="0.2">
      <c r="C81" s="76"/>
      <c r="D81" s="394" t="s">
        <v>305</v>
      </c>
      <c r="E81" s="77"/>
      <c r="F81" s="454">
        <v>3</v>
      </c>
      <c r="G81" s="455"/>
      <c r="H81" s="455"/>
      <c r="I81" s="455"/>
      <c r="J81" s="455"/>
      <c r="K81" s="455"/>
      <c r="L81" s="455"/>
      <c r="M81" s="456"/>
      <c r="N81" s="78"/>
    </row>
    <row r="82" spans="1:14" x14ac:dyDescent="0.2">
      <c r="C82" s="79"/>
      <c r="D82" s="394" t="s">
        <v>605</v>
      </c>
      <c r="E82" s="74"/>
      <c r="F82" s="451">
        <v>1</v>
      </c>
      <c r="G82" s="452"/>
      <c r="H82" s="452"/>
      <c r="I82" s="452"/>
      <c r="J82" s="452"/>
      <c r="K82" s="452"/>
      <c r="L82" s="452"/>
      <c r="M82" s="453"/>
      <c r="N82" s="75"/>
    </row>
    <row r="83" spans="1:14" x14ac:dyDescent="0.2">
      <c r="C83" s="81"/>
      <c r="D83" s="394" t="s">
        <v>606</v>
      </c>
      <c r="E83" s="82"/>
      <c r="F83" s="457">
        <v>0</v>
      </c>
      <c r="G83" s="458"/>
      <c r="H83" s="458"/>
      <c r="I83" s="458"/>
      <c r="J83" s="458"/>
      <c r="K83" s="458"/>
      <c r="L83" s="458"/>
      <c r="M83" s="459"/>
      <c r="N83" s="83"/>
    </row>
    <row r="84" spans="1:14" x14ac:dyDescent="0.2">
      <c r="A84" s="84">
        <v>1</v>
      </c>
      <c r="B84" s="84">
        <v>2</v>
      </c>
      <c r="C84" s="85"/>
      <c r="D84" s="80" t="s">
        <v>42</v>
      </c>
      <c r="E84" s="86"/>
      <c r="F84" s="465"/>
      <c r="G84" s="466"/>
      <c r="H84" s="467"/>
      <c r="I84" s="467"/>
      <c r="J84" s="467"/>
      <c r="K84" s="467"/>
      <c r="L84" s="468"/>
      <c r="M84" s="469"/>
      <c r="N84" s="87"/>
    </row>
    <row r="85" spans="1:14" x14ac:dyDescent="0.2">
      <c r="C85" s="76"/>
      <c r="D85" s="394" t="s">
        <v>305</v>
      </c>
      <c r="E85" s="77"/>
      <c r="F85" s="454">
        <v>1</v>
      </c>
      <c r="G85" s="455"/>
      <c r="H85" s="455"/>
      <c r="I85" s="455"/>
      <c r="J85" s="455"/>
      <c r="K85" s="455"/>
      <c r="L85" s="455"/>
      <c r="M85" s="456"/>
      <c r="N85" s="78"/>
    </row>
    <row r="86" spans="1:14" x14ac:dyDescent="0.2">
      <c r="C86" s="79"/>
      <c r="D86" s="394" t="s">
        <v>605</v>
      </c>
      <c r="E86" s="74"/>
      <c r="F86" s="451">
        <v>0</v>
      </c>
      <c r="G86" s="452"/>
      <c r="H86" s="452"/>
      <c r="I86" s="452"/>
      <c r="J86" s="452"/>
      <c r="K86" s="452"/>
      <c r="L86" s="452"/>
      <c r="M86" s="453"/>
      <c r="N86" s="75"/>
    </row>
    <row r="87" spans="1:14" x14ac:dyDescent="0.2">
      <c r="C87" s="81"/>
      <c r="D87" s="394" t="s">
        <v>606</v>
      </c>
      <c r="E87" s="82"/>
      <c r="F87" s="457">
        <v>0</v>
      </c>
      <c r="G87" s="458"/>
      <c r="H87" s="458"/>
      <c r="I87" s="458"/>
      <c r="J87" s="458"/>
      <c r="K87" s="458"/>
      <c r="L87" s="458"/>
      <c r="M87" s="459"/>
      <c r="N87" s="83"/>
    </row>
    <row r="88" spans="1:14" x14ac:dyDescent="0.2">
      <c r="A88" s="84">
        <v>1</v>
      </c>
      <c r="B88" s="84">
        <v>2</v>
      </c>
      <c r="C88" s="85"/>
      <c r="D88" s="80" t="s">
        <v>43</v>
      </c>
      <c r="E88" s="86"/>
      <c r="F88" s="465"/>
      <c r="G88" s="466"/>
      <c r="H88" s="467"/>
      <c r="I88" s="467"/>
      <c r="J88" s="467"/>
      <c r="K88" s="467"/>
      <c r="L88" s="468"/>
      <c r="M88" s="469"/>
      <c r="N88" s="87"/>
    </row>
    <row r="89" spans="1:14" x14ac:dyDescent="0.2">
      <c r="C89" s="76"/>
      <c r="D89" s="394" t="s">
        <v>305</v>
      </c>
      <c r="E89" s="77"/>
      <c r="F89" s="454">
        <v>0</v>
      </c>
      <c r="G89" s="455"/>
      <c r="H89" s="455"/>
      <c r="I89" s="455"/>
      <c r="J89" s="455"/>
      <c r="K89" s="455"/>
      <c r="L89" s="455"/>
      <c r="M89" s="456"/>
      <c r="N89" s="78"/>
    </row>
    <row r="90" spans="1:14" x14ac:dyDescent="0.2">
      <c r="C90" s="79"/>
      <c r="D90" s="394" t="s">
        <v>605</v>
      </c>
      <c r="E90" s="74"/>
      <c r="F90" s="451">
        <v>0</v>
      </c>
      <c r="G90" s="452"/>
      <c r="H90" s="452"/>
      <c r="I90" s="452"/>
      <c r="J90" s="452"/>
      <c r="K90" s="452"/>
      <c r="L90" s="452"/>
      <c r="M90" s="453"/>
      <c r="N90" s="75"/>
    </row>
    <row r="91" spans="1:14" x14ac:dyDescent="0.2">
      <c r="C91" s="81"/>
      <c r="D91" s="394" t="s">
        <v>606</v>
      </c>
      <c r="E91" s="82"/>
      <c r="F91" s="457">
        <v>0</v>
      </c>
      <c r="G91" s="458"/>
      <c r="H91" s="458"/>
      <c r="I91" s="458"/>
      <c r="J91" s="458"/>
      <c r="K91" s="458"/>
      <c r="L91" s="458"/>
      <c r="M91" s="459"/>
      <c r="N91" s="83"/>
    </row>
    <row r="92" spans="1:14" x14ac:dyDescent="0.2">
      <c r="A92" s="84"/>
      <c r="B92" s="84"/>
      <c r="C92" s="85"/>
      <c r="D92" s="80" t="s">
        <v>44</v>
      </c>
      <c r="E92" s="74"/>
      <c r="F92" s="451"/>
      <c r="G92" s="452"/>
      <c r="H92" s="452"/>
      <c r="I92" s="452"/>
      <c r="J92" s="452"/>
      <c r="K92" s="452"/>
      <c r="L92" s="452"/>
      <c r="M92" s="453"/>
      <c r="N92" s="75"/>
    </row>
    <row r="93" spans="1:14" x14ac:dyDescent="0.2">
      <c r="C93" s="76"/>
      <c r="D93" s="394" t="s">
        <v>305</v>
      </c>
      <c r="E93" s="77"/>
      <c r="F93" s="454">
        <v>0</v>
      </c>
      <c r="G93" s="455"/>
      <c r="H93" s="455"/>
      <c r="I93" s="455"/>
      <c r="J93" s="455"/>
      <c r="K93" s="455"/>
      <c r="L93" s="455"/>
      <c r="M93" s="456"/>
      <c r="N93" s="78"/>
    </row>
    <row r="94" spans="1:14" x14ac:dyDescent="0.2">
      <c r="C94" s="79"/>
      <c r="D94" s="394" t="s">
        <v>605</v>
      </c>
      <c r="E94" s="74"/>
      <c r="F94" s="451">
        <v>0</v>
      </c>
      <c r="G94" s="452"/>
      <c r="H94" s="452"/>
      <c r="I94" s="452"/>
      <c r="J94" s="452"/>
      <c r="K94" s="452"/>
      <c r="L94" s="452"/>
      <c r="M94" s="453"/>
      <c r="N94" s="75"/>
    </row>
    <row r="95" spans="1:14" x14ac:dyDescent="0.2">
      <c r="C95" s="81"/>
      <c r="D95" s="394" t="s">
        <v>606</v>
      </c>
      <c r="E95" s="82"/>
      <c r="F95" s="457">
        <v>0</v>
      </c>
      <c r="G95" s="458"/>
      <c r="H95" s="458"/>
      <c r="I95" s="458"/>
      <c r="J95" s="458"/>
      <c r="K95" s="458"/>
      <c r="L95" s="458"/>
      <c r="M95" s="459"/>
      <c r="N95" s="83"/>
    </row>
    <row r="96" spans="1:14" x14ac:dyDescent="0.2">
      <c r="A96" s="84">
        <v>1</v>
      </c>
      <c r="B96" s="84">
        <v>3</v>
      </c>
      <c r="C96" s="85"/>
      <c r="D96" s="80" t="s">
        <v>45</v>
      </c>
      <c r="E96" s="86"/>
      <c r="F96" s="460"/>
      <c r="G96" s="461"/>
      <c r="H96" s="462"/>
      <c r="I96" s="462"/>
      <c r="J96" s="462"/>
      <c r="K96" s="462"/>
      <c r="L96" s="463"/>
      <c r="M96" s="470"/>
      <c r="N96" s="87"/>
    </row>
    <row r="97" spans="1:14" x14ac:dyDescent="0.2">
      <c r="C97" s="76"/>
      <c r="D97" s="394" t="s">
        <v>305</v>
      </c>
      <c r="E97" s="77"/>
      <c r="F97" s="454">
        <v>0</v>
      </c>
      <c r="G97" s="455"/>
      <c r="H97" s="455"/>
      <c r="I97" s="455"/>
      <c r="J97" s="455"/>
      <c r="K97" s="455"/>
      <c r="L97" s="455"/>
      <c r="M97" s="456"/>
      <c r="N97" s="78"/>
    </row>
    <row r="98" spans="1:14" x14ac:dyDescent="0.2">
      <c r="C98" s="79"/>
      <c r="D98" s="394" t="s">
        <v>605</v>
      </c>
      <c r="E98" s="74"/>
      <c r="F98" s="451">
        <v>0</v>
      </c>
      <c r="G98" s="452"/>
      <c r="H98" s="452"/>
      <c r="I98" s="452"/>
      <c r="J98" s="452"/>
      <c r="K98" s="452"/>
      <c r="L98" s="452"/>
      <c r="M98" s="453"/>
      <c r="N98" s="75"/>
    </row>
    <row r="99" spans="1:14" x14ac:dyDescent="0.2">
      <c r="C99" s="81"/>
      <c r="D99" s="394" t="s">
        <v>606</v>
      </c>
      <c r="E99" s="82"/>
      <c r="F99" s="457">
        <v>0</v>
      </c>
      <c r="G99" s="458"/>
      <c r="H99" s="458"/>
      <c r="I99" s="458"/>
      <c r="J99" s="458"/>
      <c r="K99" s="458"/>
      <c r="L99" s="458"/>
      <c r="M99" s="459"/>
      <c r="N99" s="83"/>
    </row>
    <row r="100" spans="1:14" x14ac:dyDescent="0.2">
      <c r="A100" s="84">
        <v>1</v>
      </c>
      <c r="B100" s="84">
        <v>3</v>
      </c>
      <c r="C100" s="85"/>
      <c r="D100" s="80" t="s">
        <v>46</v>
      </c>
      <c r="E100" s="86"/>
      <c r="F100" s="460"/>
      <c r="G100" s="461"/>
      <c r="H100" s="462"/>
      <c r="I100" s="462"/>
      <c r="J100" s="462"/>
      <c r="K100" s="462"/>
      <c r="L100" s="463"/>
      <c r="M100" s="464"/>
      <c r="N100" s="87"/>
    </row>
    <row r="101" spans="1:14" x14ac:dyDescent="0.2">
      <c r="C101" s="76"/>
      <c r="D101" s="394" t="s">
        <v>305</v>
      </c>
      <c r="E101" s="77"/>
      <c r="F101" s="454">
        <v>1</v>
      </c>
      <c r="G101" s="455"/>
      <c r="H101" s="455"/>
      <c r="I101" s="455"/>
      <c r="J101" s="455"/>
      <c r="K101" s="455"/>
      <c r="L101" s="455"/>
      <c r="M101" s="456"/>
      <c r="N101" s="78"/>
    </row>
    <row r="102" spans="1:14" x14ac:dyDescent="0.2">
      <c r="C102" s="79"/>
      <c r="D102" s="394" t="s">
        <v>605</v>
      </c>
      <c r="E102" s="74"/>
      <c r="F102" s="451">
        <v>0</v>
      </c>
      <c r="G102" s="452"/>
      <c r="H102" s="452"/>
      <c r="I102" s="452"/>
      <c r="J102" s="452"/>
      <c r="K102" s="452"/>
      <c r="L102" s="452"/>
      <c r="M102" s="453"/>
      <c r="N102" s="75"/>
    </row>
    <row r="103" spans="1:14" x14ac:dyDescent="0.2">
      <c r="C103" s="81"/>
      <c r="D103" s="394" t="s">
        <v>606</v>
      </c>
      <c r="E103" s="82"/>
      <c r="F103" s="457">
        <v>0</v>
      </c>
      <c r="G103" s="458"/>
      <c r="H103" s="458"/>
      <c r="I103" s="458"/>
      <c r="J103" s="458"/>
      <c r="K103" s="458"/>
      <c r="L103" s="458"/>
      <c r="M103" s="459"/>
      <c r="N103" s="83"/>
    </row>
    <row r="104" spans="1:14" x14ac:dyDescent="0.2">
      <c r="A104" s="84">
        <v>1</v>
      </c>
      <c r="B104" s="84">
        <v>3</v>
      </c>
      <c r="C104" s="85"/>
      <c r="D104" s="80" t="s">
        <v>47</v>
      </c>
      <c r="E104" s="86"/>
      <c r="F104" s="465"/>
      <c r="G104" s="466"/>
      <c r="H104" s="467"/>
      <c r="I104" s="467"/>
      <c r="J104" s="467"/>
      <c r="K104" s="467"/>
      <c r="L104" s="468"/>
      <c r="M104" s="469"/>
      <c r="N104" s="87"/>
    </row>
    <row r="105" spans="1:14" x14ac:dyDescent="0.2">
      <c r="C105" s="76"/>
      <c r="D105" s="394" t="s">
        <v>305</v>
      </c>
      <c r="E105" s="77"/>
      <c r="F105" s="454">
        <v>0</v>
      </c>
      <c r="G105" s="455"/>
      <c r="H105" s="455"/>
      <c r="I105" s="455"/>
      <c r="J105" s="455"/>
      <c r="K105" s="455"/>
      <c r="L105" s="455"/>
      <c r="M105" s="456"/>
      <c r="N105" s="78"/>
    </row>
    <row r="106" spans="1:14" x14ac:dyDescent="0.2">
      <c r="C106" s="79"/>
      <c r="D106" s="394" t="s">
        <v>605</v>
      </c>
      <c r="E106" s="74"/>
      <c r="F106" s="451">
        <v>0</v>
      </c>
      <c r="G106" s="452"/>
      <c r="H106" s="452"/>
      <c r="I106" s="452"/>
      <c r="J106" s="452"/>
      <c r="K106" s="452"/>
      <c r="L106" s="452"/>
      <c r="M106" s="453"/>
      <c r="N106" s="75"/>
    </row>
    <row r="107" spans="1:14" x14ac:dyDescent="0.2">
      <c r="C107" s="81"/>
      <c r="D107" s="394" t="s">
        <v>606</v>
      </c>
      <c r="E107" s="82"/>
      <c r="F107" s="457">
        <v>0</v>
      </c>
      <c r="G107" s="458"/>
      <c r="H107" s="458"/>
      <c r="I107" s="458"/>
      <c r="J107" s="458"/>
      <c r="K107" s="458"/>
      <c r="L107" s="458"/>
      <c r="M107" s="459"/>
      <c r="N107" s="83"/>
    </row>
    <row r="108" spans="1:14" x14ac:dyDescent="0.2">
      <c r="A108" s="84"/>
      <c r="B108" s="84"/>
      <c r="C108" s="85"/>
      <c r="D108" s="80" t="s">
        <v>48</v>
      </c>
      <c r="E108" s="74"/>
      <c r="F108" s="451"/>
      <c r="G108" s="452"/>
      <c r="H108" s="452"/>
      <c r="I108" s="452"/>
      <c r="J108" s="452"/>
      <c r="K108" s="452"/>
      <c r="L108" s="452"/>
      <c r="M108" s="453"/>
      <c r="N108" s="75"/>
    </row>
    <row r="109" spans="1:14" x14ac:dyDescent="0.2">
      <c r="C109" s="76"/>
      <c r="D109" s="394" t="s">
        <v>305</v>
      </c>
      <c r="E109" s="77"/>
      <c r="F109" s="454">
        <v>1</v>
      </c>
      <c r="G109" s="455"/>
      <c r="H109" s="455"/>
      <c r="I109" s="455"/>
      <c r="J109" s="455"/>
      <c r="K109" s="455"/>
      <c r="L109" s="455"/>
      <c r="M109" s="456"/>
      <c r="N109" s="78"/>
    </row>
    <row r="110" spans="1:14" x14ac:dyDescent="0.2">
      <c r="C110" s="79"/>
      <c r="D110" s="394" t="s">
        <v>605</v>
      </c>
      <c r="E110" s="74"/>
      <c r="F110" s="451">
        <v>0</v>
      </c>
      <c r="G110" s="452"/>
      <c r="H110" s="452"/>
      <c r="I110" s="452"/>
      <c r="J110" s="452"/>
      <c r="K110" s="452"/>
      <c r="L110" s="452"/>
      <c r="M110" s="453"/>
      <c r="N110" s="75"/>
    </row>
    <row r="111" spans="1:14" x14ac:dyDescent="0.2">
      <c r="C111" s="81"/>
      <c r="D111" s="394" t="s">
        <v>606</v>
      </c>
      <c r="E111" s="82"/>
      <c r="F111" s="457">
        <v>0</v>
      </c>
      <c r="G111" s="458"/>
      <c r="H111" s="458"/>
      <c r="I111" s="458"/>
      <c r="J111" s="458"/>
      <c r="K111" s="458"/>
      <c r="L111" s="458"/>
      <c r="M111" s="459"/>
      <c r="N111" s="83"/>
    </row>
    <row r="112" spans="1:14" x14ac:dyDescent="0.2">
      <c r="A112" s="84">
        <v>1</v>
      </c>
      <c r="B112" s="84">
        <v>4</v>
      </c>
      <c r="C112" s="85"/>
      <c r="D112" s="80" t="s">
        <v>49</v>
      </c>
      <c r="E112" s="86"/>
      <c r="F112" s="460"/>
      <c r="G112" s="461"/>
      <c r="H112" s="462"/>
      <c r="I112" s="462"/>
      <c r="J112" s="462"/>
      <c r="K112" s="462"/>
      <c r="L112" s="463"/>
      <c r="M112" s="464"/>
      <c r="N112" s="87"/>
    </row>
    <row r="113" spans="1:14" x14ac:dyDescent="0.2">
      <c r="C113" s="76"/>
      <c r="D113" s="394" t="s">
        <v>305</v>
      </c>
      <c r="E113" s="77"/>
      <c r="F113" s="454">
        <v>1</v>
      </c>
      <c r="G113" s="455"/>
      <c r="H113" s="455"/>
      <c r="I113" s="455"/>
      <c r="J113" s="455"/>
      <c r="K113" s="455"/>
      <c r="L113" s="455"/>
      <c r="M113" s="456"/>
      <c r="N113" s="78"/>
    </row>
    <row r="114" spans="1:14" x14ac:dyDescent="0.2">
      <c r="C114" s="79"/>
      <c r="D114" s="394" t="s">
        <v>605</v>
      </c>
      <c r="E114" s="74"/>
      <c r="F114" s="451">
        <v>0</v>
      </c>
      <c r="G114" s="452"/>
      <c r="H114" s="452"/>
      <c r="I114" s="452"/>
      <c r="J114" s="452"/>
      <c r="K114" s="452"/>
      <c r="L114" s="452"/>
      <c r="M114" s="453"/>
      <c r="N114" s="75"/>
    </row>
    <row r="115" spans="1:14" ht="13.5" thickBot="1" x14ac:dyDescent="0.25">
      <c r="C115" s="81"/>
      <c r="D115" s="397" t="s">
        <v>606</v>
      </c>
      <c r="E115" s="398"/>
      <c r="F115" s="474">
        <v>0</v>
      </c>
      <c r="G115" s="475"/>
      <c r="H115" s="475"/>
      <c r="I115" s="475"/>
      <c r="J115" s="475"/>
      <c r="K115" s="475"/>
      <c r="L115" s="475"/>
      <c r="M115" s="476"/>
      <c r="N115" s="477"/>
    </row>
    <row r="116" spans="1:14" x14ac:dyDescent="0.2">
      <c r="A116" s="84">
        <v>1</v>
      </c>
      <c r="B116" s="84">
        <v>4</v>
      </c>
      <c r="C116" s="85"/>
      <c r="D116" s="80" t="s">
        <v>50</v>
      </c>
      <c r="E116" s="86"/>
      <c r="F116" s="465"/>
      <c r="G116" s="466"/>
      <c r="H116" s="467"/>
      <c r="I116" s="467"/>
      <c r="J116" s="467"/>
      <c r="K116" s="467"/>
      <c r="L116" s="468"/>
      <c r="M116" s="469"/>
      <c r="N116" s="87"/>
    </row>
    <row r="117" spans="1:14" x14ac:dyDescent="0.2">
      <c r="C117" s="76"/>
      <c r="D117" s="394" t="s">
        <v>305</v>
      </c>
      <c r="E117" s="77"/>
      <c r="F117" s="454">
        <v>0</v>
      </c>
      <c r="G117" s="455"/>
      <c r="H117" s="455"/>
      <c r="I117" s="455"/>
      <c r="J117" s="455"/>
      <c r="K117" s="455"/>
      <c r="L117" s="455"/>
      <c r="M117" s="456"/>
      <c r="N117" s="78"/>
    </row>
    <row r="118" spans="1:14" x14ac:dyDescent="0.2">
      <c r="C118" s="79"/>
      <c r="D118" s="394" t="s">
        <v>605</v>
      </c>
      <c r="E118" s="74"/>
      <c r="F118" s="451">
        <v>0</v>
      </c>
      <c r="G118" s="452"/>
      <c r="H118" s="452"/>
      <c r="I118" s="452"/>
      <c r="J118" s="452"/>
      <c r="K118" s="452"/>
      <c r="L118" s="452"/>
      <c r="M118" s="453"/>
      <c r="N118" s="75"/>
    </row>
    <row r="119" spans="1:14" x14ac:dyDescent="0.2">
      <c r="C119" s="81"/>
      <c r="D119" s="394" t="s">
        <v>606</v>
      </c>
      <c r="E119" s="82"/>
      <c r="F119" s="457">
        <v>0</v>
      </c>
      <c r="G119" s="458"/>
      <c r="H119" s="458"/>
      <c r="I119" s="458"/>
      <c r="J119" s="458"/>
      <c r="K119" s="458"/>
      <c r="L119" s="458"/>
      <c r="M119" s="459"/>
      <c r="N119" s="83"/>
    </row>
    <row r="120" spans="1:14" x14ac:dyDescent="0.2">
      <c r="A120" s="84">
        <v>1</v>
      </c>
      <c r="B120" s="84">
        <v>4</v>
      </c>
      <c r="C120" s="85"/>
      <c r="D120" s="80" t="s">
        <v>51</v>
      </c>
      <c r="E120" s="86"/>
      <c r="F120" s="465"/>
      <c r="G120" s="466"/>
      <c r="H120" s="467"/>
      <c r="I120" s="467"/>
      <c r="J120" s="467"/>
      <c r="K120" s="467"/>
      <c r="L120" s="468"/>
      <c r="M120" s="469"/>
      <c r="N120" s="87"/>
    </row>
    <row r="121" spans="1:14" x14ac:dyDescent="0.2">
      <c r="C121" s="76"/>
      <c r="D121" s="394" t="s">
        <v>305</v>
      </c>
      <c r="E121" s="77"/>
      <c r="F121" s="454">
        <v>1</v>
      </c>
      <c r="G121" s="455"/>
      <c r="H121" s="455"/>
      <c r="I121" s="455"/>
      <c r="J121" s="455"/>
      <c r="K121" s="455"/>
      <c r="L121" s="455"/>
      <c r="M121" s="456"/>
      <c r="N121" s="78"/>
    </row>
    <row r="122" spans="1:14" x14ac:dyDescent="0.2">
      <c r="C122" s="79"/>
      <c r="D122" s="394" t="s">
        <v>605</v>
      </c>
      <c r="E122" s="74"/>
      <c r="F122" s="451">
        <v>0</v>
      </c>
      <c r="G122" s="452"/>
      <c r="H122" s="452"/>
      <c r="I122" s="452"/>
      <c r="J122" s="452"/>
      <c r="K122" s="452"/>
      <c r="L122" s="452"/>
      <c r="M122" s="453"/>
      <c r="N122" s="75"/>
    </row>
    <row r="123" spans="1:14" x14ac:dyDescent="0.2">
      <c r="C123" s="81"/>
      <c r="D123" s="394" t="s">
        <v>606</v>
      </c>
      <c r="E123" s="82"/>
      <c r="F123" s="457">
        <v>0</v>
      </c>
      <c r="G123" s="458"/>
      <c r="H123" s="458"/>
      <c r="I123" s="458"/>
      <c r="J123" s="458"/>
      <c r="K123" s="458"/>
      <c r="L123" s="458"/>
      <c r="M123" s="459"/>
      <c r="N123" s="83"/>
    </row>
    <row r="124" spans="1:14" x14ac:dyDescent="0.2">
      <c r="A124" s="84">
        <v>1</v>
      </c>
      <c r="B124" s="84">
        <v>4</v>
      </c>
      <c r="C124" s="85"/>
      <c r="D124" s="80" t="s">
        <v>52</v>
      </c>
      <c r="E124" s="86"/>
      <c r="F124" s="465"/>
      <c r="G124" s="466"/>
      <c r="H124" s="467"/>
      <c r="I124" s="467"/>
      <c r="J124" s="467"/>
      <c r="K124" s="467"/>
      <c r="L124" s="468"/>
      <c r="M124" s="469"/>
      <c r="N124" s="87"/>
    </row>
    <row r="125" spans="1:14" x14ac:dyDescent="0.2">
      <c r="C125" s="76"/>
      <c r="D125" s="394" t="s">
        <v>305</v>
      </c>
      <c r="E125" s="77"/>
      <c r="F125" s="454">
        <v>0</v>
      </c>
      <c r="G125" s="455"/>
      <c r="H125" s="455"/>
      <c r="I125" s="455"/>
      <c r="J125" s="455"/>
      <c r="K125" s="455"/>
      <c r="L125" s="455"/>
      <c r="M125" s="456"/>
      <c r="N125" s="78"/>
    </row>
    <row r="126" spans="1:14" x14ac:dyDescent="0.2">
      <c r="C126" s="79"/>
      <c r="D126" s="394" t="s">
        <v>605</v>
      </c>
      <c r="E126" s="74"/>
      <c r="F126" s="451">
        <v>1</v>
      </c>
      <c r="G126" s="452"/>
      <c r="H126" s="452"/>
      <c r="I126" s="452"/>
      <c r="J126" s="452"/>
      <c r="K126" s="452"/>
      <c r="L126" s="452"/>
      <c r="M126" s="453"/>
      <c r="N126" s="75"/>
    </row>
    <row r="127" spans="1:14" x14ac:dyDescent="0.2">
      <c r="C127" s="81"/>
      <c r="D127" s="394" t="s">
        <v>606</v>
      </c>
      <c r="E127" s="82"/>
      <c r="F127" s="457">
        <v>0</v>
      </c>
      <c r="G127" s="458"/>
      <c r="H127" s="458"/>
      <c r="I127" s="458"/>
      <c r="J127" s="458"/>
      <c r="K127" s="458"/>
      <c r="L127" s="458"/>
      <c r="M127" s="459"/>
      <c r="N127" s="83"/>
    </row>
    <row r="128" spans="1:14" x14ac:dyDescent="0.2">
      <c r="A128" s="84">
        <v>1</v>
      </c>
      <c r="B128" s="84">
        <v>4</v>
      </c>
      <c r="C128" s="85"/>
      <c r="D128" s="80" t="s">
        <v>53</v>
      </c>
      <c r="E128" s="86"/>
      <c r="F128" s="465"/>
      <c r="G128" s="466"/>
      <c r="H128" s="467"/>
      <c r="I128" s="467"/>
      <c r="J128" s="467"/>
      <c r="K128" s="467"/>
      <c r="L128" s="468"/>
      <c r="M128" s="469"/>
      <c r="N128" s="87"/>
    </row>
    <row r="129" spans="1:14" x14ac:dyDescent="0.2">
      <c r="C129" s="76"/>
      <c r="D129" s="394" t="s">
        <v>305</v>
      </c>
      <c r="E129" s="77"/>
      <c r="F129" s="454">
        <v>7</v>
      </c>
      <c r="G129" s="455"/>
      <c r="H129" s="455"/>
      <c r="I129" s="455"/>
      <c r="J129" s="455"/>
      <c r="K129" s="455"/>
      <c r="L129" s="455"/>
      <c r="M129" s="456"/>
      <c r="N129" s="78"/>
    </row>
    <row r="130" spans="1:14" x14ac:dyDescent="0.2">
      <c r="C130" s="79"/>
      <c r="D130" s="394" t="s">
        <v>605</v>
      </c>
      <c r="E130" s="74"/>
      <c r="F130" s="451">
        <v>1</v>
      </c>
      <c r="G130" s="452"/>
      <c r="H130" s="452"/>
      <c r="I130" s="452"/>
      <c r="J130" s="452"/>
      <c r="K130" s="452"/>
      <c r="L130" s="452"/>
      <c r="M130" s="453"/>
      <c r="N130" s="75"/>
    </row>
    <row r="131" spans="1:14" x14ac:dyDescent="0.2">
      <c r="C131" s="81"/>
      <c r="D131" s="394" t="s">
        <v>606</v>
      </c>
      <c r="E131" s="82"/>
      <c r="F131" s="457">
        <v>0</v>
      </c>
      <c r="G131" s="458"/>
      <c r="H131" s="458"/>
      <c r="I131" s="458"/>
      <c r="J131" s="458"/>
      <c r="K131" s="458"/>
      <c r="L131" s="458"/>
      <c r="M131" s="459"/>
      <c r="N131" s="83"/>
    </row>
    <row r="132" spans="1:14" x14ac:dyDescent="0.2">
      <c r="A132" s="84">
        <v>1</v>
      </c>
      <c r="B132" s="84">
        <v>4</v>
      </c>
      <c r="C132" s="85"/>
      <c r="D132" s="80" t="s">
        <v>54</v>
      </c>
      <c r="E132" s="86"/>
      <c r="F132" s="465"/>
      <c r="G132" s="466"/>
      <c r="H132" s="467"/>
      <c r="I132" s="467"/>
      <c r="J132" s="467"/>
      <c r="K132" s="467"/>
      <c r="L132" s="468"/>
      <c r="M132" s="469"/>
      <c r="N132" s="87"/>
    </row>
    <row r="133" spans="1:14" x14ac:dyDescent="0.2">
      <c r="C133" s="76"/>
      <c r="D133" s="394" t="s">
        <v>305</v>
      </c>
      <c r="E133" s="77"/>
      <c r="F133" s="454">
        <v>0</v>
      </c>
      <c r="G133" s="455"/>
      <c r="H133" s="455"/>
      <c r="I133" s="455"/>
      <c r="J133" s="455"/>
      <c r="K133" s="455"/>
      <c r="L133" s="455"/>
      <c r="M133" s="456"/>
      <c r="N133" s="78"/>
    </row>
    <row r="134" spans="1:14" x14ac:dyDescent="0.2">
      <c r="C134" s="79"/>
      <c r="D134" s="394" t="s">
        <v>605</v>
      </c>
      <c r="E134" s="74"/>
      <c r="F134" s="451">
        <v>0</v>
      </c>
      <c r="G134" s="452"/>
      <c r="H134" s="452"/>
      <c r="I134" s="452"/>
      <c r="J134" s="452"/>
      <c r="K134" s="452"/>
      <c r="L134" s="452"/>
      <c r="M134" s="453"/>
      <c r="N134" s="75"/>
    </row>
    <row r="135" spans="1:14" x14ac:dyDescent="0.2">
      <c r="C135" s="81"/>
      <c r="D135" s="394" t="s">
        <v>606</v>
      </c>
      <c r="E135" s="82"/>
      <c r="F135" s="457">
        <v>0</v>
      </c>
      <c r="G135" s="458"/>
      <c r="H135" s="458"/>
      <c r="I135" s="458"/>
      <c r="J135" s="458"/>
      <c r="K135" s="458"/>
      <c r="L135" s="458"/>
      <c r="M135" s="459"/>
      <c r="N135" s="83"/>
    </row>
    <row r="136" spans="1:14" x14ac:dyDescent="0.2">
      <c r="A136" s="84">
        <v>1</v>
      </c>
      <c r="B136" s="84">
        <v>4</v>
      </c>
      <c r="C136" s="85"/>
      <c r="D136" s="80" t="s">
        <v>55</v>
      </c>
      <c r="E136" s="86"/>
      <c r="F136" s="465"/>
      <c r="G136" s="466"/>
      <c r="H136" s="467"/>
      <c r="I136" s="467"/>
      <c r="J136" s="467"/>
      <c r="K136" s="467"/>
      <c r="L136" s="468"/>
      <c r="M136" s="469"/>
      <c r="N136" s="87"/>
    </row>
    <row r="137" spans="1:14" x14ac:dyDescent="0.2">
      <c r="C137" s="76"/>
      <c r="D137" s="394" t="s">
        <v>305</v>
      </c>
      <c r="E137" s="77"/>
      <c r="F137" s="454">
        <v>1</v>
      </c>
      <c r="G137" s="455"/>
      <c r="H137" s="455"/>
      <c r="I137" s="455"/>
      <c r="J137" s="455"/>
      <c r="K137" s="455"/>
      <c r="L137" s="455"/>
      <c r="M137" s="456"/>
      <c r="N137" s="78"/>
    </row>
    <row r="138" spans="1:14" x14ac:dyDescent="0.2">
      <c r="C138" s="79"/>
      <c r="D138" s="394" t="s">
        <v>605</v>
      </c>
      <c r="E138" s="74"/>
      <c r="F138" s="451">
        <v>0</v>
      </c>
      <c r="G138" s="452"/>
      <c r="H138" s="452"/>
      <c r="I138" s="452"/>
      <c r="J138" s="452"/>
      <c r="K138" s="452"/>
      <c r="L138" s="452"/>
      <c r="M138" s="453"/>
      <c r="N138" s="75"/>
    </row>
    <row r="139" spans="1:14" x14ac:dyDescent="0.2">
      <c r="C139" s="81"/>
      <c r="D139" s="394" t="s">
        <v>606</v>
      </c>
      <c r="E139" s="82"/>
      <c r="F139" s="457">
        <v>0</v>
      </c>
      <c r="G139" s="458"/>
      <c r="H139" s="458"/>
      <c r="I139" s="458"/>
      <c r="J139" s="458"/>
      <c r="K139" s="458"/>
      <c r="L139" s="458"/>
      <c r="M139" s="459"/>
      <c r="N139" s="83"/>
    </row>
    <row r="140" spans="1:14" x14ac:dyDescent="0.2">
      <c r="A140" s="84">
        <v>1</v>
      </c>
      <c r="B140" s="84">
        <v>4</v>
      </c>
      <c r="C140" s="85"/>
      <c r="D140" s="80" t="s">
        <v>56</v>
      </c>
      <c r="E140" s="86"/>
      <c r="F140" s="465"/>
      <c r="G140" s="466"/>
      <c r="H140" s="467"/>
      <c r="I140" s="467"/>
      <c r="J140" s="467"/>
      <c r="K140" s="467"/>
      <c r="L140" s="468"/>
      <c r="M140" s="469"/>
      <c r="N140" s="87"/>
    </row>
    <row r="141" spans="1:14" x14ac:dyDescent="0.2">
      <c r="C141" s="76"/>
      <c r="D141" s="394" t="s">
        <v>305</v>
      </c>
      <c r="E141" s="77"/>
      <c r="F141" s="454">
        <v>1</v>
      </c>
      <c r="G141" s="455"/>
      <c r="H141" s="455"/>
      <c r="I141" s="455"/>
      <c r="J141" s="455"/>
      <c r="K141" s="455"/>
      <c r="L141" s="455"/>
      <c r="M141" s="456"/>
      <c r="N141" s="78"/>
    </row>
    <row r="142" spans="1:14" x14ac:dyDescent="0.2">
      <c r="C142" s="79"/>
      <c r="D142" s="394" t="s">
        <v>605</v>
      </c>
      <c r="E142" s="74"/>
      <c r="F142" s="451">
        <v>0</v>
      </c>
      <c r="G142" s="452"/>
      <c r="H142" s="452"/>
      <c r="I142" s="452"/>
      <c r="J142" s="452"/>
      <c r="K142" s="452"/>
      <c r="L142" s="452"/>
      <c r="M142" s="453"/>
      <c r="N142" s="75"/>
    </row>
    <row r="143" spans="1:14" x14ac:dyDescent="0.2">
      <c r="C143" s="81"/>
      <c r="D143" s="394" t="s">
        <v>606</v>
      </c>
      <c r="E143" s="82"/>
      <c r="F143" s="457">
        <v>0</v>
      </c>
      <c r="G143" s="458"/>
      <c r="H143" s="458"/>
      <c r="I143" s="458"/>
      <c r="J143" s="458"/>
      <c r="K143" s="458"/>
      <c r="L143" s="458"/>
      <c r="M143" s="459"/>
      <c r="N143" s="83"/>
    </row>
    <row r="144" spans="1:14" x14ac:dyDescent="0.2">
      <c r="A144" s="84">
        <v>1</v>
      </c>
      <c r="B144" s="84">
        <v>4</v>
      </c>
      <c r="C144" s="85"/>
      <c r="D144" s="80" t="s">
        <v>57</v>
      </c>
      <c r="E144" s="86"/>
      <c r="F144" s="465"/>
      <c r="G144" s="466"/>
      <c r="H144" s="467"/>
      <c r="I144" s="467"/>
      <c r="J144" s="467"/>
      <c r="K144" s="467"/>
      <c r="L144" s="468"/>
      <c r="M144" s="469"/>
      <c r="N144" s="87"/>
    </row>
    <row r="145" spans="1:14" x14ac:dyDescent="0.2">
      <c r="C145" s="76"/>
      <c r="D145" s="394" t="s">
        <v>305</v>
      </c>
      <c r="E145" s="77"/>
      <c r="F145" s="454">
        <v>1</v>
      </c>
      <c r="G145" s="455"/>
      <c r="H145" s="455"/>
      <c r="I145" s="455"/>
      <c r="J145" s="455"/>
      <c r="K145" s="455"/>
      <c r="L145" s="455"/>
      <c r="M145" s="456"/>
      <c r="N145" s="78"/>
    </row>
    <row r="146" spans="1:14" x14ac:dyDescent="0.2">
      <c r="C146" s="79"/>
      <c r="D146" s="394" t="s">
        <v>605</v>
      </c>
      <c r="E146" s="74"/>
      <c r="F146" s="451">
        <v>0</v>
      </c>
      <c r="G146" s="452"/>
      <c r="H146" s="452"/>
      <c r="I146" s="452"/>
      <c r="J146" s="452"/>
      <c r="K146" s="452"/>
      <c r="L146" s="452"/>
      <c r="M146" s="453"/>
      <c r="N146" s="75"/>
    </row>
    <row r="147" spans="1:14" x14ac:dyDescent="0.2">
      <c r="C147" s="81"/>
      <c r="D147" s="394" t="s">
        <v>606</v>
      </c>
      <c r="E147" s="82"/>
      <c r="F147" s="457">
        <v>0</v>
      </c>
      <c r="G147" s="458"/>
      <c r="H147" s="458"/>
      <c r="I147" s="458"/>
      <c r="J147" s="458"/>
      <c r="K147" s="458"/>
      <c r="L147" s="458"/>
      <c r="M147" s="459"/>
      <c r="N147" s="83"/>
    </row>
    <row r="148" spans="1:14" ht="13.5" thickBot="1" x14ac:dyDescent="0.25">
      <c r="A148" s="84">
        <v>1</v>
      </c>
      <c r="B148" s="84">
        <v>4</v>
      </c>
      <c r="C148" s="88"/>
      <c r="D148" s="80" t="s">
        <v>58</v>
      </c>
      <c r="E148" s="86"/>
      <c r="F148" s="465"/>
      <c r="G148" s="466"/>
      <c r="H148" s="467"/>
      <c r="I148" s="467"/>
      <c r="J148" s="467"/>
      <c r="K148" s="467"/>
      <c r="L148" s="468"/>
      <c r="M148" s="469"/>
      <c r="N148" s="87"/>
    </row>
    <row r="149" spans="1:14" x14ac:dyDescent="0.2">
      <c r="C149" s="76"/>
      <c r="D149" s="394" t="s">
        <v>305</v>
      </c>
      <c r="E149" s="77"/>
      <c r="F149" s="454">
        <v>1</v>
      </c>
      <c r="G149" s="455"/>
      <c r="H149" s="455"/>
      <c r="I149" s="455"/>
      <c r="J149" s="455"/>
      <c r="K149" s="455"/>
      <c r="L149" s="455"/>
      <c r="M149" s="456"/>
      <c r="N149" s="78"/>
    </row>
    <row r="150" spans="1:14" x14ac:dyDescent="0.2">
      <c r="C150" s="79"/>
      <c r="D150" s="394" t="s">
        <v>605</v>
      </c>
      <c r="E150" s="74"/>
      <c r="F150" s="451">
        <v>0</v>
      </c>
      <c r="G150" s="452"/>
      <c r="H150" s="452"/>
      <c r="I150" s="452"/>
      <c r="J150" s="452"/>
      <c r="K150" s="452"/>
      <c r="L150" s="452"/>
      <c r="M150" s="453"/>
      <c r="N150" s="75"/>
    </row>
    <row r="151" spans="1:14" ht="13.5" thickBot="1" x14ac:dyDescent="0.25">
      <c r="C151" s="81"/>
      <c r="D151" s="397" t="s">
        <v>606</v>
      </c>
      <c r="E151" s="398"/>
      <c r="F151" s="474">
        <v>0</v>
      </c>
      <c r="G151" s="475"/>
      <c r="H151" s="475"/>
      <c r="I151" s="475"/>
      <c r="J151" s="475"/>
      <c r="K151" s="475"/>
      <c r="L151" s="475"/>
      <c r="M151" s="476"/>
      <c r="N151" s="477"/>
    </row>
    <row r="152" spans="1:14" x14ac:dyDescent="0.2">
      <c r="A152" s="84"/>
      <c r="B152" s="84"/>
      <c r="C152" s="79"/>
      <c r="D152" s="80" t="s">
        <v>59</v>
      </c>
      <c r="E152" s="74"/>
      <c r="F152" s="451"/>
      <c r="G152" s="452"/>
      <c r="H152" s="452"/>
      <c r="I152" s="452"/>
      <c r="J152" s="452"/>
      <c r="K152" s="452"/>
      <c r="L152" s="452"/>
      <c r="M152" s="453"/>
      <c r="N152" s="75"/>
    </row>
    <row r="153" spans="1:14" x14ac:dyDescent="0.2">
      <c r="C153" s="76"/>
      <c r="D153" s="394" t="s">
        <v>305</v>
      </c>
      <c r="E153" s="77"/>
      <c r="F153" s="454">
        <v>1</v>
      </c>
      <c r="G153" s="455"/>
      <c r="H153" s="455"/>
      <c r="I153" s="455"/>
      <c r="J153" s="455"/>
      <c r="K153" s="455"/>
      <c r="L153" s="455"/>
      <c r="M153" s="456"/>
      <c r="N153" s="78"/>
    </row>
    <row r="154" spans="1:14" x14ac:dyDescent="0.2">
      <c r="C154" s="79"/>
      <c r="D154" s="394" t="s">
        <v>605</v>
      </c>
      <c r="E154" s="74"/>
      <c r="F154" s="451">
        <v>0</v>
      </c>
      <c r="G154" s="452"/>
      <c r="H154" s="452"/>
      <c r="I154" s="452"/>
      <c r="J154" s="452"/>
      <c r="K154" s="452"/>
      <c r="L154" s="452"/>
      <c r="M154" s="453"/>
      <c r="N154" s="75"/>
    </row>
    <row r="155" spans="1:14" x14ac:dyDescent="0.2">
      <c r="C155" s="81"/>
      <c r="D155" s="394" t="s">
        <v>606</v>
      </c>
      <c r="E155" s="82"/>
      <c r="F155" s="457">
        <v>0</v>
      </c>
      <c r="G155" s="458"/>
      <c r="H155" s="458"/>
      <c r="I155" s="458"/>
      <c r="J155" s="458"/>
      <c r="K155" s="458"/>
      <c r="L155" s="458"/>
      <c r="M155" s="459"/>
      <c r="N155" s="83"/>
    </row>
    <row r="156" spans="1:14" x14ac:dyDescent="0.2">
      <c r="A156" s="84"/>
      <c r="B156" s="84"/>
      <c r="C156" s="92"/>
      <c r="D156" s="395" t="s">
        <v>60</v>
      </c>
      <c r="E156" s="74"/>
      <c r="F156" s="451"/>
      <c r="G156" s="452"/>
      <c r="H156" s="452"/>
      <c r="I156" s="452"/>
      <c r="J156" s="452"/>
      <c r="K156" s="452"/>
      <c r="L156" s="452"/>
      <c r="M156" s="453"/>
      <c r="N156" s="75"/>
    </row>
    <row r="157" spans="1:14" x14ac:dyDescent="0.2">
      <c r="C157" s="76"/>
      <c r="D157" s="394" t="s">
        <v>305</v>
      </c>
      <c r="E157" s="77"/>
      <c r="F157" s="454">
        <v>0</v>
      </c>
      <c r="G157" s="455"/>
      <c r="H157" s="455"/>
      <c r="I157" s="455"/>
      <c r="J157" s="455"/>
      <c r="K157" s="455"/>
      <c r="L157" s="455"/>
      <c r="M157" s="456"/>
      <c r="N157" s="78"/>
    </row>
    <row r="158" spans="1:14" x14ac:dyDescent="0.2">
      <c r="C158" s="79"/>
      <c r="D158" s="394" t="s">
        <v>605</v>
      </c>
      <c r="E158" s="74"/>
      <c r="F158" s="451">
        <v>0</v>
      </c>
      <c r="G158" s="452"/>
      <c r="H158" s="452"/>
      <c r="I158" s="452"/>
      <c r="J158" s="452"/>
      <c r="K158" s="452"/>
      <c r="L158" s="452"/>
      <c r="M158" s="453"/>
      <c r="N158" s="75"/>
    </row>
    <row r="159" spans="1:14" x14ac:dyDescent="0.2">
      <c r="C159" s="81"/>
      <c r="D159" s="394" t="s">
        <v>606</v>
      </c>
      <c r="E159" s="82"/>
      <c r="F159" s="457">
        <v>0</v>
      </c>
      <c r="G159" s="458"/>
      <c r="H159" s="458"/>
      <c r="I159" s="458"/>
      <c r="J159" s="458"/>
      <c r="K159" s="458"/>
      <c r="L159" s="458"/>
      <c r="M159" s="459"/>
      <c r="N159" s="83"/>
    </row>
    <row r="160" spans="1:14" x14ac:dyDescent="0.2">
      <c r="A160" s="84">
        <v>2</v>
      </c>
      <c r="B160" s="84">
        <v>5</v>
      </c>
      <c r="C160" s="85"/>
      <c r="D160" s="80" t="s">
        <v>61</v>
      </c>
      <c r="E160" s="86"/>
      <c r="F160" s="465"/>
      <c r="G160" s="466"/>
      <c r="H160" s="467"/>
      <c r="I160" s="467"/>
      <c r="J160" s="467"/>
      <c r="K160" s="467"/>
      <c r="L160" s="471"/>
      <c r="M160" s="469"/>
      <c r="N160" s="87"/>
    </row>
    <row r="161" spans="1:14" x14ac:dyDescent="0.2">
      <c r="C161" s="76"/>
      <c r="D161" s="394" t="s">
        <v>305</v>
      </c>
      <c r="E161" s="77"/>
      <c r="F161" s="454">
        <v>1</v>
      </c>
      <c r="G161" s="455"/>
      <c r="H161" s="455"/>
      <c r="I161" s="455"/>
      <c r="J161" s="455"/>
      <c r="K161" s="455"/>
      <c r="L161" s="455"/>
      <c r="M161" s="456"/>
      <c r="N161" s="78"/>
    </row>
    <row r="162" spans="1:14" x14ac:dyDescent="0.2">
      <c r="C162" s="79"/>
      <c r="D162" s="394" t="s">
        <v>605</v>
      </c>
      <c r="E162" s="74"/>
      <c r="F162" s="451">
        <v>0</v>
      </c>
      <c r="G162" s="452"/>
      <c r="H162" s="452"/>
      <c r="I162" s="452"/>
      <c r="J162" s="452"/>
      <c r="K162" s="452"/>
      <c r="L162" s="452"/>
      <c r="M162" s="453"/>
      <c r="N162" s="75"/>
    </row>
    <row r="163" spans="1:14" x14ac:dyDescent="0.2">
      <c r="C163" s="81"/>
      <c r="D163" s="394" t="s">
        <v>606</v>
      </c>
      <c r="E163" s="82"/>
      <c r="F163" s="457">
        <v>0</v>
      </c>
      <c r="G163" s="458"/>
      <c r="H163" s="458"/>
      <c r="I163" s="458"/>
      <c r="J163" s="458"/>
      <c r="K163" s="458"/>
      <c r="L163" s="458"/>
      <c r="M163" s="459"/>
      <c r="N163" s="83"/>
    </row>
    <row r="164" spans="1:14" x14ac:dyDescent="0.2">
      <c r="A164" s="84"/>
      <c r="B164" s="84"/>
      <c r="C164" s="85"/>
      <c r="D164" s="80" t="s">
        <v>62</v>
      </c>
      <c r="E164" s="74"/>
      <c r="F164" s="451"/>
      <c r="G164" s="452"/>
      <c r="H164" s="452"/>
      <c r="I164" s="452"/>
      <c r="J164" s="452"/>
      <c r="K164" s="452"/>
      <c r="L164" s="452"/>
      <c r="M164" s="453"/>
      <c r="N164" s="75"/>
    </row>
    <row r="165" spans="1:14" x14ac:dyDescent="0.2">
      <c r="C165" s="76"/>
      <c r="D165" s="394" t="s">
        <v>305</v>
      </c>
      <c r="E165" s="77"/>
      <c r="F165" s="454">
        <v>1</v>
      </c>
      <c r="G165" s="455"/>
      <c r="H165" s="455"/>
      <c r="I165" s="455"/>
      <c r="J165" s="455"/>
      <c r="K165" s="455"/>
      <c r="L165" s="455"/>
      <c r="M165" s="456"/>
      <c r="N165" s="78"/>
    </row>
    <row r="166" spans="1:14" x14ac:dyDescent="0.2">
      <c r="C166" s="79"/>
      <c r="D166" s="394" t="s">
        <v>605</v>
      </c>
      <c r="E166" s="74"/>
      <c r="F166" s="451">
        <v>0</v>
      </c>
      <c r="G166" s="452"/>
      <c r="H166" s="452"/>
      <c r="I166" s="452"/>
      <c r="J166" s="452"/>
      <c r="K166" s="452"/>
      <c r="L166" s="452"/>
      <c r="M166" s="453"/>
      <c r="N166" s="75"/>
    </row>
    <row r="167" spans="1:14" x14ac:dyDescent="0.2">
      <c r="C167" s="81"/>
      <c r="D167" s="394" t="s">
        <v>606</v>
      </c>
      <c r="E167" s="82"/>
      <c r="F167" s="457">
        <v>0</v>
      </c>
      <c r="G167" s="458"/>
      <c r="H167" s="458"/>
      <c r="I167" s="458"/>
      <c r="J167" s="458"/>
      <c r="K167" s="458"/>
      <c r="L167" s="458"/>
      <c r="M167" s="459"/>
      <c r="N167" s="83"/>
    </row>
    <row r="168" spans="1:14" x14ac:dyDescent="0.2">
      <c r="A168" s="84">
        <v>2</v>
      </c>
      <c r="B168" s="84">
        <v>6</v>
      </c>
      <c r="C168" s="85"/>
      <c r="D168" s="80" t="s">
        <v>63</v>
      </c>
      <c r="E168" s="86"/>
      <c r="F168" s="465"/>
      <c r="G168" s="466"/>
      <c r="H168" s="467"/>
      <c r="I168" s="467"/>
      <c r="J168" s="467"/>
      <c r="K168" s="467"/>
      <c r="L168" s="468"/>
      <c r="M168" s="472"/>
      <c r="N168" s="87"/>
    </row>
    <row r="169" spans="1:14" x14ac:dyDescent="0.2">
      <c r="C169" s="76"/>
      <c r="D169" s="394" t="s">
        <v>305</v>
      </c>
      <c r="E169" s="77"/>
      <c r="F169" s="454">
        <v>0</v>
      </c>
      <c r="G169" s="455"/>
      <c r="H169" s="455"/>
      <c r="I169" s="455"/>
      <c r="J169" s="455"/>
      <c r="K169" s="455"/>
      <c r="L169" s="455"/>
      <c r="M169" s="456"/>
      <c r="N169" s="78"/>
    </row>
    <row r="170" spans="1:14" x14ac:dyDescent="0.2">
      <c r="C170" s="79"/>
      <c r="D170" s="394" t="s">
        <v>605</v>
      </c>
      <c r="E170" s="74"/>
      <c r="F170" s="451">
        <v>0</v>
      </c>
      <c r="G170" s="452"/>
      <c r="H170" s="452"/>
      <c r="I170" s="452"/>
      <c r="J170" s="452"/>
      <c r="K170" s="452"/>
      <c r="L170" s="452"/>
      <c r="M170" s="453"/>
      <c r="N170" s="75"/>
    </row>
    <row r="171" spans="1:14" x14ac:dyDescent="0.2">
      <c r="C171" s="81"/>
      <c r="D171" s="394" t="s">
        <v>606</v>
      </c>
      <c r="E171" s="82"/>
      <c r="F171" s="457">
        <v>0</v>
      </c>
      <c r="G171" s="458"/>
      <c r="H171" s="458"/>
      <c r="I171" s="458"/>
      <c r="J171" s="458"/>
      <c r="K171" s="458"/>
      <c r="L171" s="458"/>
      <c r="M171" s="459"/>
      <c r="N171" s="83"/>
    </row>
    <row r="172" spans="1:14" x14ac:dyDescent="0.2">
      <c r="A172" s="84">
        <v>2</v>
      </c>
      <c r="B172" s="84">
        <v>6</v>
      </c>
      <c r="C172" s="85"/>
      <c r="D172" s="80" t="s">
        <v>64</v>
      </c>
      <c r="E172" s="86"/>
      <c r="F172" s="465"/>
      <c r="G172" s="466"/>
      <c r="H172" s="467"/>
      <c r="I172" s="467"/>
      <c r="J172" s="467"/>
      <c r="K172" s="467"/>
      <c r="L172" s="468"/>
      <c r="M172" s="469"/>
      <c r="N172" s="87"/>
    </row>
    <row r="173" spans="1:14" x14ac:dyDescent="0.2">
      <c r="C173" s="76"/>
      <c r="D173" s="394" t="s">
        <v>305</v>
      </c>
      <c r="E173" s="77"/>
      <c r="F173" s="454">
        <v>1</v>
      </c>
      <c r="G173" s="455"/>
      <c r="H173" s="455"/>
      <c r="I173" s="455"/>
      <c r="J173" s="455"/>
      <c r="K173" s="455"/>
      <c r="L173" s="455"/>
      <c r="M173" s="456"/>
      <c r="N173" s="78"/>
    </row>
    <row r="174" spans="1:14" x14ac:dyDescent="0.2">
      <c r="C174" s="79"/>
      <c r="D174" s="394" t="s">
        <v>605</v>
      </c>
      <c r="E174" s="74"/>
      <c r="F174" s="451">
        <v>0</v>
      </c>
      <c r="G174" s="452"/>
      <c r="H174" s="452"/>
      <c r="I174" s="452"/>
      <c r="J174" s="452"/>
      <c r="K174" s="452"/>
      <c r="L174" s="452"/>
      <c r="M174" s="453"/>
      <c r="N174" s="75"/>
    </row>
    <row r="175" spans="1:14" x14ac:dyDescent="0.2">
      <c r="C175" s="81"/>
      <c r="D175" s="394" t="s">
        <v>606</v>
      </c>
      <c r="E175" s="82"/>
      <c r="F175" s="457">
        <v>0</v>
      </c>
      <c r="G175" s="458"/>
      <c r="H175" s="458"/>
      <c r="I175" s="458"/>
      <c r="J175" s="458"/>
      <c r="K175" s="458"/>
      <c r="L175" s="458"/>
      <c r="M175" s="459"/>
      <c r="N175" s="83"/>
    </row>
    <row r="176" spans="1:14" x14ac:dyDescent="0.2">
      <c r="A176" s="84"/>
      <c r="B176" s="84"/>
      <c r="C176" s="85"/>
      <c r="D176" s="80" t="s">
        <v>65</v>
      </c>
      <c r="E176" s="74"/>
      <c r="F176" s="451"/>
      <c r="G176" s="452"/>
      <c r="H176" s="452"/>
      <c r="I176" s="452"/>
      <c r="J176" s="452"/>
      <c r="K176" s="452"/>
      <c r="L176" s="452"/>
      <c r="M176" s="453"/>
      <c r="N176" s="75"/>
    </row>
    <row r="177" spans="1:14" x14ac:dyDescent="0.2">
      <c r="C177" s="76"/>
      <c r="D177" s="394" t="s">
        <v>305</v>
      </c>
      <c r="E177" s="77"/>
      <c r="F177" s="454">
        <v>1</v>
      </c>
      <c r="G177" s="455"/>
      <c r="H177" s="455"/>
      <c r="I177" s="455"/>
      <c r="J177" s="455"/>
      <c r="K177" s="455"/>
      <c r="L177" s="455"/>
      <c r="M177" s="456"/>
      <c r="N177" s="78"/>
    </row>
    <row r="178" spans="1:14" x14ac:dyDescent="0.2">
      <c r="C178" s="79"/>
      <c r="D178" s="394" t="s">
        <v>605</v>
      </c>
      <c r="E178" s="74"/>
      <c r="F178" s="451">
        <v>0</v>
      </c>
      <c r="G178" s="452"/>
      <c r="H178" s="452"/>
      <c r="I178" s="452"/>
      <c r="J178" s="452"/>
      <c r="K178" s="452"/>
      <c r="L178" s="452"/>
      <c r="M178" s="453"/>
      <c r="N178" s="75"/>
    </row>
    <row r="179" spans="1:14" x14ac:dyDescent="0.2">
      <c r="C179" s="81"/>
      <c r="D179" s="394" t="s">
        <v>606</v>
      </c>
      <c r="E179" s="82"/>
      <c r="F179" s="457">
        <v>0</v>
      </c>
      <c r="G179" s="458"/>
      <c r="H179" s="458"/>
      <c r="I179" s="458"/>
      <c r="J179" s="458"/>
      <c r="K179" s="458"/>
      <c r="L179" s="458"/>
      <c r="M179" s="459"/>
      <c r="N179" s="83"/>
    </row>
    <row r="180" spans="1:14" x14ac:dyDescent="0.2">
      <c r="A180" s="84">
        <v>2</v>
      </c>
      <c r="B180" s="84">
        <v>7</v>
      </c>
      <c r="C180" s="85"/>
      <c r="D180" s="80" t="s">
        <v>66</v>
      </c>
      <c r="E180" s="86"/>
      <c r="F180" s="460"/>
      <c r="G180" s="461"/>
      <c r="H180" s="462"/>
      <c r="I180" s="462"/>
      <c r="J180" s="462"/>
      <c r="K180" s="462"/>
      <c r="L180" s="463"/>
      <c r="M180" s="464"/>
      <c r="N180" s="87"/>
    </row>
    <row r="181" spans="1:14" x14ac:dyDescent="0.2">
      <c r="C181" s="76"/>
      <c r="D181" s="394" t="s">
        <v>305</v>
      </c>
      <c r="E181" s="77"/>
      <c r="F181" s="454">
        <v>1</v>
      </c>
      <c r="G181" s="455"/>
      <c r="H181" s="455"/>
      <c r="I181" s="455"/>
      <c r="J181" s="455"/>
      <c r="K181" s="455"/>
      <c r="L181" s="455"/>
      <c r="M181" s="456"/>
      <c r="N181" s="78"/>
    </row>
    <row r="182" spans="1:14" x14ac:dyDescent="0.2">
      <c r="C182" s="79"/>
      <c r="D182" s="394" t="s">
        <v>605</v>
      </c>
      <c r="E182" s="74"/>
      <c r="F182" s="451">
        <v>1</v>
      </c>
      <c r="G182" s="452"/>
      <c r="H182" s="452"/>
      <c r="I182" s="452"/>
      <c r="J182" s="452"/>
      <c r="K182" s="452"/>
      <c r="L182" s="452"/>
      <c r="M182" s="453"/>
      <c r="N182" s="75"/>
    </row>
    <row r="183" spans="1:14" x14ac:dyDescent="0.2">
      <c r="C183" s="81"/>
      <c r="D183" s="394" t="s">
        <v>606</v>
      </c>
      <c r="E183" s="82"/>
      <c r="F183" s="457">
        <v>0</v>
      </c>
      <c r="G183" s="458"/>
      <c r="H183" s="458"/>
      <c r="I183" s="458"/>
      <c r="J183" s="458"/>
      <c r="K183" s="458"/>
      <c r="L183" s="458"/>
      <c r="M183" s="459"/>
      <c r="N183" s="83"/>
    </row>
    <row r="184" spans="1:14" x14ac:dyDescent="0.2">
      <c r="A184" s="84">
        <v>2</v>
      </c>
      <c r="B184" s="84">
        <v>7</v>
      </c>
      <c r="C184" s="85"/>
      <c r="D184" s="80" t="s">
        <v>67</v>
      </c>
      <c r="E184" s="86"/>
      <c r="F184" s="460"/>
      <c r="G184" s="461"/>
      <c r="H184" s="462"/>
      <c r="I184" s="462"/>
      <c r="J184" s="462"/>
      <c r="K184" s="462"/>
      <c r="L184" s="463"/>
      <c r="M184" s="464"/>
      <c r="N184" s="87"/>
    </row>
    <row r="185" spans="1:14" x14ac:dyDescent="0.2">
      <c r="C185" s="76"/>
      <c r="D185" s="394" t="s">
        <v>305</v>
      </c>
      <c r="E185" s="77"/>
      <c r="F185" s="454">
        <v>0</v>
      </c>
      <c r="G185" s="455"/>
      <c r="H185" s="455"/>
      <c r="I185" s="455"/>
      <c r="J185" s="455"/>
      <c r="K185" s="455"/>
      <c r="L185" s="455"/>
      <c r="M185" s="456"/>
      <c r="N185" s="78"/>
    </row>
    <row r="186" spans="1:14" x14ac:dyDescent="0.2">
      <c r="C186" s="79"/>
      <c r="D186" s="394" t="s">
        <v>605</v>
      </c>
      <c r="E186" s="74"/>
      <c r="F186" s="451">
        <v>0</v>
      </c>
      <c r="G186" s="452"/>
      <c r="H186" s="452"/>
      <c r="I186" s="452"/>
      <c r="J186" s="452"/>
      <c r="K186" s="452"/>
      <c r="L186" s="452"/>
      <c r="M186" s="453"/>
      <c r="N186" s="75"/>
    </row>
    <row r="187" spans="1:14" ht="13.5" thickBot="1" x14ac:dyDescent="0.25">
      <c r="C187" s="81"/>
      <c r="D187" s="397" t="s">
        <v>606</v>
      </c>
      <c r="E187" s="398"/>
      <c r="F187" s="474">
        <v>0</v>
      </c>
      <c r="G187" s="475"/>
      <c r="H187" s="475"/>
      <c r="I187" s="475"/>
      <c r="J187" s="475"/>
      <c r="K187" s="475"/>
      <c r="L187" s="475"/>
      <c r="M187" s="476"/>
      <c r="N187" s="477"/>
    </row>
    <row r="188" spans="1:14" x14ac:dyDescent="0.2">
      <c r="A188" s="84">
        <v>2</v>
      </c>
      <c r="B188" s="84">
        <v>7</v>
      </c>
      <c r="C188" s="85"/>
      <c r="D188" s="80" t="s">
        <v>68</v>
      </c>
      <c r="E188" s="86"/>
      <c r="F188" s="460"/>
      <c r="G188" s="461"/>
      <c r="H188" s="462"/>
      <c r="I188" s="462"/>
      <c r="J188" s="462"/>
      <c r="K188" s="462"/>
      <c r="L188" s="463"/>
      <c r="M188" s="464"/>
      <c r="N188" s="87"/>
    </row>
    <row r="189" spans="1:14" x14ac:dyDescent="0.2">
      <c r="C189" s="76"/>
      <c r="D189" s="394" t="s">
        <v>305</v>
      </c>
      <c r="E189" s="77"/>
      <c r="F189" s="454">
        <v>0</v>
      </c>
      <c r="G189" s="455"/>
      <c r="H189" s="455"/>
      <c r="I189" s="455"/>
      <c r="J189" s="455"/>
      <c r="K189" s="455"/>
      <c r="L189" s="455"/>
      <c r="M189" s="456"/>
      <c r="N189" s="78"/>
    </row>
    <row r="190" spans="1:14" x14ac:dyDescent="0.2">
      <c r="C190" s="79"/>
      <c r="D190" s="394" t="s">
        <v>605</v>
      </c>
      <c r="E190" s="74"/>
      <c r="F190" s="451">
        <v>0</v>
      </c>
      <c r="G190" s="452"/>
      <c r="H190" s="452"/>
      <c r="I190" s="452"/>
      <c r="J190" s="452"/>
      <c r="K190" s="452"/>
      <c r="L190" s="452"/>
      <c r="M190" s="453"/>
      <c r="N190" s="75"/>
    </row>
    <row r="191" spans="1:14" x14ac:dyDescent="0.2">
      <c r="C191" s="81"/>
      <c r="D191" s="394" t="s">
        <v>606</v>
      </c>
      <c r="E191" s="82"/>
      <c r="F191" s="457">
        <v>0</v>
      </c>
      <c r="G191" s="458"/>
      <c r="H191" s="458"/>
      <c r="I191" s="458"/>
      <c r="J191" s="458"/>
      <c r="K191" s="458"/>
      <c r="L191" s="458"/>
      <c r="M191" s="459"/>
      <c r="N191" s="83"/>
    </row>
    <row r="192" spans="1:14" x14ac:dyDescent="0.2">
      <c r="A192" s="84">
        <v>2</v>
      </c>
      <c r="B192" s="84">
        <v>7</v>
      </c>
      <c r="C192" s="85"/>
      <c r="D192" s="80" t="s">
        <v>69</v>
      </c>
      <c r="E192" s="86"/>
      <c r="F192" s="465"/>
      <c r="G192" s="466"/>
      <c r="H192" s="467"/>
      <c r="I192" s="467"/>
      <c r="J192" s="467"/>
      <c r="K192" s="467"/>
      <c r="L192" s="468"/>
      <c r="M192" s="469"/>
      <c r="N192" s="87"/>
    </row>
    <row r="193" spans="1:14" x14ac:dyDescent="0.2">
      <c r="C193" s="76"/>
      <c r="D193" s="394" t="s">
        <v>305</v>
      </c>
      <c r="E193" s="77"/>
      <c r="F193" s="454">
        <v>0</v>
      </c>
      <c r="G193" s="455"/>
      <c r="H193" s="455"/>
      <c r="I193" s="455"/>
      <c r="J193" s="455"/>
      <c r="K193" s="455"/>
      <c r="L193" s="455"/>
      <c r="M193" s="456"/>
      <c r="N193" s="78"/>
    </row>
    <row r="194" spans="1:14" x14ac:dyDescent="0.2">
      <c r="C194" s="79"/>
      <c r="D194" s="394" t="s">
        <v>605</v>
      </c>
      <c r="E194" s="74"/>
      <c r="F194" s="451">
        <v>0</v>
      </c>
      <c r="G194" s="452"/>
      <c r="H194" s="452"/>
      <c r="I194" s="452"/>
      <c r="J194" s="452"/>
      <c r="K194" s="452"/>
      <c r="L194" s="452"/>
      <c r="M194" s="453"/>
      <c r="N194" s="75"/>
    </row>
    <row r="195" spans="1:14" x14ac:dyDescent="0.2">
      <c r="C195" s="81"/>
      <c r="D195" s="394" t="s">
        <v>606</v>
      </c>
      <c r="E195" s="82"/>
      <c r="F195" s="457">
        <v>0</v>
      </c>
      <c r="G195" s="458"/>
      <c r="H195" s="458"/>
      <c r="I195" s="458"/>
      <c r="J195" s="458"/>
      <c r="K195" s="458"/>
      <c r="L195" s="458"/>
      <c r="M195" s="459"/>
      <c r="N195" s="83"/>
    </row>
    <row r="196" spans="1:14" x14ac:dyDescent="0.2">
      <c r="A196" s="84">
        <v>2</v>
      </c>
      <c r="B196" s="84">
        <v>7</v>
      </c>
      <c r="C196" s="85"/>
      <c r="D196" s="80" t="s">
        <v>70</v>
      </c>
      <c r="E196" s="86"/>
      <c r="F196" s="465"/>
      <c r="G196" s="466"/>
      <c r="H196" s="467"/>
      <c r="I196" s="467"/>
      <c r="J196" s="467"/>
      <c r="K196" s="467"/>
      <c r="L196" s="468"/>
      <c r="M196" s="469"/>
      <c r="N196" s="87"/>
    </row>
    <row r="197" spans="1:14" x14ac:dyDescent="0.2">
      <c r="C197" s="76"/>
      <c r="D197" s="394" t="s">
        <v>305</v>
      </c>
      <c r="E197" s="77"/>
      <c r="F197" s="454">
        <v>0</v>
      </c>
      <c r="G197" s="455"/>
      <c r="H197" s="455"/>
      <c r="I197" s="455"/>
      <c r="J197" s="455"/>
      <c r="K197" s="455"/>
      <c r="L197" s="455"/>
      <c r="M197" s="456"/>
      <c r="N197" s="78"/>
    </row>
    <row r="198" spans="1:14" x14ac:dyDescent="0.2">
      <c r="C198" s="79"/>
      <c r="D198" s="394" t="s">
        <v>605</v>
      </c>
      <c r="E198" s="74"/>
      <c r="F198" s="451">
        <v>0</v>
      </c>
      <c r="G198" s="452"/>
      <c r="H198" s="452"/>
      <c r="I198" s="452"/>
      <c r="J198" s="452"/>
      <c r="K198" s="452"/>
      <c r="L198" s="452"/>
      <c r="M198" s="453"/>
      <c r="N198" s="75"/>
    </row>
    <row r="199" spans="1:14" x14ac:dyDescent="0.2">
      <c r="C199" s="81"/>
      <c r="D199" s="394" t="s">
        <v>606</v>
      </c>
      <c r="E199" s="82"/>
      <c r="F199" s="457">
        <v>0</v>
      </c>
      <c r="G199" s="458"/>
      <c r="H199" s="458"/>
      <c r="I199" s="458"/>
      <c r="J199" s="458"/>
      <c r="K199" s="458"/>
      <c r="L199" s="458"/>
      <c r="M199" s="459"/>
      <c r="N199" s="83"/>
    </row>
    <row r="200" spans="1:14" x14ac:dyDescent="0.2">
      <c r="A200" s="84">
        <v>2</v>
      </c>
      <c r="B200" s="84">
        <v>7</v>
      </c>
      <c r="C200" s="85"/>
      <c r="D200" s="80" t="s">
        <v>71</v>
      </c>
      <c r="E200" s="86"/>
      <c r="F200" s="465"/>
      <c r="G200" s="466"/>
      <c r="H200" s="467"/>
      <c r="I200" s="467"/>
      <c r="J200" s="467"/>
      <c r="K200" s="467"/>
      <c r="L200" s="468"/>
      <c r="M200" s="469"/>
      <c r="N200" s="87"/>
    </row>
    <row r="201" spans="1:14" x14ac:dyDescent="0.2">
      <c r="C201" s="76"/>
      <c r="D201" s="394" t="s">
        <v>305</v>
      </c>
      <c r="E201" s="77"/>
      <c r="F201" s="454">
        <v>1</v>
      </c>
      <c r="G201" s="455"/>
      <c r="H201" s="455"/>
      <c r="I201" s="455"/>
      <c r="J201" s="455"/>
      <c r="K201" s="455"/>
      <c r="L201" s="455"/>
      <c r="M201" s="456"/>
      <c r="N201" s="78"/>
    </row>
    <row r="202" spans="1:14" x14ac:dyDescent="0.2">
      <c r="C202" s="79"/>
      <c r="D202" s="394" t="s">
        <v>605</v>
      </c>
      <c r="E202" s="74"/>
      <c r="F202" s="451">
        <v>0</v>
      </c>
      <c r="G202" s="452"/>
      <c r="H202" s="452"/>
      <c r="I202" s="452"/>
      <c r="J202" s="452"/>
      <c r="K202" s="452"/>
      <c r="L202" s="452"/>
      <c r="M202" s="453"/>
      <c r="N202" s="75"/>
    </row>
    <row r="203" spans="1:14" x14ac:dyDescent="0.2">
      <c r="C203" s="81"/>
      <c r="D203" s="394" t="s">
        <v>606</v>
      </c>
      <c r="E203" s="82"/>
      <c r="F203" s="457">
        <v>0</v>
      </c>
      <c r="G203" s="458"/>
      <c r="H203" s="458"/>
      <c r="I203" s="458"/>
      <c r="J203" s="458"/>
      <c r="K203" s="458"/>
      <c r="L203" s="458"/>
      <c r="M203" s="459"/>
      <c r="N203" s="83"/>
    </row>
    <row r="204" spans="1:14" x14ac:dyDescent="0.2">
      <c r="A204" s="84">
        <v>2</v>
      </c>
      <c r="B204" s="84">
        <v>7</v>
      </c>
      <c r="C204" s="85"/>
      <c r="D204" s="80" t="s">
        <v>72</v>
      </c>
      <c r="E204" s="86"/>
      <c r="F204" s="465"/>
      <c r="G204" s="466"/>
      <c r="H204" s="467"/>
      <c r="I204" s="467"/>
      <c r="J204" s="467"/>
      <c r="K204" s="467"/>
      <c r="L204" s="468"/>
      <c r="M204" s="469"/>
      <c r="N204" s="87"/>
    </row>
    <row r="205" spans="1:14" x14ac:dyDescent="0.2">
      <c r="C205" s="76"/>
      <c r="D205" s="394" t="s">
        <v>305</v>
      </c>
      <c r="E205" s="77"/>
      <c r="F205" s="454">
        <v>0</v>
      </c>
      <c r="G205" s="455"/>
      <c r="H205" s="455"/>
      <c r="I205" s="455"/>
      <c r="J205" s="455"/>
      <c r="K205" s="455"/>
      <c r="L205" s="455"/>
      <c r="M205" s="456"/>
      <c r="N205" s="78"/>
    </row>
    <row r="206" spans="1:14" x14ac:dyDescent="0.2">
      <c r="C206" s="79"/>
      <c r="D206" s="394" t="s">
        <v>605</v>
      </c>
      <c r="E206" s="74"/>
      <c r="F206" s="451">
        <v>0</v>
      </c>
      <c r="G206" s="452"/>
      <c r="H206" s="452"/>
      <c r="I206" s="452"/>
      <c r="J206" s="452"/>
      <c r="K206" s="452"/>
      <c r="L206" s="452"/>
      <c r="M206" s="453"/>
      <c r="N206" s="75"/>
    </row>
    <row r="207" spans="1:14" x14ac:dyDescent="0.2">
      <c r="C207" s="81"/>
      <c r="D207" s="394" t="s">
        <v>606</v>
      </c>
      <c r="E207" s="82"/>
      <c r="F207" s="457">
        <v>0</v>
      </c>
      <c r="G207" s="458"/>
      <c r="H207" s="458"/>
      <c r="I207" s="458"/>
      <c r="J207" s="458"/>
      <c r="K207" s="458"/>
      <c r="L207" s="458"/>
      <c r="M207" s="459"/>
      <c r="N207" s="83"/>
    </row>
    <row r="208" spans="1:14" x14ac:dyDescent="0.2">
      <c r="A208" s="84"/>
      <c r="B208" s="84"/>
      <c r="C208" s="85"/>
      <c r="D208" s="80" t="s">
        <v>73</v>
      </c>
      <c r="E208" s="86"/>
      <c r="F208" s="465"/>
      <c r="G208" s="466"/>
      <c r="H208" s="467"/>
      <c r="I208" s="467"/>
      <c r="J208" s="467"/>
      <c r="K208" s="467"/>
      <c r="L208" s="468"/>
      <c r="M208" s="469"/>
      <c r="N208" s="87"/>
    </row>
    <row r="209" spans="1:14" x14ac:dyDescent="0.2">
      <c r="C209" s="76"/>
      <c r="D209" s="394" t="s">
        <v>305</v>
      </c>
      <c r="E209" s="77"/>
      <c r="F209" s="454">
        <v>0</v>
      </c>
      <c r="G209" s="455"/>
      <c r="H209" s="455"/>
      <c r="I209" s="455"/>
      <c r="J209" s="455"/>
      <c r="K209" s="455"/>
      <c r="L209" s="455"/>
      <c r="M209" s="456"/>
      <c r="N209" s="78"/>
    </row>
    <row r="210" spans="1:14" x14ac:dyDescent="0.2">
      <c r="C210" s="79"/>
      <c r="D210" s="394" t="s">
        <v>605</v>
      </c>
      <c r="E210" s="74"/>
      <c r="F210" s="451">
        <v>0</v>
      </c>
      <c r="G210" s="452"/>
      <c r="H210" s="452"/>
      <c r="I210" s="452"/>
      <c r="J210" s="452"/>
      <c r="K210" s="452"/>
      <c r="L210" s="452"/>
      <c r="M210" s="453"/>
      <c r="N210" s="75"/>
    </row>
    <row r="211" spans="1:14" x14ac:dyDescent="0.2">
      <c r="C211" s="81"/>
      <c r="D211" s="394" t="s">
        <v>606</v>
      </c>
      <c r="E211" s="82"/>
      <c r="F211" s="457">
        <v>0</v>
      </c>
      <c r="G211" s="458"/>
      <c r="H211" s="458"/>
      <c r="I211" s="458"/>
      <c r="J211" s="458"/>
      <c r="K211" s="458"/>
      <c r="L211" s="458"/>
      <c r="M211" s="459"/>
      <c r="N211" s="83"/>
    </row>
    <row r="212" spans="1:14" x14ac:dyDescent="0.2">
      <c r="A212" s="84"/>
      <c r="B212" s="84"/>
      <c r="C212" s="79"/>
      <c r="D212" s="80" t="s">
        <v>74</v>
      </c>
      <c r="E212" s="74"/>
      <c r="F212" s="451"/>
      <c r="G212" s="452"/>
      <c r="H212" s="452"/>
      <c r="I212" s="452"/>
      <c r="J212" s="452"/>
      <c r="K212" s="452"/>
      <c r="L212" s="452"/>
      <c r="M212" s="453"/>
      <c r="N212" s="75"/>
    </row>
    <row r="213" spans="1:14" x14ac:dyDescent="0.2">
      <c r="C213" s="76"/>
      <c r="D213" s="394" t="s">
        <v>305</v>
      </c>
      <c r="E213" s="77"/>
      <c r="F213" s="454">
        <v>0</v>
      </c>
      <c r="G213" s="455"/>
      <c r="H213" s="455"/>
      <c r="I213" s="455"/>
      <c r="J213" s="455"/>
      <c r="K213" s="455"/>
      <c r="L213" s="455"/>
      <c r="M213" s="456"/>
      <c r="N213" s="78"/>
    </row>
    <row r="214" spans="1:14" x14ac:dyDescent="0.2">
      <c r="C214" s="79"/>
      <c r="D214" s="394" t="s">
        <v>605</v>
      </c>
      <c r="E214" s="74"/>
      <c r="F214" s="451">
        <v>0</v>
      </c>
      <c r="G214" s="452"/>
      <c r="H214" s="452"/>
      <c r="I214" s="452"/>
      <c r="J214" s="452"/>
      <c r="K214" s="452"/>
      <c r="L214" s="452"/>
      <c r="M214" s="453"/>
      <c r="N214" s="75"/>
    </row>
    <row r="215" spans="1:14" x14ac:dyDescent="0.2">
      <c r="C215" s="81"/>
      <c r="D215" s="394" t="s">
        <v>606</v>
      </c>
      <c r="E215" s="82"/>
      <c r="F215" s="457">
        <v>0</v>
      </c>
      <c r="G215" s="458"/>
      <c r="H215" s="458"/>
      <c r="I215" s="458"/>
      <c r="J215" s="458"/>
      <c r="K215" s="458"/>
      <c r="L215" s="458"/>
      <c r="M215" s="459"/>
      <c r="N215" s="83"/>
    </row>
    <row r="216" spans="1:14" x14ac:dyDescent="0.2">
      <c r="A216" s="84"/>
      <c r="B216" s="84"/>
      <c r="C216" s="92"/>
      <c r="D216" s="80" t="s">
        <v>75</v>
      </c>
      <c r="E216" s="74"/>
      <c r="F216" s="451"/>
      <c r="G216" s="452"/>
      <c r="H216" s="452"/>
      <c r="I216" s="452"/>
      <c r="J216" s="452"/>
      <c r="K216" s="452"/>
      <c r="L216" s="452"/>
      <c r="M216" s="453"/>
      <c r="N216" s="75"/>
    </row>
    <row r="217" spans="1:14" x14ac:dyDescent="0.2">
      <c r="C217" s="76"/>
      <c r="D217" s="394" t="s">
        <v>305</v>
      </c>
      <c r="E217" s="77"/>
      <c r="F217" s="454">
        <v>1</v>
      </c>
      <c r="G217" s="455"/>
      <c r="H217" s="455"/>
      <c r="I217" s="455"/>
      <c r="J217" s="455"/>
      <c r="K217" s="455"/>
      <c r="L217" s="455"/>
      <c r="M217" s="456"/>
      <c r="N217" s="78"/>
    </row>
    <row r="218" spans="1:14" x14ac:dyDescent="0.2">
      <c r="C218" s="79"/>
      <c r="D218" s="394" t="s">
        <v>605</v>
      </c>
      <c r="E218" s="74"/>
      <c r="F218" s="451">
        <v>0</v>
      </c>
      <c r="G218" s="452"/>
      <c r="H218" s="452"/>
      <c r="I218" s="452"/>
      <c r="J218" s="452"/>
      <c r="K218" s="452"/>
      <c r="L218" s="452"/>
      <c r="M218" s="453"/>
      <c r="N218" s="75"/>
    </row>
    <row r="219" spans="1:14" x14ac:dyDescent="0.2">
      <c r="C219" s="81"/>
      <c r="D219" s="394" t="s">
        <v>606</v>
      </c>
      <c r="E219" s="82"/>
      <c r="F219" s="457">
        <v>0</v>
      </c>
      <c r="G219" s="458"/>
      <c r="H219" s="458"/>
      <c r="I219" s="458"/>
      <c r="J219" s="458"/>
      <c r="K219" s="458"/>
      <c r="L219" s="458"/>
      <c r="M219" s="459"/>
      <c r="N219" s="83"/>
    </row>
    <row r="220" spans="1:14" x14ac:dyDescent="0.2">
      <c r="A220" s="84">
        <v>3</v>
      </c>
      <c r="B220" s="84">
        <v>8</v>
      </c>
      <c r="C220" s="85"/>
      <c r="D220" s="80" t="s">
        <v>76</v>
      </c>
      <c r="E220" s="86"/>
      <c r="F220" s="460"/>
      <c r="G220" s="461"/>
      <c r="H220" s="462"/>
      <c r="I220" s="462"/>
      <c r="J220" s="462"/>
      <c r="K220" s="462"/>
      <c r="L220" s="463"/>
      <c r="M220" s="464"/>
      <c r="N220" s="87"/>
    </row>
    <row r="221" spans="1:14" x14ac:dyDescent="0.2">
      <c r="C221" s="76"/>
      <c r="D221" s="394" t="s">
        <v>305</v>
      </c>
      <c r="E221" s="77"/>
      <c r="F221" s="454">
        <v>0</v>
      </c>
      <c r="G221" s="455"/>
      <c r="H221" s="455"/>
      <c r="I221" s="455"/>
      <c r="J221" s="455"/>
      <c r="K221" s="455"/>
      <c r="L221" s="455"/>
      <c r="M221" s="456"/>
      <c r="N221" s="78"/>
    </row>
    <row r="222" spans="1:14" x14ac:dyDescent="0.2">
      <c r="C222" s="79"/>
      <c r="D222" s="394" t="s">
        <v>605</v>
      </c>
      <c r="E222" s="74"/>
      <c r="F222" s="451">
        <v>0</v>
      </c>
      <c r="G222" s="452"/>
      <c r="H222" s="452"/>
      <c r="I222" s="452"/>
      <c r="J222" s="452"/>
      <c r="K222" s="452"/>
      <c r="L222" s="452"/>
      <c r="M222" s="453"/>
      <c r="N222" s="75"/>
    </row>
    <row r="223" spans="1:14" ht="13.5" thickBot="1" x14ac:dyDescent="0.25">
      <c r="C223" s="81"/>
      <c r="D223" s="397" t="s">
        <v>606</v>
      </c>
      <c r="E223" s="398"/>
      <c r="F223" s="474">
        <v>0</v>
      </c>
      <c r="G223" s="475"/>
      <c r="H223" s="475"/>
      <c r="I223" s="475"/>
      <c r="J223" s="475"/>
      <c r="K223" s="475"/>
      <c r="L223" s="475"/>
      <c r="M223" s="476"/>
      <c r="N223" s="477"/>
    </row>
    <row r="224" spans="1:14" x14ac:dyDescent="0.2">
      <c r="A224" s="84">
        <v>3</v>
      </c>
      <c r="B224" s="84">
        <v>8</v>
      </c>
      <c r="C224" s="85"/>
      <c r="D224" s="80" t="s">
        <v>77</v>
      </c>
      <c r="E224" s="86"/>
      <c r="F224" s="465"/>
      <c r="G224" s="466"/>
      <c r="H224" s="467"/>
      <c r="I224" s="467"/>
      <c r="J224" s="467"/>
      <c r="K224" s="467"/>
      <c r="L224" s="468"/>
      <c r="M224" s="469"/>
      <c r="N224" s="87"/>
    </row>
    <row r="225" spans="1:14" x14ac:dyDescent="0.2">
      <c r="C225" s="76"/>
      <c r="D225" s="394" t="s">
        <v>305</v>
      </c>
      <c r="E225" s="77"/>
      <c r="F225" s="454">
        <v>0</v>
      </c>
      <c r="G225" s="455"/>
      <c r="H225" s="455"/>
      <c r="I225" s="455"/>
      <c r="J225" s="455"/>
      <c r="K225" s="455"/>
      <c r="L225" s="455"/>
      <c r="M225" s="456"/>
      <c r="N225" s="78"/>
    </row>
    <row r="226" spans="1:14" x14ac:dyDescent="0.2">
      <c r="C226" s="79"/>
      <c r="D226" s="394" t="s">
        <v>605</v>
      </c>
      <c r="E226" s="74"/>
      <c r="F226" s="451">
        <v>0</v>
      </c>
      <c r="G226" s="452"/>
      <c r="H226" s="452"/>
      <c r="I226" s="452"/>
      <c r="J226" s="452"/>
      <c r="K226" s="452"/>
      <c r="L226" s="452"/>
      <c r="M226" s="453"/>
      <c r="N226" s="75"/>
    </row>
    <row r="227" spans="1:14" x14ac:dyDescent="0.2">
      <c r="C227" s="81"/>
      <c r="D227" s="394" t="s">
        <v>606</v>
      </c>
      <c r="E227" s="82"/>
      <c r="F227" s="457">
        <v>0</v>
      </c>
      <c r="G227" s="458"/>
      <c r="H227" s="458"/>
      <c r="I227" s="458"/>
      <c r="J227" s="458"/>
      <c r="K227" s="458"/>
      <c r="L227" s="458"/>
      <c r="M227" s="459"/>
      <c r="N227" s="83"/>
    </row>
    <row r="228" spans="1:14" x14ac:dyDescent="0.2">
      <c r="A228" s="84">
        <v>3</v>
      </c>
      <c r="B228" s="84">
        <v>8</v>
      </c>
      <c r="C228" s="85"/>
      <c r="D228" s="80" t="s">
        <v>78</v>
      </c>
      <c r="E228" s="86"/>
      <c r="F228" s="465"/>
      <c r="G228" s="466"/>
      <c r="H228" s="467"/>
      <c r="I228" s="467"/>
      <c r="J228" s="467"/>
      <c r="K228" s="467"/>
      <c r="L228" s="468"/>
      <c r="M228" s="469"/>
      <c r="N228" s="87"/>
    </row>
    <row r="229" spans="1:14" x14ac:dyDescent="0.2">
      <c r="C229" s="76"/>
      <c r="D229" s="394" t="s">
        <v>305</v>
      </c>
      <c r="E229" s="77"/>
      <c r="F229" s="454">
        <v>1</v>
      </c>
      <c r="G229" s="455"/>
      <c r="H229" s="455"/>
      <c r="I229" s="455"/>
      <c r="J229" s="455"/>
      <c r="K229" s="455"/>
      <c r="L229" s="455"/>
      <c r="M229" s="456"/>
      <c r="N229" s="78"/>
    </row>
    <row r="230" spans="1:14" x14ac:dyDescent="0.2">
      <c r="C230" s="79"/>
      <c r="D230" s="394" t="s">
        <v>605</v>
      </c>
      <c r="E230" s="74"/>
      <c r="F230" s="451">
        <v>0</v>
      </c>
      <c r="G230" s="452"/>
      <c r="H230" s="452"/>
      <c r="I230" s="452"/>
      <c r="J230" s="452"/>
      <c r="K230" s="452"/>
      <c r="L230" s="452"/>
      <c r="M230" s="453"/>
      <c r="N230" s="75"/>
    </row>
    <row r="231" spans="1:14" x14ac:dyDescent="0.2">
      <c r="C231" s="81"/>
      <c r="D231" s="394" t="s">
        <v>606</v>
      </c>
      <c r="E231" s="82"/>
      <c r="F231" s="457">
        <v>0</v>
      </c>
      <c r="G231" s="458"/>
      <c r="H231" s="458"/>
      <c r="I231" s="458"/>
      <c r="J231" s="458"/>
      <c r="K231" s="458"/>
      <c r="L231" s="458"/>
      <c r="M231" s="459"/>
      <c r="N231" s="83"/>
    </row>
    <row r="232" spans="1:14" x14ac:dyDescent="0.2">
      <c r="A232" s="84"/>
      <c r="B232" s="84"/>
      <c r="C232" s="85"/>
      <c r="D232" s="80" t="s">
        <v>79</v>
      </c>
      <c r="E232" s="74"/>
      <c r="F232" s="451"/>
      <c r="G232" s="452"/>
      <c r="H232" s="452"/>
      <c r="I232" s="452"/>
      <c r="J232" s="452"/>
      <c r="K232" s="452"/>
      <c r="L232" s="452"/>
      <c r="M232" s="453"/>
      <c r="N232" s="75"/>
    </row>
    <row r="233" spans="1:14" x14ac:dyDescent="0.2">
      <c r="C233" s="76"/>
      <c r="D233" s="394" t="s">
        <v>305</v>
      </c>
      <c r="E233" s="77"/>
      <c r="F233" s="454">
        <v>0</v>
      </c>
      <c r="G233" s="455"/>
      <c r="H233" s="455"/>
      <c r="I233" s="455"/>
      <c r="J233" s="455"/>
      <c r="K233" s="455"/>
      <c r="L233" s="455"/>
      <c r="M233" s="456"/>
      <c r="N233" s="78"/>
    </row>
    <row r="234" spans="1:14" x14ac:dyDescent="0.2">
      <c r="C234" s="79"/>
      <c r="D234" s="394" t="s">
        <v>605</v>
      </c>
      <c r="E234" s="74"/>
      <c r="F234" s="451">
        <v>0</v>
      </c>
      <c r="G234" s="452"/>
      <c r="H234" s="452"/>
      <c r="I234" s="452"/>
      <c r="J234" s="452"/>
      <c r="K234" s="452"/>
      <c r="L234" s="452"/>
      <c r="M234" s="453"/>
      <c r="N234" s="75"/>
    </row>
    <row r="235" spans="1:14" x14ac:dyDescent="0.2">
      <c r="C235" s="81"/>
      <c r="D235" s="394" t="s">
        <v>606</v>
      </c>
      <c r="E235" s="82"/>
      <c r="F235" s="457">
        <v>0</v>
      </c>
      <c r="G235" s="458"/>
      <c r="H235" s="458"/>
      <c r="I235" s="458"/>
      <c r="J235" s="458"/>
      <c r="K235" s="458"/>
      <c r="L235" s="458"/>
      <c r="M235" s="459"/>
      <c r="N235" s="83"/>
    </row>
    <row r="236" spans="1:14" x14ac:dyDescent="0.2">
      <c r="A236" s="84">
        <v>3</v>
      </c>
      <c r="B236" s="84">
        <v>9</v>
      </c>
      <c r="C236" s="85"/>
      <c r="D236" s="80" t="s">
        <v>80</v>
      </c>
      <c r="E236" s="86"/>
      <c r="F236" s="465"/>
      <c r="G236" s="466"/>
      <c r="H236" s="467"/>
      <c r="I236" s="467"/>
      <c r="J236" s="467"/>
      <c r="K236" s="467"/>
      <c r="L236" s="468"/>
      <c r="M236" s="469"/>
      <c r="N236" s="87"/>
    </row>
    <row r="237" spans="1:14" x14ac:dyDescent="0.2">
      <c r="C237" s="76"/>
      <c r="D237" s="394" t="s">
        <v>305</v>
      </c>
      <c r="E237" s="77"/>
      <c r="F237" s="454">
        <v>0</v>
      </c>
      <c r="G237" s="455"/>
      <c r="H237" s="455"/>
      <c r="I237" s="455"/>
      <c r="J237" s="455"/>
      <c r="K237" s="455"/>
      <c r="L237" s="455"/>
      <c r="M237" s="456"/>
      <c r="N237" s="78"/>
    </row>
    <row r="238" spans="1:14" x14ac:dyDescent="0.2">
      <c r="C238" s="79"/>
      <c r="D238" s="394" t="s">
        <v>605</v>
      </c>
      <c r="E238" s="74"/>
      <c r="F238" s="451">
        <v>0</v>
      </c>
      <c r="G238" s="452"/>
      <c r="H238" s="452"/>
      <c r="I238" s="452"/>
      <c r="J238" s="452"/>
      <c r="K238" s="452"/>
      <c r="L238" s="452"/>
      <c r="M238" s="453"/>
      <c r="N238" s="75"/>
    </row>
    <row r="239" spans="1:14" x14ac:dyDescent="0.2">
      <c r="C239" s="81"/>
      <c r="D239" s="394" t="s">
        <v>606</v>
      </c>
      <c r="E239" s="82"/>
      <c r="F239" s="457">
        <v>0</v>
      </c>
      <c r="G239" s="458"/>
      <c r="H239" s="458"/>
      <c r="I239" s="458"/>
      <c r="J239" s="458"/>
      <c r="K239" s="458"/>
      <c r="L239" s="458"/>
      <c r="M239" s="459"/>
      <c r="N239" s="83"/>
    </row>
    <row r="240" spans="1:14" x14ac:dyDescent="0.2">
      <c r="A240" s="84">
        <v>3</v>
      </c>
      <c r="B240" s="84">
        <v>9</v>
      </c>
      <c r="C240" s="85"/>
      <c r="D240" s="80" t="s">
        <v>81</v>
      </c>
      <c r="E240" s="86"/>
      <c r="F240" s="465"/>
      <c r="G240" s="466"/>
      <c r="H240" s="467"/>
      <c r="I240" s="467"/>
      <c r="J240" s="467"/>
      <c r="K240" s="467"/>
      <c r="L240" s="468"/>
      <c r="M240" s="469"/>
      <c r="N240" s="87"/>
    </row>
    <row r="241" spans="1:14" x14ac:dyDescent="0.2">
      <c r="C241" s="76"/>
      <c r="D241" s="394" t="s">
        <v>305</v>
      </c>
      <c r="E241" s="77"/>
      <c r="F241" s="454">
        <v>1</v>
      </c>
      <c r="G241" s="455"/>
      <c r="H241" s="455"/>
      <c r="I241" s="455"/>
      <c r="J241" s="455"/>
      <c r="K241" s="455"/>
      <c r="L241" s="455"/>
      <c r="M241" s="456"/>
      <c r="N241" s="78"/>
    </row>
    <row r="242" spans="1:14" x14ac:dyDescent="0.2">
      <c r="C242" s="79"/>
      <c r="D242" s="394" t="s">
        <v>605</v>
      </c>
      <c r="E242" s="74"/>
      <c r="F242" s="451">
        <v>0</v>
      </c>
      <c r="G242" s="452"/>
      <c r="H242" s="452"/>
      <c r="I242" s="452"/>
      <c r="J242" s="452"/>
      <c r="K242" s="452"/>
      <c r="L242" s="452"/>
      <c r="M242" s="453"/>
      <c r="N242" s="75"/>
    </row>
    <row r="243" spans="1:14" x14ac:dyDescent="0.2">
      <c r="C243" s="81"/>
      <c r="D243" s="394" t="s">
        <v>606</v>
      </c>
      <c r="E243" s="82"/>
      <c r="F243" s="457">
        <v>0</v>
      </c>
      <c r="G243" s="458"/>
      <c r="H243" s="458"/>
      <c r="I243" s="458"/>
      <c r="J243" s="458"/>
      <c r="K243" s="458"/>
      <c r="L243" s="458"/>
      <c r="M243" s="459"/>
      <c r="N243" s="83"/>
    </row>
    <row r="244" spans="1:14" x14ac:dyDescent="0.2">
      <c r="A244" s="84">
        <v>3</v>
      </c>
      <c r="B244" s="84">
        <v>9</v>
      </c>
      <c r="C244" s="85"/>
      <c r="D244" s="80" t="s">
        <v>82</v>
      </c>
      <c r="E244" s="86"/>
      <c r="F244" s="465"/>
      <c r="G244" s="466"/>
      <c r="H244" s="467"/>
      <c r="I244" s="467"/>
      <c r="J244" s="467"/>
      <c r="K244" s="467"/>
      <c r="L244" s="468"/>
      <c r="M244" s="469"/>
      <c r="N244" s="87"/>
    </row>
    <row r="245" spans="1:14" x14ac:dyDescent="0.2">
      <c r="C245" s="76"/>
      <c r="D245" s="394" t="s">
        <v>305</v>
      </c>
      <c r="E245" s="77"/>
      <c r="F245" s="454">
        <v>0</v>
      </c>
      <c r="G245" s="455"/>
      <c r="H245" s="455"/>
      <c r="I245" s="455"/>
      <c r="J245" s="455"/>
      <c r="K245" s="455"/>
      <c r="L245" s="455"/>
      <c r="M245" s="456"/>
      <c r="N245" s="78"/>
    </row>
    <row r="246" spans="1:14" x14ac:dyDescent="0.2">
      <c r="C246" s="79"/>
      <c r="D246" s="394" t="s">
        <v>605</v>
      </c>
      <c r="E246" s="74"/>
      <c r="F246" s="451">
        <v>0</v>
      </c>
      <c r="G246" s="452"/>
      <c r="H246" s="452"/>
      <c r="I246" s="452"/>
      <c r="J246" s="452"/>
      <c r="K246" s="452"/>
      <c r="L246" s="452"/>
      <c r="M246" s="453"/>
      <c r="N246" s="75"/>
    </row>
    <row r="247" spans="1:14" x14ac:dyDescent="0.2">
      <c r="C247" s="81"/>
      <c r="D247" s="394" t="s">
        <v>606</v>
      </c>
      <c r="E247" s="82"/>
      <c r="F247" s="457">
        <v>0</v>
      </c>
      <c r="G247" s="458"/>
      <c r="H247" s="458"/>
      <c r="I247" s="458"/>
      <c r="J247" s="458"/>
      <c r="K247" s="458"/>
      <c r="L247" s="458"/>
      <c r="M247" s="459"/>
      <c r="N247" s="83"/>
    </row>
    <row r="248" spans="1:14" x14ac:dyDescent="0.2">
      <c r="A248" s="84"/>
      <c r="B248" s="84"/>
      <c r="C248" s="85"/>
      <c r="D248" s="80" t="s">
        <v>83</v>
      </c>
      <c r="E248" s="74"/>
      <c r="F248" s="451"/>
      <c r="G248" s="452"/>
      <c r="H248" s="452"/>
      <c r="I248" s="452"/>
      <c r="J248" s="452"/>
      <c r="K248" s="452"/>
      <c r="L248" s="452"/>
      <c r="M248" s="453"/>
      <c r="N248" s="75"/>
    </row>
    <row r="249" spans="1:14" x14ac:dyDescent="0.2">
      <c r="C249" s="76"/>
      <c r="D249" s="394" t="s">
        <v>305</v>
      </c>
      <c r="E249" s="77"/>
      <c r="F249" s="454">
        <v>0</v>
      </c>
      <c r="G249" s="455"/>
      <c r="H249" s="455"/>
      <c r="I249" s="455"/>
      <c r="J249" s="455"/>
      <c r="K249" s="455"/>
      <c r="L249" s="455"/>
      <c r="M249" s="456"/>
      <c r="N249" s="78"/>
    </row>
    <row r="250" spans="1:14" x14ac:dyDescent="0.2">
      <c r="C250" s="79"/>
      <c r="D250" s="394" t="s">
        <v>605</v>
      </c>
      <c r="E250" s="74"/>
      <c r="F250" s="451">
        <v>0</v>
      </c>
      <c r="G250" s="452"/>
      <c r="H250" s="452"/>
      <c r="I250" s="452"/>
      <c r="J250" s="452"/>
      <c r="K250" s="452"/>
      <c r="L250" s="452"/>
      <c r="M250" s="453"/>
      <c r="N250" s="75"/>
    </row>
    <row r="251" spans="1:14" x14ac:dyDescent="0.2">
      <c r="C251" s="81"/>
      <c r="D251" s="394" t="s">
        <v>606</v>
      </c>
      <c r="E251" s="82"/>
      <c r="F251" s="457">
        <v>0</v>
      </c>
      <c r="G251" s="458"/>
      <c r="H251" s="458"/>
      <c r="I251" s="458"/>
      <c r="J251" s="458"/>
      <c r="K251" s="458"/>
      <c r="L251" s="458"/>
      <c r="M251" s="459"/>
      <c r="N251" s="83"/>
    </row>
    <row r="252" spans="1:14" x14ac:dyDescent="0.2">
      <c r="A252" s="84">
        <v>3</v>
      </c>
      <c r="B252" s="84">
        <v>10</v>
      </c>
      <c r="C252" s="85"/>
      <c r="D252" s="80" t="s">
        <v>84</v>
      </c>
      <c r="E252" s="86"/>
      <c r="F252" s="465"/>
      <c r="G252" s="466"/>
      <c r="H252" s="467"/>
      <c r="I252" s="467"/>
      <c r="J252" s="467"/>
      <c r="K252" s="467"/>
      <c r="L252" s="468"/>
      <c r="M252" s="469"/>
      <c r="N252" s="87"/>
    </row>
    <row r="253" spans="1:14" x14ac:dyDescent="0.2">
      <c r="C253" s="76"/>
      <c r="D253" s="394" t="s">
        <v>305</v>
      </c>
      <c r="E253" s="77"/>
      <c r="F253" s="454">
        <v>0</v>
      </c>
      <c r="G253" s="455"/>
      <c r="H253" s="455"/>
      <c r="I253" s="455"/>
      <c r="J253" s="455"/>
      <c r="K253" s="455"/>
      <c r="L253" s="455"/>
      <c r="M253" s="456"/>
      <c r="N253" s="78"/>
    </row>
    <row r="254" spans="1:14" x14ac:dyDescent="0.2">
      <c r="C254" s="79"/>
      <c r="D254" s="394" t="s">
        <v>605</v>
      </c>
      <c r="E254" s="74"/>
      <c r="F254" s="451">
        <v>0</v>
      </c>
      <c r="G254" s="452"/>
      <c r="H254" s="452"/>
      <c r="I254" s="452"/>
      <c r="J254" s="452"/>
      <c r="K254" s="452"/>
      <c r="L254" s="452"/>
      <c r="M254" s="453"/>
      <c r="N254" s="75"/>
    </row>
    <row r="255" spans="1:14" x14ac:dyDescent="0.2">
      <c r="C255" s="81"/>
      <c r="D255" s="394" t="s">
        <v>606</v>
      </c>
      <c r="E255" s="82"/>
      <c r="F255" s="457">
        <v>0</v>
      </c>
      <c r="G255" s="458"/>
      <c r="H255" s="458"/>
      <c r="I255" s="458"/>
      <c r="J255" s="458"/>
      <c r="K255" s="458"/>
      <c r="L255" s="458"/>
      <c r="M255" s="459"/>
      <c r="N255" s="83"/>
    </row>
    <row r="256" spans="1:14" x14ac:dyDescent="0.2">
      <c r="A256" s="84"/>
      <c r="B256" s="84"/>
      <c r="C256" s="85"/>
      <c r="D256" s="80" t="s">
        <v>85</v>
      </c>
      <c r="E256" s="74"/>
      <c r="F256" s="451"/>
      <c r="G256" s="452"/>
      <c r="H256" s="452"/>
      <c r="I256" s="452"/>
      <c r="J256" s="452"/>
      <c r="K256" s="452"/>
      <c r="L256" s="452"/>
      <c r="M256" s="453"/>
      <c r="N256" s="75"/>
    </row>
    <row r="257" spans="1:14" x14ac:dyDescent="0.2">
      <c r="C257" s="76"/>
      <c r="D257" s="394" t="s">
        <v>305</v>
      </c>
      <c r="E257" s="77"/>
      <c r="F257" s="454">
        <v>0</v>
      </c>
      <c r="G257" s="455"/>
      <c r="H257" s="455"/>
      <c r="I257" s="455"/>
      <c r="J257" s="455"/>
      <c r="K257" s="455"/>
      <c r="L257" s="455"/>
      <c r="M257" s="456"/>
      <c r="N257" s="78"/>
    </row>
    <row r="258" spans="1:14" x14ac:dyDescent="0.2">
      <c r="C258" s="79"/>
      <c r="D258" s="394" t="s">
        <v>605</v>
      </c>
      <c r="E258" s="74"/>
      <c r="F258" s="451">
        <v>0</v>
      </c>
      <c r="G258" s="452"/>
      <c r="H258" s="452"/>
      <c r="I258" s="452"/>
      <c r="J258" s="452"/>
      <c r="K258" s="452"/>
      <c r="L258" s="452"/>
      <c r="M258" s="453"/>
      <c r="N258" s="75"/>
    </row>
    <row r="259" spans="1:14" ht="13.5" thickBot="1" x14ac:dyDescent="0.25">
      <c r="C259" s="81"/>
      <c r="D259" s="397" t="s">
        <v>606</v>
      </c>
      <c r="E259" s="398"/>
      <c r="F259" s="474">
        <v>0</v>
      </c>
      <c r="G259" s="475"/>
      <c r="H259" s="475"/>
      <c r="I259" s="475"/>
      <c r="J259" s="475"/>
      <c r="K259" s="475"/>
      <c r="L259" s="475"/>
      <c r="M259" s="476"/>
      <c r="N259" s="477"/>
    </row>
    <row r="260" spans="1:14" x14ac:dyDescent="0.2">
      <c r="A260" s="84">
        <v>3</v>
      </c>
      <c r="B260" s="84">
        <v>11</v>
      </c>
      <c r="C260" s="85"/>
      <c r="D260" s="80" t="s">
        <v>86</v>
      </c>
      <c r="E260" s="86"/>
      <c r="F260" s="460"/>
      <c r="G260" s="461"/>
      <c r="H260" s="462"/>
      <c r="I260" s="462"/>
      <c r="J260" s="462"/>
      <c r="K260" s="462"/>
      <c r="L260" s="463"/>
      <c r="M260" s="464"/>
      <c r="N260" s="87"/>
    </row>
    <row r="261" spans="1:14" x14ac:dyDescent="0.2">
      <c r="C261" s="76"/>
      <c r="D261" s="394" t="s">
        <v>305</v>
      </c>
      <c r="E261" s="77"/>
      <c r="F261" s="454">
        <v>0</v>
      </c>
      <c r="G261" s="455"/>
      <c r="H261" s="455"/>
      <c r="I261" s="455"/>
      <c r="J261" s="455"/>
      <c r="K261" s="455"/>
      <c r="L261" s="455"/>
      <c r="M261" s="456"/>
      <c r="N261" s="78"/>
    </row>
    <row r="262" spans="1:14" x14ac:dyDescent="0.2">
      <c r="C262" s="79"/>
      <c r="D262" s="394" t="s">
        <v>605</v>
      </c>
      <c r="E262" s="74"/>
      <c r="F262" s="451">
        <v>0</v>
      </c>
      <c r="G262" s="452"/>
      <c r="H262" s="452"/>
      <c r="I262" s="452"/>
      <c r="J262" s="452"/>
      <c r="K262" s="452"/>
      <c r="L262" s="452"/>
      <c r="M262" s="453"/>
      <c r="N262" s="75"/>
    </row>
    <row r="263" spans="1:14" x14ac:dyDescent="0.2">
      <c r="C263" s="81"/>
      <c r="D263" s="394" t="s">
        <v>606</v>
      </c>
      <c r="E263" s="82"/>
      <c r="F263" s="457">
        <v>0</v>
      </c>
      <c r="G263" s="458"/>
      <c r="H263" s="458"/>
      <c r="I263" s="458"/>
      <c r="J263" s="458"/>
      <c r="K263" s="458"/>
      <c r="L263" s="458"/>
      <c r="M263" s="459"/>
      <c r="N263" s="83"/>
    </row>
    <row r="264" spans="1:14" x14ac:dyDescent="0.2">
      <c r="A264" s="84">
        <v>3</v>
      </c>
      <c r="B264" s="84">
        <v>11</v>
      </c>
      <c r="C264" s="85"/>
      <c r="D264" s="80" t="s">
        <v>87</v>
      </c>
      <c r="E264" s="86"/>
      <c r="F264" s="460"/>
      <c r="G264" s="461"/>
      <c r="H264" s="462"/>
      <c r="I264" s="462"/>
      <c r="J264" s="462"/>
      <c r="K264" s="462"/>
      <c r="L264" s="463"/>
      <c r="M264" s="464"/>
      <c r="N264" s="87"/>
    </row>
    <row r="265" spans="1:14" x14ac:dyDescent="0.2">
      <c r="C265" s="76"/>
      <c r="D265" s="394" t="s">
        <v>305</v>
      </c>
      <c r="E265" s="77"/>
      <c r="F265" s="454">
        <v>0</v>
      </c>
      <c r="G265" s="455"/>
      <c r="H265" s="455"/>
      <c r="I265" s="455"/>
      <c r="J265" s="455"/>
      <c r="K265" s="455"/>
      <c r="L265" s="455"/>
      <c r="M265" s="456"/>
      <c r="N265" s="78"/>
    </row>
    <row r="266" spans="1:14" x14ac:dyDescent="0.2">
      <c r="C266" s="79"/>
      <c r="D266" s="394" t="s">
        <v>605</v>
      </c>
      <c r="E266" s="74"/>
      <c r="F266" s="451">
        <v>0</v>
      </c>
      <c r="G266" s="452"/>
      <c r="H266" s="452"/>
      <c r="I266" s="452"/>
      <c r="J266" s="452"/>
      <c r="K266" s="452"/>
      <c r="L266" s="452"/>
      <c r="M266" s="453"/>
      <c r="N266" s="75"/>
    </row>
    <row r="267" spans="1:14" x14ac:dyDescent="0.2">
      <c r="C267" s="81"/>
      <c r="D267" s="394" t="s">
        <v>606</v>
      </c>
      <c r="E267" s="82"/>
      <c r="F267" s="457">
        <v>0</v>
      </c>
      <c r="G267" s="458"/>
      <c r="H267" s="458"/>
      <c r="I267" s="458"/>
      <c r="J267" s="458"/>
      <c r="K267" s="458"/>
      <c r="L267" s="458"/>
      <c r="M267" s="459"/>
      <c r="N267" s="83"/>
    </row>
    <row r="268" spans="1:14" x14ac:dyDescent="0.2">
      <c r="A268" s="84">
        <v>3</v>
      </c>
      <c r="B268" s="84">
        <v>11</v>
      </c>
      <c r="C268" s="85"/>
      <c r="D268" s="80" t="s">
        <v>88</v>
      </c>
      <c r="E268" s="86"/>
      <c r="F268" s="460"/>
      <c r="G268" s="461"/>
      <c r="H268" s="462"/>
      <c r="I268" s="462"/>
      <c r="J268" s="462"/>
      <c r="K268" s="462"/>
      <c r="L268" s="463"/>
      <c r="M268" s="464"/>
      <c r="N268" s="87"/>
    </row>
    <row r="269" spans="1:14" x14ac:dyDescent="0.2">
      <c r="C269" s="76"/>
      <c r="D269" s="394" t="s">
        <v>305</v>
      </c>
      <c r="E269" s="77"/>
      <c r="F269" s="454">
        <v>0</v>
      </c>
      <c r="G269" s="455"/>
      <c r="H269" s="455"/>
      <c r="I269" s="455"/>
      <c r="J269" s="455"/>
      <c r="K269" s="455"/>
      <c r="L269" s="455"/>
      <c r="M269" s="456"/>
      <c r="N269" s="78"/>
    </row>
    <row r="270" spans="1:14" x14ac:dyDescent="0.2">
      <c r="C270" s="79"/>
      <c r="D270" s="394" t="s">
        <v>605</v>
      </c>
      <c r="E270" s="74"/>
      <c r="F270" s="451">
        <v>0</v>
      </c>
      <c r="G270" s="452"/>
      <c r="H270" s="452"/>
      <c r="I270" s="452"/>
      <c r="J270" s="452"/>
      <c r="K270" s="452"/>
      <c r="L270" s="452"/>
      <c r="M270" s="453"/>
      <c r="N270" s="75"/>
    </row>
    <row r="271" spans="1:14" x14ac:dyDescent="0.2">
      <c r="C271" s="81"/>
      <c r="D271" s="394" t="s">
        <v>606</v>
      </c>
      <c r="E271" s="82"/>
      <c r="F271" s="457">
        <v>0</v>
      </c>
      <c r="G271" s="458"/>
      <c r="H271" s="458"/>
      <c r="I271" s="458"/>
      <c r="J271" s="458"/>
      <c r="K271" s="458"/>
      <c r="L271" s="458"/>
      <c r="M271" s="459"/>
      <c r="N271" s="83"/>
    </row>
    <row r="272" spans="1:14" x14ac:dyDescent="0.2">
      <c r="A272" s="84">
        <v>3</v>
      </c>
      <c r="B272" s="84"/>
      <c r="C272" s="85"/>
      <c r="D272" s="80" t="s">
        <v>89</v>
      </c>
      <c r="E272" s="86"/>
      <c r="F272" s="465"/>
      <c r="G272" s="466"/>
      <c r="H272" s="467"/>
      <c r="I272" s="467"/>
      <c r="J272" s="467"/>
      <c r="K272" s="467"/>
      <c r="L272" s="468"/>
      <c r="M272" s="469"/>
      <c r="N272" s="87"/>
    </row>
    <row r="273" spans="1:14" x14ac:dyDescent="0.2">
      <c r="C273" s="76"/>
      <c r="D273" s="394" t="s">
        <v>305</v>
      </c>
      <c r="E273" s="77"/>
      <c r="F273" s="454">
        <v>1</v>
      </c>
      <c r="G273" s="455"/>
      <c r="H273" s="455"/>
      <c r="I273" s="455"/>
      <c r="J273" s="455"/>
      <c r="K273" s="455"/>
      <c r="L273" s="455"/>
      <c r="M273" s="456"/>
      <c r="N273" s="78"/>
    </row>
    <row r="274" spans="1:14" x14ac:dyDescent="0.2">
      <c r="C274" s="79"/>
      <c r="D274" s="394" t="s">
        <v>605</v>
      </c>
      <c r="E274" s="74"/>
      <c r="F274" s="451">
        <v>0</v>
      </c>
      <c r="G274" s="452"/>
      <c r="H274" s="452"/>
      <c r="I274" s="452"/>
      <c r="J274" s="452"/>
      <c r="K274" s="452"/>
      <c r="L274" s="452"/>
      <c r="M274" s="453"/>
      <c r="N274" s="75"/>
    </row>
    <row r="275" spans="1:14" x14ac:dyDescent="0.2">
      <c r="C275" s="81"/>
      <c r="D275" s="394" t="s">
        <v>606</v>
      </c>
      <c r="E275" s="82"/>
      <c r="F275" s="457">
        <v>0</v>
      </c>
      <c r="G275" s="458"/>
      <c r="H275" s="458"/>
      <c r="I275" s="458"/>
      <c r="J275" s="458"/>
      <c r="K275" s="458"/>
      <c r="L275" s="458"/>
      <c r="M275" s="459"/>
      <c r="N275" s="83"/>
    </row>
    <row r="276" spans="1:14" x14ac:dyDescent="0.2">
      <c r="A276" s="84"/>
      <c r="B276" s="84"/>
      <c r="C276" s="85"/>
      <c r="D276" s="80" t="s">
        <v>90</v>
      </c>
      <c r="E276" s="74"/>
      <c r="F276" s="451"/>
      <c r="G276" s="452"/>
      <c r="H276" s="452"/>
      <c r="I276" s="452"/>
      <c r="J276" s="452"/>
      <c r="K276" s="452"/>
      <c r="L276" s="452"/>
      <c r="M276" s="453"/>
      <c r="N276" s="75"/>
    </row>
    <row r="277" spans="1:14" x14ac:dyDescent="0.2">
      <c r="C277" s="76"/>
      <c r="D277" s="394" t="s">
        <v>305</v>
      </c>
      <c r="E277" s="77"/>
      <c r="F277" s="454">
        <v>0</v>
      </c>
      <c r="G277" s="455"/>
      <c r="H277" s="455"/>
      <c r="I277" s="455"/>
      <c r="J277" s="455"/>
      <c r="K277" s="455"/>
      <c r="L277" s="455"/>
      <c r="M277" s="456"/>
      <c r="N277" s="78"/>
    </row>
    <row r="278" spans="1:14" x14ac:dyDescent="0.2">
      <c r="C278" s="79"/>
      <c r="D278" s="394" t="s">
        <v>605</v>
      </c>
      <c r="E278" s="74"/>
      <c r="F278" s="451">
        <v>0</v>
      </c>
      <c r="G278" s="452"/>
      <c r="H278" s="452"/>
      <c r="I278" s="452"/>
      <c r="J278" s="452"/>
      <c r="K278" s="452"/>
      <c r="L278" s="452"/>
      <c r="M278" s="453"/>
      <c r="N278" s="75"/>
    </row>
    <row r="279" spans="1:14" x14ac:dyDescent="0.2">
      <c r="C279" s="81"/>
      <c r="D279" s="394" t="s">
        <v>606</v>
      </c>
      <c r="E279" s="82"/>
      <c r="F279" s="457">
        <v>0</v>
      </c>
      <c r="G279" s="458"/>
      <c r="H279" s="458"/>
      <c r="I279" s="458"/>
      <c r="J279" s="458"/>
      <c r="K279" s="458"/>
      <c r="L279" s="458"/>
      <c r="M279" s="459"/>
      <c r="N279" s="83"/>
    </row>
    <row r="280" spans="1:14" x14ac:dyDescent="0.2">
      <c r="A280" s="84">
        <v>3</v>
      </c>
      <c r="B280" s="84">
        <v>12</v>
      </c>
      <c r="C280" s="85"/>
      <c r="D280" s="80" t="s">
        <v>91</v>
      </c>
      <c r="E280" s="86"/>
      <c r="F280" s="460"/>
      <c r="G280" s="473"/>
      <c r="H280" s="462"/>
      <c r="I280" s="462"/>
      <c r="J280" s="462"/>
      <c r="K280" s="462"/>
      <c r="L280" s="463"/>
      <c r="M280" s="464"/>
      <c r="N280" s="87"/>
    </row>
    <row r="281" spans="1:14" x14ac:dyDescent="0.2">
      <c r="C281" s="76"/>
      <c r="D281" s="394" t="s">
        <v>305</v>
      </c>
      <c r="E281" s="77"/>
      <c r="F281" s="454">
        <v>0</v>
      </c>
      <c r="G281" s="455"/>
      <c r="H281" s="455"/>
      <c r="I281" s="455"/>
      <c r="J281" s="455"/>
      <c r="K281" s="455"/>
      <c r="L281" s="455"/>
      <c r="M281" s="456"/>
      <c r="N281" s="78"/>
    </row>
    <row r="282" spans="1:14" x14ac:dyDescent="0.2">
      <c r="C282" s="79"/>
      <c r="D282" s="394" t="s">
        <v>605</v>
      </c>
      <c r="E282" s="74"/>
      <c r="F282" s="451">
        <v>0</v>
      </c>
      <c r="G282" s="452"/>
      <c r="H282" s="452"/>
      <c r="I282" s="452"/>
      <c r="J282" s="452"/>
      <c r="K282" s="452"/>
      <c r="L282" s="452"/>
      <c r="M282" s="453"/>
      <c r="N282" s="75"/>
    </row>
    <row r="283" spans="1:14" x14ac:dyDescent="0.2">
      <c r="C283" s="81"/>
      <c r="D283" s="394" t="s">
        <v>606</v>
      </c>
      <c r="E283" s="82"/>
      <c r="F283" s="457">
        <v>0</v>
      </c>
      <c r="G283" s="458"/>
      <c r="H283" s="458"/>
      <c r="I283" s="458"/>
      <c r="J283" s="458"/>
      <c r="K283" s="458"/>
      <c r="L283" s="458"/>
      <c r="M283" s="459"/>
      <c r="N283" s="83"/>
    </row>
    <row r="284" spans="1:14" x14ac:dyDescent="0.2">
      <c r="A284" s="84">
        <v>3</v>
      </c>
      <c r="B284" s="84">
        <v>12</v>
      </c>
      <c r="C284" s="85"/>
      <c r="D284" s="80" t="s">
        <v>92</v>
      </c>
      <c r="E284" s="86"/>
      <c r="F284" s="460"/>
      <c r="G284" s="461"/>
      <c r="H284" s="462"/>
      <c r="I284" s="462"/>
      <c r="J284" s="462"/>
      <c r="K284" s="462"/>
      <c r="L284" s="463"/>
      <c r="M284" s="464"/>
      <c r="N284" s="87"/>
    </row>
    <row r="285" spans="1:14" x14ac:dyDescent="0.2">
      <c r="C285" s="76"/>
      <c r="D285" s="394" t="s">
        <v>305</v>
      </c>
      <c r="E285" s="77"/>
      <c r="F285" s="454">
        <v>0</v>
      </c>
      <c r="G285" s="455"/>
      <c r="H285" s="455"/>
      <c r="I285" s="455"/>
      <c r="J285" s="455"/>
      <c r="K285" s="455"/>
      <c r="L285" s="455"/>
      <c r="M285" s="456"/>
      <c r="N285" s="78"/>
    </row>
    <row r="286" spans="1:14" x14ac:dyDescent="0.2">
      <c r="C286" s="79"/>
      <c r="D286" s="394" t="s">
        <v>605</v>
      </c>
      <c r="E286" s="74"/>
      <c r="F286" s="451">
        <v>0</v>
      </c>
      <c r="G286" s="452"/>
      <c r="H286" s="452"/>
      <c r="I286" s="452"/>
      <c r="J286" s="452"/>
      <c r="K286" s="452"/>
      <c r="L286" s="452"/>
      <c r="M286" s="453"/>
      <c r="N286" s="75"/>
    </row>
    <row r="287" spans="1:14" x14ac:dyDescent="0.2">
      <c r="C287" s="81"/>
      <c r="D287" s="394" t="s">
        <v>606</v>
      </c>
      <c r="E287" s="82"/>
      <c r="F287" s="457">
        <v>0</v>
      </c>
      <c r="G287" s="458"/>
      <c r="H287" s="458"/>
      <c r="I287" s="458"/>
      <c r="J287" s="458"/>
      <c r="K287" s="458"/>
      <c r="L287" s="458"/>
      <c r="M287" s="459"/>
      <c r="N287" s="83"/>
    </row>
    <row r="288" spans="1:14" x14ac:dyDescent="0.2">
      <c r="A288" s="84">
        <v>3</v>
      </c>
      <c r="B288" s="84">
        <v>12</v>
      </c>
      <c r="C288" s="85"/>
      <c r="D288" s="80" t="s">
        <v>93</v>
      </c>
      <c r="E288" s="86"/>
      <c r="F288" s="460"/>
      <c r="G288" s="461"/>
      <c r="H288" s="462"/>
      <c r="I288" s="462"/>
      <c r="J288" s="462"/>
      <c r="K288" s="462"/>
      <c r="L288" s="463"/>
      <c r="M288" s="464"/>
      <c r="N288" s="87"/>
    </row>
    <row r="289" spans="1:17" x14ac:dyDescent="0.2">
      <c r="C289" s="76"/>
      <c r="D289" s="394" t="s">
        <v>305</v>
      </c>
      <c r="E289" s="77"/>
      <c r="F289" s="454">
        <v>1</v>
      </c>
      <c r="G289" s="455"/>
      <c r="H289" s="455"/>
      <c r="I289" s="455"/>
      <c r="J289" s="455"/>
      <c r="K289" s="455"/>
      <c r="L289" s="455"/>
      <c r="M289" s="456"/>
      <c r="N289" s="78"/>
    </row>
    <row r="290" spans="1:17" x14ac:dyDescent="0.2">
      <c r="C290" s="79"/>
      <c r="D290" s="394" t="s">
        <v>605</v>
      </c>
      <c r="E290" s="74"/>
      <c r="F290" s="451">
        <v>0</v>
      </c>
      <c r="G290" s="452"/>
      <c r="H290" s="452"/>
      <c r="I290" s="452"/>
      <c r="J290" s="452"/>
      <c r="K290" s="452"/>
      <c r="L290" s="452"/>
      <c r="M290" s="453"/>
      <c r="N290" s="75"/>
    </row>
    <row r="291" spans="1:17" x14ac:dyDescent="0.2">
      <c r="C291" s="81"/>
      <c r="D291" s="394" t="s">
        <v>606</v>
      </c>
      <c r="E291" s="82"/>
      <c r="F291" s="457">
        <v>0</v>
      </c>
      <c r="G291" s="458"/>
      <c r="H291" s="458"/>
      <c r="I291" s="458"/>
      <c r="J291" s="458"/>
      <c r="K291" s="458"/>
      <c r="L291" s="458"/>
      <c r="M291" s="459"/>
      <c r="N291" s="83"/>
    </row>
    <row r="292" spans="1:17" x14ac:dyDescent="0.2">
      <c r="A292" s="84">
        <v>3</v>
      </c>
      <c r="B292" s="84">
        <v>12</v>
      </c>
      <c r="C292" s="85"/>
      <c r="D292" s="80" t="s">
        <v>94</v>
      </c>
      <c r="E292" s="86"/>
      <c r="F292" s="465"/>
      <c r="G292" s="466"/>
      <c r="H292" s="467"/>
      <c r="I292" s="467"/>
      <c r="J292" s="467"/>
      <c r="K292" s="467"/>
      <c r="L292" s="468"/>
      <c r="M292" s="469"/>
      <c r="N292" s="86"/>
    </row>
    <row r="293" spans="1:17" x14ac:dyDescent="0.2">
      <c r="C293" s="76"/>
      <c r="D293" s="394" t="s">
        <v>305</v>
      </c>
      <c r="E293" s="77"/>
      <c r="F293" s="454">
        <v>1</v>
      </c>
      <c r="G293" s="455"/>
      <c r="H293" s="455"/>
      <c r="I293" s="455"/>
      <c r="J293" s="455"/>
      <c r="K293" s="455"/>
      <c r="L293" s="455"/>
      <c r="M293" s="456"/>
      <c r="N293" s="396"/>
    </row>
    <row r="294" spans="1:17" x14ac:dyDescent="0.2">
      <c r="C294" s="79"/>
      <c r="D294" s="394" t="s">
        <v>605</v>
      </c>
      <c r="E294" s="74"/>
      <c r="F294" s="451">
        <v>0</v>
      </c>
      <c r="G294" s="452"/>
      <c r="H294" s="452"/>
      <c r="I294" s="452"/>
      <c r="J294" s="452"/>
      <c r="K294" s="452"/>
      <c r="L294" s="452"/>
      <c r="M294" s="453"/>
      <c r="N294" s="74"/>
    </row>
    <row r="295" spans="1:17" ht="13.5" thickBot="1" x14ac:dyDescent="0.25">
      <c r="C295" s="81"/>
      <c r="D295" s="397" t="s">
        <v>606</v>
      </c>
      <c r="E295" s="398"/>
      <c r="F295" s="474">
        <v>0</v>
      </c>
      <c r="G295" s="475"/>
      <c r="H295" s="475"/>
      <c r="I295" s="475"/>
      <c r="J295" s="475"/>
      <c r="K295" s="475"/>
      <c r="L295" s="475"/>
      <c r="M295" s="476"/>
      <c r="N295" s="398"/>
    </row>
    <row r="296" spans="1:17" x14ac:dyDescent="0.2">
      <c r="A296" s="84">
        <v>3</v>
      </c>
      <c r="B296" s="84">
        <v>12</v>
      </c>
      <c r="C296" s="85"/>
      <c r="D296" s="80" t="s">
        <v>95</v>
      </c>
      <c r="E296" s="86"/>
      <c r="F296" s="465"/>
      <c r="G296" s="466"/>
      <c r="H296" s="467"/>
      <c r="I296" s="467"/>
      <c r="J296" s="467"/>
      <c r="K296" s="467"/>
      <c r="L296" s="468"/>
      <c r="M296" s="469"/>
      <c r="N296" s="86"/>
    </row>
    <row r="297" spans="1:17" x14ac:dyDescent="0.2">
      <c r="C297" s="76"/>
      <c r="D297" s="394" t="s">
        <v>305</v>
      </c>
      <c r="E297" s="77"/>
      <c r="F297" s="454">
        <v>1</v>
      </c>
      <c r="G297" s="455"/>
      <c r="H297" s="455"/>
      <c r="I297" s="455"/>
      <c r="J297" s="455"/>
      <c r="K297" s="455"/>
      <c r="L297" s="455"/>
      <c r="M297" s="456"/>
      <c r="N297" s="396"/>
    </row>
    <row r="298" spans="1:17" x14ac:dyDescent="0.2">
      <c r="C298" s="79"/>
      <c r="D298" s="394" t="s">
        <v>605</v>
      </c>
      <c r="E298" s="74"/>
      <c r="F298" s="451">
        <v>0</v>
      </c>
      <c r="G298" s="452"/>
      <c r="H298" s="452"/>
      <c r="I298" s="452"/>
      <c r="J298" s="452"/>
      <c r="K298" s="452"/>
      <c r="L298" s="452"/>
      <c r="M298" s="453"/>
      <c r="N298" s="74"/>
    </row>
    <row r="299" spans="1:17" ht="13.5" thickBot="1" x14ac:dyDescent="0.25">
      <c r="C299" s="81"/>
      <c r="D299" s="397" t="s">
        <v>606</v>
      </c>
      <c r="E299" s="398"/>
      <c r="F299" s="474">
        <v>0</v>
      </c>
      <c r="G299" s="475"/>
      <c r="H299" s="475"/>
      <c r="I299" s="475"/>
      <c r="J299" s="475"/>
      <c r="K299" s="475"/>
      <c r="L299" s="475"/>
      <c r="M299" s="476"/>
      <c r="N299" s="398"/>
    </row>
    <row r="300" spans="1:17" ht="12.75" customHeight="1" x14ac:dyDescent="0.2">
      <c r="A300" s="84">
        <v>3</v>
      </c>
      <c r="B300" s="84">
        <v>12</v>
      </c>
      <c r="C300" s="85"/>
      <c r="D300" s="876" t="s">
        <v>608</v>
      </c>
      <c r="E300" s="876"/>
      <c r="F300" s="876"/>
      <c r="G300" s="876"/>
      <c r="H300" s="876"/>
      <c r="I300" s="876"/>
      <c r="J300" s="876"/>
      <c r="K300" s="876"/>
      <c r="L300" s="876"/>
      <c r="M300" s="876"/>
      <c r="N300" s="876"/>
      <c r="O300" s="399"/>
      <c r="P300" s="399"/>
      <c r="Q300" s="399"/>
    </row>
    <row r="301" spans="1:17" ht="13.5" thickBot="1" x14ac:dyDescent="0.25">
      <c r="A301" s="84"/>
      <c r="B301" s="84"/>
      <c r="C301" s="88"/>
      <c r="D301" s="864"/>
      <c r="E301" s="864"/>
      <c r="F301" s="864"/>
      <c r="G301" s="864"/>
      <c r="H301" s="864"/>
      <c r="I301" s="864"/>
      <c r="J301" s="864"/>
      <c r="K301" s="864"/>
      <c r="L301" s="864"/>
      <c r="M301" s="864"/>
      <c r="N301" s="864"/>
      <c r="O301" s="399"/>
      <c r="P301" s="399"/>
      <c r="Q301" s="399"/>
    </row>
    <row r="302" spans="1:17" ht="12.75" customHeight="1" x14ac:dyDescent="0.2">
      <c r="A302" s="84"/>
      <c r="B302" s="84"/>
      <c r="C302" s="79"/>
      <c r="D302" s="864" t="s">
        <v>371</v>
      </c>
      <c r="E302" s="864"/>
      <c r="F302" s="864"/>
      <c r="G302" s="864"/>
      <c r="H302" s="864"/>
      <c r="I302" s="864"/>
      <c r="J302" s="864"/>
      <c r="K302" s="864"/>
      <c r="L302" s="864"/>
      <c r="M302" s="864"/>
      <c r="N302" s="864"/>
      <c r="O302" s="399"/>
      <c r="P302" s="399"/>
    </row>
    <row r="303" spans="1:17" ht="12.75" customHeight="1" x14ac:dyDescent="0.2">
      <c r="A303" s="84"/>
      <c r="B303" s="84"/>
      <c r="C303" s="92"/>
      <c r="D303" s="399" t="s">
        <v>620</v>
      </c>
      <c r="E303" s="399"/>
      <c r="F303" s="399"/>
      <c r="G303" s="399"/>
      <c r="H303" s="399"/>
      <c r="I303" s="399"/>
      <c r="J303" s="399"/>
      <c r="K303" s="399"/>
      <c r="L303" s="399"/>
      <c r="M303" s="399"/>
      <c r="N303" s="399"/>
      <c r="O303" s="399"/>
      <c r="P303" s="399"/>
    </row>
    <row r="304" spans="1:17" x14ac:dyDescent="0.2">
      <c r="A304" s="84">
        <v>4</v>
      </c>
      <c r="B304" s="84">
        <v>13</v>
      </c>
      <c r="C304" s="85"/>
      <c r="D304" s="100"/>
      <c r="E304" s="94"/>
      <c r="F304" s="95"/>
      <c r="G304" s="96"/>
      <c r="H304" s="97"/>
      <c r="I304" s="97"/>
      <c r="J304" s="97"/>
      <c r="K304" s="97"/>
      <c r="L304" s="95"/>
      <c r="M304" s="97"/>
      <c r="N304" s="94"/>
    </row>
    <row r="305" spans="1:14" x14ac:dyDescent="0.2">
      <c r="A305" s="84">
        <v>4</v>
      </c>
      <c r="B305" s="84">
        <v>13</v>
      </c>
      <c r="C305" s="85"/>
      <c r="D305" s="102"/>
      <c r="E305" s="94"/>
      <c r="F305" s="95"/>
      <c r="G305" s="96"/>
      <c r="H305" s="97"/>
      <c r="I305" s="97"/>
      <c r="J305" s="97"/>
      <c r="K305" s="97"/>
      <c r="L305" s="95"/>
      <c r="M305" s="97"/>
      <c r="N305" s="94"/>
    </row>
    <row r="306" spans="1:14" x14ac:dyDescent="0.2">
      <c r="A306" s="84"/>
      <c r="B306" s="84"/>
      <c r="C306" s="85"/>
      <c r="D306" s="99"/>
      <c r="E306" s="101"/>
      <c r="F306" s="101"/>
      <c r="G306" s="101"/>
      <c r="H306" s="101"/>
      <c r="I306" s="101"/>
      <c r="J306" s="101"/>
      <c r="K306" s="101"/>
      <c r="L306" s="101"/>
      <c r="M306" s="101"/>
      <c r="N306" s="101"/>
    </row>
    <row r="307" spans="1:14" x14ac:dyDescent="0.2">
      <c r="A307" s="84">
        <v>4</v>
      </c>
      <c r="B307" s="84">
        <v>15</v>
      </c>
      <c r="C307" s="85"/>
      <c r="D307" s="99"/>
      <c r="E307" s="94"/>
      <c r="F307" s="103"/>
      <c r="G307" s="104"/>
      <c r="H307" s="105"/>
      <c r="I307" s="105"/>
      <c r="J307" s="105"/>
      <c r="K307" s="105"/>
      <c r="L307" s="103"/>
      <c r="M307" s="105"/>
      <c r="N307" s="94"/>
    </row>
    <row r="308" spans="1:14" x14ac:dyDescent="0.2">
      <c r="A308" s="84">
        <v>4</v>
      </c>
      <c r="B308" s="84">
        <v>15</v>
      </c>
      <c r="C308" s="85"/>
      <c r="D308" s="102"/>
      <c r="E308" s="94"/>
      <c r="F308" s="103"/>
      <c r="G308" s="104"/>
      <c r="H308" s="105"/>
      <c r="I308" s="105"/>
      <c r="J308" s="105"/>
      <c r="K308" s="105"/>
      <c r="L308" s="103"/>
      <c r="M308" s="105"/>
      <c r="N308" s="94"/>
    </row>
    <row r="309" spans="1:14" x14ac:dyDescent="0.2">
      <c r="A309" s="84">
        <v>4</v>
      </c>
      <c r="B309" s="84">
        <v>15</v>
      </c>
      <c r="C309" s="85"/>
      <c r="D309" s="99"/>
      <c r="E309" s="94"/>
      <c r="F309" s="95"/>
      <c r="G309" s="96"/>
      <c r="H309" s="97"/>
      <c r="I309" s="97"/>
      <c r="J309" s="97"/>
      <c r="K309" s="97"/>
      <c r="L309" s="95"/>
      <c r="M309" s="97"/>
      <c r="N309" s="94"/>
    </row>
    <row r="310" spans="1:14" x14ac:dyDescent="0.2">
      <c r="A310" s="84">
        <v>4</v>
      </c>
      <c r="B310" s="84">
        <v>15</v>
      </c>
      <c r="C310" s="85"/>
      <c r="D310" s="99"/>
      <c r="E310" s="94"/>
      <c r="F310" s="95"/>
      <c r="G310" s="96"/>
      <c r="H310" s="97"/>
      <c r="I310" s="97"/>
      <c r="J310" s="97"/>
      <c r="K310" s="97"/>
      <c r="L310" s="95"/>
      <c r="M310" s="97"/>
      <c r="N310" s="94"/>
    </row>
    <row r="311" spans="1:14" x14ac:dyDescent="0.2">
      <c r="A311" s="84">
        <v>4</v>
      </c>
      <c r="B311" s="84">
        <v>15</v>
      </c>
      <c r="C311" s="85"/>
      <c r="D311" s="99"/>
      <c r="E311" s="94"/>
      <c r="F311" s="95"/>
      <c r="G311" s="96"/>
      <c r="H311" s="97"/>
      <c r="I311" s="97"/>
      <c r="J311" s="97"/>
      <c r="K311" s="97"/>
      <c r="L311" s="95"/>
      <c r="M311" s="97"/>
      <c r="N311" s="94"/>
    </row>
    <row r="312" spans="1:14" x14ac:dyDescent="0.2">
      <c r="A312" s="84">
        <v>4</v>
      </c>
      <c r="B312" s="84">
        <v>15</v>
      </c>
      <c r="C312" s="85"/>
      <c r="D312" s="99"/>
      <c r="E312" s="94"/>
      <c r="F312" s="95"/>
      <c r="G312" s="96"/>
      <c r="H312" s="97"/>
      <c r="I312" s="97"/>
      <c r="J312" s="97"/>
      <c r="K312" s="97"/>
      <c r="L312" s="95"/>
      <c r="M312" s="97"/>
      <c r="N312" s="94"/>
    </row>
    <row r="313" spans="1:14" x14ac:dyDescent="0.2">
      <c r="A313" s="84"/>
      <c r="B313" s="84"/>
      <c r="C313" s="85"/>
      <c r="D313" s="99"/>
      <c r="E313" s="94"/>
      <c r="F313" s="95"/>
      <c r="G313" s="96"/>
      <c r="H313" s="97"/>
      <c r="I313" s="97"/>
      <c r="J313" s="97"/>
      <c r="K313" s="97"/>
      <c r="L313" s="95"/>
      <c r="M313" s="97"/>
      <c r="N313" s="94"/>
    </row>
    <row r="314" spans="1:14" x14ac:dyDescent="0.2">
      <c r="A314" s="84"/>
      <c r="B314" s="84"/>
      <c r="C314" s="79"/>
      <c r="D314" s="99"/>
      <c r="E314" s="101"/>
      <c r="F314" s="101"/>
      <c r="G314" s="101"/>
      <c r="H314" s="101"/>
      <c r="I314" s="101"/>
      <c r="J314" s="101"/>
      <c r="K314" s="101"/>
      <c r="L314" s="101"/>
      <c r="M314" s="101"/>
      <c r="N314" s="101"/>
    </row>
    <row r="315" spans="1:14" x14ac:dyDescent="0.2">
      <c r="A315" s="84"/>
      <c r="B315" s="84"/>
      <c r="C315" s="92"/>
      <c r="D315" s="99"/>
      <c r="E315" s="101"/>
      <c r="F315" s="101"/>
      <c r="G315" s="101"/>
      <c r="H315" s="101"/>
      <c r="I315" s="101"/>
      <c r="J315" s="101"/>
      <c r="K315" s="101"/>
      <c r="L315" s="101"/>
      <c r="M315" s="101"/>
      <c r="N315" s="101"/>
    </row>
    <row r="316" spans="1:14" x14ac:dyDescent="0.2">
      <c r="A316" s="84">
        <v>5</v>
      </c>
      <c r="B316" s="84">
        <v>16</v>
      </c>
      <c r="C316" s="85"/>
      <c r="D316" s="100"/>
      <c r="E316" s="94"/>
      <c r="F316" s="95"/>
      <c r="G316" s="96"/>
      <c r="H316" s="97"/>
      <c r="I316" s="97"/>
      <c r="J316" s="97"/>
      <c r="K316" s="97"/>
      <c r="L316" s="95"/>
      <c r="M316" s="97"/>
      <c r="N316" s="94"/>
    </row>
    <row r="317" spans="1:14" x14ac:dyDescent="0.2">
      <c r="A317" s="84">
        <v>5</v>
      </c>
      <c r="B317" s="84">
        <v>16</v>
      </c>
      <c r="C317" s="85"/>
      <c r="D317" s="102"/>
      <c r="E317" s="94"/>
      <c r="F317" s="95"/>
      <c r="G317" s="96"/>
      <c r="H317" s="97"/>
      <c r="I317" s="97"/>
      <c r="J317" s="97"/>
      <c r="K317" s="97"/>
      <c r="L317" s="95"/>
      <c r="M317" s="97"/>
      <c r="N317" s="94"/>
    </row>
    <row r="318" spans="1:14" x14ac:dyDescent="0.2">
      <c r="A318" s="84">
        <v>5</v>
      </c>
      <c r="B318" s="84">
        <v>16</v>
      </c>
      <c r="C318" s="85"/>
      <c r="D318" s="99"/>
      <c r="E318" s="94"/>
      <c r="F318" s="103"/>
      <c r="G318" s="104"/>
      <c r="H318" s="105"/>
      <c r="I318" s="105"/>
      <c r="J318" s="105"/>
      <c r="K318" s="105"/>
      <c r="L318" s="103"/>
      <c r="M318" s="105"/>
      <c r="N318" s="94"/>
    </row>
    <row r="319" spans="1:14" x14ac:dyDescent="0.2">
      <c r="A319" s="84"/>
      <c r="B319" s="84"/>
      <c r="C319" s="85"/>
      <c r="D319" s="99"/>
      <c r="E319" s="101"/>
      <c r="F319" s="101"/>
      <c r="G319" s="101"/>
      <c r="H319" s="101"/>
      <c r="I319" s="101"/>
      <c r="J319" s="101"/>
      <c r="K319" s="101"/>
      <c r="L319" s="101"/>
      <c r="M319" s="101"/>
      <c r="N319" s="101"/>
    </row>
    <row r="320" spans="1:14" x14ac:dyDescent="0.2">
      <c r="A320" s="84">
        <v>5</v>
      </c>
      <c r="B320" s="84">
        <v>17</v>
      </c>
      <c r="C320" s="85"/>
      <c r="D320" s="99"/>
      <c r="E320" s="94"/>
      <c r="F320" s="95"/>
      <c r="G320" s="96"/>
      <c r="H320" s="97"/>
      <c r="I320" s="97"/>
      <c r="J320" s="97"/>
      <c r="K320" s="97"/>
      <c r="L320" s="95"/>
      <c r="M320" s="97"/>
      <c r="N320" s="94"/>
    </row>
    <row r="321" spans="1:14" x14ac:dyDescent="0.2">
      <c r="A321" s="84"/>
      <c r="B321" s="84"/>
      <c r="C321" s="85"/>
      <c r="D321" s="102"/>
      <c r="E321" s="101"/>
      <c r="F321" s="101"/>
      <c r="G321" s="101"/>
      <c r="H321" s="101"/>
      <c r="I321" s="101"/>
      <c r="J321" s="101"/>
      <c r="K321" s="101"/>
      <c r="L321" s="101"/>
      <c r="M321" s="101"/>
      <c r="N321" s="101"/>
    </row>
    <row r="322" spans="1:14" ht="13.5" thickBot="1" x14ac:dyDescent="0.25">
      <c r="A322" s="84">
        <v>5</v>
      </c>
      <c r="B322" s="84">
        <v>18</v>
      </c>
      <c r="C322" s="88"/>
      <c r="D322" s="99"/>
      <c r="E322" s="94"/>
      <c r="F322" s="103"/>
      <c r="G322" s="104"/>
      <c r="H322" s="105"/>
      <c r="I322" s="105"/>
      <c r="J322" s="105"/>
      <c r="K322" s="105"/>
      <c r="L322" s="103"/>
      <c r="M322" s="105"/>
      <c r="N322" s="94"/>
    </row>
    <row r="323" spans="1:14" x14ac:dyDescent="0.2">
      <c r="C323" s="93" t="s">
        <v>147</v>
      </c>
      <c r="D323" s="102"/>
      <c r="E323" s="106"/>
      <c r="F323" s="106"/>
      <c r="G323" s="106"/>
      <c r="H323" s="106"/>
      <c r="I323" s="106"/>
      <c r="J323" s="106"/>
      <c r="K323" s="106"/>
      <c r="L323" s="106"/>
      <c r="M323" s="106"/>
      <c r="N323" s="106"/>
    </row>
    <row r="324" spans="1:14" x14ac:dyDescent="0.2">
      <c r="C324" s="98" t="s">
        <v>148</v>
      </c>
      <c r="D324" s="99"/>
    </row>
    <row r="325" spans="1:14" x14ac:dyDescent="0.2">
      <c r="C325" s="98"/>
      <c r="D325" s="106"/>
    </row>
  </sheetData>
  <mergeCells count="7">
    <mergeCell ref="D302:N302"/>
    <mergeCell ref="C5:C6"/>
    <mergeCell ref="D5:D6"/>
    <mergeCell ref="E5:E6"/>
    <mergeCell ref="F5:M5"/>
    <mergeCell ref="N5:N6"/>
    <mergeCell ref="D300:N301"/>
  </mergeCells>
  <pageMargins left="0.39370078740157483" right="0.39370078740157483" top="0.39370078740157483" bottom="0.39370078740157483" header="0.19685039370078741" footer="0.51181102362204722"/>
  <pageSetup paperSize="119" scale="90" orientation="landscape" r:id="rId1"/>
  <rowBreaks count="8" manualBreakCount="8">
    <brk id="43" min="3" max="13" man="1"/>
    <brk id="79" min="3" max="13" man="1"/>
    <brk id="115" min="3" max="13" man="1"/>
    <brk id="151" min="3" max="13" man="1"/>
    <brk id="187" min="3" max="13" man="1"/>
    <brk id="223" min="3" max="13" man="1"/>
    <brk id="259" min="3" max="13" man="1"/>
    <brk id="295" min="3"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22"/>
  <sheetViews>
    <sheetView workbookViewId="0">
      <selection activeCell="D25" sqref="D25"/>
    </sheetView>
  </sheetViews>
  <sheetFormatPr baseColWidth="10" defaultColWidth="11.42578125" defaultRowHeight="12.75" x14ac:dyDescent="0.2"/>
  <cols>
    <col min="1" max="1" width="21.7109375" style="168" customWidth="1"/>
    <col min="2" max="2" width="7.42578125" style="168" customWidth="1"/>
    <col min="3" max="3" width="4.28515625" style="169" bestFit="1" customWidth="1"/>
    <col min="4" max="4" width="7.140625" style="169" customWidth="1"/>
    <col min="5" max="5" width="6.7109375" style="168" customWidth="1"/>
    <col min="6" max="6" width="7.140625" style="168" customWidth="1"/>
    <col min="7" max="8" width="6.7109375" style="168" customWidth="1"/>
    <col min="9" max="10" width="7.140625" style="168" customWidth="1"/>
    <col min="11" max="11" width="8.42578125" style="168" customWidth="1"/>
    <col min="12" max="12" width="6.7109375" style="168" customWidth="1"/>
    <col min="13" max="15" width="7.140625" style="168" customWidth="1"/>
    <col min="16" max="16" width="6.7109375" style="170" customWidth="1"/>
    <col min="17" max="17" width="8" style="171" customWidth="1"/>
    <col min="18" max="16384" width="11.42578125" style="20"/>
  </cols>
  <sheetData>
    <row r="1" spans="1:18" s="107" customFormat="1" x14ac:dyDescent="0.2">
      <c r="A1" s="638" t="s">
        <v>151</v>
      </c>
      <c r="B1" s="639"/>
      <c r="C1" s="639"/>
      <c r="D1" s="639"/>
      <c r="E1" s="639"/>
      <c r="F1" s="639"/>
      <c r="G1" s="639"/>
      <c r="H1" s="639"/>
      <c r="I1" s="639"/>
      <c r="J1" s="639"/>
      <c r="K1" s="639"/>
      <c r="L1" s="639"/>
      <c r="M1" s="639"/>
      <c r="N1" s="639"/>
      <c r="O1" s="638"/>
      <c r="P1" s="639"/>
      <c r="Q1" s="640" t="s">
        <v>613</v>
      </c>
      <c r="R1" s="639"/>
    </row>
    <row r="2" spans="1:18" s="108" customFormat="1" x14ac:dyDescent="0.2">
      <c r="A2" s="639" t="s">
        <v>152</v>
      </c>
      <c r="B2" s="639"/>
      <c r="C2" s="639"/>
      <c r="D2" s="639"/>
      <c r="E2" s="639"/>
      <c r="F2" s="639"/>
      <c r="G2" s="639"/>
      <c r="H2" s="639"/>
      <c r="I2" s="639"/>
      <c r="J2" s="639"/>
      <c r="K2" s="639"/>
      <c r="L2" s="639"/>
      <c r="M2" s="639"/>
      <c r="N2" s="639"/>
      <c r="O2" s="639"/>
      <c r="P2" s="639"/>
      <c r="Q2" s="639"/>
      <c r="R2" s="639"/>
    </row>
    <row r="3" spans="1:18" s="108" customFormat="1" ht="13.5" thickBot="1" x14ac:dyDescent="0.25">
      <c r="A3" s="109">
        <v>2015</v>
      </c>
      <c r="B3" s="109"/>
      <c r="C3" s="109"/>
      <c r="D3" s="109"/>
      <c r="E3" s="109"/>
      <c r="F3" s="109"/>
      <c r="G3" s="109"/>
      <c r="H3" s="109"/>
      <c r="I3" s="109"/>
      <c r="J3" s="109"/>
      <c r="K3" s="109"/>
      <c r="L3" s="109"/>
      <c r="M3" s="109"/>
      <c r="N3" s="109"/>
      <c r="O3" s="109"/>
      <c r="P3" s="109"/>
      <c r="Q3" s="109"/>
    </row>
    <row r="4" spans="1:18" s="117" customFormat="1" ht="12.75" customHeight="1" x14ac:dyDescent="0.2">
      <c r="A4" s="110"/>
      <c r="B4" s="111"/>
      <c r="C4" s="112" t="s">
        <v>153</v>
      </c>
      <c r="D4" s="113"/>
      <c r="E4" s="114"/>
      <c r="F4" s="114"/>
      <c r="G4" s="114"/>
      <c r="H4" s="114"/>
      <c r="I4" s="114"/>
      <c r="J4" s="114"/>
      <c r="K4" s="114"/>
      <c r="L4" s="114"/>
      <c r="M4" s="114"/>
      <c r="N4" s="114"/>
      <c r="O4" s="114"/>
      <c r="P4" s="115"/>
      <c r="Q4" s="116" t="s">
        <v>154</v>
      </c>
    </row>
    <row r="5" spans="1:18" s="117" customFormat="1" ht="12.75" customHeight="1" x14ac:dyDescent="0.2">
      <c r="A5" s="118"/>
      <c r="B5" s="119" t="s">
        <v>155</v>
      </c>
      <c r="C5" s="120"/>
      <c r="D5" s="121"/>
      <c r="E5" s="122"/>
      <c r="F5" s="122"/>
      <c r="G5" s="122"/>
      <c r="H5" s="122"/>
      <c r="I5" s="122"/>
      <c r="J5" s="122"/>
      <c r="K5" s="123" t="s">
        <v>156</v>
      </c>
      <c r="L5" s="877" t="s">
        <v>157</v>
      </c>
      <c r="M5" s="878"/>
      <c r="N5" s="878"/>
      <c r="O5" s="878"/>
      <c r="P5" s="879"/>
      <c r="Q5" s="124" t="s">
        <v>21</v>
      </c>
    </row>
    <row r="6" spans="1:18" s="117" customFormat="1" ht="11.25" x14ac:dyDescent="0.2">
      <c r="A6" s="125" t="s">
        <v>5</v>
      </c>
      <c r="B6" s="119" t="s">
        <v>154</v>
      </c>
      <c r="C6" s="126" t="s">
        <v>184</v>
      </c>
      <c r="D6" s="127" t="s">
        <v>6</v>
      </c>
      <c r="E6" s="128" t="s">
        <v>10</v>
      </c>
      <c r="F6" s="129" t="s">
        <v>8</v>
      </c>
      <c r="G6" s="128" t="s">
        <v>7</v>
      </c>
      <c r="H6" s="128" t="s">
        <v>159</v>
      </c>
      <c r="I6" s="128" t="s">
        <v>20</v>
      </c>
      <c r="J6" s="129" t="s">
        <v>160</v>
      </c>
      <c r="K6" s="130" t="s">
        <v>161</v>
      </c>
      <c r="L6" s="131" t="s">
        <v>158</v>
      </c>
      <c r="M6" s="132" t="s">
        <v>162</v>
      </c>
      <c r="N6" s="133"/>
      <c r="O6" s="129" t="s">
        <v>163</v>
      </c>
      <c r="P6" s="134" t="s">
        <v>164</v>
      </c>
      <c r="Q6" s="124" t="s">
        <v>165</v>
      </c>
    </row>
    <row r="7" spans="1:18" s="117" customFormat="1" ht="12" thickBot="1" x14ac:dyDescent="0.25">
      <c r="A7" s="135"/>
      <c r="B7" s="136"/>
      <c r="C7" s="507" t="s">
        <v>137</v>
      </c>
      <c r="D7" s="137" t="s">
        <v>370</v>
      </c>
      <c r="E7" s="138" t="s">
        <v>166</v>
      </c>
      <c r="F7" s="138" t="s">
        <v>167</v>
      </c>
      <c r="G7" s="138" t="s">
        <v>168</v>
      </c>
      <c r="H7" s="139" t="s">
        <v>169</v>
      </c>
      <c r="I7" s="138" t="s">
        <v>154</v>
      </c>
      <c r="J7" s="138" t="s">
        <v>170</v>
      </c>
      <c r="K7" s="140" t="s">
        <v>171</v>
      </c>
      <c r="L7" s="141" t="s">
        <v>137</v>
      </c>
      <c r="M7" s="142" t="s">
        <v>9</v>
      </c>
      <c r="N7" s="142" t="s">
        <v>172</v>
      </c>
      <c r="O7" s="138" t="s">
        <v>173</v>
      </c>
      <c r="P7" s="142" t="s">
        <v>174</v>
      </c>
      <c r="Q7" s="143" t="s">
        <v>175</v>
      </c>
    </row>
    <row r="8" spans="1:18" s="152" customFormat="1" ht="9.75" customHeight="1" x14ac:dyDescent="0.25">
      <c r="A8" s="144"/>
      <c r="B8" s="145"/>
      <c r="C8" s="146"/>
      <c r="D8" s="147"/>
      <c r="E8" s="147"/>
      <c r="F8" s="147"/>
      <c r="G8" s="147"/>
      <c r="H8" s="147"/>
      <c r="I8" s="147"/>
      <c r="J8" s="147"/>
      <c r="K8" s="148"/>
      <c r="L8" s="149"/>
      <c r="M8" s="147"/>
      <c r="N8" s="147"/>
      <c r="O8" s="147"/>
      <c r="P8" s="150"/>
      <c r="Q8" s="151"/>
    </row>
    <row r="9" spans="1:18" s="27" customFormat="1" ht="12.75" customHeight="1" x14ac:dyDescent="0.2">
      <c r="A9" s="21" t="s">
        <v>23</v>
      </c>
      <c r="B9" s="51"/>
      <c r="C9" s="52"/>
      <c r="D9" s="23"/>
      <c r="E9" s="23"/>
      <c r="F9" s="23"/>
      <c r="G9" s="23"/>
      <c r="H9" s="23"/>
      <c r="I9" s="23"/>
      <c r="J9" s="23"/>
      <c r="K9" s="53"/>
      <c r="L9" s="54"/>
      <c r="M9" s="23"/>
      <c r="N9" s="23"/>
      <c r="O9" s="23"/>
      <c r="P9" s="25"/>
      <c r="Q9" s="26"/>
    </row>
    <row r="10" spans="1:18" ht="9" customHeight="1" x14ac:dyDescent="0.2">
      <c r="A10" s="642"/>
      <c r="B10" s="643"/>
      <c r="C10" s="644"/>
      <c r="D10" s="615"/>
      <c r="E10" s="615"/>
      <c r="F10" s="615"/>
      <c r="G10" s="615"/>
      <c r="H10" s="615"/>
      <c r="I10" s="615"/>
      <c r="J10" s="615"/>
      <c r="K10" s="543"/>
      <c r="L10" s="544"/>
      <c r="M10" s="615"/>
      <c r="N10" s="615"/>
      <c r="O10" s="615"/>
      <c r="P10" s="624"/>
      <c r="Q10" s="625"/>
    </row>
    <row r="11" spans="1:18" x14ac:dyDescent="0.2">
      <c r="A11" s="534" t="s">
        <v>24</v>
      </c>
      <c r="B11" s="643">
        <f>C11+L11+Q11</f>
        <v>0</v>
      </c>
      <c r="C11" s="644">
        <f>SUM(D11:K11)</f>
        <v>0</v>
      </c>
      <c r="D11" s="615">
        <v>0</v>
      </c>
      <c r="E11" s="615">
        <v>0</v>
      </c>
      <c r="F11" s="615">
        <v>0</v>
      </c>
      <c r="G11" s="615">
        <v>0</v>
      </c>
      <c r="H11" s="615">
        <v>0</v>
      </c>
      <c r="I11" s="615">
        <v>0</v>
      </c>
      <c r="J11" s="615">
        <v>0</v>
      </c>
      <c r="K11" s="543">
        <v>0</v>
      </c>
      <c r="L11" s="544">
        <f>SUM(M11:P11)</f>
        <v>0</v>
      </c>
      <c r="M11" s="615">
        <v>0</v>
      </c>
      <c r="N11" s="615">
        <v>0</v>
      </c>
      <c r="O11" s="615">
        <v>0</v>
      </c>
      <c r="P11" s="624">
        <v>0</v>
      </c>
      <c r="Q11" s="625">
        <v>0</v>
      </c>
    </row>
    <row r="12" spans="1:18" x14ac:dyDescent="0.2">
      <c r="A12" s="534" t="s">
        <v>25</v>
      </c>
      <c r="B12" s="643">
        <f t="shared" ref="B12:B27" si="0">C12+L12+Q12</f>
        <v>3</v>
      </c>
      <c r="C12" s="644">
        <f t="shared" ref="C12:C47" si="1">SUM(D12:K12)</f>
        <v>3</v>
      </c>
      <c r="D12" s="615">
        <v>3</v>
      </c>
      <c r="E12" s="615">
        <v>0</v>
      </c>
      <c r="F12" s="615">
        <v>0</v>
      </c>
      <c r="G12" s="615">
        <v>0</v>
      </c>
      <c r="H12" s="615">
        <v>0</v>
      </c>
      <c r="I12" s="615">
        <v>0</v>
      </c>
      <c r="J12" s="615">
        <v>0</v>
      </c>
      <c r="K12" s="543">
        <v>0</v>
      </c>
      <c r="L12" s="544">
        <f t="shared" ref="L12:L27" si="2">SUM(M12:P12)</f>
        <v>0</v>
      </c>
      <c r="M12" s="615">
        <v>0</v>
      </c>
      <c r="N12" s="615">
        <v>0</v>
      </c>
      <c r="O12" s="615">
        <v>0</v>
      </c>
      <c r="P12" s="624">
        <v>0</v>
      </c>
      <c r="Q12" s="625">
        <v>0</v>
      </c>
    </row>
    <row r="13" spans="1:18" x14ac:dyDescent="0.2">
      <c r="A13" s="534" t="s">
        <v>26</v>
      </c>
      <c r="B13" s="643">
        <f t="shared" si="0"/>
        <v>1</v>
      </c>
      <c r="C13" s="644">
        <f t="shared" si="1"/>
        <v>1</v>
      </c>
      <c r="D13" s="839">
        <v>1</v>
      </c>
      <c r="E13" s="615">
        <v>0</v>
      </c>
      <c r="F13" s="615">
        <v>0</v>
      </c>
      <c r="G13" s="615">
        <v>0</v>
      </c>
      <c r="H13" s="615">
        <v>0</v>
      </c>
      <c r="I13" s="615">
        <v>0</v>
      </c>
      <c r="J13" s="615">
        <v>0</v>
      </c>
      <c r="K13" s="543">
        <v>0</v>
      </c>
      <c r="L13" s="544">
        <f t="shared" si="2"/>
        <v>0</v>
      </c>
      <c r="M13" s="615">
        <v>0</v>
      </c>
      <c r="N13" s="615">
        <v>0</v>
      </c>
      <c r="O13" s="615">
        <v>0</v>
      </c>
      <c r="P13" s="624">
        <v>0</v>
      </c>
      <c r="Q13" s="625">
        <v>0</v>
      </c>
    </row>
    <row r="14" spans="1:18" x14ac:dyDescent="0.2">
      <c r="A14" s="534" t="s">
        <v>27</v>
      </c>
      <c r="B14" s="643">
        <f t="shared" si="0"/>
        <v>1</v>
      </c>
      <c r="C14" s="644">
        <f t="shared" si="1"/>
        <v>1</v>
      </c>
      <c r="D14" s="839">
        <v>1</v>
      </c>
      <c r="E14" s="615">
        <v>0</v>
      </c>
      <c r="F14" s="615">
        <v>0</v>
      </c>
      <c r="G14" s="615">
        <v>0</v>
      </c>
      <c r="H14" s="615">
        <v>0</v>
      </c>
      <c r="I14" s="615">
        <v>0</v>
      </c>
      <c r="J14" s="615">
        <v>0</v>
      </c>
      <c r="K14" s="543">
        <v>0</v>
      </c>
      <c r="L14" s="544">
        <f t="shared" si="2"/>
        <v>0</v>
      </c>
      <c r="M14" s="615">
        <v>0</v>
      </c>
      <c r="N14" s="615">
        <v>0</v>
      </c>
      <c r="O14" s="615">
        <v>0</v>
      </c>
      <c r="P14" s="624">
        <v>0</v>
      </c>
      <c r="Q14" s="625">
        <v>0</v>
      </c>
    </row>
    <row r="15" spans="1:18" x14ac:dyDescent="0.2">
      <c r="A15" s="534" t="s">
        <v>28</v>
      </c>
      <c r="B15" s="643">
        <f t="shared" si="0"/>
        <v>0</v>
      </c>
      <c r="C15" s="644">
        <f t="shared" si="1"/>
        <v>0</v>
      </c>
      <c r="D15" s="615">
        <v>0</v>
      </c>
      <c r="E15" s="615">
        <v>0</v>
      </c>
      <c r="F15" s="615">
        <v>0</v>
      </c>
      <c r="G15" s="615">
        <v>0</v>
      </c>
      <c r="H15" s="615">
        <v>0</v>
      </c>
      <c r="I15" s="615">
        <v>0</v>
      </c>
      <c r="J15" s="615">
        <v>0</v>
      </c>
      <c r="K15" s="543">
        <v>0</v>
      </c>
      <c r="L15" s="544">
        <f t="shared" si="2"/>
        <v>0</v>
      </c>
      <c r="M15" s="615">
        <v>0</v>
      </c>
      <c r="N15" s="615">
        <v>0</v>
      </c>
      <c r="O15" s="615">
        <v>0</v>
      </c>
      <c r="P15" s="624">
        <v>0</v>
      </c>
      <c r="Q15" s="625">
        <v>0</v>
      </c>
    </row>
    <row r="16" spans="1:18" x14ac:dyDescent="0.2">
      <c r="A16" s="534" t="s">
        <v>29</v>
      </c>
      <c r="B16" s="643">
        <f t="shared" si="0"/>
        <v>0</v>
      </c>
      <c r="C16" s="644">
        <f t="shared" si="1"/>
        <v>0</v>
      </c>
      <c r="D16" s="615">
        <v>0</v>
      </c>
      <c r="E16" s="615">
        <v>0</v>
      </c>
      <c r="F16" s="615">
        <v>0</v>
      </c>
      <c r="G16" s="615">
        <v>0</v>
      </c>
      <c r="H16" s="615">
        <v>0</v>
      </c>
      <c r="I16" s="615">
        <v>0</v>
      </c>
      <c r="J16" s="615">
        <v>0</v>
      </c>
      <c r="K16" s="543">
        <v>0</v>
      </c>
      <c r="L16" s="544">
        <f t="shared" si="2"/>
        <v>0</v>
      </c>
      <c r="M16" s="615">
        <v>0</v>
      </c>
      <c r="N16" s="615">
        <v>0</v>
      </c>
      <c r="O16" s="615">
        <v>0</v>
      </c>
      <c r="P16" s="624">
        <v>0</v>
      </c>
      <c r="Q16" s="625">
        <v>0</v>
      </c>
    </row>
    <row r="17" spans="1:17" x14ac:dyDescent="0.2">
      <c r="A17" s="534" t="s">
        <v>30</v>
      </c>
      <c r="B17" s="643">
        <f t="shared" si="0"/>
        <v>0</v>
      </c>
      <c r="C17" s="644">
        <f t="shared" si="1"/>
        <v>0</v>
      </c>
      <c r="D17" s="615">
        <v>0</v>
      </c>
      <c r="E17" s="615">
        <v>0</v>
      </c>
      <c r="F17" s="615">
        <v>0</v>
      </c>
      <c r="G17" s="615">
        <v>0</v>
      </c>
      <c r="H17" s="615">
        <v>0</v>
      </c>
      <c r="I17" s="615">
        <v>0</v>
      </c>
      <c r="J17" s="615">
        <v>0</v>
      </c>
      <c r="K17" s="543">
        <v>0</v>
      </c>
      <c r="L17" s="544">
        <f t="shared" si="2"/>
        <v>0</v>
      </c>
      <c r="M17" s="615">
        <v>0</v>
      </c>
      <c r="N17" s="615">
        <v>0</v>
      </c>
      <c r="O17" s="615">
        <v>0</v>
      </c>
      <c r="P17" s="624">
        <v>0</v>
      </c>
      <c r="Q17" s="625">
        <v>0</v>
      </c>
    </row>
    <row r="18" spans="1:17" x14ac:dyDescent="0.2">
      <c r="A18" s="534" t="s">
        <v>31</v>
      </c>
      <c r="B18" s="643">
        <f t="shared" si="0"/>
        <v>0</v>
      </c>
      <c r="C18" s="644">
        <f t="shared" si="1"/>
        <v>0</v>
      </c>
      <c r="D18" s="615">
        <v>0</v>
      </c>
      <c r="E18" s="615">
        <v>0</v>
      </c>
      <c r="F18" s="615">
        <v>0</v>
      </c>
      <c r="G18" s="615">
        <v>0</v>
      </c>
      <c r="H18" s="615">
        <v>0</v>
      </c>
      <c r="I18" s="615">
        <v>0</v>
      </c>
      <c r="J18" s="615">
        <v>0</v>
      </c>
      <c r="K18" s="543">
        <v>0</v>
      </c>
      <c r="L18" s="544">
        <f t="shared" si="2"/>
        <v>0</v>
      </c>
      <c r="M18" s="615">
        <v>0</v>
      </c>
      <c r="N18" s="615">
        <v>0</v>
      </c>
      <c r="O18" s="615">
        <v>0</v>
      </c>
      <c r="P18" s="624">
        <v>0</v>
      </c>
      <c r="Q18" s="625">
        <v>0</v>
      </c>
    </row>
    <row r="19" spans="1:17" x14ac:dyDescent="0.2">
      <c r="A19" s="534" t="s">
        <v>32</v>
      </c>
      <c r="B19" s="643">
        <f t="shared" si="0"/>
        <v>0</v>
      </c>
      <c r="C19" s="644">
        <f t="shared" si="1"/>
        <v>0</v>
      </c>
      <c r="D19" s="615">
        <v>0</v>
      </c>
      <c r="E19" s="615">
        <v>0</v>
      </c>
      <c r="F19" s="615">
        <v>0</v>
      </c>
      <c r="G19" s="615">
        <v>0</v>
      </c>
      <c r="H19" s="615">
        <v>0</v>
      </c>
      <c r="I19" s="615">
        <v>0</v>
      </c>
      <c r="J19" s="615">
        <v>0</v>
      </c>
      <c r="K19" s="543">
        <v>0</v>
      </c>
      <c r="L19" s="544">
        <f t="shared" si="2"/>
        <v>0</v>
      </c>
      <c r="M19" s="615">
        <v>0</v>
      </c>
      <c r="N19" s="615">
        <v>0</v>
      </c>
      <c r="O19" s="615">
        <v>0</v>
      </c>
      <c r="P19" s="624">
        <v>0</v>
      </c>
      <c r="Q19" s="625">
        <v>0</v>
      </c>
    </row>
    <row r="20" spans="1:17" x14ac:dyDescent="0.2">
      <c r="A20" s="534" t="s">
        <v>33</v>
      </c>
      <c r="B20" s="643">
        <f t="shared" si="0"/>
        <v>0</v>
      </c>
      <c r="C20" s="644">
        <f t="shared" si="1"/>
        <v>0</v>
      </c>
      <c r="D20" s="615">
        <v>0</v>
      </c>
      <c r="E20" s="615">
        <v>0</v>
      </c>
      <c r="F20" s="615">
        <v>0</v>
      </c>
      <c r="G20" s="615">
        <v>0</v>
      </c>
      <c r="H20" s="615">
        <v>0</v>
      </c>
      <c r="I20" s="615">
        <v>0</v>
      </c>
      <c r="J20" s="615">
        <v>0</v>
      </c>
      <c r="K20" s="543">
        <v>0</v>
      </c>
      <c r="L20" s="544">
        <f t="shared" si="2"/>
        <v>0</v>
      </c>
      <c r="M20" s="615">
        <v>0</v>
      </c>
      <c r="N20" s="615">
        <v>0</v>
      </c>
      <c r="O20" s="615">
        <v>0</v>
      </c>
      <c r="P20" s="624">
        <v>0</v>
      </c>
      <c r="Q20" s="625">
        <v>0</v>
      </c>
    </row>
    <row r="21" spans="1:17" x14ac:dyDescent="0.2">
      <c r="A21" s="534" t="s">
        <v>34</v>
      </c>
      <c r="B21" s="643">
        <f t="shared" si="0"/>
        <v>0</v>
      </c>
      <c r="C21" s="644">
        <f t="shared" si="1"/>
        <v>0</v>
      </c>
      <c r="D21" s="615">
        <v>0</v>
      </c>
      <c r="E21" s="615">
        <v>0</v>
      </c>
      <c r="F21" s="615">
        <v>0</v>
      </c>
      <c r="G21" s="615">
        <v>0</v>
      </c>
      <c r="H21" s="615">
        <v>0</v>
      </c>
      <c r="I21" s="615">
        <v>0</v>
      </c>
      <c r="J21" s="615">
        <v>0</v>
      </c>
      <c r="K21" s="543">
        <v>0</v>
      </c>
      <c r="L21" s="544">
        <f t="shared" si="2"/>
        <v>0</v>
      </c>
      <c r="M21" s="615">
        <v>0</v>
      </c>
      <c r="N21" s="615">
        <v>0</v>
      </c>
      <c r="O21" s="615">
        <v>0</v>
      </c>
      <c r="P21" s="624">
        <v>0</v>
      </c>
      <c r="Q21" s="625">
        <v>0</v>
      </c>
    </row>
    <row r="22" spans="1:17" x14ac:dyDescent="0.2">
      <c r="A22" s="534" t="s">
        <v>35</v>
      </c>
      <c r="B22" s="643">
        <f t="shared" si="0"/>
        <v>0</v>
      </c>
      <c r="C22" s="644">
        <f t="shared" si="1"/>
        <v>0</v>
      </c>
      <c r="D22" s="615">
        <v>0</v>
      </c>
      <c r="E22" s="615">
        <v>0</v>
      </c>
      <c r="F22" s="615">
        <v>0</v>
      </c>
      <c r="G22" s="615">
        <v>0</v>
      </c>
      <c r="H22" s="615">
        <v>0</v>
      </c>
      <c r="I22" s="615">
        <v>0</v>
      </c>
      <c r="J22" s="615">
        <v>0</v>
      </c>
      <c r="K22" s="543">
        <v>0</v>
      </c>
      <c r="L22" s="544">
        <f t="shared" si="2"/>
        <v>0</v>
      </c>
      <c r="M22" s="615">
        <v>0</v>
      </c>
      <c r="N22" s="615">
        <v>0</v>
      </c>
      <c r="O22" s="615">
        <v>0</v>
      </c>
      <c r="P22" s="624">
        <v>0</v>
      </c>
      <c r="Q22" s="625">
        <v>0</v>
      </c>
    </row>
    <row r="23" spans="1:17" x14ac:dyDescent="0.2">
      <c r="A23" s="534" t="s">
        <v>36</v>
      </c>
      <c r="B23" s="643">
        <f t="shared" si="0"/>
        <v>0</v>
      </c>
      <c r="C23" s="644">
        <f t="shared" si="1"/>
        <v>0</v>
      </c>
      <c r="D23" s="615">
        <v>0</v>
      </c>
      <c r="E23" s="615">
        <v>0</v>
      </c>
      <c r="F23" s="615">
        <v>0</v>
      </c>
      <c r="G23" s="615">
        <v>0</v>
      </c>
      <c r="H23" s="615">
        <v>0</v>
      </c>
      <c r="I23" s="615">
        <v>0</v>
      </c>
      <c r="J23" s="615">
        <v>0</v>
      </c>
      <c r="K23" s="543">
        <v>0</v>
      </c>
      <c r="L23" s="544">
        <f t="shared" si="2"/>
        <v>0</v>
      </c>
      <c r="M23" s="615">
        <v>0</v>
      </c>
      <c r="N23" s="615">
        <v>0</v>
      </c>
      <c r="O23" s="615">
        <v>0</v>
      </c>
      <c r="P23" s="624">
        <v>0</v>
      </c>
      <c r="Q23" s="625">
        <v>0</v>
      </c>
    </row>
    <row r="24" spans="1:17" x14ac:dyDescent="0.2">
      <c r="A24" s="534" t="s">
        <v>37</v>
      </c>
      <c r="B24" s="643">
        <f t="shared" si="0"/>
        <v>0</v>
      </c>
      <c r="C24" s="644">
        <f t="shared" si="1"/>
        <v>0</v>
      </c>
      <c r="D24" s="615">
        <v>0</v>
      </c>
      <c r="E24" s="615">
        <v>0</v>
      </c>
      <c r="F24" s="615">
        <v>0</v>
      </c>
      <c r="G24" s="615">
        <v>0</v>
      </c>
      <c r="H24" s="615">
        <v>0</v>
      </c>
      <c r="I24" s="615">
        <v>0</v>
      </c>
      <c r="J24" s="615">
        <v>0</v>
      </c>
      <c r="K24" s="543">
        <v>0</v>
      </c>
      <c r="L24" s="544">
        <f t="shared" si="2"/>
        <v>0</v>
      </c>
      <c r="M24" s="615">
        <v>0</v>
      </c>
      <c r="N24" s="615">
        <v>0</v>
      </c>
      <c r="O24" s="615">
        <v>0</v>
      </c>
      <c r="P24" s="624">
        <v>0</v>
      </c>
      <c r="Q24" s="625">
        <v>0</v>
      </c>
    </row>
    <row r="25" spans="1:17" x14ac:dyDescent="0.2">
      <c r="A25" s="534" t="s">
        <v>38</v>
      </c>
      <c r="B25" s="643">
        <f t="shared" si="0"/>
        <v>0</v>
      </c>
      <c r="C25" s="644">
        <f t="shared" si="1"/>
        <v>0</v>
      </c>
      <c r="D25" s="615">
        <v>0</v>
      </c>
      <c r="E25" s="615">
        <v>0</v>
      </c>
      <c r="F25" s="615">
        <v>0</v>
      </c>
      <c r="G25" s="615">
        <v>0</v>
      </c>
      <c r="H25" s="615">
        <v>0</v>
      </c>
      <c r="I25" s="615">
        <v>0</v>
      </c>
      <c r="J25" s="615">
        <v>0</v>
      </c>
      <c r="K25" s="543">
        <v>0</v>
      </c>
      <c r="L25" s="544">
        <f t="shared" si="2"/>
        <v>0</v>
      </c>
      <c r="M25" s="615">
        <v>0</v>
      </c>
      <c r="N25" s="615">
        <v>0</v>
      </c>
      <c r="O25" s="615">
        <v>0</v>
      </c>
      <c r="P25" s="624">
        <v>0</v>
      </c>
      <c r="Q25" s="625">
        <v>0</v>
      </c>
    </row>
    <row r="26" spans="1:17" x14ac:dyDescent="0.2">
      <c r="A26" s="534" t="s">
        <v>39</v>
      </c>
      <c r="B26" s="643">
        <f t="shared" si="0"/>
        <v>1</v>
      </c>
      <c r="C26" s="644">
        <f t="shared" si="1"/>
        <v>1</v>
      </c>
      <c r="D26" s="615">
        <v>1</v>
      </c>
      <c r="E26" s="615">
        <v>0</v>
      </c>
      <c r="F26" s="615">
        <v>0</v>
      </c>
      <c r="G26" s="615">
        <v>0</v>
      </c>
      <c r="H26" s="615">
        <v>0</v>
      </c>
      <c r="I26" s="615">
        <v>0</v>
      </c>
      <c r="J26" s="615">
        <v>0</v>
      </c>
      <c r="K26" s="543">
        <v>0</v>
      </c>
      <c r="L26" s="544">
        <f t="shared" si="2"/>
        <v>0</v>
      </c>
      <c r="M26" s="615">
        <v>0</v>
      </c>
      <c r="N26" s="615">
        <v>0</v>
      </c>
      <c r="O26" s="615">
        <v>0</v>
      </c>
      <c r="P26" s="624">
        <v>0</v>
      </c>
      <c r="Q26" s="625">
        <v>0</v>
      </c>
    </row>
    <row r="27" spans="1:17" x14ac:dyDescent="0.2">
      <c r="A27" s="534" t="s">
        <v>40</v>
      </c>
      <c r="B27" s="643">
        <f t="shared" si="0"/>
        <v>4</v>
      </c>
      <c r="C27" s="644">
        <f t="shared" si="1"/>
        <v>4</v>
      </c>
      <c r="D27" s="615">
        <v>4</v>
      </c>
      <c r="E27" s="615">
        <v>0</v>
      </c>
      <c r="F27" s="615">
        <v>0</v>
      </c>
      <c r="G27" s="615">
        <v>0</v>
      </c>
      <c r="H27" s="615">
        <v>0</v>
      </c>
      <c r="I27" s="615">
        <v>0</v>
      </c>
      <c r="J27" s="615">
        <v>0</v>
      </c>
      <c r="K27" s="543">
        <v>0</v>
      </c>
      <c r="L27" s="544">
        <f t="shared" si="2"/>
        <v>0</v>
      </c>
      <c r="M27" s="615">
        <v>0</v>
      </c>
      <c r="N27" s="615">
        <v>0</v>
      </c>
      <c r="O27" s="615">
        <v>0</v>
      </c>
      <c r="P27" s="624">
        <v>0</v>
      </c>
      <c r="Q27" s="625">
        <v>0</v>
      </c>
    </row>
    <row r="28" spans="1:17" x14ac:dyDescent="0.2">
      <c r="A28" s="534" t="s">
        <v>41</v>
      </c>
      <c r="B28" s="643">
        <f>C28+L28+Q28</f>
        <v>81</v>
      </c>
      <c r="C28" s="644">
        <v>68</v>
      </c>
      <c r="D28" s="615">
        <v>31</v>
      </c>
      <c r="E28" s="615">
        <v>10</v>
      </c>
      <c r="F28" s="615">
        <v>7</v>
      </c>
      <c r="G28" s="615">
        <v>5</v>
      </c>
      <c r="H28" s="615">
        <v>8</v>
      </c>
      <c r="I28" s="615">
        <v>1</v>
      </c>
      <c r="J28" s="615">
        <v>6</v>
      </c>
      <c r="K28" s="543">
        <v>0</v>
      </c>
      <c r="L28" s="544">
        <v>1</v>
      </c>
      <c r="M28" s="615">
        <v>0</v>
      </c>
      <c r="N28" s="615">
        <v>1</v>
      </c>
      <c r="O28" s="615">
        <v>0</v>
      </c>
      <c r="P28" s="624">
        <v>0</v>
      </c>
      <c r="Q28" s="625">
        <v>12</v>
      </c>
    </row>
    <row r="29" spans="1:17" x14ac:dyDescent="0.2">
      <c r="A29" s="534" t="s">
        <v>42</v>
      </c>
      <c r="B29" s="643">
        <f t="shared" ref="B29:B60" si="3">C29+L29+Q29</f>
        <v>2</v>
      </c>
      <c r="C29" s="644">
        <f t="shared" si="1"/>
        <v>2</v>
      </c>
      <c r="D29" s="615">
        <v>2</v>
      </c>
      <c r="E29" s="615">
        <v>0</v>
      </c>
      <c r="F29" s="615">
        <v>0</v>
      </c>
      <c r="G29" s="615">
        <v>0</v>
      </c>
      <c r="H29" s="615">
        <v>0</v>
      </c>
      <c r="I29" s="615">
        <v>0</v>
      </c>
      <c r="J29" s="615">
        <v>0</v>
      </c>
      <c r="K29" s="543">
        <v>0</v>
      </c>
      <c r="L29" s="544">
        <f t="shared" ref="L29:L60" si="4">SUM(M29:P29)</f>
        <v>0</v>
      </c>
      <c r="M29" s="615">
        <v>0</v>
      </c>
      <c r="N29" s="615">
        <v>0</v>
      </c>
      <c r="O29" s="615">
        <v>0</v>
      </c>
      <c r="P29" s="624">
        <v>0</v>
      </c>
      <c r="Q29" s="625">
        <v>0</v>
      </c>
    </row>
    <row r="30" spans="1:17" x14ac:dyDescent="0.2">
      <c r="A30" s="534" t="s">
        <v>43</v>
      </c>
      <c r="B30" s="643">
        <f t="shared" si="3"/>
        <v>0</v>
      </c>
      <c r="C30" s="644">
        <f t="shared" si="1"/>
        <v>0</v>
      </c>
      <c r="D30" s="615">
        <v>0</v>
      </c>
      <c r="E30" s="615">
        <v>0</v>
      </c>
      <c r="F30" s="615">
        <v>0</v>
      </c>
      <c r="G30" s="615">
        <v>0</v>
      </c>
      <c r="H30" s="615">
        <v>0</v>
      </c>
      <c r="I30" s="615">
        <v>0</v>
      </c>
      <c r="J30" s="615">
        <v>0</v>
      </c>
      <c r="K30" s="543">
        <v>0</v>
      </c>
      <c r="L30" s="544">
        <f t="shared" si="4"/>
        <v>0</v>
      </c>
      <c r="M30" s="615">
        <v>0</v>
      </c>
      <c r="N30" s="615">
        <v>0</v>
      </c>
      <c r="O30" s="615">
        <v>0</v>
      </c>
      <c r="P30" s="624">
        <v>0</v>
      </c>
      <c r="Q30" s="625">
        <v>0</v>
      </c>
    </row>
    <row r="31" spans="1:17" x14ac:dyDescent="0.2">
      <c r="A31" s="534" t="s">
        <v>44</v>
      </c>
      <c r="B31" s="643">
        <f t="shared" si="3"/>
        <v>0</v>
      </c>
      <c r="C31" s="644">
        <f t="shared" si="1"/>
        <v>0</v>
      </c>
      <c r="D31" s="615">
        <v>0</v>
      </c>
      <c r="E31" s="615">
        <v>0</v>
      </c>
      <c r="F31" s="615">
        <v>0</v>
      </c>
      <c r="G31" s="615">
        <v>0</v>
      </c>
      <c r="H31" s="615">
        <v>0</v>
      </c>
      <c r="I31" s="615">
        <v>0</v>
      </c>
      <c r="J31" s="615">
        <v>0</v>
      </c>
      <c r="K31" s="543">
        <v>0</v>
      </c>
      <c r="L31" s="544">
        <f t="shared" si="4"/>
        <v>0</v>
      </c>
      <c r="M31" s="615">
        <v>0</v>
      </c>
      <c r="N31" s="615">
        <v>0</v>
      </c>
      <c r="O31" s="615">
        <v>0</v>
      </c>
      <c r="P31" s="624">
        <v>0</v>
      </c>
      <c r="Q31" s="625">
        <v>0</v>
      </c>
    </row>
    <row r="32" spans="1:17" x14ac:dyDescent="0.2">
      <c r="A32" s="534" t="s">
        <v>45</v>
      </c>
      <c r="B32" s="643">
        <f t="shared" si="3"/>
        <v>0</v>
      </c>
      <c r="C32" s="644">
        <f t="shared" si="1"/>
        <v>0</v>
      </c>
      <c r="D32" s="615">
        <v>0</v>
      </c>
      <c r="E32" s="615">
        <v>0</v>
      </c>
      <c r="F32" s="615">
        <v>0</v>
      </c>
      <c r="G32" s="615">
        <v>0</v>
      </c>
      <c r="H32" s="615">
        <v>0</v>
      </c>
      <c r="I32" s="615">
        <v>0</v>
      </c>
      <c r="J32" s="615">
        <v>0</v>
      </c>
      <c r="K32" s="543">
        <v>0</v>
      </c>
      <c r="L32" s="544">
        <f t="shared" si="4"/>
        <v>0</v>
      </c>
      <c r="M32" s="615">
        <v>0</v>
      </c>
      <c r="N32" s="615">
        <v>0</v>
      </c>
      <c r="O32" s="615">
        <v>0</v>
      </c>
      <c r="P32" s="624">
        <v>0</v>
      </c>
      <c r="Q32" s="625">
        <v>0</v>
      </c>
    </row>
    <row r="33" spans="1:17" x14ac:dyDescent="0.2">
      <c r="A33" s="534" t="s">
        <v>46</v>
      </c>
      <c r="B33" s="643">
        <f t="shared" si="3"/>
        <v>1</v>
      </c>
      <c r="C33" s="644">
        <f t="shared" si="1"/>
        <v>1</v>
      </c>
      <c r="D33" s="615">
        <v>1</v>
      </c>
      <c r="E33" s="615">
        <v>0</v>
      </c>
      <c r="F33" s="615">
        <v>0</v>
      </c>
      <c r="G33" s="615">
        <v>0</v>
      </c>
      <c r="H33" s="615">
        <v>0</v>
      </c>
      <c r="I33" s="615">
        <v>0</v>
      </c>
      <c r="J33" s="615">
        <v>0</v>
      </c>
      <c r="K33" s="543">
        <v>0</v>
      </c>
      <c r="L33" s="544">
        <f t="shared" si="4"/>
        <v>0</v>
      </c>
      <c r="M33" s="615">
        <v>0</v>
      </c>
      <c r="N33" s="615">
        <v>0</v>
      </c>
      <c r="O33" s="615">
        <v>0</v>
      </c>
      <c r="P33" s="624">
        <v>0</v>
      </c>
      <c r="Q33" s="625">
        <v>0</v>
      </c>
    </row>
    <row r="34" spans="1:17" x14ac:dyDescent="0.2">
      <c r="A34" s="534" t="s">
        <v>47</v>
      </c>
      <c r="B34" s="643">
        <f t="shared" si="3"/>
        <v>0</v>
      </c>
      <c r="C34" s="644">
        <f t="shared" si="1"/>
        <v>0</v>
      </c>
      <c r="D34" s="615">
        <v>0</v>
      </c>
      <c r="E34" s="615">
        <v>0</v>
      </c>
      <c r="F34" s="615">
        <v>0</v>
      </c>
      <c r="G34" s="615">
        <v>0</v>
      </c>
      <c r="H34" s="615">
        <v>0</v>
      </c>
      <c r="I34" s="615">
        <v>0</v>
      </c>
      <c r="J34" s="615">
        <v>0</v>
      </c>
      <c r="K34" s="543">
        <v>0</v>
      </c>
      <c r="L34" s="544">
        <f t="shared" si="4"/>
        <v>0</v>
      </c>
      <c r="M34" s="615">
        <v>0</v>
      </c>
      <c r="N34" s="615">
        <v>0</v>
      </c>
      <c r="O34" s="615">
        <v>0</v>
      </c>
      <c r="P34" s="624">
        <v>0</v>
      </c>
      <c r="Q34" s="625">
        <v>0</v>
      </c>
    </row>
    <row r="35" spans="1:17" x14ac:dyDescent="0.2">
      <c r="A35" s="534" t="s">
        <v>48</v>
      </c>
      <c r="B35" s="643">
        <f t="shared" si="3"/>
        <v>2</v>
      </c>
      <c r="C35" s="644">
        <f t="shared" si="1"/>
        <v>2</v>
      </c>
      <c r="D35" s="839">
        <v>2</v>
      </c>
      <c r="E35" s="615">
        <v>0</v>
      </c>
      <c r="F35" s="615">
        <v>0</v>
      </c>
      <c r="G35" s="615">
        <v>0</v>
      </c>
      <c r="H35" s="615">
        <v>0</v>
      </c>
      <c r="I35" s="615">
        <v>0</v>
      </c>
      <c r="J35" s="615">
        <v>0</v>
      </c>
      <c r="K35" s="543">
        <v>0</v>
      </c>
      <c r="L35" s="544">
        <f t="shared" si="4"/>
        <v>0</v>
      </c>
      <c r="M35" s="615">
        <v>0</v>
      </c>
      <c r="N35" s="615">
        <v>0</v>
      </c>
      <c r="O35" s="615">
        <v>0</v>
      </c>
      <c r="P35" s="624">
        <v>0</v>
      </c>
      <c r="Q35" s="625">
        <v>0</v>
      </c>
    </row>
    <row r="36" spans="1:17" x14ac:dyDescent="0.2">
      <c r="A36" s="534" t="s">
        <v>49</v>
      </c>
      <c r="B36" s="643">
        <f t="shared" si="3"/>
        <v>4</v>
      </c>
      <c r="C36" s="644">
        <f t="shared" si="1"/>
        <v>4</v>
      </c>
      <c r="D36" s="615">
        <v>4</v>
      </c>
      <c r="E36" s="615">
        <v>0</v>
      </c>
      <c r="F36" s="615">
        <v>0</v>
      </c>
      <c r="G36" s="615">
        <v>0</v>
      </c>
      <c r="H36" s="615">
        <v>0</v>
      </c>
      <c r="I36" s="615">
        <v>0</v>
      </c>
      <c r="J36" s="615">
        <v>0</v>
      </c>
      <c r="K36" s="543">
        <v>0</v>
      </c>
      <c r="L36" s="544">
        <f t="shared" si="4"/>
        <v>0</v>
      </c>
      <c r="M36" s="615">
        <v>0</v>
      </c>
      <c r="N36" s="615">
        <v>0</v>
      </c>
      <c r="O36" s="615">
        <v>0</v>
      </c>
      <c r="P36" s="624">
        <v>0</v>
      </c>
      <c r="Q36" s="625">
        <v>0</v>
      </c>
    </row>
    <row r="37" spans="1:17" x14ac:dyDescent="0.2">
      <c r="A37" s="534" t="s">
        <v>50</v>
      </c>
      <c r="B37" s="643">
        <f t="shared" si="3"/>
        <v>0</v>
      </c>
      <c r="C37" s="644">
        <f t="shared" si="1"/>
        <v>0</v>
      </c>
      <c r="D37" s="615">
        <v>0</v>
      </c>
      <c r="E37" s="615">
        <v>0</v>
      </c>
      <c r="F37" s="615">
        <v>0</v>
      </c>
      <c r="G37" s="615">
        <v>0</v>
      </c>
      <c r="H37" s="615">
        <v>0</v>
      </c>
      <c r="I37" s="615">
        <v>0</v>
      </c>
      <c r="J37" s="615">
        <v>0</v>
      </c>
      <c r="K37" s="543">
        <v>0</v>
      </c>
      <c r="L37" s="544">
        <f t="shared" si="4"/>
        <v>0</v>
      </c>
      <c r="M37" s="615">
        <v>0</v>
      </c>
      <c r="N37" s="615">
        <v>0</v>
      </c>
      <c r="O37" s="615">
        <v>0</v>
      </c>
      <c r="P37" s="624">
        <v>0</v>
      </c>
      <c r="Q37" s="625">
        <v>0</v>
      </c>
    </row>
    <row r="38" spans="1:17" x14ac:dyDescent="0.2">
      <c r="A38" s="534" t="s">
        <v>51</v>
      </c>
      <c r="B38" s="643">
        <f t="shared" si="3"/>
        <v>0</v>
      </c>
      <c r="C38" s="644">
        <f t="shared" si="1"/>
        <v>0</v>
      </c>
      <c r="D38" s="615">
        <v>0</v>
      </c>
      <c r="E38" s="615">
        <v>0</v>
      </c>
      <c r="F38" s="615">
        <v>0</v>
      </c>
      <c r="G38" s="615">
        <v>0</v>
      </c>
      <c r="H38" s="615">
        <v>0</v>
      </c>
      <c r="I38" s="615">
        <v>0</v>
      </c>
      <c r="J38" s="615">
        <v>0</v>
      </c>
      <c r="K38" s="543">
        <v>0</v>
      </c>
      <c r="L38" s="544">
        <f t="shared" si="4"/>
        <v>0</v>
      </c>
      <c r="M38" s="615">
        <v>0</v>
      </c>
      <c r="N38" s="615">
        <v>0</v>
      </c>
      <c r="O38" s="615">
        <v>0</v>
      </c>
      <c r="P38" s="624">
        <v>0</v>
      </c>
      <c r="Q38" s="625">
        <v>0</v>
      </c>
    </row>
    <row r="39" spans="1:17" x14ac:dyDescent="0.2">
      <c r="A39" s="534" t="s">
        <v>52</v>
      </c>
      <c r="B39" s="674">
        <f t="shared" si="3"/>
        <v>51</v>
      </c>
      <c r="C39" s="846">
        <f t="shared" si="1"/>
        <v>45</v>
      </c>
      <c r="D39" s="847">
        <v>25</v>
      </c>
      <c r="E39" s="847">
        <v>4</v>
      </c>
      <c r="F39" s="848">
        <v>3</v>
      </c>
      <c r="G39" s="847">
        <v>3</v>
      </c>
      <c r="H39" s="847">
        <v>3</v>
      </c>
      <c r="I39" s="847">
        <v>5</v>
      </c>
      <c r="J39" s="847">
        <v>2</v>
      </c>
      <c r="K39" s="848">
        <v>0</v>
      </c>
      <c r="L39" s="841">
        <f t="shared" si="4"/>
        <v>0</v>
      </c>
      <c r="M39" s="842">
        <v>0</v>
      </c>
      <c r="N39" s="842">
        <v>0</v>
      </c>
      <c r="O39" s="842">
        <v>0</v>
      </c>
      <c r="P39" s="843">
        <v>0</v>
      </c>
      <c r="Q39" s="844">
        <v>6</v>
      </c>
    </row>
    <row r="40" spans="1:17" x14ac:dyDescent="0.2">
      <c r="A40" s="534" t="s">
        <v>53</v>
      </c>
      <c r="B40" s="643">
        <v>490</v>
      </c>
      <c r="C40" s="840">
        <v>378</v>
      </c>
      <c r="D40" s="842">
        <v>125</v>
      </c>
      <c r="E40" s="842">
        <v>29</v>
      </c>
      <c r="F40" s="842">
        <v>25</v>
      </c>
      <c r="G40" s="842">
        <v>16</v>
      </c>
      <c r="H40" s="842">
        <v>29</v>
      </c>
      <c r="I40" s="842">
        <v>131</v>
      </c>
      <c r="J40" s="842">
        <v>23</v>
      </c>
      <c r="K40" s="845">
        <v>0</v>
      </c>
      <c r="L40" s="841">
        <v>32</v>
      </c>
      <c r="M40" s="842">
        <v>0</v>
      </c>
      <c r="N40" s="842">
        <v>4</v>
      </c>
      <c r="O40" s="842">
        <v>28</v>
      </c>
      <c r="P40" s="843">
        <v>0</v>
      </c>
      <c r="Q40" s="844">
        <v>80</v>
      </c>
    </row>
    <row r="41" spans="1:17" x14ac:dyDescent="0.2">
      <c r="A41" s="534" t="s">
        <v>54</v>
      </c>
      <c r="B41" s="643">
        <f t="shared" si="3"/>
        <v>0</v>
      </c>
      <c r="C41" s="644">
        <f t="shared" si="1"/>
        <v>0</v>
      </c>
      <c r="D41" s="615">
        <v>0</v>
      </c>
      <c r="E41" s="615">
        <v>0</v>
      </c>
      <c r="F41" s="615">
        <v>0</v>
      </c>
      <c r="G41" s="615">
        <v>0</v>
      </c>
      <c r="H41" s="615">
        <v>0</v>
      </c>
      <c r="I41" s="615">
        <v>0</v>
      </c>
      <c r="J41" s="615">
        <v>0</v>
      </c>
      <c r="K41" s="543">
        <v>0</v>
      </c>
      <c r="L41" s="544">
        <f t="shared" si="4"/>
        <v>0</v>
      </c>
      <c r="M41" s="615">
        <v>0</v>
      </c>
      <c r="N41" s="615">
        <v>0</v>
      </c>
      <c r="O41" s="615">
        <v>0</v>
      </c>
      <c r="P41" s="624">
        <v>0</v>
      </c>
      <c r="Q41" s="625">
        <v>0</v>
      </c>
    </row>
    <row r="42" spans="1:17" x14ac:dyDescent="0.2">
      <c r="A42" s="534" t="s">
        <v>55</v>
      </c>
      <c r="B42" s="643">
        <f t="shared" si="3"/>
        <v>0</v>
      </c>
      <c r="C42" s="644">
        <f t="shared" si="1"/>
        <v>0</v>
      </c>
      <c r="D42" s="615">
        <v>0</v>
      </c>
      <c r="E42" s="615">
        <v>0</v>
      </c>
      <c r="F42" s="615">
        <v>0</v>
      </c>
      <c r="G42" s="615">
        <v>0</v>
      </c>
      <c r="H42" s="615">
        <v>0</v>
      </c>
      <c r="I42" s="615">
        <v>0</v>
      </c>
      <c r="J42" s="615">
        <v>0</v>
      </c>
      <c r="K42" s="543">
        <v>0</v>
      </c>
      <c r="L42" s="544">
        <f t="shared" si="4"/>
        <v>0</v>
      </c>
      <c r="M42" s="615">
        <v>0</v>
      </c>
      <c r="N42" s="615">
        <v>0</v>
      </c>
      <c r="O42" s="615">
        <v>0</v>
      </c>
      <c r="P42" s="624">
        <v>0</v>
      </c>
      <c r="Q42" s="625">
        <v>0</v>
      </c>
    </row>
    <row r="43" spans="1:17" x14ac:dyDescent="0.2">
      <c r="A43" s="534" t="s">
        <v>56</v>
      </c>
      <c r="B43" s="643">
        <f t="shared" si="3"/>
        <v>7</v>
      </c>
      <c r="C43" s="644">
        <f t="shared" si="1"/>
        <v>6</v>
      </c>
      <c r="D43" s="615">
        <v>6</v>
      </c>
      <c r="E43" s="615">
        <v>0</v>
      </c>
      <c r="F43" s="615">
        <v>0</v>
      </c>
      <c r="G43" s="615">
        <v>0</v>
      </c>
      <c r="H43" s="615">
        <v>0</v>
      </c>
      <c r="I43" s="615">
        <v>0</v>
      </c>
      <c r="J43" s="615">
        <v>0</v>
      </c>
      <c r="K43" s="543">
        <v>0</v>
      </c>
      <c r="L43" s="544">
        <f t="shared" si="4"/>
        <v>0</v>
      </c>
      <c r="M43" s="615">
        <v>0</v>
      </c>
      <c r="N43" s="615">
        <v>0</v>
      </c>
      <c r="O43" s="615">
        <v>0</v>
      </c>
      <c r="P43" s="624">
        <v>0</v>
      </c>
      <c r="Q43" s="625">
        <v>1</v>
      </c>
    </row>
    <row r="44" spans="1:17" x14ac:dyDescent="0.2">
      <c r="A44" s="534" t="s">
        <v>57</v>
      </c>
      <c r="B44" s="643">
        <f t="shared" si="3"/>
        <v>1</v>
      </c>
      <c r="C44" s="837">
        <f t="shared" si="1"/>
        <v>1</v>
      </c>
      <c r="D44" s="615">
        <v>1</v>
      </c>
      <c r="E44" s="615">
        <v>0</v>
      </c>
      <c r="F44" s="615">
        <v>0</v>
      </c>
      <c r="G44" s="615">
        <v>0</v>
      </c>
      <c r="H44" s="615">
        <v>0</v>
      </c>
      <c r="I44" s="615">
        <v>0</v>
      </c>
      <c r="J44" s="615">
        <v>0</v>
      </c>
      <c r="K44" s="543">
        <v>0</v>
      </c>
      <c r="L44" s="544">
        <f t="shared" si="4"/>
        <v>0</v>
      </c>
      <c r="M44" s="615">
        <v>0</v>
      </c>
      <c r="N44" s="615">
        <v>0</v>
      </c>
      <c r="O44" s="615">
        <v>0</v>
      </c>
      <c r="P44" s="624">
        <v>0</v>
      </c>
      <c r="Q44" s="625">
        <v>0</v>
      </c>
    </row>
    <row r="45" spans="1:17" x14ac:dyDescent="0.2">
      <c r="A45" s="534" t="s">
        <v>58</v>
      </c>
      <c r="B45" s="643">
        <f t="shared" si="3"/>
        <v>0</v>
      </c>
      <c r="C45" s="644">
        <v>0</v>
      </c>
      <c r="D45" s="839">
        <v>0</v>
      </c>
      <c r="E45" s="615">
        <v>0</v>
      </c>
      <c r="F45" s="615">
        <v>0</v>
      </c>
      <c r="G45" s="615">
        <v>0</v>
      </c>
      <c r="H45" s="615">
        <v>0</v>
      </c>
      <c r="I45" s="615">
        <v>0</v>
      </c>
      <c r="J45" s="615">
        <v>0</v>
      </c>
      <c r="K45" s="543">
        <v>0</v>
      </c>
      <c r="L45" s="544">
        <f t="shared" si="4"/>
        <v>0</v>
      </c>
      <c r="M45" s="615">
        <v>0</v>
      </c>
      <c r="N45" s="615">
        <v>0</v>
      </c>
      <c r="O45" s="615">
        <v>0</v>
      </c>
      <c r="P45" s="624">
        <v>0</v>
      </c>
      <c r="Q45" s="625">
        <v>0</v>
      </c>
    </row>
    <row r="46" spans="1:17" x14ac:dyDescent="0.2">
      <c r="A46" s="534" t="s">
        <v>59</v>
      </c>
      <c r="B46" s="643">
        <f t="shared" si="3"/>
        <v>1</v>
      </c>
      <c r="C46" s="644">
        <f t="shared" si="1"/>
        <v>1</v>
      </c>
      <c r="D46" s="839">
        <v>1</v>
      </c>
      <c r="E46" s="615">
        <v>0</v>
      </c>
      <c r="F46" s="615">
        <v>0</v>
      </c>
      <c r="G46" s="615">
        <v>0</v>
      </c>
      <c r="H46" s="615">
        <v>0</v>
      </c>
      <c r="I46" s="615">
        <v>0</v>
      </c>
      <c r="J46" s="615">
        <v>0</v>
      </c>
      <c r="K46" s="543">
        <v>0</v>
      </c>
      <c r="L46" s="544">
        <f t="shared" si="4"/>
        <v>0</v>
      </c>
      <c r="M46" s="615">
        <v>0</v>
      </c>
      <c r="N46" s="615">
        <v>0</v>
      </c>
      <c r="O46" s="615">
        <v>0</v>
      </c>
      <c r="P46" s="624">
        <v>0</v>
      </c>
      <c r="Q46" s="625">
        <v>0</v>
      </c>
    </row>
    <row r="47" spans="1:17" x14ac:dyDescent="0.2">
      <c r="A47" s="534" t="s">
        <v>60</v>
      </c>
      <c r="B47" s="643">
        <f t="shared" si="3"/>
        <v>0</v>
      </c>
      <c r="C47" s="644">
        <f t="shared" si="1"/>
        <v>0</v>
      </c>
      <c r="D47" s="615">
        <v>0</v>
      </c>
      <c r="E47" s="615">
        <v>0</v>
      </c>
      <c r="F47" s="615">
        <v>0</v>
      </c>
      <c r="G47" s="615">
        <v>0</v>
      </c>
      <c r="H47" s="615">
        <v>0</v>
      </c>
      <c r="I47" s="615">
        <v>0</v>
      </c>
      <c r="J47" s="615">
        <v>0</v>
      </c>
      <c r="K47" s="543">
        <v>0</v>
      </c>
      <c r="L47" s="544">
        <f t="shared" si="4"/>
        <v>0</v>
      </c>
      <c r="M47" s="615">
        <v>0</v>
      </c>
      <c r="N47" s="615">
        <v>0</v>
      </c>
      <c r="O47" s="615">
        <v>0</v>
      </c>
      <c r="P47" s="624">
        <v>0</v>
      </c>
      <c r="Q47" s="625">
        <v>0</v>
      </c>
    </row>
    <row r="48" spans="1:17" ht="13.5" thickBot="1" x14ac:dyDescent="0.25">
      <c r="A48" s="626" t="s">
        <v>61</v>
      </c>
      <c r="B48" s="647">
        <f t="shared" si="3"/>
        <v>2</v>
      </c>
      <c r="C48" s="627">
        <f>SUM(D48:K48)</f>
        <v>1</v>
      </c>
      <c r="D48" s="628">
        <v>1</v>
      </c>
      <c r="E48" s="628">
        <v>0</v>
      </c>
      <c r="F48" s="628">
        <v>0</v>
      </c>
      <c r="G48" s="628">
        <v>0</v>
      </c>
      <c r="H48" s="628">
        <v>0</v>
      </c>
      <c r="I48" s="628">
        <v>0</v>
      </c>
      <c r="J48" s="628">
        <v>0</v>
      </c>
      <c r="K48" s="653">
        <v>0</v>
      </c>
      <c r="L48" s="648">
        <f t="shared" si="4"/>
        <v>0</v>
      </c>
      <c r="M48" s="628">
        <v>0</v>
      </c>
      <c r="N48" s="628">
        <v>0</v>
      </c>
      <c r="O48" s="628">
        <v>0</v>
      </c>
      <c r="P48" s="631">
        <v>0</v>
      </c>
      <c r="Q48" s="632">
        <v>1</v>
      </c>
    </row>
    <row r="49" spans="1:17" x14ac:dyDescent="0.2">
      <c r="A49" s="534" t="s">
        <v>62</v>
      </c>
      <c r="B49" s="643">
        <f t="shared" si="3"/>
        <v>1</v>
      </c>
      <c r="C49" s="644">
        <f>SUM(D49:K49)</f>
        <v>1</v>
      </c>
      <c r="D49" s="615">
        <v>1</v>
      </c>
      <c r="E49" s="615">
        <v>0</v>
      </c>
      <c r="F49" s="615">
        <v>0</v>
      </c>
      <c r="G49" s="615">
        <v>0</v>
      </c>
      <c r="H49" s="615">
        <v>0</v>
      </c>
      <c r="I49" s="615">
        <v>0</v>
      </c>
      <c r="J49" s="615">
        <v>0</v>
      </c>
      <c r="K49" s="543">
        <v>0</v>
      </c>
      <c r="L49" s="544">
        <f t="shared" si="4"/>
        <v>0</v>
      </c>
      <c r="M49" s="615">
        <v>0</v>
      </c>
      <c r="N49" s="615">
        <v>0</v>
      </c>
      <c r="O49" s="615">
        <v>0</v>
      </c>
      <c r="P49" s="624">
        <v>0</v>
      </c>
      <c r="Q49" s="625">
        <v>0</v>
      </c>
    </row>
    <row r="50" spans="1:17" x14ac:dyDescent="0.2">
      <c r="A50" s="534" t="s">
        <v>63</v>
      </c>
      <c r="B50" s="643">
        <f t="shared" si="3"/>
        <v>0</v>
      </c>
      <c r="C50" s="644">
        <f>SUM(D50:K50)</f>
        <v>0</v>
      </c>
      <c r="D50" s="615">
        <v>0</v>
      </c>
      <c r="E50" s="615">
        <v>0</v>
      </c>
      <c r="F50" s="615">
        <v>0</v>
      </c>
      <c r="G50" s="615">
        <v>0</v>
      </c>
      <c r="H50" s="615">
        <v>0</v>
      </c>
      <c r="I50" s="615">
        <v>0</v>
      </c>
      <c r="J50" s="615">
        <v>0</v>
      </c>
      <c r="K50" s="543">
        <v>0</v>
      </c>
      <c r="L50" s="544">
        <f t="shared" si="4"/>
        <v>0</v>
      </c>
      <c r="M50" s="615">
        <v>0</v>
      </c>
      <c r="N50" s="615">
        <v>0</v>
      </c>
      <c r="O50" s="615">
        <v>0</v>
      </c>
      <c r="P50" s="624">
        <v>0</v>
      </c>
      <c r="Q50" s="625">
        <v>0</v>
      </c>
    </row>
    <row r="51" spans="1:17" x14ac:dyDescent="0.2">
      <c r="A51" s="534" t="s">
        <v>64</v>
      </c>
      <c r="B51" s="643">
        <f t="shared" si="3"/>
        <v>1</v>
      </c>
      <c r="C51" s="644">
        <f t="shared" ref="C51:C81" si="5">SUM(D51:K51)</f>
        <v>1</v>
      </c>
      <c r="D51" s="615">
        <v>1</v>
      </c>
      <c r="E51" s="615">
        <v>0</v>
      </c>
      <c r="F51" s="615">
        <v>0</v>
      </c>
      <c r="G51" s="615">
        <v>0</v>
      </c>
      <c r="H51" s="615">
        <v>0</v>
      </c>
      <c r="I51" s="615">
        <v>0</v>
      </c>
      <c r="J51" s="615">
        <v>0</v>
      </c>
      <c r="K51" s="543">
        <v>0</v>
      </c>
      <c r="L51" s="544">
        <f t="shared" si="4"/>
        <v>0</v>
      </c>
      <c r="M51" s="615">
        <v>0</v>
      </c>
      <c r="N51" s="615">
        <v>0</v>
      </c>
      <c r="O51" s="615">
        <v>0</v>
      </c>
      <c r="P51" s="624">
        <v>0</v>
      </c>
      <c r="Q51" s="625">
        <v>0</v>
      </c>
    </row>
    <row r="52" spans="1:17" x14ac:dyDescent="0.2">
      <c r="A52" s="534" t="s">
        <v>65</v>
      </c>
      <c r="B52" s="643">
        <f t="shared" si="3"/>
        <v>14</v>
      </c>
      <c r="C52" s="644">
        <f t="shared" si="5"/>
        <v>12</v>
      </c>
      <c r="D52" s="615">
        <v>8</v>
      </c>
      <c r="E52" s="615">
        <v>2</v>
      </c>
      <c r="F52" s="615">
        <v>0</v>
      </c>
      <c r="G52" s="615">
        <v>0</v>
      </c>
      <c r="H52" s="615">
        <v>0</v>
      </c>
      <c r="I52" s="615">
        <v>0</v>
      </c>
      <c r="J52" s="615">
        <v>2</v>
      </c>
      <c r="K52" s="543">
        <v>0</v>
      </c>
      <c r="L52" s="544">
        <f t="shared" si="4"/>
        <v>0</v>
      </c>
      <c r="M52" s="615">
        <v>0</v>
      </c>
      <c r="N52" s="615">
        <v>0</v>
      </c>
      <c r="O52" s="615">
        <v>0</v>
      </c>
      <c r="P52" s="624">
        <v>0</v>
      </c>
      <c r="Q52" s="625">
        <v>2</v>
      </c>
    </row>
    <row r="53" spans="1:17" x14ac:dyDescent="0.2">
      <c r="A53" s="534" t="s">
        <v>66</v>
      </c>
      <c r="B53" s="643">
        <f t="shared" si="3"/>
        <v>23</v>
      </c>
      <c r="C53" s="644">
        <f>SUM(D53:K53)</f>
        <v>18</v>
      </c>
      <c r="D53" s="839">
        <v>6</v>
      </c>
      <c r="E53" s="615">
        <v>2</v>
      </c>
      <c r="F53" s="615">
        <v>1</v>
      </c>
      <c r="G53" s="615">
        <v>2</v>
      </c>
      <c r="H53" s="615">
        <v>2</v>
      </c>
      <c r="I53" s="839">
        <v>5</v>
      </c>
      <c r="J53" s="615">
        <v>0</v>
      </c>
      <c r="K53" s="543">
        <v>0</v>
      </c>
      <c r="L53" s="544">
        <f t="shared" si="4"/>
        <v>0</v>
      </c>
      <c r="M53" s="615">
        <v>0</v>
      </c>
      <c r="N53" s="615">
        <v>0</v>
      </c>
      <c r="O53" s="615">
        <v>0</v>
      </c>
      <c r="P53" s="624">
        <v>0</v>
      </c>
      <c r="Q53" s="849">
        <v>5</v>
      </c>
    </row>
    <row r="54" spans="1:17" x14ac:dyDescent="0.2">
      <c r="A54" s="534" t="s">
        <v>67</v>
      </c>
      <c r="B54" s="643">
        <f t="shared" si="3"/>
        <v>0</v>
      </c>
      <c r="C54" s="644">
        <f t="shared" si="5"/>
        <v>0</v>
      </c>
      <c r="D54" s="615">
        <v>0</v>
      </c>
      <c r="E54" s="615">
        <v>0</v>
      </c>
      <c r="F54" s="615">
        <v>0</v>
      </c>
      <c r="G54" s="615">
        <v>0</v>
      </c>
      <c r="H54" s="615">
        <v>0</v>
      </c>
      <c r="I54" s="615">
        <v>0</v>
      </c>
      <c r="J54" s="615">
        <v>0</v>
      </c>
      <c r="K54" s="543">
        <v>0</v>
      </c>
      <c r="L54" s="544">
        <f t="shared" si="4"/>
        <v>0</v>
      </c>
      <c r="M54" s="615">
        <v>0</v>
      </c>
      <c r="N54" s="615">
        <v>0</v>
      </c>
      <c r="O54" s="615">
        <v>0</v>
      </c>
      <c r="P54" s="624">
        <v>0</v>
      </c>
      <c r="Q54" s="625">
        <v>0</v>
      </c>
    </row>
    <row r="55" spans="1:17" x14ac:dyDescent="0.2">
      <c r="A55" s="534" t="s">
        <v>68</v>
      </c>
      <c r="B55" s="643">
        <f t="shared" si="3"/>
        <v>0</v>
      </c>
      <c r="C55" s="644">
        <f t="shared" si="5"/>
        <v>0</v>
      </c>
      <c r="D55" s="615">
        <v>0</v>
      </c>
      <c r="E55" s="615">
        <v>0</v>
      </c>
      <c r="F55" s="615">
        <v>0</v>
      </c>
      <c r="G55" s="615">
        <v>0</v>
      </c>
      <c r="H55" s="615">
        <v>0</v>
      </c>
      <c r="I55" s="615">
        <v>0</v>
      </c>
      <c r="J55" s="615">
        <v>0</v>
      </c>
      <c r="K55" s="543">
        <v>0</v>
      </c>
      <c r="L55" s="544">
        <f t="shared" si="4"/>
        <v>0</v>
      </c>
      <c r="M55" s="615">
        <v>0</v>
      </c>
      <c r="N55" s="615">
        <v>0</v>
      </c>
      <c r="O55" s="615">
        <v>0</v>
      </c>
      <c r="P55" s="624">
        <v>0</v>
      </c>
      <c r="Q55" s="625">
        <v>0</v>
      </c>
    </row>
    <row r="56" spans="1:17" x14ac:dyDescent="0.2">
      <c r="A56" s="534" t="s">
        <v>69</v>
      </c>
      <c r="B56" s="643">
        <f t="shared" si="3"/>
        <v>0</v>
      </c>
      <c r="C56" s="644">
        <f t="shared" si="5"/>
        <v>0</v>
      </c>
      <c r="D56" s="615">
        <v>0</v>
      </c>
      <c r="E56" s="615">
        <v>0</v>
      </c>
      <c r="F56" s="615">
        <v>0</v>
      </c>
      <c r="G56" s="615">
        <v>0</v>
      </c>
      <c r="H56" s="615">
        <v>0</v>
      </c>
      <c r="I56" s="615">
        <v>0</v>
      </c>
      <c r="J56" s="615">
        <v>0</v>
      </c>
      <c r="K56" s="543">
        <v>0</v>
      </c>
      <c r="L56" s="544">
        <f t="shared" si="4"/>
        <v>0</v>
      </c>
      <c r="M56" s="615">
        <v>0</v>
      </c>
      <c r="N56" s="615">
        <v>0</v>
      </c>
      <c r="O56" s="615">
        <v>0</v>
      </c>
      <c r="P56" s="624">
        <v>0</v>
      </c>
      <c r="Q56" s="625">
        <v>0</v>
      </c>
    </row>
    <row r="57" spans="1:17" x14ac:dyDescent="0.2">
      <c r="A57" s="534" t="s">
        <v>70</v>
      </c>
      <c r="B57" s="643">
        <f t="shared" si="3"/>
        <v>0</v>
      </c>
      <c r="C57" s="644">
        <f t="shared" si="5"/>
        <v>0</v>
      </c>
      <c r="D57" s="615">
        <v>0</v>
      </c>
      <c r="E57" s="615">
        <v>0</v>
      </c>
      <c r="F57" s="615">
        <v>0</v>
      </c>
      <c r="G57" s="615">
        <v>0</v>
      </c>
      <c r="H57" s="615">
        <v>0</v>
      </c>
      <c r="I57" s="615">
        <v>0</v>
      </c>
      <c r="J57" s="615">
        <v>0</v>
      </c>
      <c r="K57" s="543">
        <v>0</v>
      </c>
      <c r="L57" s="544">
        <f t="shared" si="4"/>
        <v>0</v>
      </c>
      <c r="M57" s="615">
        <v>0</v>
      </c>
      <c r="N57" s="615">
        <v>0</v>
      </c>
      <c r="O57" s="615">
        <v>0</v>
      </c>
      <c r="P57" s="624">
        <v>0</v>
      </c>
      <c r="Q57" s="625">
        <v>0</v>
      </c>
    </row>
    <row r="58" spans="1:17" x14ac:dyDescent="0.2">
      <c r="A58" s="534" t="s">
        <v>71</v>
      </c>
      <c r="B58" s="643">
        <f t="shared" si="3"/>
        <v>3</v>
      </c>
      <c r="C58" s="644">
        <f t="shared" si="5"/>
        <v>2</v>
      </c>
      <c r="D58" s="615">
        <v>2</v>
      </c>
      <c r="E58" s="615">
        <v>0</v>
      </c>
      <c r="F58" s="615">
        <v>0</v>
      </c>
      <c r="G58" s="615">
        <v>0</v>
      </c>
      <c r="H58" s="615">
        <v>0</v>
      </c>
      <c r="I58" s="615">
        <v>0</v>
      </c>
      <c r="J58" s="615">
        <v>0</v>
      </c>
      <c r="K58" s="543">
        <v>0</v>
      </c>
      <c r="L58" s="544">
        <f t="shared" si="4"/>
        <v>0</v>
      </c>
      <c r="M58" s="615">
        <v>0</v>
      </c>
      <c r="N58" s="615">
        <v>0</v>
      </c>
      <c r="O58" s="615">
        <v>0</v>
      </c>
      <c r="P58" s="624">
        <v>0</v>
      </c>
      <c r="Q58" s="625">
        <v>1</v>
      </c>
    </row>
    <row r="59" spans="1:17" x14ac:dyDescent="0.2">
      <c r="A59" s="534" t="s">
        <v>72</v>
      </c>
      <c r="B59" s="643">
        <f t="shared" si="3"/>
        <v>0</v>
      </c>
      <c r="C59" s="644">
        <f t="shared" si="5"/>
        <v>0</v>
      </c>
      <c r="D59" s="615">
        <v>0</v>
      </c>
      <c r="E59" s="615">
        <v>0</v>
      </c>
      <c r="F59" s="615">
        <v>0</v>
      </c>
      <c r="G59" s="615">
        <v>0</v>
      </c>
      <c r="H59" s="615">
        <v>0</v>
      </c>
      <c r="I59" s="615">
        <v>0</v>
      </c>
      <c r="J59" s="615">
        <v>0</v>
      </c>
      <c r="K59" s="543">
        <v>0</v>
      </c>
      <c r="L59" s="544">
        <f t="shared" si="4"/>
        <v>0</v>
      </c>
      <c r="M59" s="615">
        <v>0</v>
      </c>
      <c r="N59" s="615">
        <v>0</v>
      </c>
      <c r="O59" s="615">
        <v>0</v>
      </c>
      <c r="P59" s="624">
        <v>0</v>
      </c>
      <c r="Q59" s="625">
        <v>0</v>
      </c>
    </row>
    <row r="60" spans="1:17" x14ac:dyDescent="0.2">
      <c r="A60" s="534" t="s">
        <v>73</v>
      </c>
      <c r="B60" s="643">
        <f t="shared" si="3"/>
        <v>0</v>
      </c>
      <c r="C60" s="644">
        <f t="shared" si="5"/>
        <v>0</v>
      </c>
      <c r="D60" s="615">
        <v>0</v>
      </c>
      <c r="E60" s="615">
        <v>0</v>
      </c>
      <c r="F60" s="615">
        <v>0</v>
      </c>
      <c r="G60" s="615">
        <v>0</v>
      </c>
      <c r="H60" s="615">
        <v>0</v>
      </c>
      <c r="I60" s="615">
        <v>0</v>
      </c>
      <c r="J60" s="615">
        <v>0</v>
      </c>
      <c r="K60" s="543">
        <v>0</v>
      </c>
      <c r="L60" s="544">
        <f t="shared" si="4"/>
        <v>0</v>
      </c>
      <c r="M60" s="615">
        <v>0</v>
      </c>
      <c r="N60" s="615">
        <v>0</v>
      </c>
      <c r="O60" s="615">
        <v>0</v>
      </c>
      <c r="P60" s="624">
        <v>0</v>
      </c>
      <c r="Q60" s="625">
        <v>0</v>
      </c>
    </row>
    <row r="61" spans="1:17" x14ac:dyDescent="0.2">
      <c r="A61" s="534" t="s">
        <v>74</v>
      </c>
      <c r="B61" s="643">
        <f t="shared" ref="B61:B82" si="6">C61+L61+Q61</f>
        <v>0</v>
      </c>
      <c r="C61" s="644">
        <f t="shared" si="5"/>
        <v>0</v>
      </c>
      <c r="D61" s="615">
        <v>0</v>
      </c>
      <c r="E61" s="615">
        <v>0</v>
      </c>
      <c r="F61" s="615">
        <v>0</v>
      </c>
      <c r="G61" s="615">
        <v>0</v>
      </c>
      <c r="H61" s="615">
        <v>0</v>
      </c>
      <c r="I61" s="615">
        <v>0</v>
      </c>
      <c r="J61" s="615">
        <v>0</v>
      </c>
      <c r="K61" s="543">
        <v>0</v>
      </c>
      <c r="L61" s="544">
        <f t="shared" ref="L61:L82" si="7">SUM(M61:P61)</f>
        <v>0</v>
      </c>
      <c r="M61" s="615">
        <v>0</v>
      </c>
      <c r="N61" s="615">
        <v>0</v>
      </c>
      <c r="O61" s="615">
        <v>0</v>
      </c>
      <c r="P61" s="624">
        <v>0</v>
      </c>
      <c r="Q61" s="625">
        <v>0</v>
      </c>
    </row>
    <row r="62" spans="1:17" x14ac:dyDescent="0.2">
      <c r="A62" s="534" t="s">
        <v>75</v>
      </c>
      <c r="B62" s="643">
        <f t="shared" si="6"/>
        <v>1</v>
      </c>
      <c r="C62" s="644">
        <f t="shared" si="5"/>
        <v>1</v>
      </c>
      <c r="D62" s="615">
        <v>1</v>
      </c>
      <c r="E62" s="615">
        <v>0</v>
      </c>
      <c r="F62" s="615">
        <v>0</v>
      </c>
      <c r="G62" s="615">
        <v>0</v>
      </c>
      <c r="H62" s="615">
        <v>0</v>
      </c>
      <c r="I62" s="615">
        <v>0</v>
      </c>
      <c r="J62" s="615">
        <v>0</v>
      </c>
      <c r="K62" s="543">
        <v>0</v>
      </c>
      <c r="L62" s="544">
        <f t="shared" si="7"/>
        <v>0</v>
      </c>
      <c r="M62" s="615">
        <v>0</v>
      </c>
      <c r="N62" s="615">
        <v>0</v>
      </c>
      <c r="O62" s="615">
        <v>0</v>
      </c>
      <c r="P62" s="624">
        <v>0</v>
      </c>
      <c r="Q62" s="625">
        <v>0</v>
      </c>
    </row>
    <row r="63" spans="1:17" x14ac:dyDescent="0.2">
      <c r="A63" s="534" t="s">
        <v>76</v>
      </c>
      <c r="B63" s="643">
        <f t="shared" si="6"/>
        <v>0</v>
      </c>
      <c r="C63" s="644">
        <f t="shared" si="5"/>
        <v>0</v>
      </c>
      <c r="D63" s="615">
        <v>0</v>
      </c>
      <c r="E63" s="615">
        <v>0</v>
      </c>
      <c r="F63" s="615">
        <v>0</v>
      </c>
      <c r="G63" s="615">
        <v>0</v>
      </c>
      <c r="H63" s="615">
        <v>0</v>
      </c>
      <c r="I63" s="615">
        <v>0</v>
      </c>
      <c r="J63" s="615">
        <v>0</v>
      </c>
      <c r="K63" s="543">
        <v>0</v>
      </c>
      <c r="L63" s="544">
        <f t="shared" si="7"/>
        <v>0</v>
      </c>
      <c r="M63" s="615">
        <v>0</v>
      </c>
      <c r="N63" s="615">
        <v>0</v>
      </c>
      <c r="O63" s="615">
        <v>0</v>
      </c>
      <c r="P63" s="624">
        <v>0</v>
      </c>
      <c r="Q63" s="625">
        <v>0</v>
      </c>
    </row>
    <row r="64" spans="1:17" x14ac:dyDescent="0.2">
      <c r="A64" s="534" t="s">
        <v>77</v>
      </c>
      <c r="B64" s="643">
        <f t="shared" si="6"/>
        <v>0</v>
      </c>
      <c r="C64" s="644">
        <f t="shared" si="5"/>
        <v>0</v>
      </c>
      <c r="D64" s="615">
        <v>0</v>
      </c>
      <c r="E64" s="615">
        <v>0</v>
      </c>
      <c r="F64" s="615">
        <v>0</v>
      </c>
      <c r="G64" s="615">
        <v>0</v>
      </c>
      <c r="H64" s="615">
        <v>0</v>
      </c>
      <c r="I64" s="615">
        <v>0</v>
      </c>
      <c r="J64" s="615">
        <v>0</v>
      </c>
      <c r="K64" s="543">
        <v>0</v>
      </c>
      <c r="L64" s="544">
        <f t="shared" si="7"/>
        <v>0</v>
      </c>
      <c r="M64" s="615">
        <v>0</v>
      </c>
      <c r="N64" s="615">
        <v>0</v>
      </c>
      <c r="O64" s="615">
        <v>0</v>
      </c>
      <c r="P64" s="624">
        <v>0</v>
      </c>
      <c r="Q64" s="625">
        <v>0</v>
      </c>
    </row>
    <row r="65" spans="1:17" x14ac:dyDescent="0.2">
      <c r="A65" s="534" t="s">
        <v>78</v>
      </c>
      <c r="B65" s="643">
        <f t="shared" si="6"/>
        <v>8</v>
      </c>
      <c r="C65" s="644">
        <f t="shared" si="5"/>
        <v>7</v>
      </c>
      <c r="D65" s="615">
        <v>7</v>
      </c>
      <c r="E65" s="615">
        <v>0</v>
      </c>
      <c r="F65" s="615">
        <v>0</v>
      </c>
      <c r="G65" s="615">
        <v>0</v>
      </c>
      <c r="H65" s="615">
        <v>0</v>
      </c>
      <c r="I65" s="615">
        <v>0</v>
      </c>
      <c r="J65" s="615">
        <v>0</v>
      </c>
      <c r="K65" s="543">
        <v>0</v>
      </c>
      <c r="L65" s="544">
        <f t="shared" si="7"/>
        <v>0</v>
      </c>
      <c r="M65" s="615">
        <v>0</v>
      </c>
      <c r="N65" s="615">
        <v>0</v>
      </c>
      <c r="O65" s="615">
        <v>0</v>
      </c>
      <c r="P65" s="624">
        <v>0</v>
      </c>
      <c r="Q65" s="625">
        <v>1</v>
      </c>
    </row>
    <row r="66" spans="1:17" x14ac:dyDescent="0.2">
      <c r="A66" s="534" t="s">
        <v>79</v>
      </c>
      <c r="B66" s="643">
        <f t="shared" si="6"/>
        <v>0</v>
      </c>
      <c r="C66" s="644">
        <f t="shared" si="5"/>
        <v>0</v>
      </c>
      <c r="D66" s="615">
        <v>0</v>
      </c>
      <c r="E66" s="615">
        <v>0</v>
      </c>
      <c r="F66" s="615">
        <v>0</v>
      </c>
      <c r="G66" s="615">
        <v>0</v>
      </c>
      <c r="H66" s="615">
        <v>0</v>
      </c>
      <c r="I66" s="615">
        <v>0</v>
      </c>
      <c r="J66" s="615">
        <v>0</v>
      </c>
      <c r="K66" s="543">
        <v>0</v>
      </c>
      <c r="L66" s="544">
        <f t="shared" si="7"/>
        <v>0</v>
      </c>
      <c r="M66" s="615">
        <v>0</v>
      </c>
      <c r="N66" s="615">
        <v>0</v>
      </c>
      <c r="O66" s="615">
        <v>0</v>
      </c>
      <c r="P66" s="624">
        <v>0</v>
      </c>
      <c r="Q66" s="625">
        <v>0</v>
      </c>
    </row>
    <row r="67" spans="1:17" x14ac:dyDescent="0.2">
      <c r="A67" s="534" t="s">
        <v>80</v>
      </c>
      <c r="B67" s="643">
        <f t="shared" si="6"/>
        <v>0</v>
      </c>
      <c r="C67" s="644">
        <f t="shared" si="5"/>
        <v>0</v>
      </c>
      <c r="D67" s="615">
        <v>0</v>
      </c>
      <c r="E67" s="615">
        <v>0</v>
      </c>
      <c r="F67" s="615">
        <v>0</v>
      </c>
      <c r="G67" s="615">
        <v>0</v>
      </c>
      <c r="H67" s="615">
        <v>0</v>
      </c>
      <c r="I67" s="615">
        <v>0</v>
      </c>
      <c r="J67" s="615">
        <v>0</v>
      </c>
      <c r="K67" s="543">
        <v>0</v>
      </c>
      <c r="L67" s="544">
        <f t="shared" si="7"/>
        <v>0</v>
      </c>
      <c r="M67" s="615">
        <v>0</v>
      </c>
      <c r="N67" s="615">
        <v>0</v>
      </c>
      <c r="O67" s="615">
        <v>0</v>
      </c>
      <c r="P67" s="624">
        <v>0</v>
      </c>
      <c r="Q67" s="625">
        <v>0</v>
      </c>
    </row>
    <row r="68" spans="1:17" x14ac:dyDescent="0.2">
      <c r="A68" s="534" t="s">
        <v>81</v>
      </c>
      <c r="B68" s="643">
        <f t="shared" si="6"/>
        <v>1</v>
      </c>
      <c r="C68" s="644">
        <f t="shared" si="5"/>
        <v>1</v>
      </c>
      <c r="D68" s="615">
        <v>1</v>
      </c>
      <c r="E68" s="615">
        <v>0</v>
      </c>
      <c r="F68" s="615">
        <v>0</v>
      </c>
      <c r="G68" s="615">
        <v>0</v>
      </c>
      <c r="H68" s="615">
        <v>0</v>
      </c>
      <c r="I68" s="615">
        <v>0</v>
      </c>
      <c r="J68" s="615">
        <v>0</v>
      </c>
      <c r="K68" s="543">
        <v>0</v>
      </c>
      <c r="L68" s="544">
        <f t="shared" si="7"/>
        <v>0</v>
      </c>
      <c r="M68" s="615">
        <v>0</v>
      </c>
      <c r="N68" s="615">
        <v>0</v>
      </c>
      <c r="O68" s="615">
        <v>0</v>
      </c>
      <c r="P68" s="624">
        <v>0</v>
      </c>
      <c r="Q68" s="625">
        <v>0</v>
      </c>
    </row>
    <row r="69" spans="1:17" x14ac:dyDescent="0.2">
      <c r="A69" s="534" t="s">
        <v>82</v>
      </c>
      <c r="B69" s="643">
        <f t="shared" si="6"/>
        <v>0</v>
      </c>
      <c r="C69" s="644">
        <f t="shared" si="5"/>
        <v>0</v>
      </c>
      <c r="D69" s="615">
        <v>0</v>
      </c>
      <c r="E69" s="615">
        <v>0</v>
      </c>
      <c r="F69" s="615">
        <v>0</v>
      </c>
      <c r="G69" s="615">
        <v>0</v>
      </c>
      <c r="H69" s="615">
        <v>0</v>
      </c>
      <c r="I69" s="615">
        <v>0</v>
      </c>
      <c r="J69" s="615">
        <v>0</v>
      </c>
      <c r="K69" s="543">
        <v>0</v>
      </c>
      <c r="L69" s="544">
        <f t="shared" si="7"/>
        <v>0</v>
      </c>
      <c r="M69" s="615">
        <v>0</v>
      </c>
      <c r="N69" s="615">
        <v>0</v>
      </c>
      <c r="O69" s="615">
        <v>0</v>
      </c>
      <c r="P69" s="624">
        <v>0</v>
      </c>
      <c r="Q69" s="625">
        <v>0</v>
      </c>
    </row>
    <row r="70" spans="1:17" x14ac:dyDescent="0.2">
      <c r="A70" s="534" t="s">
        <v>83</v>
      </c>
      <c r="B70" s="643">
        <f t="shared" si="6"/>
        <v>0</v>
      </c>
      <c r="C70" s="644">
        <f t="shared" si="5"/>
        <v>0</v>
      </c>
      <c r="D70" s="615">
        <v>0</v>
      </c>
      <c r="E70" s="615">
        <v>0</v>
      </c>
      <c r="F70" s="615">
        <v>0</v>
      </c>
      <c r="G70" s="615">
        <v>0</v>
      </c>
      <c r="H70" s="615">
        <v>0</v>
      </c>
      <c r="I70" s="615">
        <v>0</v>
      </c>
      <c r="J70" s="615">
        <v>0</v>
      </c>
      <c r="K70" s="543">
        <v>0</v>
      </c>
      <c r="L70" s="544">
        <f t="shared" si="7"/>
        <v>0</v>
      </c>
      <c r="M70" s="615">
        <v>0</v>
      </c>
      <c r="N70" s="615">
        <v>0</v>
      </c>
      <c r="O70" s="615">
        <v>0</v>
      </c>
      <c r="P70" s="624">
        <v>0</v>
      </c>
      <c r="Q70" s="625">
        <v>0</v>
      </c>
    </row>
    <row r="71" spans="1:17" x14ac:dyDescent="0.2">
      <c r="A71" s="534" t="s">
        <v>84</v>
      </c>
      <c r="B71" s="643">
        <f t="shared" si="6"/>
        <v>0</v>
      </c>
      <c r="C71" s="644">
        <f t="shared" si="5"/>
        <v>0</v>
      </c>
      <c r="D71" s="615">
        <v>0</v>
      </c>
      <c r="E71" s="615">
        <v>0</v>
      </c>
      <c r="F71" s="615">
        <v>0</v>
      </c>
      <c r="G71" s="615">
        <v>0</v>
      </c>
      <c r="H71" s="615">
        <v>0</v>
      </c>
      <c r="I71" s="615">
        <v>0</v>
      </c>
      <c r="J71" s="615">
        <v>0</v>
      </c>
      <c r="K71" s="543">
        <v>0</v>
      </c>
      <c r="L71" s="544">
        <f t="shared" si="7"/>
        <v>0</v>
      </c>
      <c r="M71" s="615">
        <v>0</v>
      </c>
      <c r="N71" s="615">
        <v>0</v>
      </c>
      <c r="O71" s="615">
        <v>0</v>
      </c>
      <c r="P71" s="624">
        <v>0</v>
      </c>
      <c r="Q71" s="625">
        <v>0</v>
      </c>
    </row>
    <row r="72" spans="1:17" x14ac:dyDescent="0.2">
      <c r="A72" s="534" t="s">
        <v>85</v>
      </c>
      <c r="B72" s="643">
        <f t="shared" si="6"/>
        <v>0</v>
      </c>
      <c r="C72" s="644">
        <f t="shared" si="5"/>
        <v>0</v>
      </c>
      <c r="D72" s="615">
        <v>0</v>
      </c>
      <c r="E72" s="615">
        <v>0</v>
      </c>
      <c r="F72" s="615">
        <v>0</v>
      </c>
      <c r="G72" s="615">
        <v>0</v>
      </c>
      <c r="H72" s="615">
        <v>0</v>
      </c>
      <c r="I72" s="615">
        <v>0</v>
      </c>
      <c r="J72" s="615">
        <v>0</v>
      </c>
      <c r="K72" s="543">
        <v>0</v>
      </c>
      <c r="L72" s="544">
        <f t="shared" si="7"/>
        <v>0</v>
      </c>
      <c r="M72" s="615">
        <v>0</v>
      </c>
      <c r="N72" s="615">
        <v>0</v>
      </c>
      <c r="O72" s="615">
        <v>0</v>
      </c>
      <c r="P72" s="624">
        <v>0</v>
      </c>
      <c r="Q72" s="625">
        <v>0</v>
      </c>
    </row>
    <row r="73" spans="1:17" x14ac:dyDescent="0.2">
      <c r="A73" s="534" t="s">
        <v>86</v>
      </c>
      <c r="B73" s="643">
        <f t="shared" si="6"/>
        <v>0</v>
      </c>
      <c r="C73" s="644">
        <f t="shared" si="5"/>
        <v>0</v>
      </c>
      <c r="D73" s="615">
        <v>0</v>
      </c>
      <c r="E73" s="615">
        <v>0</v>
      </c>
      <c r="F73" s="615">
        <v>0</v>
      </c>
      <c r="G73" s="615">
        <v>0</v>
      </c>
      <c r="H73" s="615">
        <v>0</v>
      </c>
      <c r="I73" s="615">
        <v>0</v>
      </c>
      <c r="J73" s="615">
        <v>0</v>
      </c>
      <c r="K73" s="543">
        <v>0</v>
      </c>
      <c r="L73" s="544">
        <f t="shared" si="7"/>
        <v>0</v>
      </c>
      <c r="M73" s="615">
        <v>0</v>
      </c>
      <c r="N73" s="615">
        <v>0</v>
      </c>
      <c r="O73" s="615">
        <v>0</v>
      </c>
      <c r="P73" s="624">
        <v>0</v>
      </c>
      <c r="Q73" s="625">
        <v>0</v>
      </c>
    </row>
    <row r="74" spans="1:17" x14ac:dyDescent="0.2">
      <c r="A74" s="534" t="s">
        <v>87</v>
      </c>
      <c r="B74" s="643">
        <f t="shared" si="6"/>
        <v>0</v>
      </c>
      <c r="C74" s="644">
        <f t="shared" si="5"/>
        <v>0</v>
      </c>
      <c r="D74" s="615">
        <v>0</v>
      </c>
      <c r="E74" s="615">
        <v>0</v>
      </c>
      <c r="F74" s="615">
        <v>0</v>
      </c>
      <c r="G74" s="615">
        <v>0</v>
      </c>
      <c r="H74" s="615">
        <v>0</v>
      </c>
      <c r="I74" s="615">
        <v>0</v>
      </c>
      <c r="J74" s="615">
        <v>0</v>
      </c>
      <c r="K74" s="543">
        <v>0</v>
      </c>
      <c r="L74" s="544">
        <f t="shared" si="7"/>
        <v>0</v>
      </c>
      <c r="M74" s="615">
        <v>0</v>
      </c>
      <c r="N74" s="615">
        <v>0</v>
      </c>
      <c r="O74" s="615">
        <v>0</v>
      </c>
      <c r="P74" s="624">
        <v>0</v>
      </c>
      <c r="Q74" s="625">
        <v>0</v>
      </c>
    </row>
    <row r="75" spans="1:17" x14ac:dyDescent="0.2">
      <c r="A75" s="534" t="s">
        <v>88</v>
      </c>
      <c r="B75" s="643">
        <f t="shared" si="6"/>
        <v>0</v>
      </c>
      <c r="C75" s="644">
        <f t="shared" si="5"/>
        <v>0</v>
      </c>
      <c r="D75" s="615">
        <v>0</v>
      </c>
      <c r="E75" s="615">
        <v>0</v>
      </c>
      <c r="F75" s="615">
        <v>0</v>
      </c>
      <c r="G75" s="615">
        <v>0</v>
      </c>
      <c r="H75" s="615">
        <v>0</v>
      </c>
      <c r="I75" s="615">
        <v>0</v>
      </c>
      <c r="J75" s="615">
        <v>0</v>
      </c>
      <c r="K75" s="543">
        <v>0</v>
      </c>
      <c r="L75" s="544">
        <f t="shared" si="7"/>
        <v>0</v>
      </c>
      <c r="M75" s="615">
        <v>0</v>
      </c>
      <c r="N75" s="615">
        <v>0</v>
      </c>
      <c r="O75" s="615">
        <v>0</v>
      </c>
      <c r="P75" s="624">
        <v>0</v>
      </c>
      <c r="Q75" s="625">
        <v>0</v>
      </c>
    </row>
    <row r="76" spans="1:17" x14ac:dyDescent="0.2">
      <c r="A76" s="534" t="s">
        <v>89</v>
      </c>
      <c r="B76" s="643">
        <f t="shared" si="6"/>
        <v>3</v>
      </c>
      <c r="C76" s="644">
        <f>SUM(D76:K76)</f>
        <v>3</v>
      </c>
      <c r="D76" s="654">
        <v>2</v>
      </c>
      <c r="E76" s="654">
        <v>0</v>
      </c>
      <c r="F76" s="654">
        <v>1</v>
      </c>
      <c r="G76" s="654">
        <v>0</v>
      </c>
      <c r="H76" s="654">
        <v>0</v>
      </c>
      <c r="I76" s="654">
        <v>0</v>
      </c>
      <c r="J76" s="652">
        <v>0</v>
      </c>
      <c r="K76" s="654">
        <v>0</v>
      </c>
      <c r="L76" s="544">
        <f t="shared" si="7"/>
        <v>0</v>
      </c>
      <c r="M76" s="615">
        <v>0</v>
      </c>
      <c r="N76" s="615">
        <v>0</v>
      </c>
      <c r="O76" s="615">
        <v>0</v>
      </c>
      <c r="P76" s="624">
        <v>0</v>
      </c>
      <c r="Q76" s="625">
        <v>0</v>
      </c>
    </row>
    <row r="77" spans="1:17" x14ac:dyDescent="0.2">
      <c r="A77" s="534" t="s">
        <v>90</v>
      </c>
      <c r="B77" s="643">
        <f t="shared" si="6"/>
        <v>0</v>
      </c>
      <c r="C77" s="644">
        <f t="shared" si="5"/>
        <v>0</v>
      </c>
      <c r="D77" s="615">
        <v>0</v>
      </c>
      <c r="E77" s="615">
        <v>0</v>
      </c>
      <c r="F77" s="615">
        <v>0</v>
      </c>
      <c r="G77" s="615">
        <v>0</v>
      </c>
      <c r="H77" s="615">
        <v>0</v>
      </c>
      <c r="I77" s="615">
        <v>0</v>
      </c>
      <c r="J77" s="615">
        <v>0</v>
      </c>
      <c r="K77" s="543">
        <v>0</v>
      </c>
      <c r="L77" s="544">
        <f t="shared" si="7"/>
        <v>0</v>
      </c>
      <c r="M77" s="615">
        <v>0</v>
      </c>
      <c r="N77" s="615">
        <v>0</v>
      </c>
      <c r="O77" s="615">
        <v>0</v>
      </c>
      <c r="P77" s="624">
        <v>0</v>
      </c>
      <c r="Q77" s="625">
        <v>0</v>
      </c>
    </row>
    <row r="78" spans="1:17" x14ac:dyDescent="0.2">
      <c r="A78" s="534" t="s">
        <v>91</v>
      </c>
      <c r="B78" s="643">
        <f t="shared" si="6"/>
        <v>0</v>
      </c>
      <c r="C78" s="644">
        <f t="shared" si="5"/>
        <v>0</v>
      </c>
      <c r="D78" s="615">
        <v>0</v>
      </c>
      <c r="E78" s="615">
        <v>0</v>
      </c>
      <c r="F78" s="615">
        <v>0</v>
      </c>
      <c r="G78" s="615">
        <v>0</v>
      </c>
      <c r="H78" s="615">
        <v>0</v>
      </c>
      <c r="I78" s="615">
        <v>0</v>
      </c>
      <c r="J78" s="615">
        <v>0</v>
      </c>
      <c r="K78" s="543">
        <v>0</v>
      </c>
      <c r="L78" s="544">
        <f t="shared" si="7"/>
        <v>0</v>
      </c>
      <c r="M78" s="615">
        <v>0</v>
      </c>
      <c r="N78" s="615">
        <v>0</v>
      </c>
      <c r="O78" s="615">
        <v>0</v>
      </c>
      <c r="P78" s="624">
        <v>0</v>
      </c>
      <c r="Q78" s="625">
        <v>0</v>
      </c>
    </row>
    <row r="79" spans="1:17" x14ac:dyDescent="0.2">
      <c r="A79" s="534" t="s">
        <v>92</v>
      </c>
      <c r="B79" s="643">
        <f t="shared" si="6"/>
        <v>0</v>
      </c>
      <c r="C79" s="644">
        <f t="shared" si="5"/>
        <v>0</v>
      </c>
      <c r="D79" s="615">
        <v>0</v>
      </c>
      <c r="E79" s="615">
        <v>0</v>
      </c>
      <c r="F79" s="615">
        <v>0</v>
      </c>
      <c r="G79" s="615">
        <v>0</v>
      </c>
      <c r="H79" s="615">
        <v>0</v>
      </c>
      <c r="I79" s="615">
        <v>0</v>
      </c>
      <c r="J79" s="615">
        <v>0</v>
      </c>
      <c r="K79" s="543">
        <v>0</v>
      </c>
      <c r="L79" s="544">
        <f t="shared" si="7"/>
        <v>0</v>
      </c>
      <c r="M79" s="615">
        <v>0</v>
      </c>
      <c r="N79" s="615">
        <v>0</v>
      </c>
      <c r="O79" s="615">
        <v>0</v>
      </c>
      <c r="P79" s="624">
        <v>0</v>
      </c>
      <c r="Q79" s="625">
        <v>0</v>
      </c>
    </row>
    <row r="80" spans="1:17" x14ac:dyDescent="0.2">
      <c r="A80" s="534" t="s">
        <v>93</v>
      </c>
      <c r="B80" s="643">
        <f t="shared" si="6"/>
        <v>1</v>
      </c>
      <c r="C80" s="644">
        <f t="shared" si="5"/>
        <v>1</v>
      </c>
      <c r="D80" s="615">
        <v>1</v>
      </c>
      <c r="E80" s="615">
        <v>0</v>
      </c>
      <c r="F80" s="615">
        <v>0</v>
      </c>
      <c r="G80" s="615">
        <v>0</v>
      </c>
      <c r="H80" s="615">
        <v>0</v>
      </c>
      <c r="I80" s="615">
        <v>0</v>
      </c>
      <c r="J80" s="615">
        <v>0</v>
      </c>
      <c r="K80" s="543">
        <v>0</v>
      </c>
      <c r="L80" s="544">
        <f t="shared" si="7"/>
        <v>0</v>
      </c>
      <c r="M80" s="615">
        <v>0</v>
      </c>
      <c r="N80" s="615">
        <v>0</v>
      </c>
      <c r="O80" s="615">
        <v>0</v>
      </c>
      <c r="P80" s="624">
        <v>0</v>
      </c>
      <c r="Q80" s="625">
        <v>0</v>
      </c>
    </row>
    <row r="81" spans="1:17" x14ac:dyDescent="0.2">
      <c r="A81" s="534" t="s">
        <v>94</v>
      </c>
      <c r="B81" s="643">
        <f t="shared" si="6"/>
        <v>1</v>
      </c>
      <c r="C81" s="644">
        <f t="shared" si="5"/>
        <v>1</v>
      </c>
      <c r="D81" s="615">
        <v>1</v>
      </c>
      <c r="E81" s="615">
        <v>0</v>
      </c>
      <c r="F81" s="615">
        <v>0</v>
      </c>
      <c r="G81" s="615">
        <v>0</v>
      </c>
      <c r="H81" s="615">
        <v>0</v>
      </c>
      <c r="I81" s="615">
        <v>0</v>
      </c>
      <c r="J81" s="615">
        <v>0</v>
      </c>
      <c r="K81" s="543">
        <v>0</v>
      </c>
      <c r="L81" s="544">
        <f t="shared" si="7"/>
        <v>0</v>
      </c>
      <c r="M81" s="615">
        <v>0</v>
      </c>
      <c r="N81" s="615">
        <v>0</v>
      </c>
      <c r="O81" s="615">
        <v>0</v>
      </c>
      <c r="P81" s="624">
        <v>0</v>
      </c>
      <c r="Q81" s="625">
        <v>0</v>
      </c>
    </row>
    <row r="82" spans="1:17" ht="13.5" thickBot="1" x14ac:dyDescent="0.25">
      <c r="A82" s="626" t="s">
        <v>95</v>
      </c>
      <c r="B82" s="647">
        <f t="shared" si="6"/>
        <v>2</v>
      </c>
      <c r="C82" s="627">
        <f>SUM(D82:K82)</f>
        <v>2</v>
      </c>
      <c r="D82" s="628">
        <v>2</v>
      </c>
      <c r="E82" s="628">
        <v>0</v>
      </c>
      <c r="F82" s="628">
        <v>0</v>
      </c>
      <c r="G82" s="628">
        <v>0</v>
      </c>
      <c r="H82" s="628">
        <v>0</v>
      </c>
      <c r="I82" s="628">
        <v>0</v>
      </c>
      <c r="J82" s="628">
        <v>0</v>
      </c>
      <c r="K82" s="653">
        <v>0</v>
      </c>
      <c r="L82" s="648">
        <f t="shared" si="7"/>
        <v>0</v>
      </c>
      <c r="M82" s="628">
        <v>0</v>
      </c>
      <c r="N82" s="628">
        <v>0</v>
      </c>
      <c r="O82" s="628">
        <v>0</v>
      </c>
      <c r="P82" s="631">
        <v>0</v>
      </c>
      <c r="Q82" s="632">
        <v>0</v>
      </c>
    </row>
    <row r="83" spans="1:17" s="50" customFormat="1" x14ac:dyDescent="0.2">
      <c r="A83" s="153" t="s">
        <v>614</v>
      </c>
      <c r="B83" s="62"/>
      <c r="C83" s="154"/>
      <c r="D83" s="154"/>
      <c r="E83" s="155"/>
      <c r="F83" s="155"/>
      <c r="G83" s="155"/>
      <c r="H83" s="155"/>
      <c r="I83" s="155"/>
      <c r="J83" s="155"/>
      <c r="K83" s="155"/>
      <c r="L83" s="155"/>
      <c r="M83" s="155"/>
      <c r="N83" s="155"/>
      <c r="O83" s="155"/>
      <c r="P83" s="156"/>
      <c r="Q83" s="37"/>
    </row>
    <row r="84" spans="1:17" s="50" customFormat="1" ht="11.25" customHeight="1" x14ac:dyDescent="0.2">
      <c r="B84" s="157"/>
      <c r="C84" s="158"/>
      <c r="D84" s="158"/>
      <c r="E84" s="159"/>
      <c r="F84" s="159"/>
      <c r="G84" s="159"/>
      <c r="H84" s="159"/>
      <c r="I84" s="159"/>
      <c r="J84" s="159"/>
      <c r="K84" s="159"/>
      <c r="L84" s="159"/>
      <c r="M84" s="159"/>
      <c r="N84" s="159"/>
      <c r="O84" s="159"/>
      <c r="P84" s="160"/>
      <c r="Q84" s="37"/>
    </row>
    <row r="85" spans="1:17" s="50" customFormat="1" ht="11.25" customHeight="1" x14ac:dyDescent="0.2">
      <c r="A85" s="36"/>
      <c r="B85" s="161"/>
      <c r="C85" s="158"/>
      <c r="D85" s="158"/>
      <c r="E85" s="159"/>
      <c r="F85" s="159"/>
      <c r="G85" s="159"/>
      <c r="H85" s="159"/>
      <c r="I85" s="159"/>
      <c r="J85" s="159"/>
      <c r="K85" s="159"/>
      <c r="L85" s="159"/>
      <c r="M85" s="159"/>
      <c r="N85" s="159"/>
      <c r="O85" s="159"/>
      <c r="P85" s="160"/>
      <c r="Q85" s="37"/>
    </row>
    <row r="86" spans="1:17" s="50" customFormat="1" x14ac:dyDescent="0.2">
      <c r="A86" s="162"/>
      <c r="B86" s="161"/>
      <c r="C86" s="158"/>
      <c r="D86" s="158"/>
      <c r="E86" s="158"/>
      <c r="F86" s="158"/>
      <c r="G86" s="158"/>
      <c r="H86" s="158"/>
      <c r="I86" s="158"/>
      <c r="J86" s="158"/>
      <c r="K86" s="158"/>
      <c r="L86" s="158"/>
      <c r="M86" s="158"/>
      <c r="N86" s="158"/>
      <c r="O86" s="158"/>
      <c r="P86" s="158"/>
      <c r="Q86" s="163"/>
    </row>
    <row r="87" spans="1:17" s="50" customFormat="1" x14ac:dyDescent="0.2">
      <c r="A87" s="162"/>
      <c r="B87" s="161"/>
      <c r="C87" s="158"/>
      <c r="D87" s="158"/>
      <c r="E87" s="158"/>
      <c r="F87" s="158"/>
      <c r="G87" s="158"/>
      <c r="H87" s="158"/>
      <c r="I87" s="158"/>
      <c r="J87" s="158"/>
      <c r="K87" s="158"/>
      <c r="L87" s="159"/>
      <c r="M87" s="158"/>
      <c r="N87" s="158"/>
      <c r="O87" s="158"/>
      <c r="P87" s="158"/>
      <c r="Q87" s="158"/>
    </row>
    <row r="88" spans="1:17" s="50" customFormat="1" x14ac:dyDescent="0.2">
      <c r="A88" s="162"/>
      <c r="B88" s="161"/>
      <c r="C88" s="158"/>
      <c r="D88" s="655"/>
      <c r="E88" s="655"/>
      <c r="F88" s="655"/>
      <c r="G88" s="655"/>
      <c r="H88" s="655"/>
      <c r="I88" s="655"/>
      <c r="J88" s="655"/>
      <c r="K88" s="655"/>
      <c r="M88" s="159"/>
      <c r="N88" s="159"/>
      <c r="O88" s="159"/>
      <c r="P88" s="159"/>
      <c r="Q88" s="160"/>
    </row>
    <row r="89" spans="1:17" s="50" customFormat="1" x14ac:dyDescent="0.2">
      <c r="A89" s="656"/>
      <c r="B89" s="161"/>
      <c r="C89" s="158"/>
      <c r="D89" s="158"/>
      <c r="E89" s="159"/>
      <c r="F89" s="159"/>
      <c r="G89" s="159"/>
      <c r="H89" s="159"/>
      <c r="I89" s="159"/>
      <c r="J89" s="159"/>
      <c r="K89" s="159"/>
      <c r="L89" s="159"/>
    </row>
    <row r="90" spans="1:17" s="50" customFormat="1" x14ac:dyDescent="0.2">
      <c r="A90" s="656"/>
      <c r="B90" s="161"/>
      <c r="C90" s="158"/>
      <c r="D90" s="158"/>
      <c r="E90" s="159"/>
      <c r="F90" s="159"/>
      <c r="G90" s="159"/>
      <c r="H90" s="159"/>
      <c r="I90" s="159"/>
      <c r="J90" s="159"/>
      <c r="K90" s="159"/>
      <c r="L90" s="159"/>
      <c r="M90" s="159"/>
      <c r="N90" s="159"/>
      <c r="O90" s="159"/>
      <c r="P90" s="160"/>
      <c r="Q90" s="163"/>
    </row>
    <row r="91" spans="1:17" s="50" customFormat="1" x14ac:dyDescent="0.2">
      <c r="A91" s="656"/>
      <c r="B91" s="161"/>
      <c r="C91" s="158"/>
      <c r="D91" s="158"/>
      <c r="E91" s="159"/>
      <c r="F91" s="159"/>
      <c r="G91" s="159"/>
      <c r="H91" s="159"/>
      <c r="I91" s="159"/>
      <c r="J91" s="159"/>
      <c r="K91" s="159"/>
      <c r="L91" s="159"/>
      <c r="M91" s="159"/>
      <c r="N91" s="159"/>
      <c r="O91" s="159"/>
      <c r="P91" s="160"/>
      <c r="Q91" s="163"/>
    </row>
    <row r="92" spans="1:17" s="50" customFormat="1" x14ac:dyDescent="0.2">
      <c r="A92" s="162"/>
      <c r="B92" s="161"/>
      <c r="C92" s="158"/>
      <c r="L92" s="159"/>
      <c r="M92" s="159"/>
      <c r="N92" s="159"/>
      <c r="O92" s="159"/>
      <c r="P92" s="160"/>
      <c r="Q92" s="163"/>
    </row>
    <row r="93" spans="1:17" s="50" customFormat="1" x14ac:dyDescent="0.2">
      <c r="A93" s="657"/>
      <c r="B93" s="161"/>
      <c r="C93" s="158"/>
      <c r="D93" s="158"/>
      <c r="E93" s="159"/>
      <c r="F93" s="159"/>
      <c r="G93" s="159"/>
      <c r="H93" s="159"/>
      <c r="I93" s="159"/>
      <c r="J93" s="159"/>
      <c r="K93" s="159"/>
      <c r="L93" s="159"/>
      <c r="M93" s="159"/>
      <c r="N93" s="159"/>
      <c r="O93" s="159"/>
      <c r="P93" s="160"/>
      <c r="Q93" s="163"/>
    </row>
    <row r="94" spans="1:17" s="50" customFormat="1" ht="15" x14ac:dyDescent="0.25">
      <c r="A94" s="658"/>
      <c r="B94" s="161"/>
      <c r="C94" s="158"/>
      <c r="D94" s="159"/>
      <c r="E94" s="159"/>
      <c r="F94" s="159"/>
      <c r="G94" s="159"/>
      <c r="H94" s="159"/>
      <c r="I94" s="159"/>
      <c r="J94" s="159"/>
      <c r="K94" s="159"/>
      <c r="M94" s="159"/>
      <c r="N94" s="159"/>
      <c r="O94" s="159"/>
      <c r="P94" s="160"/>
      <c r="Q94" s="163"/>
    </row>
    <row r="95" spans="1:17" s="50" customFormat="1" ht="15" x14ac:dyDescent="0.25">
      <c r="A95" s="616"/>
      <c r="B95" s="161"/>
      <c r="C95" s="158"/>
      <c r="L95" s="159"/>
      <c r="M95" s="159"/>
      <c r="N95" s="159"/>
      <c r="O95" s="159"/>
      <c r="P95" s="160"/>
      <c r="Q95" s="163"/>
    </row>
    <row r="96" spans="1:17" s="50" customFormat="1" ht="15" x14ac:dyDescent="0.25">
      <c r="A96" s="616"/>
      <c r="B96" s="161"/>
      <c r="C96" s="158"/>
      <c r="L96" s="159"/>
      <c r="M96" s="159"/>
      <c r="N96" s="159"/>
      <c r="O96" s="159"/>
      <c r="P96" s="160"/>
      <c r="Q96" s="163"/>
    </row>
    <row r="97" spans="1:17" s="50" customFormat="1" x14ac:dyDescent="0.2">
      <c r="A97" s="162"/>
      <c r="B97" s="161"/>
      <c r="C97" s="158"/>
      <c r="D97" s="158"/>
      <c r="E97" s="159"/>
      <c r="F97" s="159"/>
      <c r="G97" s="159"/>
      <c r="H97" s="159"/>
      <c r="I97" s="159"/>
      <c r="J97" s="159"/>
      <c r="K97" s="159"/>
      <c r="L97" s="159"/>
      <c r="M97" s="159"/>
      <c r="N97" s="159"/>
      <c r="O97" s="159"/>
      <c r="P97" s="160"/>
      <c r="Q97" s="163"/>
    </row>
    <row r="98" spans="1:17" s="50" customFormat="1" x14ac:dyDescent="0.2">
      <c r="A98" s="161"/>
      <c r="B98" s="161"/>
      <c r="C98" s="158"/>
      <c r="D98" s="158"/>
      <c r="E98" s="158"/>
      <c r="F98" s="158"/>
      <c r="G98" s="158"/>
      <c r="H98" s="158"/>
      <c r="I98" s="158"/>
      <c r="J98" s="158"/>
      <c r="K98" s="158"/>
      <c r="L98" s="159"/>
      <c r="M98" s="158"/>
      <c r="N98" s="158"/>
      <c r="O98" s="158"/>
      <c r="P98" s="158"/>
      <c r="Q98" s="158"/>
    </row>
    <row r="99" spans="1:17" s="50" customFormat="1" x14ac:dyDescent="0.2">
      <c r="A99" s="161"/>
      <c r="B99" s="161"/>
      <c r="C99" s="158"/>
      <c r="D99" s="655"/>
      <c r="E99" s="655"/>
      <c r="F99" s="655"/>
      <c r="G99" s="655"/>
      <c r="H99" s="655"/>
      <c r="I99" s="655"/>
      <c r="J99" s="655"/>
      <c r="K99" s="655"/>
      <c r="L99" s="159"/>
      <c r="M99" s="159"/>
      <c r="N99" s="159"/>
      <c r="O99" s="159"/>
      <c r="P99" s="160"/>
      <c r="Q99" s="163"/>
    </row>
    <row r="100" spans="1:17" s="50" customFormat="1" x14ac:dyDescent="0.2">
      <c r="A100" s="533"/>
      <c r="B100" s="161"/>
      <c r="C100" s="158"/>
      <c r="D100" s="158"/>
      <c r="E100" s="159"/>
      <c r="F100" s="159"/>
      <c r="G100" s="159"/>
      <c r="H100" s="159"/>
      <c r="I100" s="159"/>
      <c r="J100" s="159"/>
      <c r="K100" s="159"/>
      <c r="L100" s="159"/>
      <c r="M100" s="159"/>
      <c r="N100" s="159"/>
      <c r="O100" s="159"/>
      <c r="P100" s="160"/>
      <c r="Q100" s="163"/>
    </row>
    <row r="101" spans="1:17" s="50" customFormat="1" x14ac:dyDescent="0.2">
      <c r="A101" s="659"/>
      <c r="B101" s="161"/>
      <c r="C101" s="158"/>
      <c r="D101" s="158"/>
      <c r="E101" s="159"/>
      <c r="F101" s="159"/>
      <c r="G101" s="159"/>
      <c r="H101" s="159"/>
      <c r="I101" s="159"/>
      <c r="J101" s="159"/>
      <c r="K101" s="159"/>
      <c r="L101" s="159"/>
      <c r="M101" s="159"/>
      <c r="N101" s="159"/>
      <c r="O101" s="159"/>
      <c r="P101" s="160"/>
      <c r="Q101" s="163"/>
    </row>
    <row r="102" spans="1:17" s="50" customFormat="1" x14ac:dyDescent="0.2">
      <c r="A102" s="660"/>
      <c r="B102" s="161"/>
      <c r="C102" s="158"/>
      <c r="D102" s="158"/>
      <c r="E102" s="159"/>
      <c r="F102" s="159"/>
      <c r="G102" s="159"/>
      <c r="H102" s="159"/>
      <c r="I102" s="159"/>
      <c r="J102" s="159"/>
      <c r="K102" s="159"/>
      <c r="L102" s="159"/>
      <c r="M102" s="159"/>
      <c r="N102" s="159"/>
      <c r="O102" s="159"/>
      <c r="P102" s="160"/>
      <c r="Q102" s="163"/>
    </row>
    <row r="103" spans="1:17" s="50" customFormat="1" x14ac:dyDescent="0.2">
      <c r="A103" s="161"/>
      <c r="B103" s="161"/>
      <c r="C103" s="158"/>
      <c r="D103" s="158"/>
      <c r="E103" s="159"/>
      <c r="F103" s="159"/>
      <c r="G103" s="159"/>
      <c r="H103" s="159"/>
      <c r="I103" s="159"/>
      <c r="J103" s="159"/>
      <c r="K103" s="159"/>
      <c r="L103" s="159"/>
      <c r="M103" s="159"/>
      <c r="N103" s="159"/>
      <c r="O103" s="159"/>
      <c r="P103" s="160"/>
      <c r="Q103" s="163"/>
    </row>
    <row r="104" spans="1:17" s="50" customFormat="1" x14ac:dyDescent="0.2">
      <c r="A104" s="161"/>
      <c r="B104" s="161"/>
      <c r="C104" s="164"/>
      <c r="D104" s="164"/>
      <c r="E104" s="161"/>
      <c r="F104" s="161"/>
      <c r="G104" s="161"/>
      <c r="H104" s="161"/>
      <c r="I104" s="161"/>
      <c r="J104" s="161"/>
      <c r="K104" s="161"/>
      <c r="L104" s="161"/>
      <c r="M104" s="161"/>
      <c r="N104" s="161"/>
      <c r="O104" s="161"/>
      <c r="P104" s="165"/>
      <c r="Q104" s="166"/>
    </row>
    <row r="105" spans="1:17" s="50" customFormat="1" x14ac:dyDescent="0.2">
      <c r="A105" s="161"/>
      <c r="B105" s="161"/>
      <c r="C105" s="164"/>
      <c r="D105" s="164"/>
      <c r="E105" s="164"/>
      <c r="F105" s="164"/>
      <c r="G105" s="164"/>
      <c r="H105" s="164"/>
      <c r="I105" s="164"/>
      <c r="J105" s="164"/>
      <c r="K105" s="164"/>
      <c r="L105" s="161"/>
      <c r="M105" s="164"/>
      <c r="N105" s="164"/>
      <c r="O105" s="164"/>
      <c r="P105" s="164"/>
      <c r="Q105" s="164"/>
    </row>
    <row r="106" spans="1:17" s="50" customFormat="1" x14ac:dyDescent="0.2">
      <c r="A106" s="637"/>
      <c r="B106" s="161"/>
      <c r="C106" s="164"/>
      <c r="D106" s="164"/>
      <c r="E106" s="161"/>
      <c r="F106" s="161"/>
      <c r="G106" s="161"/>
      <c r="H106" s="161"/>
      <c r="I106" s="161"/>
      <c r="J106" s="161"/>
      <c r="K106" s="161"/>
      <c r="L106" s="161"/>
      <c r="M106" s="161"/>
      <c r="N106" s="161"/>
      <c r="O106" s="161"/>
      <c r="P106" s="165"/>
      <c r="Q106" s="166"/>
    </row>
    <row r="107" spans="1:17" s="50" customFormat="1" x14ac:dyDescent="0.2">
      <c r="A107" s="161"/>
      <c r="B107" s="161"/>
      <c r="C107" s="164"/>
      <c r="D107" s="161"/>
      <c r="E107" s="161"/>
      <c r="F107" s="161"/>
      <c r="G107" s="161"/>
      <c r="H107" s="161"/>
      <c r="I107" s="161"/>
      <c r="J107" s="161"/>
      <c r="K107" s="634"/>
      <c r="L107" s="161"/>
      <c r="M107" s="161"/>
      <c r="N107" s="161"/>
      <c r="O107" s="161"/>
      <c r="P107" s="165"/>
      <c r="Q107" s="166"/>
    </row>
    <row r="108" spans="1:17" s="50" customFormat="1" x14ac:dyDescent="0.2">
      <c r="A108" s="161"/>
      <c r="B108" s="161"/>
      <c r="C108" s="164"/>
      <c r="D108" s="164"/>
      <c r="E108" s="161"/>
      <c r="F108" s="161"/>
      <c r="G108" s="161"/>
      <c r="H108" s="161"/>
      <c r="I108" s="161"/>
      <c r="J108" s="161"/>
      <c r="K108" s="161"/>
      <c r="L108" s="161"/>
      <c r="M108" s="161"/>
      <c r="N108" s="161"/>
      <c r="O108" s="161"/>
      <c r="P108" s="165"/>
      <c r="Q108" s="166"/>
    </row>
    <row r="109" spans="1:17" s="50" customFormat="1" ht="15" customHeight="1" x14ac:dyDescent="0.2">
      <c r="B109" s="154"/>
      <c r="C109" s="154"/>
      <c r="D109" s="154"/>
      <c r="E109" s="62"/>
      <c r="F109" s="62"/>
      <c r="G109" s="62"/>
      <c r="H109" s="62"/>
      <c r="I109" s="155"/>
      <c r="J109" s="62"/>
      <c r="K109" s="62"/>
      <c r="L109" s="155"/>
      <c r="M109" s="62"/>
      <c r="N109" s="62"/>
      <c r="O109" s="62"/>
      <c r="P109" s="63"/>
      <c r="Q109" s="167"/>
    </row>
    <row r="110" spans="1:17" s="50" customFormat="1" x14ac:dyDescent="0.2">
      <c r="A110" s="161"/>
      <c r="B110" s="161"/>
      <c r="C110" s="164"/>
      <c r="D110" s="164"/>
      <c r="E110" s="161"/>
      <c r="F110" s="161"/>
      <c r="G110" s="161"/>
      <c r="H110" s="161"/>
      <c r="I110" s="161"/>
      <c r="J110" s="161"/>
      <c r="K110" s="161"/>
      <c r="L110" s="161"/>
      <c r="M110" s="161"/>
      <c r="N110" s="161"/>
      <c r="O110" s="161"/>
      <c r="P110" s="165"/>
      <c r="Q110" s="166"/>
    </row>
    <row r="111" spans="1:17" s="50" customFormat="1" x14ac:dyDescent="0.2">
      <c r="A111" s="161"/>
      <c r="B111" s="161"/>
      <c r="C111" s="164"/>
      <c r="D111" s="164"/>
      <c r="E111" s="161"/>
      <c r="F111" s="161"/>
      <c r="G111" s="161"/>
      <c r="H111" s="161"/>
      <c r="I111" s="161"/>
      <c r="J111" s="161"/>
      <c r="K111" s="161"/>
      <c r="L111" s="161"/>
      <c r="M111" s="161"/>
      <c r="N111" s="161"/>
      <c r="O111" s="161"/>
      <c r="P111" s="165"/>
      <c r="Q111" s="166"/>
    </row>
    <row r="112" spans="1:17" s="50" customFormat="1" x14ac:dyDescent="0.2">
      <c r="A112" s="161"/>
      <c r="B112" s="161"/>
      <c r="C112" s="164"/>
      <c r="D112" s="164"/>
      <c r="E112" s="161"/>
      <c r="F112" s="161"/>
      <c r="G112" s="161"/>
      <c r="H112" s="161"/>
      <c r="I112" s="161"/>
      <c r="J112" s="161"/>
      <c r="K112" s="161"/>
      <c r="L112" s="161"/>
      <c r="M112" s="161"/>
      <c r="N112" s="161"/>
      <c r="O112" s="161"/>
      <c r="P112" s="165"/>
      <c r="Q112" s="166"/>
    </row>
    <row r="113" spans="1:17" s="50" customFormat="1" x14ac:dyDescent="0.2">
      <c r="A113" s="161"/>
      <c r="B113" s="161"/>
      <c r="C113" s="164"/>
      <c r="D113" s="164"/>
      <c r="E113" s="161"/>
      <c r="F113" s="161"/>
      <c r="G113" s="161"/>
      <c r="H113" s="161"/>
      <c r="I113" s="161"/>
      <c r="J113" s="161"/>
      <c r="K113" s="161"/>
      <c r="L113" s="161"/>
      <c r="M113" s="161"/>
      <c r="N113" s="161"/>
      <c r="O113" s="161"/>
      <c r="P113" s="165"/>
      <c r="Q113" s="166"/>
    </row>
    <row r="114" spans="1:17" s="50" customFormat="1" x14ac:dyDescent="0.2">
      <c r="A114" s="161"/>
      <c r="B114" s="161"/>
      <c r="C114" s="164"/>
      <c r="D114" s="164"/>
      <c r="E114" s="161"/>
      <c r="F114" s="161"/>
      <c r="G114" s="161"/>
      <c r="H114" s="161"/>
      <c r="I114" s="161"/>
      <c r="J114" s="161"/>
      <c r="K114" s="161"/>
      <c r="L114" s="161"/>
      <c r="M114" s="161"/>
      <c r="N114" s="161"/>
      <c r="O114" s="161"/>
      <c r="P114" s="165"/>
      <c r="Q114" s="166"/>
    </row>
    <row r="115" spans="1:17" s="50" customFormat="1" x14ac:dyDescent="0.2">
      <c r="A115" s="161"/>
      <c r="B115" s="161"/>
      <c r="C115" s="164"/>
      <c r="D115" s="164"/>
      <c r="E115" s="161"/>
      <c r="F115" s="161"/>
      <c r="G115" s="161"/>
      <c r="H115" s="161"/>
      <c r="I115" s="161"/>
      <c r="J115" s="161"/>
      <c r="K115" s="161"/>
      <c r="L115" s="161"/>
      <c r="M115" s="161"/>
      <c r="N115" s="161"/>
      <c r="O115" s="161"/>
      <c r="P115" s="165"/>
      <c r="Q115" s="166"/>
    </row>
    <row r="116" spans="1:17" s="50" customFormat="1" x14ac:dyDescent="0.2">
      <c r="A116" s="161"/>
      <c r="B116" s="161"/>
      <c r="C116" s="164"/>
      <c r="D116" s="164"/>
      <c r="E116" s="161"/>
      <c r="F116" s="161"/>
      <c r="G116" s="161"/>
      <c r="H116" s="161"/>
      <c r="I116" s="161"/>
      <c r="J116" s="161"/>
      <c r="K116" s="161"/>
      <c r="L116" s="161"/>
      <c r="M116" s="161"/>
      <c r="N116" s="161"/>
      <c r="O116" s="161"/>
      <c r="P116" s="165"/>
      <c r="Q116" s="166"/>
    </row>
    <row r="117" spans="1:17" s="50" customFormat="1" x14ac:dyDescent="0.2">
      <c r="A117" s="161"/>
      <c r="B117" s="161"/>
      <c r="C117" s="164"/>
      <c r="D117" s="164"/>
      <c r="E117" s="161"/>
      <c r="F117" s="161"/>
      <c r="G117" s="161"/>
      <c r="H117" s="161"/>
      <c r="I117" s="161"/>
      <c r="J117" s="161"/>
      <c r="K117" s="161"/>
      <c r="L117" s="161"/>
      <c r="M117" s="161"/>
      <c r="N117" s="161"/>
      <c r="O117" s="161"/>
      <c r="P117" s="165"/>
      <c r="Q117" s="166"/>
    </row>
    <row r="118" spans="1:17" s="50" customFormat="1" x14ac:dyDescent="0.2">
      <c r="A118" s="161"/>
      <c r="B118" s="161"/>
      <c r="C118" s="164"/>
      <c r="D118" s="164"/>
      <c r="E118" s="161"/>
      <c r="F118" s="161"/>
      <c r="G118" s="161"/>
      <c r="H118" s="161"/>
      <c r="I118" s="161"/>
      <c r="J118" s="161"/>
      <c r="K118" s="161"/>
      <c r="L118" s="161"/>
      <c r="M118" s="161"/>
      <c r="N118" s="161"/>
      <c r="O118" s="161"/>
      <c r="P118" s="165"/>
      <c r="Q118" s="166"/>
    </row>
    <row r="119" spans="1:17" s="50" customFormat="1" x14ac:dyDescent="0.2">
      <c r="A119" s="161"/>
      <c r="B119" s="161"/>
      <c r="C119" s="164"/>
      <c r="D119" s="164"/>
      <c r="E119" s="161"/>
      <c r="F119" s="161"/>
      <c r="G119" s="161"/>
      <c r="H119" s="161"/>
      <c r="I119" s="161"/>
      <c r="J119" s="161"/>
      <c r="K119" s="161"/>
      <c r="L119" s="161"/>
      <c r="M119" s="161"/>
      <c r="N119" s="161"/>
      <c r="O119" s="161"/>
      <c r="P119" s="165"/>
      <c r="Q119" s="166"/>
    </row>
    <row r="120" spans="1:17" s="50" customFormat="1" x14ac:dyDescent="0.2">
      <c r="A120" s="161"/>
      <c r="B120" s="161"/>
      <c r="C120" s="164"/>
      <c r="D120" s="164"/>
      <c r="E120" s="161"/>
      <c r="F120" s="161"/>
      <c r="G120" s="161"/>
      <c r="H120" s="161"/>
      <c r="I120" s="161"/>
      <c r="J120" s="161"/>
      <c r="K120" s="161"/>
      <c r="L120" s="161"/>
      <c r="M120" s="161"/>
      <c r="N120" s="161"/>
      <c r="O120" s="161"/>
      <c r="P120" s="165"/>
      <c r="Q120" s="166"/>
    </row>
    <row r="121" spans="1:17" s="50" customFormat="1" x14ac:dyDescent="0.2">
      <c r="A121" s="161"/>
      <c r="B121" s="161"/>
      <c r="C121" s="164"/>
      <c r="D121" s="164"/>
      <c r="E121" s="161"/>
      <c r="F121" s="161"/>
      <c r="G121" s="161"/>
      <c r="H121" s="161"/>
      <c r="I121" s="161"/>
      <c r="J121" s="161"/>
      <c r="K121" s="161"/>
      <c r="L121" s="161"/>
      <c r="M121" s="161"/>
      <c r="N121" s="161"/>
      <c r="O121" s="161"/>
      <c r="P121" s="165"/>
      <c r="Q121" s="166"/>
    </row>
    <row r="122" spans="1:17" s="50" customFormat="1" x14ac:dyDescent="0.2">
      <c r="A122" s="161"/>
      <c r="B122" s="161"/>
      <c r="C122" s="164"/>
      <c r="D122" s="164"/>
      <c r="E122" s="161"/>
      <c r="F122" s="161"/>
      <c r="G122" s="161"/>
      <c r="H122" s="161"/>
      <c r="I122" s="161"/>
      <c r="J122" s="161"/>
      <c r="K122" s="161"/>
      <c r="L122" s="161"/>
      <c r="M122" s="161"/>
      <c r="N122" s="161"/>
      <c r="O122" s="161"/>
      <c r="P122" s="165"/>
      <c r="Q122" s="166"/>
    </row>
  </sheetData>
  <mergeCells count="1">
    <mergeCell ref="L5:P5"/>
  </mergeCells>
  <pageMargins left="0.39370078740157483" right="0.39370078740157483" top="0.39370078740157483" bottom="0.39370078740157483" header="0.51181102362204722" footer="0.35433070866141736"/>
  <pageSetup scale="95" orientation="landscape" r:id="rId1"/>
  <headerFooter alignWithMargins="0"/>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94"/>
  <sheetViews>
    <sheetView zoomScaleNormal="100" workbookViewId="0">
      <pane xSplit="1" ySplit="7" topLeftCell="B14" activePane="bottomRight" state="frozen"/>
      <selection activeCell="M10" sqref="M10:O11"/>
      <selection pane="topRight" activeCell="M10" sqref="M10:O11"/>
      <selection pane="bottomLeft" activeCell="M10" sqref="M10:O11"/>
      <selection pane="bottomRight" activeCell="I68" sqref="I68"/>
    </sheetView>
  </sheetViews>
  <sheetFormatPr baseColWidth="10" defaultColWidth="11.42578125" defaultRowHeight="12.75" x14ac:dyDescent="0.2"/>
  <cols>
    <col min="1" max="1" width="22.28515625" style="168" customWidth="1"/>
    <col min="2" max="2" width="6.85546875" style="168" customWidth="1"/>
    <col min="3" max="3" width="6.7109375" style="169" customWidth="1"/>
    <col min="4" max="4" width="6.7109375" style="168" customWidth="1"/>
    <col min="5" max="5" width="7.140625" style="168" customWidth="1"/>
    <col min="6" max="6" width="5.28515625" style="168" bestFit="1" customWidth="1"/>
    <col min="7" max="7" width="4.7109375" style="168" bestFit="1" customWidth="1"/>
    <col min="8" max="8" width="6.5703125" style="169" customWidth="1"/>
    <col min="9" max="9" width="6.7109375" style="169" bestFit="1" customWidth="1"/>
    <col min="10" max="10" width="6.85546875" style="169" customWidth="1"/>
    <col min="11" max="12" width="6.7109375" style="169" customWidth="1"/>
    <col min="13" max="13" width="7.42578125" style="169" customWidth="1"/>
    <col min="14" max="14" width="5" style="169" bestFit="1" customWidth="1"/>
    <col min="15" max="15" width="4.7109375" style="169" bestFit="1" customWidth="1"/>
    <col min="16" max="16" width="10.42578125" style="169" customWidth="1"/>
    <col min="17" max="18" width="6.85546875" style="169" customWidth="1"/>
    <col min="19" max="19" width="5.42578125" style="168" customWidth="1"/>
    <col min="20" max="20" width="5.85546875" style="169" bestFit="1" customWidth="1"/>
    <col min="21" max="22" width="6.42578125" style="168" bestFit="1" customWidth="1"/>
    <col min="23" max="23" width="7.28515625" style="168" bestFit="1" customWidth="1"/>
    <col min="24" max="24" width="5.5703125" style="170" bestFit="1" customWidth="1"/>
    <col min="25" max="25" width="5.42578125" style="170" customWidth="1"/>
    <col min="26" max="26" width="6.28515625" style="172" customWidth="1"/>
    <col min="27" max="27" width="11.42578125" style="20"/>
    <col min="28" max="28" width="11.42578125" style="50"/>
    <col min="29" max="16384" width="11.42578125" style="20"/>
  </cols>
  <sheetData>
    <row r="1" spans="1:28" ht="13.5" customHeight="1" x14ac:dyDescent="0.2">
      <c r="A1" s="168" t="s">
        <v>176</v>
      </c>
    </row>
    <row r="2" spans="1:28" s="108" customFormat="1" x14ac:dyDescent="0.2">
      <c r="A2" s="4" t="s">
        <v>177</v>
      </c>
      <c r="B2" s="4"/>
      <c r="C2" s="4"/>
      <c r="D2" s="4"/>
      <c r="E2" s="4"/>
      <c r="F2" s="4"/>
      <c r="G2" s="4"/>
      <c r="H2" s="4"/>
      <c r="I2" s="4"/>
      <c r="J2" s="4"/>
      <c r="K2" s="4"/>
      <c r="L2" s="4"/>
      <c r="M2" s="4"/>
      <c r="N2" s="4"/>
      <c r="O2" s="4"/>
      <c r="P2" s="4"/>
      <c r="Q2" s="4"/>
      <c r="R2" s="4"/>
      <c r="S2" s="4"/>
      <c r="T2" s="4"/>
      <c r="U2" s="4"/>
      <c r="V2" s="4"/>
      <c r="W2" s="4"/>
      <c r="X2" s="4"/>
      <c r="Y2" s="3" t="s">
        <v>613</v>
      </c>
      <c r="Z2" s="4"/>
    </row>
    <row r="3" spans="1:28" s="108" customFormat="1" ht="13.5" thickBot="1" x14ac:dyDescent="0.25">
      <c r="A3" s="109">
        <v>2015</v>
      </c>
      <c r="B3" s="109"/>
      <c r="C3" s="109"/>
      <c r="D3" s="109"/>
      <c r="E3" s="109"/>
      <c r="F3" s="109"/>
      <c r="G3" s="109"/>
      <c r="H3" s="109"/>
      <c r="I3" s="109"/>
      <c r="J3" s="109"/>
      <c r="K3" s="109"/>
      <c r="L3" s="109"/>
      <c r="M3" s="109"/>
      <c r="N3" s="109"/>
      <c r="O3" s="109"/>
      <c r="P3" s="109"/>
      <c r="Q3" s="109"/>
      <c r="R3" s="109"/>
      <c r="S3" s="109"/>
      <c r="T3" s="109"/>
      <c r="U3" s="109"/>
      <c r="V3" s="109"/>
      <c r="W3" s="109"/>
      <c r="X3" s="109"/>
      <c r="Y3" s="109"/>
      <c r="Z3" s="173"/>
    </row>
    <row r="4" spans="1:28" s="117" customFormat="1" ht="12.75" customHeight="1" x14ac:dyDescent="0.2">
      <c r="A4" s="110"/>
      <c r="B4" s="174" t="s">
        <v>137</v>
      </c>
      <c r="C4" s="175" t="s">
        <v>178</v>
      </c>
      <c r="D4" s="114"/>
      <c r="E4" s="114"/>
      <c r="F4" s="175"/>
      <c r="G4" s="175"/>
      <c r="H4" s="176" t="s">
        <v>179</v>
      </c>
      <c r="I4" s="177"/>
      <c r="J4" s="880" t="s">
        <v>180</v>
      </c>
      <c r="K4" s="881"/>
      <c r="L4" s="881"/>
      <c r="M4" s="881"/>
      <c r="N4" s="881"/>
      <c r="O4" s="881"/>
      <c r="P4" s="881"/>
      <c r="Q4" s="881"/>
      <c r="R4" s="881"/>
      <c r="S4" s="882"/>
      <c r="T4" s="112" t="s">
        <v>181</v>
      </c>
      <c r="U4" s="114"/>
      <c r="V4" s="114"/>
      <c r="W4" s="114"/>
      <c r="X4" s="114"/>
      <c r="Y4" s="178"/>
      <c r="Z4" s="179"/>
      <c r="AA4" s="180"/>
    </row>
    <row r="5" spans="1:28" s="117" customFormat="1" ht="11.25" x14ac:dyDescent="0.2">
      <c r="A5" s="118"/>
      <c r="B5" s="119" t="s">
        <v>113</v>
      </c>
      <c r="C5" s="181"/>
      <c r="D5" s="122"/>
      <c r="E5" s="122"/>
      <c r="F5" s="122"/>
      <c r="G5" s="182"/>
      <c r="H5" s="183" t="s">
        <v>21</v>
      </c>
      <c r="I5" s="184"/>
      <c r="J5" s="185"/>
      <c r="K5" s="186"/>
      <c r="L5" s="186"/>
      <c r="M5" s="186"/>
      <c r="N5" s="186"/>
      <c r="O5" s="186"/>
      <c r="P5" s="186"/>
      <c r="Q5" s="186"/>
      <c r="R5" s="121"/>
      <c r="S5" s="187"/>
      <c r="T5" s="120"/>
      <c r="U5" s="122"/>
      <c r="V5" s="122"/>
      <c r="W5" s="122" t="s">
        <v>182</v>
      </c>
      <c r="X5" s="122"/>
      <c r="Y5" s="188"/>
      <c r="AA5" s="180"/>
    </row>
    <row r="6" spans="1:28" s="117" customFormat="1" ht="11.25" x14ac:dyDescent="0.2">
      <c r="A6" s="125" t="s">
        <v>5</v>
      </c>
      <c r="B6" s="119" t="s">
        <v>183</v>
      </c>
      <c r="C6" s="184" t="s">
        <v>184</v>
      </c>
      <c r="D6" s="128" t="s">
        <v>185</v>
      </c>
      <c r="E6" s="128" t="s">
        <v>161</v>
      </c>
      <c r="F6" s="128" t="s">
        <v>186</v>
      </c>
      <c r="G6" s="189" t="s">
        <v>187</v>
      </c>
      <c r="H6" s="183" t="s">
        <v>165</v>
      </c>
      <c r="I6" s="128" t="s">
        <v>188</v>
      </c>
      <c r="J6" s="190"/>
      <c r="K6" s="127" t="s">
        <v>189</v>
      </c>
      <c r="L6" s="127" t="s">
        <v>363</v>
      </c>
      <c r="M6" s="127" t="s">
        <v>365</v>
      </c>
      <c r="N6" s="127" t="s">
        <v>367</v>
      </c>
      <c r="O6" s="127" t="s">
        <v>368</v>
      </c>
      <c r="P6" s="127" t="s">
        <v>362</v>
      </c>
      <c r="Q6" s="128" t="s">
        <v>190</v>
      </c>
      <c r="R6" s="128" t="s">
        <v>115</v>
      </c>
      <c r="S6" s="189" t="s">
        <v>20</v>
      </c>
      <c r="T6" s="126"/>
      <c r="U6" s="128" t="s">
        <v>191</v>
      </c>
      <c r="V6" s="128" t="s">
        <v>192</v>
      </c>
      <c r="W6" s="129" t="s">
        <v>193</v>
      </c>
      <c r="X6" s="128" t="s">
        <v>194</v>
      </c>
      <c r="Y6" s="191" t="s">
        <v>20</v>
      </c>
      <c r="AA6" s="180"/>
    </row>
    <row r="7" spans="1:28" s="117" customFormat="1" ht="12" thickBot="1" x14ac:dyDescent="0.25">
      <c r="A7" s="118"/>
      <c r="B7" s="119" t="s">
        <v>195</v>
      </c>
      <c r="C7" s="192" t="s">
        <v>137</v>
      </c>
      <c r="D7" s="129" t="s">
        <v>196</v>
      </c>
      <c r="E7" s="129" t="s">
        <v>197</v>
      </c>
      <c r="F7" s="129" t="s">
        <v>198</v>
      </c>
      <c r="G7" s="193" t="s">
        <v>199</v>
      </c>
      <c r="H7" s="194" t="s">
        <v>175</v>
      </c>
      <c r="I7" s="195" t="s">
        <v>200</v>
      </c>
      <c r="J7" s="196" t="s">
        <v>13</v>
      </c>
      <c r="K7" s="197" t="s">
        <v>201</v>
      </c>
      <c r="L7" s="197" t="s">
        <v>364</v>
      </c>
      <c r="M7" s="197" t="s">
        <v>366</v>
      </c>
      <c r="N7" s="197" t="s">
        <v>364</v>
      </c>
      <c r="O7" s="197" t="s">
        <v>364</v>
      </c>
      <c r="P7" s="197" t="s">
        <v>369</v>
      </c>
      <c r="Q7" s="139" t="s">
        <v>202</v>
      </c>
      <c r="R7" s="139" t="s">
        <v>129</v>
      </c>
      <c r="S7" s="685" t="s">
        <v>203</v>
      </c>
      <c r="T7" s="198" t="s">
        <v>13</v>
      </c>
      <c r="U7" s="129" t="s">
        <v>204</v>
      </c>
      <c r="V7" s="129" t="s">
        <v>205</v>
      </c>
      <c r="W7" s="129" t="s">
        <v>206</v>
      </c>
      <c r="X7" s="129" t="s">
        <v>207</v>
      </c>
      <c r="Y7" s="686" t="s">
        <v>208</v>
      </c>
      <c r="AA7" s="180"/>
    </row>
    <row r="8" spans="1:28" ht="8.25" customHeight="1" x14ac:dyDescent="0.2">
      <c r="A8" s="15"/>
      <c r="B8" s="45"/>
      <c r="C8" s="199"/>
      <c r="D8" s="17"/>
      <c r="E8" s="17"/>
      <c r="F8" s="17"/>
      <c r="G8" s="18"/>
      <c r="H8" s="200"/>
      <c r="I8" s="200"/>
      <c r="J8" s="201"/>
      <c r="K8" s="202"/>
      <c r="L8" s="202"/>
      <c r="M8" s="202"/>
      <c r="N8" s="202"/>
      <c r="O8" s="202"/>
      <c r="P8" s="202"/>
      <c r="Q8" s="202"/>
      <c r="R8" s="202"/>
      <c r="S8" s="203"/>
      <c r="T8" s="204"/>
      <c r="U8" s="17"/>
      <c r="V8" s="17"/>
      <c r="W8" s="17"/>
      <c r="X8" s="47"/>
      <c r="Y8" s="205"/>
      <c r="Z8" s="20"/>
      <c r="AA8" s="50"/>
      <c r="AB8" s="20"/>
    </row>
    <row r="9" spans="1:28" s="152" customFormat="1" ht="15" x14ac:dyDescent="0.25">
      <c r="A9" s="21" t="s">
        <v>23</v>
      </c>
      <c r="B9" s="206"/>
      <c r="C9" s="207"/>
      <c r="D9" s="208"/>
      <c r="E9" s="208"/>
      <c r="F9" s="208"/>
      <c r="G9" s="209"/>
      <c r="H9" s="210"/>
      <c r="I9" s="210"/>
      <c r="J9" s="207"/>
      <c r="K9" s="208"/>
      <c r="L9" s="208"/>
      <c r="M9" s="208"/>
      <c r="N9" s="208"/>
      <c r="O9" s="208"/>
      <c r="P9" s="208"/>
      <c r="Q9" s="208"/>
      <c r="R9" s="208"/>
      <c r="S9" s="209"/>
      <c r="T9" s="211"/>
      <c r="U9" s="208"/>
      <c r="V9" s="208"/>
      <c r="W9" s="208"/>
      <c r="X9" s="212"/>
      <c r="Y9" s="213"/>
    </row>
    <row r="10" spans="1:28" s="152" customFormat="1" ht="4.5" customHeight="1" x14ac:dyDescent="0.25">
      <c r="A10" s="214"/>
      <c r="B10" s="215"/>
      <c r="C10" s="207"/>
      <c r="D10" s="208"/>
      <c r="E10" s="208"/>
      <c r="F10" s="208"/>
      <c r="G10" s="209"/>
      <c r="H10" s="210"/>
      <c r="I10" s="210"/>
      <c r="J10" s="207"/>
      <c r="K10" s="208"/>
      <c r="L10" s="208"/>
      <c r="M10" s="208"/>
      <c r="N10" s="208"/>
      <c r="O10" s="208"/>
      <c r="P10" s="208"/>
      <c r="Q10" s="208"/>
      <c r="R10" s="208"/>
      <c r="S10" s="209"/>
      <c r="T10" s="211"/>
      <c r="U10" s="208"/>
      <c r="V10" s="208"/>
      <c r="W10" s="208"/>
      <c r="X10" s="212"/>
      <c r="Y10" s="213"/>
    </row>
    <row r="11" spans="1:28" s="34" customFormat="1" x14ac:dyDescent="0.2">
      <c r="A11" s="35" t="s">
        <v>24</v>
      </c>
      <c r="B11" s="216">
        <v>0</v>
      </c>
      <c r="C11" s="58">
        <v>0</v>
      </c>
      <c r="D11" s="30">
        <v>0</v>
      </c>
      <c r="E11" s="30">
        <v>0</v>
      </c>
      <c r="F11" s="30">
        <v>0</v>
      </c>
      <c r="G11" s="59">
        <v>0</v>
      </c>
      <c r="H11" s="57">
        <v>0</v>
      </c>
      <c r="I11" s="57">
        <v>0</v>
      </c>
      <c r="J11" s="217">
        <v>0</v>
      </c>
      <c r="K11" s="30">
        <v>0</v>
      </c>
      <c r="L11" s="30">
        <v>0</v>
      </c>
      <c r="M11" s="30">
        <v>0</v>
      </c>
      <c r="N11" s="30">
        <v>0</v>
      </c>
      <c r="O11" s="30">
        <v>0</v>
      </c>
      <c r="P11" s="30">
        <v>0</v>
      </c>
      <c r="Q11" s="61">
        <v>0</v>
      </c>
      <c r="R11" s="30">
        <v>0</v>
      </c>
      <c r="S11" s="59">
        <v>0</v>
      </c>
      <c r="T11" s="60">
        <v>0</v>
      </c>
      <c r="U11" s="30">
        <v>0</v>
      </c>
      <c r="V11" s="30">
        <v>0</v>
      </c>
      <c r="W11" s="61">
        <v>0</v>
      </c>
      <c r="X11" s="218">
        <v>0</v>
      </c>
      <c r="Y11" s="219">
        <v>0</v>
      </c>
    </row>
    <row r="12" spans="1:28" x14ac:dyDescent="0.2">
      <c r="A12" s="534" t="s">
        <v>25</v>
      </c>
      <c r="B12" s="674">
        <f>C12+H12</f>
        <v>2</v>
      </c>
      <c r="C12" s="644">
        <f>SUM(D12:G12)</f>
        <v>2</v>
      </c>
      <c r="D12" s="615">
        <v>1</v>
      </c>
      <c r="E12" s="615">
        <v>0</v>
      </c>
      <c r="F12" s="615">
        <v>0</v>
      </c>
      <c r="G12" s="203">
        <v>1</v>
      </c>
      <c r="H12" s="643">
        <v>0</v>
      </c>
      <c r="I12" s="643">
        <v>0</v>
      </c>
      <c r="J12" s="542">
        <f>SUM(K12:S12)</f>
        <v>1</v>
      </c>
      <c r="K12" s="615">
        <v>0</v>
      </c>
      <c r="L12" s="615">
        <v>0</v>
      </c>
      <c r="M12" s="615">
        <v>0</v>
      </c>
      <c r="N12" s="615">
        <v>0</v>
      </c>
      <c r="O12" s="615">
        <v>0</v>
      </c>
      <c r="P12" s="615">
        <v>0</v>
      </c>
      <c r="Q12" s="645">
        <v>1</v>
      </c>
      <c r="R12" s="615">
        <v>0</v>
      </c>
      <c r="S12" s="203">
        <v>0</v>
      </c>
      <c r="T12" s="544">
        <f>SUM(U12:Y12)</f>
        <v>2</v>
      </c>
      <c r="U12" s="615">
        <v>0</v>
      </c>
      <c r="V12" s="615">
        <v>1</v>
      </c>
      <c r="W12" s="645">
        <v>0</v>
      </c>
      <c r="X12" s="687">
        <v>1</v>
      </c>
      <c r="Y12" s="675" t="s">
        <v>640</v>
      </c>
      <c r="Z12" s="20"/>
      <c r="AB12" s="20"/>
    </row>
    <row r="13" spans="1:28" x14ac:dyDescent="0.2">
      <c r="A13" s="534" t="s">
        <v>26</v>
      </c>
      <c r="B13" s="674">
        <f t="shared" ref="B13:B14" si="0">C13+H13</f>
        <v>1</v>
      </c>
      <c r="C13" s="644">
        <f t="shared" ref="C13" si="1">SUM(D13:G13)</f>
        <v>1</v>
      </c>
      <c r="D13" s="615">
        <v>1</v>
      </c>
      <c r="E13" s="615">
        <v>0</v>
      </c>
      <c r="F13" s="615">
        <v>0</v>
      </c>
      <c r="G13" s="203">
        <v>0</v>
      </c>
      <c r="H13" s="643">
        <v>0</v>
      </c>
      <c r="I13" s="643">
        <v>0</v>
      </c>
      <c r="J13" s="542">
        <f t="shared" ref="J13:J14" si="2">SUM(K13:S13)</f>
        <v>2</v>
      </c>
      <c r="K13" s="615">
        <v>0</v>
      </c>
      <c r="L13" s="615">
        <v>0</v>
      </c>
      <c r="M13" s="615">
        <v>0</v>
      </c>
      <c r="N13" s="615">
        <v>0</v>
      </c>
      <c r="O13" s="615">
        <v>0</v>
      </c>
      <c r="P13" s="615">
        <v>0</v>
      </c>
      <c r="Q13" s="645">
        <v>0</v>
      </c>
      <c r="R13" s="615">
        <v>0</v>
      </c>
      <c r="S13" s="203">
        <v>2</v>
      </c>
      <c r="T13" s="544">
        <f t="shared" ref="T13:T14" si="3">SUM(U13:Y13)</f>
        <v>0</v>
      </c>
      <c r="U13" s="615">
        <v>0</v>
      </c>
      <c r="V13" s="615">
        <v>0</v>
      </c>
      <c r="W13" s="645">
        <v>0</v>
      </c>
      <c r="X13" s="687">
        <v>0</v>
      </c>
      <c r="Y13" s="675">
        <v>0</v>
      </c>
      <c r="Z13" s="20"/>
      <c r="AB13" s="20"/>
    </row>
    <row r="14" spans="1:28" x14ac:dyDescent="0.2">
      <c r="A14" s="534" t="s">
        <v>27</v>
      </c>
      <c r="B14" s="674">
        <f t="shared" si="0"/>
        <v>0</v>
      </c>
      <c r="C14" s="644">
        <f>SUM(D14:G14)</f>
        <v>0</v>
      </c>
      <c r="D14" s="615">
        <v>0</v>
      </c>
      <c r="E14" s="615">
        <v>0</v>
      </c>
      <c r="F14" s="615">
        <v>0</v>
      </c>
      <c r="G14" s="203">
        <v>0</v>
      </c>
      <c r="H14" s="643">
        <v>0</v>
      </c>
      <c r="I14" s="643">
        <v>0</v>
      </c>
      <c r="J14" s="542">
        <f t="shared" si="2"/>
        <v>0</v>
      </c>
      <c r="K14" s="615">
        <v>0</v>
      </c>
      <c r="L14" s="615">
        <v>0</v>
      </c>
      <c r="M14" s="615">
        <v>0</v>
      </c>
      <c r="N14" s="615">
        <v>0</v>
      </c>
      <c r="O14" s="615">
        <v>0</v>
      </c>
      <c r="P14" s="615">
        <v>0</v>
      </c>
      <c r="Q14" s="645">
        <v>0</v>
      </c>
      <c r="R14" s="615">
        <v>0</v>
      </c>
      <c r="S14" s="203">
        <v>0</v>
      </c>
      <c r="T14" s="544">
        <f t="shared" si="3"/>
        <v>0</v>
      </c>
      <c r="U14" s="615">
        <v>0</v>
      </c>
      <c r="V14" s="615">
        <v>0</v>
      </c>
      <c r="W14" s="645">
        <v>0</v>
      </c>
      <c r="X14" s="687">
        <v>0</v>
      </c>
      <c r="Y14" s="675">
        <v>0</v>
      </c>
      <c r="Z14" s="20"/>
      <c r="AB14" s="20"/>
    </row>
    <row r="15" spans="1:28" x14ac:dyDescent="0.2">
      <c r="A15" s="534" t="s">
        <v>28</v>
      </c>
      <c r="B15" s="674">
        <v>0</v>
      </c>
      <c r="C15" s="644">
        <v>0</v>
      </c>
      <c r="D15" s="615">
        <v>0</v>
      </c>
      <c r="E15" s="615">
        <v>0</v>
      </c>
      <c r="F15" s="615">
        <v>0</v>
      </c>
      <c r="G15" s="203">
        <v>0</v>
      </c>
      <c r="H15" s="643">
        <v>0</v>
      </c>
      <c r="I15" s="643">
        <v>0</v>
      </c>
      <c r="J15" s="542">
        <v>0</v>
      </c>
      <c r="K15" s="615">
        <v>0</v>
      </c>
      <c r="L15" s="615">
        <v>0</v>
      </c>
      <c r="M15" s="615">
        <v>0</v>
      </c>
      <c r="N15" s="615">
        <v>0</v>
      </c>
      <c r="O15" s="615">
        <v>0</v>
      </c>
      <c r="P15" s="615">
        <v>0</v>
      </c>
      <c r="Q15" s="615">
        <v>0</v>
      </c>
      <c r="R15" s="615">
        <v>0</v>
      </c>
      <c r="S15" s="203">
        <v>0</v>
      </c>
      <c r="T15" s="544">
        <v>0</v>
      </c>
      <c r="U15" s="615">
        <v>0</v>
      </c>
      <c r="V15" s="615">
        <v>0</v>
      </c>
      <c r="W15" s="615">
        <v>0</v>
      </c>
      <c r="X15" s="615">
        <v>0</v>
      </c>
      <c r="Y15" s="675">
        <v>0</v>
      </c>
      <c r="Z15" s="20"/>
      <c r="AB15" s="20"/>
    </row>
    <row r="16" spans="1:28" x14ac:dyDescent="0.2">
      <c r="A16" s="534" t="s">
        <v>29</v>
      </c>
      <c r="B16" s="674">
        <v>0</v>
      </c>
      <c r="C16" s="644">
        <v>0</v>
      </c>
      <c r="D16" s="615">
        <v>0</v>
      </c>
      <c r="E16" s="615">
        <v>0</v>
      </c>
      <c r="F16" s="615">
        <v>0</v>
      </c>
      <c r="G16" s="203">
        <v>0</v>
      </c>
      <c r="H16" s="643">
        <v>0</v>
      </c>
      <c r="I16" s="643">
        <v>0</v>
      </c>
      <c r="J16" s="542">
        <v>0</v>
      </c>
      <c r="K16" s="615">
        <v>0</v>
      </c>
      <c r="L16" s="615">
        <v>0</v>
      </c>
      <c r="M16" s="615">
        <v>0</v>
      </c>
      <c r="N16" s="615">
        <v>0</v>
      </c>
      <c r="O16" s="615">
        <v>0</v>
      </c>
      <c r="P16" s="615">
        <v>0</v>
      </c>
      <c r="Q16" s="615">
        <v>0</v>
      </c>
      <c r="R16" s="615">
        <v>0</v>
      </c>
      <c r="S16" s="203">
        <v>0</v>
      </c>
      <c r="T16" s="544">
        <v>0</v>
      </c>
      <c r="U16" s="615">
        <v>0</v>
      </c>
      <c r="V16" s="615">
        <v>0</v>
      </c>
      <c r="W16" s="615">
        <v>0</v>
      </c>
      <c r="X16" s="615">
        <v>0</v>
      </c>
      <c r="Y16" s="675">
        <v>0</v>
      </c>
      <c r="Z16" s="20"/>
      <c r="AB16" s="20"/>
    </row>
    <row r="17" spans="1:25" s="20" customFormat="1" x14ac:dyDescent="0.2">
      <c r="A17" s="534" t="s">
        <v>30</v>
      </c>
      <c r="B17" s="674">
        <v>0</v>
      </c>
      <c r="C17" s="644">
        <v>0</v>
      </c>
      <c r="D17" s="615">
        <v>0</v>
      </c>
      <c r="E17" s="615">
        <v>0</v>
      </c>
      <c r="F17" s="615">
        <v>0</v>
      </c>
      <c r="G17" s="203">
        <v>0</v>
      </c>
      <c r="H17" s="643">
        <v>0</v>
      </c>
      <c r="I17" s="643">
        <v>0</v>
      </c>
      <c r="J17" s="542">
        <v>0</v>
      </c>
      <c r="K17" s="615">
        <v>0</v>
      </c>
      <c r="L17" s="615">
        <v>0</v>
      </c>
      <c r="M17" s="615">
        <v>0</v>
      </c>
      <c r="N17" s="615">
        <v>0</v>
      </c>
      <c r="O17" s="615">
        <v>0</v>
      </c>
      <c r="P17" s="615">
        <v>0</v>
      </c>
      <c r="Q17" s="615">
        <v>0</v>
      </c>
      <c r="R17" s="615">
        <v>0</v>
      </c>
      <c r="S17" s="203">
        <v>0</v>
      </c>
      <c r="T17" s="544">
        <v>0</v>
      </c>
      <c r="U17" s="615">
        <v>0</v>
      </c>
      <c r="V17" s="615">
        <v>0</v>
      </c>
      <c r="W17" s="615">
        <v>0</v>
      </c>
      <c r="X17" s="615">
        <v>0</v>
      </c>
      <c r="Y17" s="675">
        <v>0</v>
      </c>
    </row>
    <row r="18" spans="1:25" s="20" customFormat="1" x14ac:dyDescent="0.2">
      <c r="A18" s="534" t="s">
        <v>31</v>
      </c>
      <c r="B18" s="674">
        <v>0</v>
      </c>
      <c r="C18" s="644">
        <v>0</v>
      </c>
      <c r="D18" s="615">
        <v>0</v>
      </c>
      <c r="E18" s="615">
        <v>0</v>
      </c>
      <c r="F18" s="615">
        <v>0</v>
      </c>
      <c r="G18" s="203">
        <v>0</v>
      </c>
      <c r="H18" s="643">
        <v>0</v>
      </c>
      <c r="I18" s="643">
        <v>0</v>
      </c>
      <c r="J18" s="542">
        <v>0</v>
      </c>
      <c r="K18" s="615">
        <v>0</v>
      </c>
      <c r="L18" s="615">
        <v>0</v>
      </c>
      <c r="M18" s="615">
        <v>0</v>
      </c>
      <c r="N18" s="615">
        <v>0</v>
      </c>
      <c r="O18" s="615">
        <v>0</v>
      </c>
      <c r="P18" s="615">
        <v>0</v>
      </c>
      <c r="Q18" s="615">
        <v>0</v>
      </c>
      <c r="R18" s="615">
        <v>0</v>
      </c>
      <c r="S18" s="203">
        <v>0</v>
      </c>
      <c r="T18" s="544">
        <v>0</v>
      </c>
      <c r="U18" s="615">
        <v>0</v>
      </c>
      <c r="V18" s="615">
        <v>0</v>
      </c>
      <c r="W18" s="615">
        <v>0</v>
      </c>
      <c r="X18" s="615">
        <v>0</v>
      </c>
      <c r="Y18" s="675">
        <v>0</v>
      </c>
    </row>
    <row r="19" spans="1:25" s="20" customFormat="1" x14ac:dyDescent="0.2">
      <c r="A19" s="534" t="s">
        <v>32</v>
      </c>
      <c r="B19" s="674">
        <v>0</v>
      </c>
      <c r="C19" s="644">
        <v>0</v>
      </c>
      <c r="D19" s="615">
        <v>0</v>
      </c>
      <c r="E19" s="615">
        <v>0</v>
      </c>
      <c r="F19" s="615">
        <v>0</v>
      </c>
      <c r="G19" s="203">
        <v>0</v>
      </c>
      <c r="H19" s="643">
        <v>0</v>
      </c>
      <c r="I19" s="643">
        <v>0</v>
      </c>
      <c r="J19" s="542">
        <v>0</v>
      </c>
      <c r="K19" s="615">
        <v>0</v>
      </c>
      <c r="L19" s="615">
        <v>0</v>
      </c>
      <c r="M19" s="615">
        <v>0</v>
      </c>
      <c r="N19" s="615">
        <v>0</v>
      </c>
      <c r="O19" s="615">
        <v>0</v>
      </c>
      <c r="P19" s="615">
        <v>0</v>
      </c>
      <c r="Q19" s="615">
        <v>0</v>
      </c>
      <c r="R19" s="615">
        <v>0</v>
      </c>
      <c r="S19" s="203">
        <v>0</v>
      </c>
      <c r="T19" s="544">
        <v>0</v>
      </c>
      <c r="U19" s="615">
        <v>0</v>
      </c>
      <c r="V19" s="615">
        <v>0</v>
      </c>
      <c r="W19" s="615">
        <v>0</v>
      </c>
      <c r="X19" s="615">
        <v>0</v>
      </c>
      <c r="Y19" s="675">
        <v>0</v>
      </c>
    </row>
    <row r="20" spans="1:25" s="20" customFormat="1" x14ac:dyDescent="0.2">
      <c r="A20" s="534" t="s">
        <v>33</v>
      </c>
      <c r="B20" s="674">
        <v>0</v>
      </c>
      <c r="C20" s="644">
        <v>0</v>
      </c>
      <c r="D20" s="615">
        <v>0</v>
      </c>
      <c r="E20" s="615">
        <v>0</v>
      </c>
      <c r="F20" s="615">
        <v>0</v>
      </c>
      <c r="G20" s="203">
        <v>0</v>
      </c>
      <c r="H20" s="643">
        <v>0</v>
      </c>
      <c r="I20" s="643">
        <v>0</v>
      </c>
      <c r="J20" s="542">
        <v>0</v>
      </c>
      <c r="K20" s="615">
        <v>0</v>
      </c>
      <c r="L20" s="615">
        <v>0</v>
      </c>
      <c r="M20" s="615">
        <v>0</v>
      </c>
      <c r="N20" s="615">
        <v>0</v>
      </c>
      <c r="O20" s="615">
        <v>0</v>
      </c>
      <c r="P20" s="615">
        <v>0</v>
      </c>
      <c r="Q20" s="615">
        <v>0</v>
      </c>
      <c r="R20" s="615">
        <v>0</v>
      </c>
      <c r="S20" s="203">
        <v>0</v>
      </c>
      <c r="T20" s="544">
        <v>0</v>
      </c>
      <c r="U20" s="615">
        <v>0</v>
      </c>
      <c r="V20" s="615">
        <v>0</v>
      </c>
      <c r="W20" s="615">
        <v>0</v>
      </c>
      <c r="X20" s="615">
        <v>0</v>
      </c>
      <c r="Y20" s="675">
        <v>0</v>
      </c>
    </row>
    <row r="21" spans="1:25" s="20" customFormat="1" x14ac:dyDescent="0.2">
      <c r="A21" s="534" t="s">
        <v>34</v>
      </c>
      <c r="B21" s="674">
        <v>0</v>
      </c>
      <c r="C21" s="644">
        <v>0</v>
      </c>
      <c r="D21" s="615">
        <v>0</v>
      </c>
      <c r="E21" s="615">
        <v>0</v>
      </c>
      <c r="F21" s="615">
        <v>0</v>
      </c>
      <c r="G21" s="203">
        <v>0</v>
      </c>
      <c r="H21" s="643">
        <v>0</v>
      </c>
      <c r="I21" s="643">
        <v>0</v>
      </c>
      <c r="J21" s="542">
        <v>0</v>
      </c>
      <c r="K21" s="615">
        <v>0</v>
      </c>
      <c r="L21" s="615">
        <v>0</v>
      </c>
      <c r="M21" s="615">
        <v>0</v>
      </c>
      <c r="N21" s="615">
        <v>0</v>
      </c>
      <c r="O21" s="615">
        <v>0</v>
      </c>
      <c r="P21" s="615">
        <v>0</v>
      </c>
      <c r="Q21" s="615">
        <v>0</v>
      </c>
      <c r="R21" s="615">
        <v>0</v>
      </c>
      <c r="S21" s="203">
        <v>0</v>
      </c>
      <c r="T21" s="544">
        <v>0</v>
      </c>
      <c r="U21" s="615">
        <v>0</v>
      </c>
      <c r="V21" s="615">
        <v>0</v>
      </c>
      <c r="W21" s="615">
        <v>0</v>
      </c>
      <c r="X21" s="615">
        <v>0</v>
      </c>
      <c r="Y21" s="675">
        <v>0</v>
      </c>
    </row>
    <row r="22" spans="1:25" s="20" customFormat="1" x14ac:dyDescent="0.2">
      <c r="A22" s="534" t="s">
        <v>35</v>
      </c>
      <c r="B22" s="674">
        <v>0</v>
      </c>
      <c r="C22" s="644">
        <v>0</v>
      </c>
      <c r="D22" s="615">
        <v>0</v>
      </c>
      <c r="E22" s="615">
        <v>0</v>
      </c>
      <c r="F22" s="615">
        <v>0</v>
      </c>
      <c r="G22" s="203">
        <v>0</v>
      </c>
      <c r="H22" s="643">
        <v>0</v>
      </c>
      <c r="I22" s="643">
        <v>0</v>
      </c>
      <c r="J22" s="542">
        <v>0</v>
      </c>
      <c r="K22" s="615">
        <v>0</v>
      </c>
      <c r="L22" s="615">
        <v>0</v>
      </c>
      <c r="M22" s="615">
        <v>0</v>
      </c>
      <c r="N22" s="615">
        <v>0</v>
      </c>
      <c r="O22" s="615">
        <v>0</v>
      </c>
      <c r="P22" s="615">
        <v>0</v>
      </c>
      <c r="Q22" s="615">
        <v>0</v>
      </c>
      <c r="R22" s="615">
        <v>0</v>
      </c>
      <c r="S22" s="203">
        <v>0</v>
      </c>
      <c r="T22" s="544">
        <v>0</v>
      </c>
      <c r="U22" s="615">
        <v>0</v>
      </c>
      <c r="V22" s="615">
        <v>0</v>
      </c>
      <c r="W22" s="615">
        <v>0</v>
      </c>
      <c r="X22" s="615">
        <v>0</v>
      </c>
      <c r="Y22" s="675">
        <v>0</v>
      </c>
    </row>
    <row r="23" spans="1:25" s="20" customFormat="1" x14ac:dyDescent="0.2">
      <c r="A23" s="534" t="s">
        <v>36</v>
      </c>
      <c r="B23" s="674">
        <v>0</v>
      </c>
      <c r="C23" s="644">
        <v>0</v>
      </c>
      <c r="D23" s="615">
        <v>0</v>
      </c>
      <c r="E23" s="615">
        <v>0</v>
      </c>
      <c r="F23" s="615">
        <v>0</v>
      </c>
      <c r="G23" s="203">
        <v>0</v>
      </c>
      <c r="H23" s="643">
        <v>0</v>
      </c>
      <c r="I23" s="643">
        <v>0</v>
      </c>
      <c r="J23" s="542">
        <v>0</v>
      </c>
      <c r="K23" s="615">
        <v>0</v>
      </c>
      <c r="L23" s="615">
        <v>0</v>
      </c>
      <c r="M23" s="615">
        <v>0</v>
      </c>
      <c r="N23" s="615">
        <v>0</v>
      </c>
      <c r="O23" s="615">
        <v>0</v>
      </c>
      <c r="P23" s="615">
        <v>0</v>
      </c>
      <c r="Q23" s="615">
        <v>0</v>
      </c>
      <c r="R23" s="615">
        <v>0</v>
      </c>
      <c r="S23" s="203">
        <v>0</v>
      </c>
      <c r="T23" s="544">
        <v>0</v>
      </c>
      <c r="U23" s="615">
        <v>0</v>
      </c>
      <c r="V23" s="615">
        <v>0</v>
      </c>
      <c r="W23" s="615">
        <v>0</v>
      </c>
      <c r="X23" s="615">
        <v>0</v>
      </c>
      <c r="Y23" s="675">
        <v>0</v>
      </c>
    </row>
    <row r="24" spans="1:25" s="20" customFormat="1" x14ac:dyDescent="0.2">
      <c r="A24" s="534" t="s">
        <v>37</v>
      </c>
      <c r="B24" s="674">
        <v>0</v>
      </c>
      <c r="C24" s="644">
        <v>0</v>
      </c>
      <c r="D24" s="615">
        <v>0</v>
      </c>
      <c r="E24" s="615">
        <v>0</v>
      </c>
      <c r="F24" s="615">
        <v>0</v>
      </c>
      <c r="G24" s="203">
        <v>0</v>
      </c>
      <c r="H24" s="643">
        <v>0</v>
      </c>
      <c r="I24" s="643">
        <v>0</v>
      </c>
      <c r="J24" s="542">
        <v>0</v>
      </c>
      <c r="K24" s="615">
        <v>0</v>
      </c>
      <c r="L24" s="615">
        <v>0</v>
      </c>
      <c r="M24" s="615">
        <v>0</v>
      </c>
      <c r="N24" s="615">
        <v>0</v>
      </c>
      <c r="O24" s="615">
        <v>0</v>
      </c>
      <c r="P24" s="615">
        <v>0</v>
      </c>
      <c r="Q24" s="615">
        <v>0</v>
      </c>
      <c r="R24" s="615">
        <v>0</v>
      </c>
      <c r="S24" s="203">
        <v>0</v>
      </c>
      <c r="T24" s="544">
        <v>0</v>
      </c>
      <c r="U24" s="615">
        <v>0</v>
      </c>
      <c r="V24" s="615">
        <v>0</v>
      </c>
      <c r="W24" s="615">
        <v>0</v>
      </c>
      <c r="X24" s="615">
        <v>0</v>
      </c>
      <c r="Y24" s="675">
        <v>0</v>
      </c>
    </row>
    <row r="25" spans="1:25" s="20" customFormat="1" x14ac:dyDescent="0.2">
      <c r="A25" s="534" t="s">
        <v>38</v>
      </c>
      <c r="B25" s="674">
        <v>0</v>
      </c>
      <c r="C25" s="644">
        <v>0</v>
      </c>
      <c r="D25" s="615">
        <v>0</v>
      </c>
      <c r="E25" s="615">
        <v>0</v>
      </c>
      <c r="F25" s="615">
        <v>0</v>
      </c>
      <c r="G25" s="203">
        <v>0</v>
      </c>
      <c r="H25" s="643">
        <v>0</v>
      </c>
      <c r="I25" s="643">
        <v>0</v>
      </c>
      <c r="J25" s="542">
        <v>0</v>
      </c>
      <c r="K25" s="615">
        <v>0</v>
      </c>
      <c r="L25" s="615">
        <v>0</v>
      </c>
      <c r="M25" s="615">
        <v>0</v>
      </c>
      <c r="N25" s="615">
        <v>0</v>
      </c>
      <c r="O25" s="615">
        <v>0</v>
      </c>
      <c r="P25" s="615">
        <v>0</v>
      </c>
      <c r="Q25" s="615">
        <v>0</v>
      </c>
      <c r="R25" s="615">
        <v>0</v>
      </c>
      <c r="S25" s="203">
        <v>0</v>
      </c>
      <c r="T25" s="544">
        <v>0</v>
      </c>
      <c r="U25" s="615">
        <v>0</v>
      </c>
      <c r="V25" s="615">
        <v>0</v>
      </c>
      <c r="W25" s="615">
        <v>0</v>
      </c>
      <c r="X25" s="615">
        <v>0</v>
      </c>
      <c r="Y25" s="675">
        <v>0</v>
      </c>
    </row>
    <row r="26" spans="1:25" s="20" customFormat="1" x14ac:dyDescent="0.2">
      <c r="A26" s="534" t="s">
        <v>39</v>
      </c>
      <c r="B26" s="674">
        <f>C26+H26</f>
        <v>0</v>
      </c>
      <c r="C26" s="644">
        <f>SUM(D26:G26)</f>
        <v>0</v>
      </c>
      <c r="D26" s="615">
        <v>0</v>
      </c>
      <c r="E26" s="615">
        <v>0</v>
      </c>
      <c r="F26" s="615">
        <v>0</v>
      </c>
      <c r="G26" s="203">
        <v>0</v>
      </c>
      <c r="H26" s="643">
        <v>0</v>
      </c>
      <c r="I26" s="643">
        <v>0</v>
      </c>
      <c r="J26" s="542">
        <f>SUM(K26:S26)</f>
        <v>0</v>
      </c>
      <c r="K26" s="615">
        <v>0</v>
      </c>
      <c r="L26" s="615">
        <v>0</v>
      </c>
      <c r="M26" s="615">
        <v>0</v>
      </c>
      <c r="N26" s="615">
        <v>0</v>
      </c>
      <c r="O26" s="615">
        <v>0</v>
      </c>
      <c r="P26" s="615">
        <v>0</v>
      </c>
      <c r="Q26" s="645">
        <v>0</v>
      </c>
      <c r="R26" s="615">
        <v>0</v>
      </c>
      <c r="S26" s="203">
        <v>0</v>
      </c>
      <c r="T26" s="544">
        <f>SUM(U26:Y26)</f>
        <v>0</v>
      </c>
      <c r="U26" s="615">
        <v>0</v>
      </c>
      <c r="V26" s="615">
        <v>0</v>
      </c>
      <c r="W26" s="645">
        <v>0</v>
      </c>
      <c r="X26" s="687">
        <v>0</v>
      </c>
      <c r="Y26" s="675">
        <v>0</v>
      </c>
    </row>
    <row r="27" spans="1:25" s="20" customFormat="1" x14ac:dyDescent="0.2">
      <c r="A27" s="534" t="s">
        <v>40</v>
      </c>
      <c r="B27" s="674">
        <f>C27+H27</f>
        <v>1</v>
      </c>
      <c r="C27" s="644">
        <f>SUM(D27:G27)</f>
        <v>1</v>
      </c>
      <c r="D27" s="615">
        <v>1</v>
      </c>
      <c r="E27" s="615">
        <v>0</v>
      </c>
      <c r="F27" s="615">
        <v>0</v>
      </c>
      <c r="G27" s="203">
        <v>0</v>
      </c>
      <c r="H27" s="643">
        <v>0</v>
      </c>
      <c r="I27" s="643">
        <v>0</v>
      </c>
      <c r="J27" s="542">
        <f>SUM(K27:S27)</f>
        <v>1</v>
      </c>
      <c r="K27" s="615">
        <v>0</v>
      </c>
      <c r="L27" s="615">
        <v>0</v>
      </c>
      <c r="M27" s="615">
        <v>0</v>
      </c>
      <c r="N27" s="615">
        <v>0</v>
      </c>
      <c r="O27" s="615">
        <v>0</v>
      </c>
      <c r="P27" s="615">
        <v>0</v>
      </c>
      <c r="Q27" s="645">
        <v>1</v>
      </c>
      <c r="R27" s="615">
        <v>0</v>
      </c>
      <c r="S27" s="203">
        <v>0</v>
      </c>
      <c r="T27" s="544">
        <f>SUM(U27:Y27)</f>
        <v>9</v>
      </c>
      <c r="U27" s="615">
        <v>0</v>
      </c>
      <c r="V27" s="615">
        <v>9</v>
      </c>
      <c r="W27" s="645">
        <v>0</v>
      </c>
      <c r="X27" s="687">
        <v>0</v>
      </c>
      <c r="Y27" s="675">
        <v>0</v>
      </c>
    </row>
    <row r="28" spans="1:25" s="20" customFormat="1" x14ac:dyDescent="0.2">
      <c r="A28" s="534" t="s">
        <v>41</v>
      </c>
      <c r="B28" s="674">
        <f>C28+H28</f>
        <v>129</v>
      </c>
      <c r="C28" s="644">
        <f>SUM(D28:G28)</f>
        <v>105</v>
      </c>
      <c r="D28" s="615">
        <v>32</v>
      </c>
      <c r="E28" s="615">
        <v>42</v>
      </c>
      <c r="F28" s="615">
        <v>8</v>
      </c>
      <c r="G28" s="203">
        <v>23</v>
      </c>
      <c r="H28" s="643">
        <v>24</v>
      </c>
      <c r="I28" s="643">
        <v>0</v>
      </c>
      <c r="J28" s="542">
        <f>SUM(K28:S28)</f>
        <v>84</v>
      </c>
      <c r="K28" s="615">
        <v>15</v>
      </c>
      <c r="L28" s="615">
        <v>0</v>
      </c>
      <c r="M28" s="615">
        <v>0</v>
      </c>
      <c r="N28" s="615">
        <v>3</v>
      </c>
      <c r="O28" s="615">
        <v>1</v>
      </c>
      <c r="P28" s="615">
        <v>0</v>
      </c>
      <c r="Q28" s="645">
        <v>14</v>
      </c>
      <c r="R28" s="615">
        <v>2</v>
      </c>
      <c r="S28" s="203">
        <v>49</v>
      </c>
      <c r="T28" s="544">
        <f>SUM(U28:Y28)</f>
        <v>113</v>
      </c>
      <c r="U28" s="615">
        <v>9</v>
      </c>
      <c r="V28" s="615">
        <v>51</v>
      </c>
      <c r="W28" s="645">
        <v>10</v>
      </c>
      <c r="X28" s="687">
        <v>8</v>
      </c>
      <c r="Y28" s="675">
        <v>35</v>
      </c>
    </row>
    <row r="29" spans="1:25" s="20" customFormat="1" x14ac:dyDescent="0.2">
      <c r="A29" s="534" t="s">
        <v>42</v>
      </c>
      <c r="B29" s="674">
        <f>C29+H29</f>
        <v>0</v>
      </c>
      <c r="C29" s="644">
        <f>SUM(D29:G29)</f>
        <v>0</v>
      </c>
      <c r="D29" s="615">
        <v>0</v>
      </c>
      <c r="E29" s="615">
        <v>0</v>
      </c>
      <c r="F29" s="615">
        <v>0</v>
      </c>
      <c r="G29" s="203">
        <v>0</v>
      </c>
      <c r="H29" s="643">
        <v>0</v>
      </c>
      <c r="I29" s="643">
        <v>0</v>
      </c>
      <c r="J29" s="542">
        <f>SUM(K29:S29)</f>
        <v>0</v>
      </c>
      <c r="K29" s="615">
        <v>0</v>
      </c>
      <c r="L29" s="615">
        <v>0</v>
      </c>
      <c r="M29" s="615">
        <v>0</v>
      </c>
      <c r="N29" s="615">
        <v>0</v>
      </c>
      <c r="O29" s="615">
        <v>0</v>
      </c>
      <c r="P29" s="615">
        <v>0</v>
      </c>
      <c r="Q29" s="645">
        <v>0</v>
      </c>
      <c r="R29" s="615">
        <v>0</v>
      </c>
      <c r="S29" s="203">
        <v>0</v>
      </c>
      <c r="T29" s="544">
        <f>SUM(U29:Y29)</f>
        <v>0</v>
      </c>
      <c r="U29" s="615">
        <v>0</v>
      </c>
      <c r="V29" s="615">
        <v>0</v>
      </c>
      <c r="W29" s="645">
        <v>0</v>
      </c>
      <c r="X29" s="687">
        <v>0</v>
      </c>
      <c r="Y29" s="675">
        <v>0</v>
      </c>
    </row>
    <row r="30" spans="1:25" s="20" customFormat="1" x14ac:dyDescent="0.2">
      <c r="A30" s="534" t="s">
        <v>43</v>
      </c>
      <c r="B30" s="674">
        <v>0</v>
      </c>
      <c r="C30" s="644">
        <v>0</v>
      </c>
      <c r="D30" s="615">
        <v>0</v>
      </c>
      <c r="E30" s="615">
        <v>0</v>
      </c>
      <c r="F30" s="615">
        <v>0</v>
      </c>
      <c r="G30" s="203">
        <v>0</v>
      </c>
      <c r="H30" s="643">
        <v>0</v>
      </c>
      <c r="I30" s="643">
        <v>0</v>
      </c>
      <c r="J30" s="542">
        <v>0</v>
      </c>
      <c r="K30" s="615">
        <v>0</v>
      </c>
      <c r="L30" s="615">
        <v>0</v>
      </c>
      <c r="M30" s="615">
        <v>0</v>
      </c>
      <c r="N30" s="615">
        <v>0</v>
      </c>
      <c r="O30" s="615">
        <v>0</v>
      </c>
      <c r="P30" s="615">
        <v>0</v>
      </c>
      <c r="Q30" s="615">
        <v>0</v>
      </c>
      <c r="R30" s="615">
        <v>0</v>
      </c>
      <c r="S30" s="203">
        <v>0</v>
      </c>
      <c r="T30" s="544">
        <v>0</v>
      </c>
      <c r="U30" s="615">
        <v>0</v>
      </c>
      <c r="V30" s="615">
        <v>0</v>
      </c>
      <c r="W30" s="615">
        <v>0</v>
      </c>
      <c r="X30" s="615">
        <v>0</v>
      </c>
      <c r="Y30" s="675">
        <v>0</v>
      </c>
    </row>
    <row r="31" spans="1:25" s="20" customFormat="1" x14ac:dyDescent="0.2">
      <c r="A31" s="534" t="s">
        <v>44</v>
      </c>
      <c r="B31" s="674">
        <v>0</v>
      </c>
      <c r="C31" s="644">
        <v>0</v>
      </c>
      <c r="D31" s="615">
        <v>0</v>
      </c>
      <c r="E31" s="615">
        <v>0</v>
      </c>
      <c r="F31" s="615">
        <v>0</v>
      </c>
      <c r="G31" s="203">
        <v>0</v>
      </c>
      <c r="H31" s="643">
        <v>0</v>
      </c>
      <c r="I31" s="643">
        <v>0</v>
      </c>
      <c r="J31" s="542">
        <v>0</v>
      </c>
      <c r="K31" s="615">
        <v>0</v>
      </c>
      <c r="L31" s="615">
        <v>0</v>
      </c>
      <c r="M31" s="615">
        <v>0</v>
      </c>
      <c r="N31" s="615">
        <v>0</v>
      </c>
      <c r="O31" s="615">
        <v>0</v>
      </c>
      <c r="P31" s="615">
        <v>0</v>
      </c>
      <c r="Q31" s="615">
        <v>0</v>
      </c>
      <c r="R31" s="615">
        <v>0</v>
      </c>
      <c r="S31" s="203">
        <v>0</v>
      </c>
      <c r="T31" s="544">
        <v>0</v>
      </c>
      <c r="U31" s="615">
        <v>0</v>
      </c>
      <c r="V31" s="615">
        <v>0</v>
      </c>
      <c r="W31" s="615">
        <v>0</v>
      </c>
      <c r="X31" s="615">
        <v>0</v>
      </c>
      <c r="Y31" s="675">
        <v>0</v>
      </c>
    </row>
    <row r="32" spans="1:25" s="20" customFormat="1" x14ac:dyDescent="0.2">
      <c r="A32" s="534" t="s">
        <v>45</v>
      </c>
      <c r="B32" s="674">
        <v>0</v>
      </c>
      <c r="C32" s="644">
        <v>0</v>
      </c>
      <c r="D32" s="615">
        <v>0</v>
      </c>
      <c r="E32" s="615">
        <v>0</v>
      </c>
      <c r="F32" s="615">
        <v>0</v>
      </c>
      <c r="G32" s="203">
        <v>0</v>
      </c>
      <c r="H32" s="643">
        <v>0</v>
      </c>
      <c r="I32" s="643">
        <v>0</v>
      </c>
      <c r="J32" s="542">
        <v>0</v>
      </c>
      <c r="K32" s="615">
        <v>0</v>
      </c>
      <c r="L32" s="615">
        <v>0</v>
      </c>
      <c r="M32" s="615">
        <v>0</v>
      </c>
      <c r="N32" s="615">
        <v>0</v>
      </c>
      <c r="O32" s="615">
        <v>0</v>
      </c>
      <c r="P32" s="615">
        <v>0</v>
      </c>
      <c r="Q32" s="615">
        <v>0</v>
      </c>
      <c r="R32" s="615">
        <v>0</v>
      </c>
      <c r="S32" s="203">
        <v>0</v>
      </c>
      <c r="T32" s="544">
        <v>0</v>
      </c>
      <c r="U32" s="615">
        <v>0</v>
      </c>
      <c r="V32" s="615">
        <v>0</v>
      </c>
      <c r="W32" s="615">
        <v>0</v>
      </c>
      <c r="X32" s="615">
        <v>0</v>
      </c>
      <c r="Y32" s="675">
        <v>0</v>
      </c>
    </row>
    <row r="33" spans="1:25" s="20" customFormat="1" x14ac:dyDescent="0.2">
      <c r="A33" s="534" t="s">
        <v>46</v>
      </c>
      <c r="B33" s="674">
        <f>C33+H33</f>
        <v>0</v>
      </c>
      <c r="C33" s="644">
        <f>SUM(D33:G33)</f>
        <v>0</v>
      </c>
      <c r="D33" s="615">
        <v>0</v>
      </c>
      <c r="E33" s="615">
        <v>0</v>
      </c>
      <c r="F33" s="615">
        <v>0</v>
      </c>
      <c r="G33" s="203">
        <v>0</v>
      </c>
      <c r="H33" s="643">
        <v>0</v>
      </c>
      <c r="I33" s="643">
        <v>0</v>
      </c>
      <c r="J33" s="542">
        <f>SUM(K33:S33)</f>
        <v>0</v>
      </c>
      <c r="K33" s="615">
        <v>0</v>
      </c>
      <c r="L33" s="615">
        <v>0</v>
      </c>
      <c r="M33" s="615">
        <v>0</v>
      </c>
      <c r="N33" s="615">
        <v>0</v>
      </c>
      <c r="O33" s="615">
        <v>0</v>
      </c>
      <c r="P33" s="615">
        <v>0</v>
      </c>
      <c r="Q33" s="645">
        <v>0</v>
      </c>
      <c r="R33" s="615">
        <v>0</v>
      </c>
      <c r="S33" s="203">
        <v>0</v>
      </c>
      <c r="T33" s="544">
        <f>SUM(U33:Y33)</f>
        <v>3</v>
      </c>
      <c r="U33" s="615">
        <v>0</v>
      </c>
      <c r="V33" s="615">
        <v>0</v>
      </c>
      <c r="W33" s="645">
        <v>0</v>
      </c>
      <c r="X33" s="687">
        <v>1</v>
      </c>
      <c r="Y33" s="675">
        <v>2</v>
      </c>
    </row>
    <row r="34" spans="1:25" s="20" customFormat="1" x14ac:dyDescent="0.2">
      <c r="A34" s="534" t="s">
        <v>47</v>
      </c>
      <c r="B34" s="674">
        <v>0</v>
      </c>
      <c r="C34" s="644">
        <v>0</v>
      </c>
      <c r="D34" s="615">
        <v>0</v>
      </c>
      <c r="E34" s="615">
        <v>0</v>
      </c>
      <c r="F34" s="615">
        <v>0</v>
      </c>
      <c r="G34" s="203">
        <v>0</v>
      </c>
      <c r="H34" s="643">
        <v>0</v>
      </c>
      <c r="I34" s="643">
        <v>0</v>
      </c>
      <c r="J34" s="542">
        <v>0</v>
      </c>
      <c r="K34" s="615">
        <v>0</v>
      </c>
      <c r="L34" s="615">
        <v>0</v>
      </c>
      <c r="M34" s="615">
        <v>0</v>
      </c>
      <c r="N34" s="615">
        <v>0</v>
      </c>
      <c r="O34" s="615">
        <v>0</v>
      </c>
      <c r="P34" s="615">
        <v>0</v>
      </c>
      <c r="Q34" s="615">
        <v>0</v>
      </c>
      <c r="R34" s="615">
        <v>0</v>
      </c>
      <c r="S34" s="203">
        <v>0</v>
      </c>
      <c r="T34" s="544">
        <v>0</v>
      </c>
      <c r="U34" s="615">
        <v>0</v>
      </c>
      <c r="V34" s="615">
        <v>0</v>
      </c>
      <c r="W34" s="615">
        <v>0</v>
      </c>
      <c r="X34" s="615">
        <v>0</v>
      </c>
      <c r="Y34" s="675">
        <v>0</v>
      </c>
    </row>
    <row r="35" spans="1:25" s="20" customFormat="1" x14ac:dyDescent="0.2">
      <c r="A35" s="534" t="s">
        <v>48</v>
      </c>
      <c r="B35" s="674">
        <f>C35+H35</f>
        <v>3</v>
      </c>
      <c r="C35" s="644">
        <f>SUM(D35:G35)</f>
        <v>3</v>
      </c>
      <c r="D35" s="615">
        <v>0</v>
      </c>
      <c r="E35" s="615">
        <v>0</v>
      </c>
      <c r="F35" s="615">
        <v>0</v>
      </c>
      <c r="G35" s="203">
        <v>3</v>
      </c>
      <c r="H35" s="643">
        <v>0</v>
      </c>
      <c r="I35" s="643">
        <v>0</v>
      </c>
      <c r="J35" s="542">
        <f t="shared" ref="J35:J38" si="4">SUM(K35:S35)</f>
        <v>0</v>
      </c>
      <c r="K35" s="615">
        <v>0</v>
      </c>
      <c r="L35" s="615">
        <v>0</v>
      </c>
      <c r="M35" s="615">
        <v>0</v>
      </c>
      <c r="N35" s="615">
        <v>0</v>
      </c>
      <c r="O35" s="615">
        <v>0</v>
      </c>
      <c r="P35" s="615">
        <v>0</v>
      </c>
      <c r="Q35" s="645">
        <v>0</v>
      </c>
      <c r="R35" s="615">
        <v>0</v>
      </c>
      <c r="S35" s="203">
        <v>0</v>
      </c>
      <c r="T35" s="544">
        <f>SUM(U35:Y35)</f>
        <v>0</v>
      </c>
      <c r="U35" s="615">
        <v>0</v>
      </c>
      <c r="V35" s="615">
        <v>0</v>
      </c>
      <c r="W35" s="645">
        <v>0</v>
      </c>
      <c r="X35" s="687">
        <v>0</v>
      </c>
      <c r="Y35" s="675">
        <v>0</v>
      </c>
    </row>
    <row r="36" spans="1:25" s="20" customFormat="1" x14ac:dyDescent="0.2">
      <c r="A36" s="534" t="s">
        <v>49</v>
      </c>
      <c r="B36" s="674">
        <f t="shared" ref="B36" si="5">C36+H36</f>
        <v>1</v>
      </c>
      <c r="C36" s="644">
        <f t="shared" ref="C36" si="6">SUM(D36:G36)</f>
        <v>1</v>
      </c>
      <c r="D36" s="615">
        <v>0</v>
      </c>
      <c r="E36" s="615">
        <v>0</v>
      </c>
      <c r="F36" s="615">
        <v>0</v>
      </c>
      <c r="G36" s="203">
        <v>1</v>
      </c>
      <c r="H36" s="643">
        <v>0</v>
      </c>
      <c r="I36" s="643">
        <v>0</v>
      </c>
      <c r="J36" s="542">
        <f>SUM(K36:S36)</f>
        <v>121</v>
      </c>
      <c r="K36" s="615">
        <v>0</v>
      </c>
      <c r="L36" s="615">
        <v>0</v>
      </c>
      <c r="M36" s="615">
        <v>0</v>
      </c>
      <c r="N36" s="615">
        <v>0</v>
      </c>
      <c r="O36" s="615">
        <v>0</v>
      </c>
      <c r="P36" s="615">
        <v>0</v>
      </c>
      <c r="Q36" s="645">
        <v>0</v>
      </c>
      <c r="R36" s="615">
        <v>0</v>
      </c>
      <c r="S36" s="203">
        <v>121</v>
      </c>
      <c r="T36" s="544">
        <f>SUM(U36:Y36)</f>
        <v>4</v>
      </c>
      <c r="U36" s="615">
        <v>0</v>
      </c>
      <c r="V36" s="615">
        <v>2</v>
      </c>
      <c r="W36" s="645">
        <v>0</v>
      </c>
      <c r="X36" s="687">
        <v>0</v>
      </c>
      <c r="Y36" s="675">
        <v>2</v>
      </c>
    </row>
    <row r="37" spans="1:25" s="20" customFormat="1" x14ac:dyDescent="0.2">
      <c r="A37" s="534" t="s">
        <v>50</v>
      </c>
      <c r="B37" s="674">
        <v>0</v>
      </c>
      <c r="C37" s="644">
        <v>0</v>
      </c>
      <c r="D37" s="615">
        <v>0</v>
      </c>
      <c r="E37" s="615">
        <v>0</v>
      </c>
      <c r="F37" s="615">
        <v>0</v>
      </c>
      <c r="G37" s="203">
        <v>0</v>
      </c>
      <c r="H37" s="643">
        <v>0</v>
      </c>
      <c r="I37" s="643">
        <v>0</v>
      </c>
      <c r="J37" s="542">
        <v>0</v>
      </c>
      <c r="K37" s="615">
        <v>0</v>
      </c>
      <c r="L37" s="615">
        <v>0</v>
      </c>
      <c r="M37" s="615">
        <v>0</v>
      </c>
      <c r="N37" s="615">
        <v>0</v>
      </c>
      <c r="O37" s="615">
        <v>0</v>
      </c>
      <c r="P37" s="615">
        <v>0</v>
      </c>
      <c r="Q37" s="615">
        <v>0</v>
      </c>
      <c r="R37" s="615">
        <v>0</v>
      </c>
      <c r="S37" s="203">
        <v>0</v>
      </c>
      <c r="T37" s="544">
        <v>0</v>
      </c>
      <c r="U37" s="615">
        <v>0</v>
      </c>
      <c r="V37" s="615">
        <v>0</v>
      </c>
      <c r="W37" s="615">
        <v>0</v>
      </c>
      <c r="X37" s="615">
        <v>0</v>
      </c>
      <c r="Y37" s="675">
        <v>0</v>
      </c>
    </row>
    <row r="38" spans="1:25" s="20" customFormat="1" x14ac:dyDescent="0.2">
      <c r="A38" s="534" t="s">
        <v>51</v>
      </c>
      <c r="B38" s="674">
        <f>C38+H38</f>
        <v>0</v>
      </c>
      <c r="C38" s="644">
        <f>SUM(D38:G38)</f>
        <v>0</v>
      </c>
      <c r="D38" s="615">
        <v>0</v>
      </c>
      <c r="E38" s="615">
        <v>0</v>
      </c>
      <c r="F38" s="615">
        <v>0</v>
      </c>
      <c r="G38" s="203">
        <v>0</v>
      </c>
      <c r="H38" s="643">
        <v>0</v>
      </c>
      <c r="I38" s="643">
        <v>0</v>
      </c>
      <c r="J38" s="542">
        <f t="shared" si="4"/>
        <v>0</v>
      </c>
      <c r="K38" s="615">
        <v>0</v>
      </c>
      <c r="L38" s="615">
        <v>0</v>
      </c>
      <c r="M38" s="615">
        <v>0</v>
      </c>
      <c r="N38" s="615">
        <v>0</v>
      </c>
      <c r="O38" s="615">
        <v>0</v>
      </c>
      <c r="P38" s="615">
        <v>0</v>
      </c>
      <c r="Q38" s="645">
        <v>0</v>
      </c>
      <c r="R38" s="615">
        <v>0</v>
      </c>
      <c r="S38" s="203">
        <v>0</v>
      </c>
      <c r="T38" s="544">
        <f>SUM(U38:Y38)</f>
        <v>1</v>
      </c>
      <c r="U38" s="615">
        <v>0</v>
      </c>
      <c r="V38" s="615">
        <v>0</v>
      </c>
      <c r="W38" s="645">
        <v>0</v>
      </c>
      <c r="X38" s="687">
        <v>0</v>
      </c>
      <c r="Y38" s="675">
        <v>1</v>
      </c>
    </row>
    <row r="39" spans="1:25" s="20" customFormat="1" x14ac:dyDescent="0.2">
      <c r="A39" s="534" t="s">
        <v>52</v>
      </c>
      <c r="B39" s="674">
        <f>C39+H39</f>
        <v>54</v>
      </c>
      <c r="C39" s="644">
        <f>SUM(D39:G39)</f>
        <v>48</v>
      </c>
      <c r="D39" s="615">
        <v>42</v>
      </c>
      <c r="E39" s="615">
        <v>3</v>
      </c>
      <c r="F39" s="615">
        <v>3</v>
      </c>
      <c r="G39" s="203">
        <v>0</v>
      </c>
      <c r="H39" s="643">
        <v>6</v>
      </c>
      <c r="I39" s="643">
        <v>0</v>
      </c>
      <c r="J39" s="542">
        <f>SUM(K39:S39)</f>
        <v>32</v>
      </c>
      <c r="K39" s="615">
        <v>9</v>
      </c>
      <c r="L39" s="615">
        <v>0</v>
      </c>
      <c r="M39" s="615">
        <v>0</v>
      </c>
      <c r="N39" s="615">
        <v>1</v>
      </c>
      <c r="O39" s="615">
        <v>0</v>
      </c>
      <c r="P39" s="615">
        <v>0</v>
      </c>
      <c r="Q39" s="645">
        <v>8</v>
      </c>
      <c r="R39" s="615">
        <v>0</v>
      </c>
      <c r="S39" s="203">
        <v>14</v>
      </c>
      <c r="T39" s="544">
        <f>SUM(U39:Y39)</f>
        <v>46</v>
      </c>
      <c r="U39" s="615">
        <v>5</v>
      </c>
      <c r="V39" s="615">
        <v>17</v>
      </c>
      <c r="W39" s="645">
        <v>6</v>
      </c>
      <c r="X39" s="687">
        <v>3</v>
      </c>
      <c r="Y39" s="675">
        <v>15</v>
      </c>
    </row>
    <row r="40" spans="1:25" s="20" customFormat="1" x14ac:dyDescent="0.2">
      <c r="A40" s="534" t="s">
        <v>53</v>
      </c>
      <c r="B40" s="674">
        <f>C40+H40</f>
        <v>487</v>
      </c>
      <c r="C40" s="644">
        <f>SUM(D40:G40)</f>
        <v>284</v>
      </c>
      <c r="D40" s="615">
        <v>209</v>
      </c>
      <c r="E40" s="615">
        <v>19</v>
      </c>
      <c r="F40" s="615">
        <v>17</v>
      </c>
      <c r="G40" s="203">
        <v>39</v>
      </c>
      <c r="H40" s="643">
        <v>203</v>
      </c>
      <c r="I40" s="838">
        <v>23</v>
      </c>
      <c r="J40" s="542">
        <f>SUM(K40:S40)</f>
        <v>386</v>
      </c>
      <c r="K40" s="615">
        <v>69</v>
      </c>
      <c r="L40" s="615">
        <v>0</v>
      </c>
      <c r="M40" s="615">
        <v>0</v>
      </c>
      <c r="N40" s="615">
        <v>8</v>
      </c>
      <c r="O40" s="615">
        <v>16</v>
      </c>
      <c r="P40" s="615">
        <v>1</v>
      </c>
      <c r="Q40" s="645">
        <v>57</v>
      </c>
      <c r="R40" s="615">
        <v>10</v>
      </c>
      <c r="S40" s="203">
        <v>225</v>
      </c>
      <c r="T40" s="544">
        <f>SUM(U40:Y40)</f>
        <v>533</v>
      </c>
      <c r="U40" s="615">
        <v>26</v>
      </c>
      <c r="V40" s="615">
        <v>289</v>
      </c>
      <c r="W40" s="615">
        <v>167</v>
      </c>
      <c r="X40" s="615">
        <v>34</v>
      </c>
      <c r="Y40" s="675">
        <v>17</v>
      </c>
    </row>
    <row r="41" spans="1:25" s="20" customFormat="1" x14ac:dyDescent="0.2">
      <c r="A41" s="534" t="s">
        <v>54</v>
      </c>
      <c r="B41" s="674">
        <v>0</v>
      </c>
      <c r="C41" s="644">
        <v>0</v>
      </c>
      <c r="D41" s="615">
        <v>0</v>
      </c>
      <c r="E41" s="615">
        <v>0</v>
      </c>
      <c r="F41" s="615">
        <v>0</v>
      </c>
      <c r="G41" s="203">
        <v>0</v>
      </c>
      <c r="H41" s="643">
        <v>0</v>
      </c>
      <c r="I41" s="643">
        <v>0</v>
      </c>
      <c r="J41" s="542">
        <v>0</v>
      </c>
      <c r="K41" s="615">
        <v>0</v>
      </c>
      <c r="L41" s="615">
        <v>0</v>
      </c>
      <c r="M41" s="615">
        <v>0</v>
      </c>
      <c r="N41" s="615">
        <v>0</v>
      </c>
      <c r="O41" s="615">
        <v>0</v>
      </c>
      <c r="P41" s="615">
        <v>0</v>
      </c>
      <c r="Q41" s="615">
        <v>0</v>
      </c>
      <c r="R41" s="615">
        <v>0</v>
      </c>
      <c r="S41" s="203">
        <v>0</v>
      </c>
      <c r="T41" s="544">
        <v>0</v>
      </c>
      <c r="U41" s="615">
        <v>0</v>
      </c>
      <c r="V41" s="615">
        <v>0</v>
      </c>
      <c r="W41" s="615">
        <v>0</v>
      </c>
      <c r="X41" s="615">
        <v>0</v>
      </c>
      <c r="Y41" s="675">
        <v>0</v>
      </c>
    </row>
    <row r="42" spans="1:25" s="20" customFormat="1" x14ac:dyDescent="0.2">
      <c r="A42" s="534" t="s">
        <v>55</v>
      </c>
      <c r="B42" s="674">
        <f>C42+H42</f>
        <v>0</v>
      </c>
      <c r="C42" s="644">
        <f>SUM(D42:G42)</f>
        <v>0</v>
      </c>
      <c r="D42" s="615">
        <v>0</v>
      </c>
      <c r="E42" s="615">
        <v>0</v>
      </c>
      <c r="F42" s="615">
        <v>0</v>
      </c>
      <c r="G42" s="203">
        <v>0</v>
      </c>
      <c r="H42" s="643">
        <v>0</v>
      </c>
      <c r="I42" s="643">
        <v>0</v>
      </c>
      <c r="J42" s="542">
        <f t="shared" ref="J42" si="7">SUM(K42:S42)</f>
        <v>0</v>
      </c>
      <c r="K42" s="615">
        <v>0</v>
      </c>
      <c r="L42" s="615">
        <v>0</v>
      </c>
      <c r="M42" s="615">
        <v>0</v>
      </c>
      <c r="N42" s="615">
        <v>0</v>
      </c>
      <c r="O42" s="615">
        <v>0</v>
      </c>
      <c r="P42" s="615">
        <v>0</v>
      </c>
      <c r="Q42" s="645">
        <v>0</v>
      </c>
      <c r="R42" s="615">
        <v>0</v>
      </c>
      <c r="S42" s="203">
        <v>0</v>
      </c>
      <c r="T42" s="544">
        <f>SUM(U42:Y42)</f>
        <v>1</v>
      </c>
      <c r="U42" s="615">
        <v>0</v>
      </c>
      <c r="V42" s="615">
        <v>0</v>
      </c>
      <c r="W42" s="645">
        <v>0</v>
      </c>
      <c r="X42" s="687">
        <v>0</v>
      </c>
      <c r="Y42" s="675">
        <v>1</v>
      </c>
    </row>
    <row r="43" spans="1:25" s="20" customFormat="1" x14ac:dyDescent="0.2">
      <c r="A43" s="534" t="s">
        <v>56</v>
      </c>
      <c r="B43" s="674">
        <f>C43+H43</f>
        <v>3</v>
      </c>
      <c r="C43" s="644">
        <f t="shared" ref="C43:C46" si="8">SUM(D43:G43)</f>
        <v>3</v>
      </c>
      <c r="D43" s="615">
        <v>2</v>
      </c>
      <c r="E43" s="615">
        <v>0</v>
      </c>
      <c r="F43" s="615">
        <v>0</v>
      </c>
      <c r="G43" s="203">
        <v>1</v>
      </c>
      <c r="H43" s="643">
        <v>0</v>
      </c>
      <c r="I43" s="643">
        <v>0</v>
      </c>
      <c r="J43" s="542">
        <f>SUM(K43:S43)</f>
        <v>127</v>
      </c>
      <c r="K43" s="615">
        <v>0</v>
      </c>
      <c r="L43" s="615">
        <v>0</v>
      </c>
      <c r="M43" s="615">
        <v>0</v>
      </c>
      <c r="N43" s="615">
        <v>1</v>
      </c>
      <c r="O43" s="615">
        <v>0</v>
      </c>
      <c r="P43" s="615">
        <v>0</v>
      </c>
      <c r="Q43" s="645">
        <v>2</v>
      </c>
      <c r="R43" s="615">
        <v>3</v>
      </c>
      <c r="S43" s="203">
        <v>121</v>
      </c>
      <c r="T43" s="544">
        <f>SUM(U43:Y43)</f>
        <v>34</v>
      </c>
      <c r="U43" s="615">
        <v>2</v>
      </c>
      <c r="V43" s="615">
        <v>13</v>
      </c>
      <c r="W43" s="645">
        <v>3</v>
      </c>
      <c r="X43" s="687">
        <v>0</v>
      </c>
      <c r="Y43" s="675">
        <v>16</v>
      </c>
    </row>
    <row r="44" spans="1:25" s="20" customFormat="1" x14ac:dyDescent="0.2">
      <c r="A44" s="534" t="s">
        <v>57</v>
      </c>
      <c r="B44" s="674">
        <f t="shared" ref="B44:B46" si="9">C44+H44</f>
        <v>2</v>
      </c>
      <c r="C44" s="644">
        <f t="shared" si="8"/>
        <v>1</v>
      </c>
      <c r="D44" s="615">
        <v>1</v>
      </c>
      <c r="E44" s="615">
        <v>0</v>
      </c>
      <c r="F44" s="615">
        <v>0</v>
      </c>
      <c r="G44" s="203">
        <v>0</v>
      </c>
      <c r="H44" s="643">
        <v>1</v>
      </c>
      <c r="I44" s="643">
        <v>0</v>
      </c>
      <c r="J44" s="542">
        <f t="shared" ref="J44:J46" si="10">SUM(K44:S44)</f>
        <v>0</v>
      </c>
      <c r="K44" s="615">
        <v>0</v>
      </c>
      <c r="L44" s="615">
        <v>0</v>
      </c>
      <c r="M44" s="615">
        <v>0</v>
      </c>
      <c r="N44" s="615">
        <v>0</v>
      </c>
      <c r="O44" s="615">
        <v>0</v>
      </c>
      <c r="P44" s="615">
        <v>0</v>
      </c>
      <c r="Q44" s="645">
        <v>0</v>
      </c>
      <c r="R44" s="615">
        <v>0</v>
      </c>
      <c r="S44" s="203">
        <v>0</v>
      </c>
      <c r="T44" s="544">
        <f t="shared" ref="T44:T46" si="11">SUM(U44:Y44)</f>
        <v>1</v>
      </c>
      <c r="U44" s="615">
        <v>0</v>
      </c>
      <c r="V44" s="615">
        <v>0</v>
      </c>
      <c r="W44" s="645">
        <v>0</v>
      </c>
      <c r="X44" s="687">
        <v>0</v>
      </c>
      <c r="Y44" s="675">
        <v>1</v>
      </c>
    </row>
    <row r="45" spans="1:25" s="20" customFormat="1" x14ac:dyDescent="0.2">
      <c r="A45" s="534" t="s">
        <v>58</v>
      </c>
      <c r="B45" s="674">
        <f t="shared" si="9"/>
        <v>0</v>
      </c>
      <c r="C45" s="644">
        <f t="shared" si="8"/>
        <v>0</v>
      </c>
      <c r="D45" s="615">
        <v>0</v>
      </c>
      <c r="E45" s="615">
        <v>0</v>
      </c>
      <c r="F45" s="615">
        <v>0</v>
      </c>
      <c r="G45" s="203">
        <v>0</v>
      </c>
      <c r="H45" s="643">
        <v>0</v>
      </c>
      <c r="I45" s="643">
        <v>0</v>
      </c>
      <c r="J45" s="542">
        <f t="shared" si="10"/>
        <v>0</v>
      </c>
      <c r="K45" s="615">
        <v>0</v>
      </c>
      <c r="L45" s="615">
        <v>0</v>
      </c>
      <c r="M45" s="615">
        <v>0</v>
      </c>
      <c r="N45" s="615">
        <v>0</v>
      </c>
      <c r="O45" s="615">
        <v>0</v>
      </c>
      <c r="P45" s="615">
        <v>0</v>
      </c>
      <c r="Q45" s="645">
        <v>0</v>
      </c>
      <c r="R45" s="615">
        <v>0</v>
      </c>
      <c r="S45" s="203">
        <v>0</v>
      </c>
      <c r="T45" s="544">
        <f>SUM(U45:Y45)</f>
        <v>0</v>
      </c>
      <c r="U45" s="615">
        <v>0</v>
      </c>
      <c r="V45" s="615">
        <v>0</v>
      </c>
      <c r="W45" s="645">
        <v>0</v>
      </c>
      <c r="X45" s="687">
        <v>0</v>
      </c>
      <c r="Y45" s="675">
        <v>0</v>
      </c>
    </row>
    <row r="46" spans="1:25" s="20" customFormat="1" x14ac:dyDescent="0.2">
      <c r="A46" s="534" t="s">
        <v>59</v>
      </c>
      <c r="B46" s="674">
        <f t="shared" si="9"/>
        <v>0</v>
      </c>
      <c r="C46" s="644">
        <f t="shared" si="8"/>
        <v>0</v>
      </c>
      <c r="D46" s="615">
        <v>0</v>
      </c>
      <c r="E46" s="615">
        <v>0</v>
      </c>
      <c r="F46" s="615">
        <v>0</v>
      </c>
      <c r="G46" s="203">
        <v>0</v>
      </c>
      <c r="H46" s="643">
        <v>0</v>
      </c>
      <c r="I46" s="643">
        <v>0</v>
      </c>
      <c r="J46" s="542">
        <f t="shared" si="10"/>
        <v>1</v>
      </c>
      <c r="K46" s="615">
        <v>0</v>
      </c>
      <c r="L46" s="615">
        <v>0</v>
      </c>
      <c r="M46" s="615">
        <v>0</v>
      </c>
      <c r="N46" s="615">
        <v>0</v>
      </c>
      <c r="O46" s="615">
        <v>0</v>
      </c>
      <c r="P46" s="615">
        <v>0</v>
      </c>
      <c r="Q46" s="645">
        <v>1</v>
      </c>
      <c r="R46" s="615">
        <v>0</v>
      </c>
      <c r="S46" s="203">
        <v>0</v>
      </c>
      <c r="T46" s="544">
        <f t="shared" si="11"/>
        <v>1</v>
      </c>
      <c r="U46" s="615">
        <v>0</v>
      </c>
      <c r="V46" s="615">
        <v>1</v>
      </c>
      <c r="W46" s="645">
        <v>0</v>
      </c>
      <c r="X46" s="687">
        <v>0</v>
      </c>
      <c r="Y46" s="675">
        <v>0</v>
      </c>
    </row>
    <row r="47" spans="1:25" s="20" customFormat="1" x14ac:dyDescent="0.2">
      <c r="A47" s="534" t="s">
        <v>60</v>
      </c>
      <c r="B47" s="674">
        <v>0</v>
      </c>
      <c r="C47" s="644">
        <v>0</v>
      </c>
      <c r="D47" s="615">
        <v>0</v>
      </c>
      <c r="E47" s="615">
        <v>0</v>
      </c>
      <c r="F47" s="615">
        <v>0</v>
      </c>
      <c r="G47" s="203">
        <v>0</v>
      </c>
      <c r="H47" s="643">
        <v>0</v>
      </c>
      <c r="I47" s="643">
        <v>0</v>
      </c>
      <c r="J47" s="542">
        <v>0</v>
      </c>
      <c r="K47" s="615">
        <v>0</v>
      </c>
      <c r="L47" s="615">
        <v>0</v>
      </c>
      <c r="M47" s="615">
        <v>0</v>
      </c>
      <c r="N47" s="615">
        <v>0</v>
      </c>
      <c r="O47" s="615">
        <v>0</v>
      </c>
      <c r="P47" s="615">
        <v>0</v>
      </c>
      <c r="Q47" s="645">
        <v>0</v>
      </c>
      <c r="R47" s="615">
        <v>0</v>
      </c>
      <c r="S47" s="203">
        <v>0</v>
      </c>
      <c r="T47" s="544">
        <v>0</v>
      </c>
      <c r="U47" s="615">
        <v>0</v>
      </c>
      <c r="V47" s="615">
        <v>0</v>
      </c>
      <c r="W47" s="645">
        <v>0</v>
      </c>
      <c r="X47" s="687">
        <v>0</v>
      </c>
      <c r="Y47" s="675">
        <v>0</v>
      </c>
    </row>
    <row r="48" spans="1:25" s="20" customFormat="1" ht="13.5" thickBot="1" x14ac:dyDescent="0.25">
      <c r="A48" s="626" t="s">
        <v>61</v>
      </c>
      <c r="B48" s="647">
        <f>C48+H48</f>
        <v>0</v>
      </c>
      <c r="C48" s="627">
        <f>SUM(D48:G48)</f>
        <v>0</v>
      </c>
      <c r="D48" s="628">
        <v>0</v>
      </c>
      <c r="E48" s="628">
        <v>0</v>
      </c>
      <c r="F48" s="628">
        <v>0</v>
      </c>
      <c r="G48" s="629">
        <v>0</v>
      </c>
      <c r="H48" s="647">
        <v>0</v>
      </c>
      <c r="I48" s="647">
        <v>0</v>
      </c>
      <c r="J48" s="683">
        <f>SUM(K48:S48)</f>
        <v>0</v>
      </c>
      <c r="K48" s="628">
        <v>0</v>
      </c>
      <c r="L48" s="628">
        <v>0</v>
      </c>
      <c r="M48" s="628">
        <v>0</v>
      </c>
      <c r="N48" s="628">
        <v>0</v>
      </c>
      <c r="O48" s="628">
        <v>0</v>
      </c>
      <c r="P48" s="628">
        <v>0</v>
      </c>
      <c r="Q48" s="650">
        <v>0</v>
      </c>
      <c r="R48" s="628">
        <v>0</v>
      </c>
      <c r="S48" s="629">
        <v>0</v>
      </c>
      <c r="T48" s="683">
        <f>SUM(U48:Y48)</f>
        <v>3</v>
      </c>
      <c r="U48" s="628">
        <v>0</v>
      </c>
      <c r="V48" s="628">
        <v>1</v>
      </c>
      <c r="W48" s="650">
        <v>0</v>
      </c>
      <c r="X48" s="688">
        <v>0</v>
      </c>
      <c r="Y48" s="678">
        <v>2</v>
      </c>
    </row>
    <row r="49" spans="1:25" s="20" customFormat="1" x14ac:dyDescent="0.2">
      <c r="A49" s="534" t="s">
        <v>62</v>
      </c>
      <c r="B49" s="674">
        <f>C49+H49</f>
        <v>0</v>
      </c>
      <c r="C49" s="644">
        <f>SUM(D49:G49)</f>
        <v>0</v>
      </c>
      <c r="D49" s="615">
        <v>0</v>
      </c>
      <c r="E49" s="615">
        <v>0</v>
      </c>
      <c r="F49" s="615">
        <v>0</v>
      </c>
      <c r="G49" s="203">
        <v>0</v>
      </c>
      <c r="H49" s="643">
        <v>0</v>
      </c>
      <c r="I49" s="643">
        <v>0</v>
      </c>
      <c r="J49" s="542">
        <f>SUM(K49:S49)</f>
        <v>0</v>
      </c>
      <c r="K49" s="615">
        <v>0</v>
      </c>
      <c r="L49" s="615">
        <v>0</v>
      </c>
      <c r="M49" s="615">
        <v>0</v>
      </c>
      <c r="N49" s="615">
        <v>0</v>
      </c>
      <c r="O49" s="615">
        <v>0</v>
      </c>
      <c r="P49" s="615">
        <v>0</v>
      </c>
      <c r="Q49" s="645">
        <v>0</v>
      </c>
      <c r="R49" s="615">
        <v>0</v>
      </c>
      <c r="S49" s="203">
        <v>0</v>
      </c>
      <c r="T49" s="544">
        <f>SUM(U49:Y49)</f>
        <v>0</v>
      </c>
      <c r="U49" s="615">
        <v>0</v>
      </c>
      <c r="V49" s="615">
        <v>0</v>
      </c>
      <c r="W49" s="645">
        <v>0</v>
      </c>
      <c r="X49" s="687">
        <v>0</v>
      </c>
      <c r="Y49" s="675">
        <v>0</v>
      </c>
    </row>
    <row r="50" spans="1:25" s="20" customFormat="1" x14ac:dyDescent="0.2">
      <c r="A50" s="534" t="s">
        <v>63</v>
      </c>
      <c r="B50" s="674">
        <v>0</v>
      </c>
      <c r="C50" s="644">
        <v>0</v>
      </c>
      <c r="D50" s="615">
        <v>0</v>
      </c>
      <c r="E50" s="615">
        <v>0</v>
      </c>
      <c r="F50" s="615">
        <v>0</v>
      </c>
      <c r="G50" s="203">
        <v>0</v>
      </c>
      <c r="H50" s="643">
        <v>0</v>
      </c>
      <c r="I50" s="643">
        <v>0</v>
      </c>
      <c r="J50" s="542">
        <v>0</v>
      </c>
      <c r="K50" s="615">
        <v>0</v>
      </c>
      <c r="L50" s="615">
        <v>0</v>
      </c>
      <c r="M50" s="615">
        <v>0</v>
      </c>
      <c r="N50" s="615">
        <v>0</v>
      </c>
      <c r="O50" s="615">
        <v>0</v>
      </c>
      <c r="P50" s="615">
        <v>0</v>
      </c>
      <c r="Q50" s="645">
        <v>0</v>
      </c>
      <c r="R50" s="615">
        <v>0</v>
      </c>
      <c r="S50" s="203">
        <v>0</v>
      </c>
      <c r="T50" s="544">
        <v>0</v>
      </c>
      <c r="U50" s="615">
        <v>0</v>
      </c>
      <c r="V50" s="615">
        <v>0</v>
      </c>
      <c r="W50" s="645">
        <v>0</v>
      </c>
      <c r="X50" s="687">
        <v>0</v>
      </c>
      <c r="Y50" s="675">
        <v>0</v>
      </c>
    </row>
    <row r="51" spans="1:25" s="20" customFormat="1" x14ac:dyDescent="0.2">
      <c r="A51" s="534" t="s">
        <v>64</v>
      </c>
      <c r="B51" s="674">
        <f>C51+H51</f>
        <v>0</v>
      </c>
      <c r="C51" s="644">
        <f>SUM(D51:G51)</f>
        <v>0</v>
      </c>
      <c r="D51" s="615">
        <v>0</v>
      </c>
      <c r="E51" s="615">
        <v>0</v>
      </c>
      <c r="F51" s="615">
        <v>0</v>
      </c>
      <c r="G51" s="203">
        <v>0</v>
      </c>
      <c r="H51" s="643">
        <v>0</v>
      </c>
      <c r="I51" s="643">
        <v>0</v>
      </c>
      <c r="J51" s="542">
        <f>SUM(K51:S51)</f>
        <v>0</v>
      </c>
      <c r="K51" s="615">
        <v>0</v>
      </c>
      <c r="L51" s="615">
        <v>0</v>
      </c>
      <c r="M51" s="615">
        <v>0</v>
      </c>
      <c r="N51" s="615">
        <v>0</v>
      </c>
      <c r="O51" s="615">
        <v>0</v>
      </c>
      <c r="P51" s="615">
        <v>0</v>
      </c>
      <c r="Q51" s="645">
        <v>0</v>
      </c>
      <c r="R51" s="615">
        <v>0</v>
      </c>
      <c r="S51" s="203">
        <v>0</v>
      </c>
      <c r="T51" s="544">
        <f>SUM(U51:Y51)</f>
        <v>1</v>
      </c>
      <c r="U51" s="615">
        <v>0</v>
      </c>
      <c r="V51" s="615">
        <v>0</v>
      </c>
      <c r="W51" s="645">
        <v>0</v>
      </c>
      <c r="X51" s="687">
        <v>0</v>
      </c>
      <c r="Y51" s="675">
        <v>1</v>
      </c>
    </row>
    <row r="52" spans="1:25" s="20" customFormat="1" x14ac:dyDescent="0.2">
      <c r="A52" s="534" t="s">
        <v>65</v>
      </c>
      <c r="B52" s="674">
        <f>C52+H52</f>
        <v>10</v>
      </c>
      <c r="C52" s="644">
        <f>SUM(D52:G52)</f>
        <v>9</v>
      </c>
      <c r="D52" s="615">
        <v>9</v>
      </c>
      <c r="E52" s="615">
        <v>0</v>
      </c>
      <c r="F52" s="615">
        <v>0</v>
      </c>
      <c r="G52" s="203">
        <v>0</v>
      </c>
      <c r="H52" s="643">
        <v>1</v>
      </c>
      <c r="I52" s="643">
        <v>0</v>
      </c>
      <c r="J52" s="542">
        <f>SUM(K52:S52)</f>
        <v>38</v>
      </c>
      <c r="K52" s="615">
        <v>4</v>
      </c>
      <c r="L52" s="615">
        <v>0</v>
      </c>
      <c r="M52" s="615">
        <v>0</v>
      </c>
      <c r="N52" s="615">
        <v>1</v>
      </c>
      <c r="O52" s="615">
        <v>1</v>
      </c>
      <c r="P52" s="615">
        <v>0</v>
      </c>
      <c r="Q52" s="645">
        <v>2</v>
      </c>
      <c r="R52" s="615">
        <v>0</v>
      </c>
      <c r="S52" s="203">
        <v>30</v>
      </c>
      <c r="T52" s="544">
        <f>SUM(U52:Y52)</f>
        <v>14</v>
      </c>
      <c r="U52" s="615">
        <v>2</v>
      </c>
      <c r="V52" s="615">
        <v>10</v>
      </c>
      <c r="W52" s="645">
        <v>2</v>
      </c>
      <c r="X52" s="687">
        <v>0</v>
      </c>
      <c r="Y52" s="675">
        <v>0</v>
      </c>
    </row>
    <row r="53" spans="1:25" s="20" customFormat="1" x14ac:dyDescent="0.2">
      <c r="A53" s="534" t="s">
        <v>66</v>
      </c>
      <c r="B53" s="674">
        <f>C53+H53</f>
        <v>44</v>
      </c>
      <c r="C53" s="644">
        <f>SUM(D53:G53)</f>
        <v>39</v>
      </c>
      <c r="D53" s="615">
        <v>32</v>
      </c>
      <c r="E53" s="615">
        <v>7</v>
      </c>
      <c r="F53" s="615">
        <v>0</v>
      </c>
      <c r="G53" s="203">
        <v>0</v>
      </c>
      <c r="H53" s="643">
        <v>5</v>
      </c>
      <c r="I53" s="643">
        <v>0</v>
      </c>
      <c r="J53" s="542">
        <f>SUM(K53:S53)</f>
        <v>32</v>
      </c>
      <c r="K53" s="615">
        <v>4</v>
      </c>
      <c r="L53" s="615">
        <v>9</v>
      </c>
      <c r="M53" s="615">
        <v>0</v>
      </c>
      <c r="N53" s="615">
        <v>1</v>
      </c>
      <c r="O53" s="615">
        <v>1</v>
      </c>
      <c r="P53" s="615">
        <v>0</v>
      </c>
      <c r="Q53" s="645">
        <v>5</v>
      </c>
      <c r="R53" s="615">
        <v>0</v>
      </c>
      <c r="S53" s="203">
        <v>12</v>
      </c>
      <c r="T53" s="544">
        <f>SUM(U53:Y53)</f>
        <v>69</v>
      </c>
      <c r="U53" s="615">
        <v>1</v>
      </c>
      <c r="V53" s="615">
        <v>63</v>
      </c>
      <c r="W53" s="645">
        <v>1</v>
      </c>
      <c r="X53" s="687">
        <v>0</v>
      </c>
      <c r="Y53" s="675">
        <v>4</v>
      </c>
    </row>
    <row r="54" spans="1:25" s="20" customFormat="1" x14ac:dyDescent="0.2">
      <c r="A54" s="534" t="s">
        <v>67</v>
      </c>
      <c r="B54" s="674">
        <v>0</v>
      </c>
      <c r="C54" s="644">
        <v>0</v>
      </c>
      <c r="D54" s="615">
        <v>0</v>
      </c>
      <c r="E54" s="615">
        <v>0</v>
      </c>
      <c r="F54" s="615">
        <v>0</v>
      </c>
      <c r="G54" s="203">
        <v>0</v>
      </c>
      <c r="H54" s="643">
        <v>0</v>
      </c>
      <c r="I54" s="643">
        <v>0</v>
      </c>
      <c r="J54" s="542">
        <v>0</v>
      </c>
      <c r="K54" s="615">
        <v>0</v>
      </c>
      <c r="L54" s="615">
        <v>0</v>
      </c>
      <c r="M54" s="615">
        <v>0</v>
      </c>
      <c r="N54" s="615">
        <v>0</v>
      </c>
      <c r="O54" s="615">
        <v>0</v>
      </c>
      <c r="P54" s="615">
        <v>0</v>
      </c>
      <c r="Q54" s="615">
        <v>0</v>
      </c>
      <c r="R54" s="615">
        <v>0</v>
      </c>
      <c r="S54" s="203">
        <v>0</v>
      </c>
      <c r="T54" s="544">
        <v>0</v>
      </c>
      <c r="U54" s="615">
        <v>0</v>
      </c>
      <c r="V54" s="615">
        <v>0</v>
      </c>
      <c r="W54" s="615">
        <v>0</v>
      </c>
      <c r="X54" s="615">
        <v>0</v>
      </c>
      <c r="Y54" s="675">
        <v>0</v>
      </c>
    </row>
    <row r="55" spans="1:25" s="20" customFormat="1" x14ac:dyDescent="0.2">
      <c r="A55" s="534" t="s">
        <v>68</v>
      </c>
      <c r="B55" s="674">
        <v>0</v>
      </c>
      <c r="C55" s="644">
        <v>0</v>
      </c>
      <c r="D55" s="615">
        <v>0</v>
      </c>
      <c r="E55" s="615">
        <v>0</v>
      </c>
      <c r="F55" s="615">
        <v>0</v>
      </c>
      <c r="G55" s="203">
        <v>0</v>
      </c>
      <c r="H55" s="643">
        <v>0</v>
      </c>
      <c r="I55" s="643">
        <v>0</v>
      </c>
      <c r="J55" s="542">
        <v>0</v>
      </c>
      <c r="K55" s="615">
        <v>0</v>
      </c>
      <c r="L55" s="615">
        <v>0</v>
      </c>
      <c r="M55" s="615">
        <v>0</v>
      </c>
      <c r="N55" s="615">
        <v>0</v>
      </c>
      <c r="O55" s="615">
        <v>0</v>
      </c>
      <c r="P55" s="615">
        <v>0</v>
      </c>
      <c r="Q55" s="615">
        <v>0</v>
      </c>
      <c r="R55" s="615">
        <v>0</v>
      </c>
      <c r="S55" s="203">
        <v>0</v>
      </c>
      <c r="T55" s="544">
        <v>0</v>
      </c>
      <c r="U55" s="615">
        <v>0</v>
      </c>
      <c r="V55" s="615">
        <v>0</v>
      </c>
      <c r="W55" s="615">
        <v>0</v>
      </c>
      <c r="X55" s="615">
        <v>0</v>
      </c>
      <c r="Y55" s="675">
        <v>0</v>
      </c>
    </row>
    <row r="56" spans="1:25" s="20" customFormat="1" x14ac:dyDescent="0.2">
      <c r="A56" s="534" t="s">
        <v>69</v>
      </c>
      <c r="B56" s="674">
        <v>0</v>
      </c>
      <c r="C56" s="644">
        <v>0</v>
      </c>
      <c r="D56" s="615">
        <v>0</v>
      </c>
      <c r="E56" s="615">
        <v>0</v>
      </c>
      <c r="F56" s="615">
        <v>0</v>
      </c>
      <c r="G56" s="203">
        <v>0</v>
      </c>
      <c r="H56" s="643">
        <v>0</v>
      </c>
      <c r="I56" s="643">
        <v>0</v>
      </c>
      <c r="J56" s="542">
        <v>0</v>
      </c>
      <c r="K56" s="615">
        <v>0</v>
      </c>
      <c r="L56" s="615">
        <v>0</v>
      </c>
      <c r="M56" s="615">
        <v>0</v>
      </c>
      <c r="N56" s="615">
        <v>0</v>
      </c>
      <c r="O56" s="615">
        <v>0</v>
      </c>
      <c r="P56" s="615">
        <v>0</v>
      </c>
      <c r="Q56" s="615">
        <v>0</v>
      </c>
      <c r="R56" s="615">
        <v>0</v>
      </c>
      <c r="S56" s="203">
        <v>0</v>
      </c>
      <c r="T56" s="544">
        <v>0</v>
      </c>
      <c r="U56" s="615">
        <v>0</v>
      </c>
      <c r="V56" s="615">
        <v>0</v>
      </c>
      <c r="W56" s="615">
        <v>0</v>
      </c>
      <c r="X56" s="615">
        <v>0</v>
      </c>
      <c r="Y56" s="675">
        <v>0</v>
      </c>
    </row>
    <row r="57" spans="1:25" s="20" customFormat="1" x14ac:dyDescent="0.2">
      <c r="A57" s="534" t="s">
        <v>70</v>
      </c>
      <c r="B57" s="674">
        <v>0</v>
      </c>
      <c r="C57" s="644">
        <v>0</v>
      </c>
      <c r="D57" s="615">
        <v>0</v>
      </c>
      <c r="E57" s="615">
        <v>0</v>
      </c>
      <c r="F57" s="615">
        <v>0</v>
      </c>
      <c r="G57" s="203">
        <v>0</v>
      </c>
      <c r="H57" s="643">
        <v>0</v>
      </c>
      <c r="I57" s="643">
        <v>0</v>
      </c>
      <c r="J57" s="542">
        <v>0</v>
      </c>
      <c r="K57" s="615">
        <v>0</v>
      </c>
      <c r="L57" s="615">
        <v>0</v>
      </c>
      <c r="M57" s="615">
        <v>0</v>
      </c>
      <c r="N57" s="615">
        <v>0</v>
      </c>
      <c r="O57" s="615">
        <v>0</v>
      </c>
      <c r="P57" s="615">
        <v>0</v>
      </c>
      <c r="Q57" s="615">
        <v>0</v>
      </c>
      <c r="R57" s="615">
        <v>0</v>
      </c>
      <c r="S57" s="203">
        <v>0</v>
      </c>
      <c r="T57" s="544">
        <v>0</v>
      </c>
      <c r="U57" s="615">
        <v>0</v>
      </c>
      <c r="V57" s="615">
        <v>0</v>
      </c>
      <c r="W57" s="615">
        <v>0</v>
      </c>
      <c r="X57" s="615">
        <v>0</v>
      </c>
      <c r="Y57" s="675">
        <v>0</v>
      </c>
    </row>
    <row r="58" spans="1:25" s="20" customFormat="1" x14ac:dyDescent="0.2">
      <c r="A58" s="534" t="s">
        <v>71</v>
      </c>
      <c r="B58" s="674">
        <f>C58+H58</f>
        <v>0</v>
      </c>
      <c r="C58" s="644">
        <f>SUM(D58:G58)</f>
        <v>0</v>
      </c>
      <c r="D58" s="615">
        <v>0</v>
      </c>
      <c r="E58" s="615">
        <v>0</v>
      </c>
      <c r="F58" s="615">
        <v>0</v>
      </c>
      <c r="G58" s="203">
        <v>0</v>
      </c>
      <c r="H58" s="643">
        <v>0</v>
      </c>
      <c r="I58" s="643">
        <v>0</v>
      </c>
      <c r="J58" s="542">
        <f>SUM(K58:S58)</f>
        <v>1</v>
      </c>
      <c r="K58" s="615">
        <v>0</v>
      </c>
      <c r="L58" s="615">
        <v>0</v>
      </c>
      <c r="M58" s="615">
        <v>0</v>
      </c>
      <c r="N58" s="615">
        <v>0</v>
      </c>
      <c r="O58" s="615">
        <v>0</v>
      </c>
      <c r="P58" s="615">
        <v>0</v>
      </c>
      <c r="Q58" s="645">
        <v>0</v>
      </c>
      <c r="R58" s="615">
        <v>0</v>
      </c>
      <c r="S58" s="203">
        <v>1</v>
      </c>
      <c r="T58" s="544">
        <f>SUM(U58:Y58)</f>
        <v>6</v>
      </c>
      <c r="U58" s="615">
        <v>0</v>
      </c>
      <c r="V58" s="615">
        <v>3</v>
      </c>
      <c r="W58" s="645">
        <v>0</v>
      </c>
      <c r="X58" s="687">
        <v>0</v>
      </c>
      <c r="Y58" s="675">
        <v>3</v>
      </c>
    </row>
    <row r="59" spans="1:25" s="20" customFormat="1" x14ac:dyDescent="0.2">
      <c r="A59" s="534" t="s">
        <v>72</v>
      </c>
      <c r="B59" s="674">
        <v>0</v>
      </c>
      <c r="C59" s="644">
        <v>0</v>
      </c>
      <c r="D59" s="615">
        <v>0</v>
      </c>
      <c r="E59" s="615">
        <v>0</v>
      </c>
      <c r="F59" s="615">
        <v>0</v>
      </c>
      <c r="G59" s="203">
        <v>0</v>
      </c>
      <c r="H59" s="643">
        <v>0</v>
      </c>
      <c r="I59" s="643">
        <v>0</v>
      </c>
      <c r="J59" s="542">
        <v>0</v>
      </c>
      <c r="K59" s="615">
        <v>0</v>
      </c>
      <c r="L59" s="615">
        <v>0</v>
      </c>
      <c r="M59" s="615">
        <v>0</v>
      </c>
      <c r="N59" s="615">
        <v>0</v>
      </c>
      <c r="O59" s="615">
        <v>0</v>
      </c>
      <c r="P59" s="615">
        <v>0</v>
      </c>
      <c r="Q59" s="615">
        <v>0</v>
      </c>
      <c r="R59" s="615">
        <v>0</v>
      </c>
      <c r="S59" s="203">
        <v>0</v>
      </c>
      <c r="T59" s="544">
        <v>0</v>
      </c>
      <c r="U59" s="615">
        <v>0</v>
      </c>
      <c r="V59" s="615">
        <v>0</v>
      </c>
      <c r="W59" s="615">
        <v>0</v>
      </c>
      <c r="X59" s="615">
        <v>0</v>
      </c>
      <c r="Y59" s="675">
        <v>0</v>
      </c>
    </row>
    <row r="60" spans="1:25" s="20" customFormat="1" x14ac:dyDescent="0.2">
      <c r="A60" s="534" t="s">
        <v>73</v>
      </c>
      <c r="B60" s="674">
        <v>0</v>
      </c>
      <c r="C60" s="644">
        <v>0</v>
      </c>
      <c r="D60" s="615">
        <v>0</v>
      </c>
      <c r="E60" s="615">
        <v>0</v>
      </c>
      <c r="F60" s="615">
        <v>0</v>
      </c>
      <c r="G60" s="203">
        <v>0</v>
      </c>
      <c r="H60" s="643">
        <v>0</v>
      </c>
      <c r="I60" s="643">
        <v>0</v>
      </c>
      <c r="J60" s="542">
        <v>0</v>
      </c>
      <c r="K60" s="615">
        <v>0</v>
      </c>
      <c r="L60" s="615">
        <v>0</v>
      </c>
      <c r="M60" s="615">
        <v>0</v>
      </c>
      <c r="N60" s="615">
        <v>0</v>
      </c>
      <c r="O60" s="615">
        <v>0</v>
      </c>
      <c r="P60" s="615">
        <v>0</v>
      </c>
      <c r="Q60" s="615">
        <v>0</v>
      </c>
      <c r="R60" s="615">
        <v>0</v>
      </c>
      <c r="S60" s="203">
        <v>0</v>
      </c>
      <c r="T60" s="544">
        <v>0</v>
      </c>
      <c r="U60" s="615">
        <v>0</v>
      </c>
      <c r="V60" s="615">
        <v>0</v>
      </c>
      <c r="W60" s="615">
        <v>0</v>
      </c>
      <c r="X60" s="615">
        <v>0</v>
      </c>
      <c r="Y60" s="675">
        <v>0</v>
      </c>
    </row>
    <row r="61" spans="1:25" s="20" customFormat="1" x14ac:dyDescent="0.2">
      <c r="A61" s="534" t="s">
        <v>74</v>
      </c>
      <c r="B61" s="674">
        <v>0</v>
      </c>
      <c r="C61" s="644">
        <v>0</v>
      </c>
      <c r="D61" s="615">
        <v>0</v>
      </c>
      <c r="E61" s="615">
        <v>0</v>
      </c>
      <c r="F61" s="615">
        <v>0</v>
      </c>
      <c r="G61" s="203">
        <v>0</v>
      </c>
      <c r="H61" s="643">
        <v>0</v>
      </c>
      <c r="I61" s="643">
        <v>0</v>
      </c>
      <c r="J61" s="542">
        <v>0</v>
      </c>
      <c r="K61" s="615">
        <v>0</v>
      </c>
      <c r="L61" s="615">
        <v>0</v>
      </c>
      <c r="M61" s="615">
        <v>0</v>
      </c>
      <c r="N61" s="615">
        <v>0</v>
      </c>
      <c r="O61" s="615">
        <v>0</v>
      </c>
      <c r="P61" s="615">
        <v>0</v>
      </c>
      <c r="Q61" s="615">
        <v>0</v>
      </c>
      <c r="R61" s="615">
        <v>0</v>
      </c>
      <c r="S61" s="203">
        <v>0</v>
      </c>
      <c r="T61" s="544">
        <v>0</v>
      </c>
      <c r="U61" s="615">
        <v>0</v>
      </c>
      <c r="V61" s="615">
        <v>0</v>
      </c>
      <c r="W61" s="615">
        <v>0</v>
      </c>
      <c r="X61" s="615">
        <v>0</v>
      </c>
      <c r="Y61" s="675">
        <v>0</v>
      </c>
    </row>
    <row r="62" spans="1:25" s="20" customFormat="1" x14ac:dyDescent="0.2">
      <c r="A62" s="534" t="s">
        <v>75</v>
      </c>
      <c r="B62" s="674">
        <f>C62+H62</f>
        <v>0</v>
      </c>
      <c r="C62" s="644">
        <f>SUM(D62:G62)</f>
        <v>0</v>
      </c>
      <c r="D62" s="615">
        <v>0</v>
      </c>
      <c r="E62" s="615">
        <v>0</v>
      </c>
      <c r="F62" s="615">
        <v>0</v>
      </c>
      <c r="G62" s="203">
        <v>0</v>
      </c>
      <c r="H62" s="643">
        <v>0</v>
      </c>
      <c r="I62" s="643">
        <v>0</v>
      </c>
      <c r="J62" s="542">
        <f>SUM(K62:S62)</f>
        <v>0</v>
      </c>
      <c r="K62" s="615">
        <v>0</v>
      </c>
      <c r="L62" s="615">
        <v>0</v>
      </c>
      <c r="M62" s="615">
        <v>0</v>
      </c>
      <c r="N62" s="615">
        <v>0</v>
      </c>
      <c r="O62" s="615">
        <v>0</v>
      </c>
      <c r="P62" s="615">
        <v>0</v>
      </c>
      <c r="Q62" s="645">
        <v>0</v>
      </c>
      <c r="R62" s="615">
        <v>0</v>
      </c>
      <c r="S62" s="203">
        <v>0</v>
      </c>
      <c r="T62" s="544">
        <f>SUM(U62:Y62)</f>
        <v>0</v>
      </c>
      <c r="U62" s="615">
        <v>0</v>
      </c>
      <c r="V62" s="615">
        <v>0</v>
      </c>
      <c r="W62" s="645">
        <v>0</v>
      </c>
      <c r="X62" s="687">
        <v>0</v>
      </c>
      <c r="Y62" s="675">
        <v>0</v>
      </c>
    </row>
    <row r="63" spans="1:25" s="20" customFormat="1" x14ac:dyDescent="0.2">
      <c r="A63" s="534" t="s">
        <v>76</v>
      </c>
      <c r="B63" s="674">
        <v>0</v>
      </c>
      <c r="C63" s="644">
        <v>0</v>
      </c>
      <c r="D63" s="615">
        <v>0</v>
      </c>
      <c r="E63" s="615">
        <v>0</v>
      </c>
      <c r="F63" s="615">
        <v>0</v>
      </c>
      <c r="G63" s="203">
        <v>0</v>
      </c>
      <c r="H63" s="643">
        <v>0</v>
      </c>
      <c r="I63" s="643">
        <v>0</v>
      </c>
      <c r="J63" s="542">
        <v>0</v>
      </c>
      <c r="K63" s="615">
        <v>0</v>
      </c>
      <c r="L63" s="615">
        <v>0</v>
      </c>
      <c r="M63" s="615">
        <v>0</v>
      </c>
      <c r="N63" s="615">
        <v>0</v>
      </c>
      <c r="O63" s="615">
        <v>0</v>
      </c>
      <c r="P63" s="615">
        <v>0</v>
      </c>
      <c r="Q63" s="615">
        <v>0</v>
      </c>
      <c r="R63" s="615">
        <v>0</v>
      </c>
      <c r="S63" s="203">
        <v>0</v>
      </c>
      <c r="T63" s="544">
        <v>0</v>
      </c>
      <c r="U63" s="615">
        <v>0</v>
      </c>
      <c r="V63" s="615">
        <v>0</v>
      </c>
      <c r="W63" s="615">
        <v>0</v>
      </c>
      <c r="X63" s="615">
        <v>0</v>
      </c>
      <c r="Y63" s="675">
        <v>0</v>
      </c>
    </row>
    <row r="64" spans="1:25" s="20" customFormat="1" x14ac:dyDescent="0.2">
      <c r="A64" s="534" t="s">
        <v>77</v>
      </c>
      <c r="B64" s="674">
        <v>0</v>
      </c>
      <c r="C64" s="644">
        <v>0</v>
      </c>
      <c r="D64" s="615">
        <v>0</v>
      </c>
      <c r="E64" s="615">
        <v>0</v>
      </c>
      <c r="F64" s="615">
        <v>0</v>
      </c>
      <c r="G64" s="203">
        <v>0</v>
      </c>
      <c r="H64" s="643">
        <v>0</v>
      </c>
      <c r="I64" s="643">
        <v>0</v>
      </c>
      <c r="J64" s="542">
        <v>0</v>
      </c>
      <c r="K64" s="615">
        <v>0</v>
      </c>
      <c r="L64" s="615">
        <v>0</v>
      </c>
      <c r="M64" s="615">
        <v>0</v>
      </c>
      <c r="N64" s="615">
        <v>0</v>
      </c>
      <c r="O64" s="615">
        <v>0</v>
      </c>
      <c r="P64" s="615">
        <v>0</v>
      </c>
      <c r="Q64" s="615">
        <v>0</v>
      </c>
      <c r="R64" s="615">
        <v>0</v>
      </c>
      <c r="S64" s="203">
        <v>0</v>
      </c>
      <c r="T64" s="544">
        <v>0</v>
      </c>
      <c r="U64" s="615">
        <v>0</v>
      </c>
      <c r="V64" s="615">
        <v>0</v>
      </c>
      <c r="W64" s="615">
        <v>0</v>
      </c>
      <c r="X64" s="615">
        <v>0</v>
      </c>
      <c r="Y64" s="675">
        <v>0</v>
      </c>
    </row>
    <row r="65" spans="1:25" s="20" customFormat="1" x14ac:dyDescent="0.2">
      <c r="A65" s="534" t="s">
        <v>78</v>
      </c>
      <c r="B65" s="674">
        <f>C65+H65</f>
        <v>2</v>
      </c>
      <c r="C65" s="644">
        <f>SUM(D65:G65)</f>
        <v>2</v>
      </c>
      <c r="D65" s="615">
        <v>0</v>
      </c>
      <c r="E65" s="615">
        <v>0</v>
      </c>
      <c r="F65" s="615">
        <v>0</v>
      </c>
      <c r="G65" s="203">
        <v>2</v>
      </c>
      <c r="H65" s="643">
        <v>0</v>
      </c>
      <c r="I65" s="643">
        <v>0</v>
      </c>
      <c r="J65" s="542">
        <f>SUM(K65:S65)</f>
        <v>3</v>
      </c>
      <c r="K65" s="615">
        <v>0</v>
      </c>
      <c r="L65" s="615">
        <v>0</v>
      </c>
      <c r="M65" s="615">
        <v>0</v>
      </c>
      <c r="N65" s="615">
        <v>0</v>
      </c>
      <c r="O65" s="615">
        <v>0</v>
      </c>
      <c r="P65" s="615">
        <v>0</v>
      </c>
      <c r="Q65" s="645">
        <v>1</v>
      </c>
      <c r="R65" s="615">
        <v>0</v>
      </c>
      <c r="S65" s="203">
        <v>2</v>
      </c>
      <c r="T65" s="544">
        <f>SUM(U65:Y65)</f>
        <v>13</v>
      </c>
      <c r="U65" s="615">
        <v>0</v>
      </c>
      <c r="V65" s="615">
        <v>1</v>
      </c>
      <c r="W65" s="645">
        <v>0</v>
      </c>
      <c r="X65" s="687">
        <v>1</v>
      </c>
      <c r="Y65" s="675">
        <v>11</v>
      </c>
    </row>
    <row r="66" spans="1:25" s="20" customFormat="1" x14ac:dyDescent="0.2">
      <c r="A66" s="534" t="s">
        <v>79</v>
      </c>
      <c r="B66" s="674">
        <v>0</v>
      </c>
      <c r="C66" s="644">
        <v>0</v>
      </c>
      <c r="D66" s="615">
        <v>0</v>
      </c>
      <c r="E66" s="615">
        <v>0</v>
      </c>
      <c r="F66" s="615">
        <v>0</v>
      </c>
      <c r="G66" s="203">
        <v>0</v>
      </c>
      <c r="H66" s="643">
        <v>0</v>
      </c>
      <c r="I66" s="643">
        <v>0</v>
      </c>
      <c r="J66" s="542">
        <v>0</v>
      </c>
      <c r="K66" s="615">
        <v>0</v>
      </c>
      <c r="L66" s="615">
        <v>0</v>
      </c>
      <c r="M66" s="615">
        <v>0</v>
      </c>
      <c r="N66" s="615">
        <v>0</v>
      </c>
      <c r="O66" s="615">
        <v>0</v>
      </c>
      <c r="P66" s="615">
        <v>0</v>
      </c>
      <c r="Q66" s="615">
        <v>0</v>
      </c>
      <c r="R66" s="615">
        <v>0</v>
      </c>
      <c r="S66" s="203">
        <v>0</v>
      </c>
      <c r="T66" s="544">
        <v>0</v>
      </c>
      <c r="U66" s="615">
        <v>0</v>
      </c>
      <c r="V66" s="615">
        <v>0</v>
      </c>
      <c r="W66" s="615">
        <v>0</v>
      </c>
      <c r="X66" s="615">
        <v>0</v>
      </c>
      <c r="Y66" s="675">
        <v>0</v>
      </c>
    </row>
    <row r="67" spans="1:25" s="20" customFormat="1" x14ac:dyDescent="0.2">
      <c r="A67" s="534" t="s">
        <v>80</v>
      </c>
      <c r="B67" s="674">
        <v>0</v>
      </c>
      <c r="C67" s="644">
        <v>0</v>
      </c>
      <c r="D67" s="615">
        <v>0</v>
      </c>
      <c r="E67" s="615">
        <v>0</v>
      </c>
      <c r="F67" s="615">
        <v>0</v>
      </c>
      <c r="G67" s="203">
        <v>0</v>
      </c>
      <c r="H67" s="643">
        <v>0</v>
      </c>
      <c r="I67" s="643">
        <v>0</v>
      </c>
      <c r="J67" s="542">
        <v>0</v>
      </c>
      <c r="K67" s="615">
        <v>0</v>
      </c>
      <c r="L67" s="615">
        <v>0</v>
      </c>
      <c r="M67" s="615">
        <v>0</v>
      </c>
      <c r="N67" s="615">
        <v>0</v>
      </c>
      <c r="O67" s="615">
        <v>0</v>
      </c>
      <c r="P67" s="615">
        <v>0</v>
      </c>
      <c r="Q67" s="615">
        <v>0</v>
      </c>
      <c r="R67" s="615">
        <v>0</v>
      </c>
      <c r="S67" s="203">
        <v>0</v>
      </c>
      <c r="T67" s="544">
        <v>0</v>
      </c>
      <c r="U67" s="615">
        <v>0</v>
      </c>
      <c r="V67" s="615">
        <v>0</v>
      </c>
      <c r="W67" s="615">
        <v>0</v>
      </c>
      <c r="X67" s="615">
        <v>0</v>
      </c>
      <c r="Y67" s="675">
        <v>0</v>
      </c>
    </row>
    <row r="68" spans="1:25" s="20" customFormat="1" x14ac:dyDescent="0.2">
      <c r="A68" s="534" t="s">
        <v>81</v>
      </c>
      <c r="B68" s="674">
        <f>C68+H68</f>
        <v>0</v>
      </c>
      <c r="C68" s="644">
        <f>SUM(D68:G68)</f>
        <v>0</v>
      </c>
      <c r="D68" s="615">
        <v>0</v>
      </c>
      <c r="E68" s="615">
        <v>0</v>
      </c>
      <c r="F68" s="615">
        <v>0</v>
      </c>
      <c r="G68" s="203">
        <v>0</v>
      </c>
      <c r="H68" s="643">
        <v>0</v>
      </c>
      <c r="I68" s="643">
        <v>0</v>
      </c>
      <c r="J68" s="542">
        <f>SUM(K68:S68)</f>
        <v>0</v>
      </c>
      <c r="K68" s="615">
        <v>0</v>
      </c>
      <c r="L68" s="615">
        <v>0</v>
      </c>
      <c r="M68" s="615">
        <v>0</v>
      </c>
      <c r="N68" s="615">
        <v>0</v>
      </c>
      <c r="O68" s="615">
        <v>0</v>
      </c>
      <c r="P68" s="615">
        <v>0</v>
      </c>
      <c r="Q68" s="645">
        <v>0</v>
      </c>
      <c r="R68" s="615">
        <v>0</v>
      </c>
      <c r="S68" s="203">
        <v>0</v>
      </c>
      <c r="T68" s="544">
        <f>SUM(U68:Y68)</f>
        <v>0</v>
      </c>
      <c r="U68" s="615">
        <v>0</v>
      </c>
      <c r="V68" s="615">
        <v>0</v>
      </c>
      <c r="W68" s="645">
        <v>0</v>
      </c>
      <c r="X68" s="687">
        <v>0</v>
      </c>
      <c r="Y68" s="675">
        <v>0</v>
      </c>
    </row>
    <row r="69" spans="1:25" s="20" customFormat="1" x14ac:dyDescent="0.2">
      <c r="A69" s="534" t="s">
        <v>82</v>
      </c>
      <c r="B69" s="674">
        <v>0</v>
      </c>
      <c r="C69" s="644">
        <v>0</v>
      </c>
      <c r="D69" s="615">
        <v>0</v>
      </c>
      <c r="E69" s="615">
        <v>0</v>
      </c>
      <c r="F69" s="615">
        <v>0</v>
      </c>
      <c r="G69" s="203">
        <v>0</v>
      </c>
      <c r="H69" s="643">
        <v>0</v>
      </c>
      <c r="I69" s="643">
        <v>0</v>
      </c>
      <c r="J69" s="542">
        <v>0</v>
      </c>
      <c r="K69" s="615">
        <v>0</v>
      </c>
      <c r="L69" s="615">
        <v>0</v>
      </c>
      <c r="M69" s="615">
        <v>0</v>
      </c>
      <c r="N69" s="615">
        <v>0</v>
      </c>
      <c r="O69" s="615">
        <v>0</v>
      </c>
      <c r="P69" s="615">
        <v>0</v>
      </c>
      <c r="Q69" s="615">
        <v>0</v>
      </c>
      <c r="R69" s="615">
        <v>0</v>
      </c>
      <c r="S69" s="203">
        <v>0</v>
      </c>
      <c r="T69" s="544">
        <v>0</v>
      </c>
      <c r="U69" s="615">
        <v>0</v>
      </c>
      <c r="V69" s="615">
        <v>0</v>
      </c>
      <c r="W69" s="615">
        <v>0</v>
      </c>
      <c r="X69" s="615">
        <v>0</v>
      </c>
      <c r="Y69" s="675">
        <v>0</v>
      </c>
    </row>
    <row r="70" spans="1:25" s="20" customFormat="1" x14ac:dyDescent="0.2">
      <c r="A70" s="534" t="s">
        <v>83</v>
      </c>
      <c r="B70" s="674">
        <v>0</v>
      </c>
      <c r="C70" s="644">
        <v>0</v>
      </c>
      <c r="D70" s="615">
        <v>0</v>
      </c>
      <c r="E70" s="615">
        <v>0</v>
      </c>
      <c r="F70" s="615">
        <v>0</v>
      </c>
      <c r="G70" s="203">
        <v>0</v>
      </c>
      <c r="H70" s="643">
        <v>0</v>
      </c>
      <c r="I70" s="643">
        <v>0</v>
      </c>
      <c r="J70" s="542">
        <v>0</v>
      </c>
      <c r="K70" s="615">
        <v>0</v>
      </c>
      <c r="L70" s="615">
        <v>0</v>
      </c>
      <c r="M70" s="615">
        <v>0</v>
      </c>
      <c r="N70" s="615">
        <v>0</v>
      </c>
      <c r="O70" s="615">
        <v>0</v>
      </c>
      <c r="P70" s="615">
        <v>0</v>
      </c>
      <c r="Q70" s="615">
        <v>0</v>
      </c>
      <c r="R70" s="615">
        <v>0</v>
      </c>
      <c r="S70" s="203">
        <v>0</v>
      </c>
      <c r="T70" s="544">
        <v>0</v>
      </c>
      <c r="U70" s="615">
        <v>0</v>
      </c>
      <c r="V70" s="615">
        <v>0</v>
      </c>
      <c r="W70" s="615">
        <v>0</v>
      </c>
      <c r="X70" s="615">
        <v>0</v>
      </c>
      <c r="Y70" s="675">
        <v>0</v>
      </c>
    </row>
    <row r="71" spans="1:25" s="20" customFormat="1" x14ac:dyDescent="0.2">
      <c r="A71" s="534" t="s">
        <v>84</v>
      </c>
      <c r="B71" s="674">
        <v>0</v>
      </c>
      <c r="C71" s="644">
        <v>0</v>
      </c>
      <c r="D71" s="615">
        <v>0</v>
      </c>
      <c r="E71" s="615">
        <v>0</v>
      </c>
      <c r="F71" s="615">
        <v>0</v>
      </c>
      <c r="G71" s="203">
        <v>0</v>
      </c>
      <c r="H71" s="643">
        <v>0</v>
      </c>
      <c r="I71" s="643">
        <v>0</v>
      </c>
      <c r="J71" s="542">
        <v>0</v>
      </c>
      <c r="K71" s="615">
        <v>0</v>
      </c>
      <c r="L71" s="615">
        <v>0</v>
      </c>
      <c r="M71" s="615">
        <v>0</v>
      </c>
      <c r="N71" s="615">
        <v>0</v>
      </c>
      <c r="O71" s="615">
        <v>0</v>
      </c>
      <c r="P71" s="615">
        <v>0</v>
      </c>
      <c r="Q71" s="615">
        <v>0</v>
      </c>
      <c r="R71" s="615">
        <v>0</v>
      </c>
      <c r="S71" s="203">
        <v>0</v>
      </c>
      <c r="T71" s="544">
        <v>0</v>
      </c>
      <c r="U71" s="615">
        <v>0</v>
      </c>
      <c r="V71" s="615">
        <v>0</v>
      </c>
      <c r="W71" s="615">
        <v>0</v>
      </c>
      <c r="X71" s="615">
        <v>0</v>
      </c>
      <c r="Y71" s="675">
        <v>0</v>
      </c>
    </row>
    <row r="72" spans="1:25" s="20" customFormat="1" x14ac:dyDescent="0.2">
      <c r="A72" s="534" t="s">
        <v>85</v>
      </c>
      <c r="B72" s="674">
        <v>0</v>
      </c>
      <c r="C72" s="644">
        <v>0</v>
      </c>
      <c r="D72" s="615">
        <v>0</v>
      </c>
      <c r="E72" s="615">
        <v>0</v>
      </c>
      <c r="F72" s="615">
        <v>0</v>
      </c>
      <c r="G72" s="203">
        <v>0</v>
      </c>
      <c r="H72" s="643">
        <v>0</v>
      </c>
      <c r="I72" s="643">
        <v>0</v>
      </c>
      <c r="J72" s="542">
        <v>0</v>
      </c>
      <c r="K72" s="615">
        <v>0</v>
      </c>
      <c r="L72" s="615">
        <v>0</v>
      </c>
      <c r="M72" s="615">
        <v>0</v>
      </c>
      <c r="N72" s="615">
        <v>0</v>
      </c>
      <c r="O72" s="615">
        <v>0</v>
      </c>
      <c r="P72" s="615">
        <v>0</v>
      </c>
      <c r="Q72" s="615">
        <v>0</v>
      </c>
      <c r="R72" s="615">
        <v>0</v>
      </c>
      <c r="S72" s="203">
        <v>0</v>
      </c>
      <c r="T72" s="544">
        <v>0</v>
      </c>
      <c r="U72" s="615">
        <v>0</v>
      </c>
      <c r="V72" s="615">
        <v>0</v>
      </c>
      <c r="W72" s="615">
        <v>0</v>
      </c>
      <c r="X72" s="615">
        <v>0</v>
      </c>
      <c r="Y72" s="675">
        <v>0</v>
      </c>
    </row>
    <row r="73" spans="1:25" s="20" customFormat="1" x14ac:dyDescent="0.2">
      <c r="A73" s="534" t="s">
        <v>86</v>
      </c>
      <c r="B73" s="674">
        <v>0</v>
      </c>
      <c r="C73" s="644">
        <v>0</v>
      </c>
      <c r="D73" s="615">
        <v>0</v>
      </c>
      <c r="E73" s="615">
        <v>0</v>
      </c>
      <c r="F73" s="615">
        <v>0</v>
      </c>
      <c r="G73" s="203">
        <v>0</v>
      </c>
      <c r="H73" s="643">
        <v>0</v>
      </c>
      <c r="I73" s="643">
        <v>0</v>
      </c>
      <c r="J73" s="542">
        <v>0</v>
      </c>
      <c r="K73" s="615">
        <v>0</v>
      </c>
      <c r="L73" s="615">
        <v>0</v>
      </c>
      <c r="M73" s="615">
        <v>0</v>
      </c>
      <c r="N73" s="615">
        <v>0</v>
      </c>
      <c r="O73" s="615">
        <v>0</v>
      </c>
      <c r="P73" s="615">
        <v>0</v>
      </c>
      <c r="Q73" s="615">
        <v>0</v>
      </c>
      <c r="R73" s="615">
        <v>0</v>
      </c>
      <c r="S73" s="203">
        <v>0</v>
      </c>
      <c r="T73" s="544">
        <v>0</v>
      </c>
      <c r="U73" s="615">
        <v>0</v>
      </c>
      <c r="V73" s="615">
        <v>0</v>
      </c>
      <c r="W73" s="615">
        <v>0</v>
      </c>
      <c r="X73" s="615">
        <v>0</v>
      </c>
      <c r="Y73" s="675">
        <v>0</v>
      </c>
    </row>
    <row r="74" spans="1:25" s="20" customFormat="1" x14ac:dyDescent="0.2">
      <c r="A74" s="534" t="s">
        <v>87</v>
      </c>
      <c r="B74" s="674">
        <v>0</v>
      </c>
      <c r="C74" s="644">
        <v>0</v>
      </c>
      <c r="D74" s="615">
        <v>0</v>
      </c>
      <c r="E74" s="615">
        <v>0</v>
      </c>
      <c r="F74" s="615">
        <v>0</v>
      </c>
      <c r="G74" s="203">
        <v>0</v>
      </c>
      <c r="H74" s="643">
        <v>0</v>
      </c>
      <c r="I74" s="643">
        <v>0</v>
      </c>
      <c r="J74" s="542">
        <v>0</v>
      </c>
      <c r="K74" s="615">
        <v>0</v>
      </c>
      <c r="L74" s="615">
        <v>0</v>
      </c>
      <c r="M74" s="615">
        <v>0</v>
      </c>
      <c r="N74" s="615">
        <v>0</v>
      </c>
      <c r="O74" s="615">
        <v>0</v>
      </c>
      <c r="P74" s="615">
        <v>0</v>
      </c>
      <c r="Q74" s="615">
        <v>0</v>
      </c>
      <c r="R74" s="615">
        <v>0</v>
      </c>
      <c r="S74" s="203">
        <v>0</v>
      </c>
      <c r="T74" s="544">
        <v>0</v>
      </c>
      <c r="U74" s="615">
        <v>0</v>
      </c>
      <c r="V74" s="615">
        <v>0</v>
      </c>
      <c r="W74" s="615">
        <v>0</v>
      </c>
      <c r="X74" s="615">
        <v>0</v>
      </c>
      <c r="Y74" s="675">
        <v>0</v>
      </c>
    </row>
    <row r="75" spans="1:25" s="20" customFormat="1" x14ac:dyDescent="0.2">
      <c r="A75" s="534" t="s">
        <v>88</v>
      </c>
      <c r="B75" s="674">
        <v>0</v>
      </c>
      <c r="C75" s="644">
        <v>0</v>
      </c>
      <c r="D75" s="615">
        <v>0</v>
      </c>
      <c r="E75" s="615">
        <v>0</v>
      </c>
      <c r="F75" s="615">
        <v>0</v>
      </c>
      <c r="G75" s="203">
        <v>0</v>
      </c>
      <c r="H75" s="643">
        <v>0</v>
      </c>
      <c r="I75" s="643">
        <v>0</v>
      </c>
      <c r="J75" s="542">
        <v>0</v>
      </c>
      <c r="K75" s="615">
        <v>0</v>
      </c>
      <c r="L75" s="615">
        <v>0</v>
      </c>
      <c r="M75" s="615">
        <v>0</v>
      </c>
      <c r="N75" s="615">
        <v>0</v>
      </c>
      <c r="O75" s="615">
        <v>0</v>
      </c>
      <c r="P75" s="615">
        <v>0</v>
      </c>
      <c r="Q75" s="615">
        <v>0</v>
      </c>
      <c r="R75" s="615">
        <v>0</v>
      </c>
      <c r="S75" s="203">
        <v>0</v>
      </c>
      <c r="T75" s="544">
        <v>0</v>
      </c>
      <c r="U75" s="615">
        <v>0</v>
      </c>
      <c r="V75" s="615">
        <v>0</v>
      </c>
      <c r="W75" s="615">
        <v>0</v>
      </c>
      <c r="X75" s="615">
        <v>0</v>
      </c>
      <c r="Y75" s="675">
        <v>0</v>
      </c>
    </row>
    <row r="76" spans="1:25" s="20" customFormat="1" x14ac:dyDescent="0.2">
      <c r="A76" s="534" t="s">
        <v>89</v>
      </c>
      <c r="B76" s="674">
        <f>C76+H76</f>
        <v>5</v>
      </c>
      <c r="C76" s="644">
        <f>SUM(D76:G76)</f>
        <v>3</v>
      </c>
      <c r="D76" s="615">
        <v>2</v>
      </c>
      <c r="E76" s="615">
        <v>1</v>
      </c>
      <c r="F76" s="615">
        <v>0</v>
      </c>
      <c r="G76" s="203">
        <v>0</v>
      </c>
      <c r="H76" s="643">
        <v>2</v>
      </c>
      <c r="I76" s="643">
        <v>0</v>
      </c>
      <c r="J76" s="542">
        <f>SUM(K76:S76)</f>
        <v>0</v>
      </c>
      <c r="K76" s="615">
        <v>0</v>
      </c>
      <c r="L76" s="615">
        <v>0</v>
      </c>
      <c r="M76" s="615">
        <v>0</v>
      </c>
      <c r="N76" s="615">
        <v>0</v>
      </c>
      <c r="O76" s="615">
        <v>0</v>
      </c>
      <c r="P76" s="615">
        <v>0</v>
      </c>
      <c r="Q76" s="645">
        <v>0</v>
      </c>
      <c r="R76" s="615">
        <v>0</v>
      </c>
      <c r="S76" s="203">
        <v>0</v>
      </c>
      <c r="T76" s="544"/>
      <c r="U76" s="615">
        <v>0</v>
      </c>
      <c r="V76" s="615">
        <v>0</v>
      </c>
      <c r="W76" s="645">
        <v>0</v>
      </c>
      <c r="X76" s="687">
        <v>1</v>
      </c>
      <c r="Y76" s="675">
        <v>2</v>
      </c>
    </row>
    <row r="77" spans="1:25" s="20" customFormat="1" x14ac:dyDescent="0.2">
      <c r="A77" s="534" t="s">
        <v>90</v>
      </c>
      <c r="B77" s="674">
        <v>0</v>
      </c>
      <c r="C77" s="644">
        <v>0</v>
      </c>
      <c r="D77" s="615">
        <v>0</v>
      </c>
      <c r="E77" s="615">
        <v>0</v>
      </c>
      <c r="F77" s="615">
        <v>0</v>
      </c>
      <c r="G77" s="203">
        <v>0</v>
      </c>
      <c r="H77" s="643">
        <v>0</v>
      </c>
      <c r="I77" s="643">
        <v>0</v>
      </c>
      <c r="J77" s="542">
        <v>0</v>
      </c>
      <c r="K77" s="615">
        <v>0</v>
      </c>
      <c r="L77" s="615">
        <v>0</v>
      </c>
      <c r="M77" s="615">
        <v>0</v>
      </c>
      <c r="N77" s="615">
        <v>0</v>
      </c>
      <c r="O77" s="615">
        <v>0</v>
      </c>
      <c r="P77" s="615">
        <v>0</v>
      </c>
      <c r="Q77" s="615">
        <v>0</v>
      </c>
      <c r="R77" s="615">
        <v>0</v>
      </c>
      <c r="S77" s="203">
        <v>0</v>
      </c>
      <c r="T77" s="544">
        <v>0</v>
      </c>
      <c r="U77" s="615">
        <v>0</v>
      </c>
      <c r="V77" s="615">
        <v>0</v>
      </c>
      <c r="W77" s="615">
        <v>0</v>
      </c>
      <c r="X77" s="615">
        <v>0</v>
      </c>
      <c r="Y77" s="675">
        <v>0</v>
      </c>
    </row>
    <row r="78" spans="1:25" s="20" customFormat="1" x14ac:dyDescent="0.2">
      <c r="A78" s="534" t="s">
        <v>91</v>
      </c>
      <c r="B78" s="674">
        <v>0</v>
      </c>
      <c r="C78" s="644">
        <v>0</v>
      </c>
      <c r="D78" s="615">
        <v>0</v>
      </c>
      <c r="E78" s="615">
        <v>0</v>
      </c>
      <c r="F78" s="615">
        <v>0</v>
      </c>
      <c r="G78" s="203">
        <v>0</v>
      </c>
      <c r="H78" s="643">
        <v>0</v>
      </c>
      <c r="I78" s="643">
        <v>0</v>
      </c>
      <c r="J78" s="542">
        <v>0</v>
      </c>
      <c r="K78" s="615">
        <v>0</v>
      </c>
      <c r="L78" s="615">
        <v>0</v>
      </c>
      <c r="M78" s="615">
        <v>0</v>
      </c>
      <c r="N78" s="615">
        <v>0</v>
      </c>
      <c r="O78" s="615">
        <v>0</v>
      </c>
      <c r="P78" s="615">
        <v>0</v>
      </c>
      <c r="Q78" s="615">
        <v>0</v>
      </c>
      <c r="R78" s="615">
        <v>0</v>
      </c>
      <c r="S78" s="203">
        <v>0</v>
      </c>
      <c r="T78" s="544">
        <v>0</v>
      </c>
      <c r="U78" s="615">
        <v>0</v>
      </c>
      <c r="V78" s="615">
        <v>0</v>
      </c>
      <c r="W78" s="615">
        <v>0</v>
      </c>
      <c r="X78" s="615">
        <v>0</v>
      </c>
      <c r="Y78" s="675">
        <v>0</v>
      </c>
    </row>
    <row r="79" spans="1:25" s="20" customFormat="1" x14ac:dyDescent="0.2">
      <c r="A79" s="534" t="s">
        <v>92</v>
      </c>
      <c r="B79" s="674">
        <v>0</v>
      </c>
      <c r="C79" s="644">
        <v>0</v>
      </c>
      <c r="D79" s="615">
        <v>0</v>
      </c>
      <c r="E79" s="615">
        <v>0</v>
      </c>
      <c r="F79" s="615">
        <v>0</v>
      </c>
      <c r="G79" s="203">
        <v>0</v>
      </c>
      <c r="H79" s="643">
        <v>0</v>
      </c>
      <c r="I79" s="643">
        <v>0</v>
      </c>
      <c r="J79" s="542">
        <v>0</v>
      </c>
      <c r="K79" s="615">
        <v>0</v>
      </c>
      <c r="L79" s="615">
        <v>0</v>
      </c>
      <c r="M79" s="615">
        <v>0</v>
      </c>
      <c r="N79" s="615">
        <v>0</v>
      </c>
      <c r="O79" s="615">
        <v>0</v>
      </c>
      <c r="P79" s="615">
        <v>0</v>
      </c>
      <c r="Q79" s="615">
        <v>0</v>
      </c>
      <c r="R79" s="615">
        <v>0</v>
      </c>
      <c r="S79" s="203">
        <v>0</v>
      </c>
      <c r="T79" s="544">
        <v>0</v>
      </c>
      <c r="U79" s="615">
        <v>0</v>
      </c>
      <c r="V79" s="615">
        <v>0</v>
      </c>
      <c r="W79" s="615">
        <v>0</v>
      </c>
      <c r="X79" s="615">
        <v>0</v>
      </c>
      <c r="Y79" s="675">
        <v>0</v>
      </c>
    </row>
    <row r="80" spans="1:25" s="20" customFormat="1" x14ac:dyDescent="0.2">
      <c r="A80" s="534" t="s">
        <v>93</v>
      </c>
      <c r="B80" s="674">
        <f>C80+H80</f>
        <v>0</v>
      </c>
      <c r="C80" s="644">
        <f>SUM(D80:G80)</f>
        <v>0</v>
      </c>
      <c r="D80" s="615">
        <v>0</v>
      </c>
      <c r="E80" s="615">
        <v>0</v>
      </c>
      <c r="F80" s="615">
        <v>0</v>
      </c>
      <c r="G80" s="203">
        <v>0</v>
      </c>
      <c r="H80" s="643">
        <v>0</v>
      </c>
      <c r="I80" s="643">
        <v>0</v>
      </c>
      <c r="J80" s="542">
        <f>SUM(K80:S80)</f>
        <v>0</v>
      </c>
      <c r="K80" s="615">
        <v>0</v>
      </c>
      <c r="L80" s="615">
        <v>0</v>
      </c>
      <c r="M80" s="615">
        <v>0</v>
      </c>
      <c r="N80" s="615">
        <v>0</v>
      </c>
      <c r="O80" s="615">
        <v>0</v>
      </c>
      <c r="P80" s="615">
        <v>0</v>
      </c>
      <c r="Q80" s="645">
        <v>0</v>
      </c>
      <c r="R80" s="615">
        <v>0</v>
      </c>
      <c r="S80" s="203">
        <v>0</v>
      </c>
      <c r="T80" s="544">
        <f>SUM(U80:Y80)</f>
        <v>1</v>
      </c>
      <c r="U80" s="615">
        <v>0</v>
      </c>
      <c r="V80" s="615">
        <v>0</v>
      </c>
      <c r="W80" s="645">
        <v>0</v>
      </c>
      <c r="X80" s="687">
        <v>0</v>
      </c>
      <c r="Y80" s="675">
        <v>1</v>
      </c>
    </row>
    <row r="81" spans="1:28" x14ac:dyDescent="0.2">
      <c r="A81" s="534" t="s">
        <v>94</v>
      </c>
      <c r="B81" s="674">
        <f>C81+H81</f>
        <v>0</v>
      </c>
      <c r="C81" s="644">
        <f>SUM(D81:G81)</f>
        <v>0</v>
      </c>
      <c r="D81" s="615">
        <v>0</v>
      </c>
      <c r="E81" s="615">
        <v>0</v>
      </c>
      <c r="F81" s="615">
        <v>0</v>
      </c>
      <c r="G81" s="203">
        <v>0</v>
      </c>
      <c r="H81" s="643">
        <v>0</v>
      </c>
      <c r="I81" s="643">
        <v>0</v>
      </c>
      <c r="J81" s="542">
        <f>SUM(K81:S81)</f>
        <v>121</v>
      </c>
      <c r="K81" s="615">
        <v>0</v>
      </c>
      <c r="L81" s="615">
        <v>0</v>
      </c>
      <c r="M81" s="615">
        <v>0</v>
      </c>
      <c r="N81" s="615">
        <v>0</v>
      </c>
      <c r="O81" s="615">
        <v>0</v>
      </c>
      <c r="P81" s="615">
        <v>0</v>
      </c>
      <c r="Q81" s="645">
        <v>0</v>
      </c>
      <c r="R81" s="615">
        <v>0</v>
      </c>
      <c r="S81" s="203">
        <v>121</v>
      </c>
      <c r="T81" s="544">
        <f>SUM(U81:Y81)</f>
        <v>2</v>
      </c>
      <c r="U81" s="615">
        <v>0</v>
      </c>
      <c r="V81" s="615">
        <v>1</v>
      </c>
      <c r="W81" s="645">
        <v>0</v>
      </c>
      <c r="X81" s="687">
        <v>0</v>
      </c>
      <c r="Y81" s="675">
        <v>1</v>
      </c>
      <c r="Z81" s="20"/>
      <c r="AB81" s="20"/>
    </row>
    <row r="82" spans="1:28" ht="13.5" thickBot="1" x14ac:dyDescent="0.25">
      <c r="A82" s="626" t="s">
        <v>95</v>
      </c>
      <c r="B82" s="676">
        <f>C82+H82</f>
        <v>0</v>
      </c>
      <c r="C82" s="627">
        <f>SUM(D82:G82)</f>
        <v>0</v>
      </c>
      <c r="D82" s="628">
        <v>0</v>
      </c>
      <c r="E82" s="628">
        <v>0</v>
      </c>
      <c r="F82" s="628">
        <v>0</v>
      </c>
      <c r="G82" s="629">
        <v>0</v>
      </c>
      <c r="H82" s="647">
        <v>0</v>
      </c>
      <c r="I82" s="647">
        <v>0</v>
      </c>
      <c r="J82" s="683">
        <f>SUM(K82:S82)</f>
        <v>0</v>
      </c>
      <c r="K82" s="628">
        <v>0</v>
      </c>
      <c r="L82" s="628">
        <v>0</v>
      </c>
      <c r="M82" s="628">
        <v>0</v>
      </c>
      <c r="N82" s="628">
        <v>0</v>
      </c>
      <c r="O82" s="628">
        <v>0</v>
      </c>
      <c r="P82" s="628">
        <v>0</v>
      </c>
      <c r="Q82" s="650">
        <v>0</v>
      </c>
      <c r="R82" s="628">
        <v>0</v>
      </c>
      <c r="S82" s="629">
        <v>0</v>
      </c>
      <c r="T82" s="648">
        <f>SUM(U82:Y82)</f>
        <v>0</v>
      </c>
      <c r="U82" s="628">
        <v>0</v>
      </c>
      <c r="V82" s="628">
        <v>0</v>
      </c>
      <c r="W82" s="650">
        <v>0</v>
      </c>
      <c r="X82" s="688">
        <v>0</v>
      </c>
      <c r="Y82" s="678">
        <v>0</v>
      </c>
      <c r="Z82" s="20"/>
      <c r="AB82" s="20"/>
    </row>
    <row r="83" spans="1:28" ht="4.5" customHeight="1" x14ac:dyDescent="0.2">
      <c r="A83" s="689"/>
      <c r="B83" s="161"/>
      <c r="C83" s="634"/>
      <c r="D83" s="161"/>
      <c r="E83" s="161"/>
      <c r="F83" s="161"/>
      <c r="G83" s="161"/>
      <c r="H83" s="161"/>
      <c r="I83" s="161"/>
      <c r="J83" s="161"/>
      <c r="K83" s="161"/>
      <c r="L83" s="161"/>
      <c r="M83" s="161"/>
      <c r="N83" s="161"/>
      <c r="O83" s="161"/>
      <c r="P83" s="161"/>
      <c r="Q83" s="634"/>
      <c r="R83" s="161"/>
      <c r="S83" s="161"/>
      <c r="T83" s="161"/>
      <c r="U83" s="161"/>
      <c r="V83" s="161"/>
      <c r="W83" s="634"/>
      <c r="X83" s="50"/>
      <c r="Y83" s="50"/>
      <c r="Z83" s="20"/>
      <c r="AB83" s="20"/>
    </row>
    <row r="84" spans="1:28" s="50" customFormat="1" ht="17.25" customHeight="1" x14ac:dyDescent="0.2">
      <c r="A84" s="883" t="s">
        <v>373</v>
      </c>
      <c r="B84" s="883"/>
      <c r="C84" s="883"/>
      <c r="D84" s="883"/>
      <c r="E84" s="883"/>
      <c r="F84" s="883"/>
      <c r="G84" s="883"/>
      <c r="H84" s="883"/>
      <c r="I84" s="883"/>
      <c r="J84" s="883"/>
      <c r="K84" s="883"/>
      <c r="L84" s="883"/>
      <c r="M84" s="883"/>
      <c r="N84" s="883"/>
      <c r="O84" s="883"/>
      <c r="P84" s="883"/>
      <c r="Q84" s="883"/>
      <c r="R84" s="883"/>
      <c r="S84" s="883"/>
      <c r="T84" s="883"/>
      <c r="U84" s="883"/>
      <c r="V84" s="883"/>
      <c r="W84" s="883"/>
      <c r="X84" s="883"/>
      <c r="Y84" s="883"/>
      <c r="Z84" s="690" t="s">
        <v>615</v>
      </c>
    </row>
    <row r="85" spans="1:28" s="50" customFormat="1" ht="8.25" customHeight="1" x14ac:dyDescent="0.2">
      <c r="A85" s="883"/>
      <c r="B85" s="883"/>
      <c r="C85" s="883"/>
      <c r="D85" s="883"/>
      <c r="E85" s="883"/>
      <c r="F85" s="883"/>
      <c r="G85" s="883"/>
      <c r="H85" s="883"/>
      <c r="I85" s="883"/>
      <c r="J85" s="883"/>
      <c r="K85" s="883"/>
      <c r="L85" s="883"/>
      <c r="M85" s="883"/>
      <c r="N85" s="883"/>
      <c r="O85" s="883"/>
      <c r="P85" s="883"/>
      <c r="Q85" s="883"/>
      <c r="R85" s="883"/>
      <c r="S85" s="883"/>
      <c r="T85" s="883"/>
      <c r="U85" s="883"/>
      <c r="V85" s="883"/>
      <c r="W85" s="883"/>
      <c r="X85" s="883"/>
      <c r="Y85" s="883"/>
    </row>
    <row r="86" spans="1:28" s="50" customFormat="1" x14ac:dyDescent="0.2">
      <c r="A86" s="36" t="s">
        <v>209</v>
      </c>
      <c r="B86" s="162"/>
      <c r="C86" s="158"/>
      <c r="D86" s="690" t="s">
        <v>615</v>
      </c>
      <c r="E86" s="159"/>
      <c r="F86" s="159"/>
      <c r="G86" s="159"/>
      <c r="H86" s="158"/>
      <c r="I86" s="158"/>
      <c r="J86" s="158"/>
      <c r="K86" s="158"/>
      <c r="L86" s="158"/>
      <c r="M86" s="158"/>
      <c r="N86" s="158"/>
      <c r="O86" s="158"/>
      <c r="P86" s="158"/>
      <c r="Q86" s="158"/>
      <c r="R86" s="158"/>
      <c r="S86" s="159"/>
      <c r="T86" s="158"/>
      <c r="U86" s="159"/>
      <c r="V86" s="159"/>
      <c r="W86" s="159"/>
      <c r="X86" s="160"/>
      <c r="Y86" s="160"/>
    </row>
    <row r="87" spans="1:28" s="50" customFormat="1" x14ac:dyDescent="0.2">
      <c r="A87" s="36" t="s">
        <v>627</v>
      </c>
      <c r="B87" s="162"/>
      <c r="C87" s="158"/>
      <c r="D87" s="159"/>
      <c r="E87" s="159"/>
      <c r="F87" s="159"/>
      <c r="G87" s="159"/>
      <c r="H87" s="158"/>
      <c r="I87" s="158"/>
      <c r="J87" s="158"/>
      <c r="K87" s="158"/>
      <c r="L87" s="158"/>
      <c r="M87" s="158"/>
      <c r="N87" s="158"/>
      <c r="O87" s="158"/>
      <c r="P87" s="158"/>
      <c r="Q87" s="158"/>
      <c r="R87" s="158"/>
      <c r="S87" s="159"/>
      <c r="T87" s="158"/>
      <c r="U87" s="159"/>
      <c r="V87" s="159"/>
      <c r="W87" s="159"/>
      <c r="X87" s="160"/>
      <c r="Y87" s="37"/>
    </row>
    <row r="88" spans="1:28" s="50" customFormat="1" x14ac:dyDescent="0.2">
      <c r="B88" s="162"/>
      <c r="C88" s="158"/>
      <c r="D88" s="159"/>
      <c r="E88" s="159"/>
      <c r="F88" s="159"/>
      <c r="G88" s="159"/>
      <c r="H88" s="158"/>
      <c r="I88" s="158"/>
      <c r="J88" s="158"/>
      <c r="K88" s="158"/>
      <c r="L88" s="158"/>
      <c r="M88" s="158"/>
      <c r="N88" s="158"/>
      <c r="O88" s="158"/>
      <c r="P88" s="158"/>
      <c r="Q88" s="158"/>
      <c r="R88" s="158"/>
      <c r="S88" s="159"/>
      <c r="T88" s="158"/>
      <c r="U88" s="159"/>
      <c r="V88" s="159"/>
      <c r="W88" s="159"/>
      <c r="X88" s="160"/>
      <c r="Y88" s="160"/>
    </row>
    <row r="89" spans="1:28" s="50" customFormat="1" x14ac:dyDescent="0.2">
      <c r="A89" s="162"/>
      <c r="B89" s="162"/>
      <c r="C89" s="158"/>
      <c r="D89" s="159"/>
      <c r="E89" s="159"/>
      <c r="F89" s="159"/>
      <c r="G89" s="159"/>
      <c r="H89" s="158"/>
      <c r="I89" s="158"/>
      <c r="J89" s="158"/>
      <c r="K89" s="158"/>
      <c r="L89" s="158"/>
      <c r="M89" s="158"/>
      <c r="N89" s="158"/>
      <c r="O89" s="158"/>
      <c r="P89" s="158"/>
      <c r="Q89" s="158"/>
      <c r="R89" s="158"/>
      <c r="S89" s="159"/>
      <c r="T89" s="158"/>
      <c r="U89" s="159"/>
      <c r="V89" s="159"/>
      <c r="W89" s="159"/>
      <c r="X89" s="160"/>
      <c r="Y89" s="160"/>
    </row>
    <row r="90" spans="1:28" s="50" customFormat="1" x14ac:dyDescent="0.2">
      <c r="A90" s="161"/>
      <c r="B90" s="161"/>
      <c r="C90" s="164"/>
      <c r="D90" s="161"/>
      <c r="E90" s="161"/>
      <c r="F90" s="161"/>
      <c r="G90" s="161"/>
      <c r="H90" s="164"/>
      <c r="I90" s="164"/>
      <c r="J90" s="164"/>
      <c r="K90" s="164"/>
      <c r="L90" s="164"/>
      <c r="M90" s="164"/>
      <c r="N90" s="164"/>
      <c r="O90" s="164"/>
      <c r="P90" s="164"/>
      <c r="Q90" s="164"/>
      <c r="R90" s="164"/>
      <c r="S90" s="161"/>
      <c r="T90" s="164"/>
      <c r="U90" s="161"/>
      <c r="V90" s="161"/>
      <c r="W90" s="161"/>
      <c r="X90" s="165"/>
      <c r="Y90" s="165"/>
      <c r="Z90" s="157"/>
    </row>
    <row r="91" spans="1:28" s="50" customFormat="1" x14ac:dyDescent="0.2">
      <c r="A91" s="617" t="s">
        <v>641</v>
      </c>
      <c r="B91" s="161"/>
      <c r="C91" s="164"/>
      <c r="D91" s="161"/>
      <c r="E91" s="161"/>
      <c r="F91" s="161"/>
      <c r="G91" s="161"/>
      <c r="H91" s="164"/>
      <c r="I91" s="164"/>
      <c r="J91" s="164"/>
      <c r="K91" s="164"/>
      <c r="L91" s="164"/>
      <c r="M91" s="164"/>
      <c r="N91" s="164"/>
      <c r="O91" s="164"/>
      <c r="P91" s="164"/>
      <c r="Q91" s="164"/>
      <c r="R91" s="164"/>
      <c r="S91" s="161"/>
      <c r="T91" s="164"/>
      <c r="U91" s="161"/>
      <c r="V91" s="161"/>
      <c r="W91" s="161"/>
      <c r="X91" s="165"/>
      <c r="Y91" s="165"/>
      <c r="Z91" s="157"/>
    </row>
    <row r="92" spans="1:28" x14ac:dyDescent="0.2">
      <c r="A92" s="168" t="s">
        <v>642</v>
      </c>
    </row>
    <row r="93" spans="1:28" ht="13.5" thickBot="1" x14ac:dyDescent="0.25"/>
    <row r="94" spans="1:28" ht="216.75" x14ac:dyDescent="0.2">
      <c r="A94" s="691" t="s">
        <v>645</v>
      </c>
      <c r="B94" s="691" t="s">
        <v>646</v>
      </c>
      <c r="C94" s="691" t="s">
        <v>647</v>
      </c>
      <c r="D94" s="691" t="s">
        <v>648</v>
      </c>
      <c r="E94" s="691" t="s">
        <v>649</v>
      </c>
      <c r="F94" s="691" t="s">
        <v>650</v>
      </c>
      <c r="G94" s="691" t="s">
        <v>651</v>
      </c>
      <c r="H94" s="691" t="s">
        <v>652</v>
      </c>
      <c r="I94" s="691" t="s">
        <v>653</v>
      </c>
      <c r="J94" s="691" t="s">
        <v>654</v>
      </c>
      <c r="K94" s="691" t="s">
        <v>643</v>
      </c>
      <c r="L94" s="691" t="s">
        <v>644</v>
      </c>
      <c r="M94" s="691" t="s">
        <v>655</v>
      </c>
      <c r="N94" s="691" t="s">
        <v>656</v>
      </c>
      <c r="O94" s="691" t="s">
        <v>657</v>
      </c>
      <c r="P94" s="691" t="s">
        <v>658</v>
      </c>
      <c r="Q94" s="691" t="s">
        <v>659</v>
      </c>
    </row>
  </sheetData>
  <dataConsolidate/>
  <mergeCells count="2">
    <mergeCell ref="J4:S4"/>
    <mergeCell ref="A84:Y85"/>
  </mergeCells>
  <pageMargins left="0.39370078740157483" right="0.39370078740157483" top="0.39370078740157483" bottom="0.39370078740157483" header="0.59055118110236227" footer="0.51181102362204722"/>
  <pageSetup scale="91" orientation="landscape" r:id="rId1"/>
  <headerFooter alignWithMargins="0"/>
  <rowBreaks count="1" manualBreakCount="1">
    <brk id="48"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08"/>
  <sheetViews>
    <sheetView topLeftCell="D1" workbookViewId="0">
      <pane ySplit="7" topLeftCell="A50" activePane="bottomLeft" state="frozen"/>
      <selection activeCell="C1" sqref="C1"/>
      <selection pane="bottomLeft" activeCell="D70" sqref="D70"/>
    </sheetView>
  </sheetViews>
  <sheetFormatPr baseColWidth="10" defaultColWidth="11.42578125" defaultRowHeight="12.75" x14ac:dyDescent="0.2"/>
  <cols>
    <col min="1" max="1" width="2" style="64" hidden="1" customWidth="1"/>
    <col min="2" max="2" width="3" style="64" hidden="1" customWidth="1"/>
    <col min="3" max="3" width="6.7109375" style="64" hidden="1" customWidth="1"/>
    <col min="4" max="4" width="45.7109375" style="64" customWidth="1"/>
    <col min="5" max="5" width="11.7109375" style="64" customWidth="1"/>
    <col min="6" max="9" width="10.140625" style="64" customWidth="1"/>
    <col min="10" max="10" width="10.140625" style="64" hidden="1" customWidth="1"/>
    <col min="11" max="12" width="10.140625" style="64" customWidth="1"/>
    <col min="13" max="13" width="10.140625" style="64" hidden="1" customWidth="1"/>
    <col min="14" max="14" width="11.7109375" style="64" hidden="1" customWidth="1"/>
    <col min="15" max="16384" width="11.42578125" style="64"/>
  </cols>
  <sheetData>
    <row r="1" spans="1:14" ht="15" x14ac:dyDescent="0.25">
      <c r="D1" s="64" t="s">
        <v>134</v>
      </c>
      <c r="E1" s="65"/>
      <c r="F1" s="65"/>
      <c r="G1" s="65"/>
      <c r="H1" s="65"/>
      <c r="I1" s="65"/>
      <c r="J1" s="65"/>
      <c r="K1" s="65"/>
      <c r="L1" s="66" t="s">
        <v>613</v>
      </c>
      <c r="M1" s="65"/>
    </row>
    <row r="2" spans="1:14" ht="15.75" x14ac:dyDescent="0.25">
      <c r="D2" s="404" t="s">
        <v>374</v>
      </c>
      <c r="E2" s="68"/>
      <c r="F2" s="68"/>
      <c r="G2" s="68"/>
      <c r="H2" s="68"/>
      <c r="I2" s="68"/>
      <c r="J2" s="68"/>
      <c r="K2" s="68"/>
      <c r="L2" s="68"/>
      <c r="M2" s="68"/>
      <c r="N2" s="68"/>
    </row>
    <row r="3" spans="1:14" ht="13.5" thickBot="1" x14ac:dyDescent="0.25">
      <c r="D3" s="69">
        <v>2015</v>
      </c>
    </row>
    <row r="4" spans="1:14" ht="15" customHeight="1" x14ac:dyDescent="0.2">
      <c r="C4" s="865" t="s">
        <v>135</v>
      </c>
      <c r="D4" s="867" t="s">
        <v>136</v>
      </c>
      <c r="E4" s="869" t="s">
        <v>137</v>
      </c>
      <c r="F4" s="887" t="s">
        <v>138</v>
      </c>
      <c r="G4" s="888"/>
      <c r="H4" s="888"/>
      <c r="I4" s="888"/>
      <c r="J4" s="888"/>
      <c r="K4" s="888"/>
      <c r="L4" s="889"/>
      <c r="M4" s="518"/>
      <c r="N4" s="874" t="s">
        <v>139</v>
      </c>
    </row>
    <row r="5" spans="1:14" ht="13.5" thickBot="1" x14ac:dyDescent="0.25">
      <c r="C5" s="866"/>
      <c r="D5" s="868"/>
      <c r="E5" s="870"/>
      <c r="F5" s="444" t="s">
        <v>137</v>
      </c>
      <c r="G5" s="445" t="s">
        <v>376</v>
      </c>
      <c r="H5" s="445" t="s">
        <v>141</v>
      </c>
      <c r="I5" s="446" t="s">
        <v>142</v>
      </c>
      <c r="J5" s="445" t="s">
        <v>143</v>
      </c>
      <c r="K5" s="445" t="s">
        <v>144</v>
      </c>
      <c r="L5" s="520" t="s">
        <v>145</v>
      </c>
      <c r="M5" s="519" t="s">
        <v>146</v>
      </c>
      <c r="N5" s="875"/>
    </row>
    <row r="6" spans="1:14" ht="4.5" customHeight="1" x14ac:dyDescent="0.2">
      <c r="C6" s="70"/>
      <c r="D6" s="71"/>
      <c r="E6" s="72"/>
      <c r="F6" s="448"/>
      <c r="G6" s="449"/>
      <c r="H6" s="449"/>
      <c r="I6" s="449"/>
      <c r="J6" s="449"/>
      <c r="K6" s="449"/>
      <c r="L6" s="526"/>
      <c r="M6" s="521"/>
      <c r="N6" s="73"/>
    </row>
    <row r="7" spans="1:14" x14ac:dyDescent="0.2">
      <c r="C7" s="21"/>
      <c r="D7" s="21" t="s">
        <v>23</v>
      </c>
      <c r="E7" s="74"/>
      <c r="F7" s="451"/>
      <c r="G7" s="452"/>
      <c r="H7" s="452"/>
      <c r="I7" s="452"/>
      <c r="J7" s="452"/>
      <c r="K7" s="452"/>
      <c r="L7" s="453"/>
      <c r="M7" s="75"/>
      <c r="N7" s="75"/>
    </row>
    <row r="8" spans="1:14" ht="4.5" customHeight="1" x14ac:dyDescent="0.2">
      <c r="C8" s="76"/>
      <c r="D8" s="76"/>
      <c r="E8" s="77"/>
      <c r="F8" s="454"/>
      <c r="G8" s="455"/>
      <c r="H8" s="455"/>
      <c r="I8" s="455"/>
      <c r="J8" s="455"/>
      <c r="K8" s="455"/>
      <c r="L8" s="527"/>
      <c r="M8" s="78"/>
      <c r="N8" s="78"/>
    </row>
    <row r="9" spans="1:14" x14ac:dyDescent="0.2">
      <c r="C9" s="79"/>
      <c r="D9" s="80" t="s">
        <v>24</v>
      </c>
      <c r="E9" s="74"/>
      <c r="F9" s="451"/>
      <c r="G9" s="452"/>
      <c r="H9" s="452"/>
      <c r="I9" s="452">
        <v>199</v>
      </c>
      <c r="J9" s="452"/>
      <c r="K9" s="452"/>
      <c r="L9" s="453"/>
      <c r="M9" s="75"/>
      <c r="N9" s="87"/>
    </row>
    <row r="10" spans="1:14" x14ac:dyDescent="0.2">
      <c r="C10" s="81"/>
      <c r="D10" s="80" t="s">
        <v>25</v>
      </c>
      <c r="E10" s="82"/>
      <c r="F10" s="457"/>
      <c r="G10" s="458"/>
      <c r="H10" s="458"/>
      <c r="I10" s="458">
        <f>1998+14</f>
        <v>2012</v>
      </c>
      <c r="J10" s="458"/>
      <c r="K10" s="458"/>
      <c r="L10" s="459"/>
      <c r="M10" s="83"/>
      <c r="N10" s="514"/>
    </row>
    <row r="11" spans="1:14" x14ac:dyDescent="0.2">
      <c r="A11" s="84">
        <v>1</v>
      </c>
      <c r="B11" s="84">
        <v>1</v>
      </c>
      <c r="C11" s="85"/>
      <c r="D11" s="80" t="s">
        <v>26</v>
      </c>
      <c r="E11" s="86"/>
      <c r="F11" s="460"/>
      <c r="G11" s="461"/>
      <c r="H11" s="462"/>
      <c r="I11" s="462">
        <f>1285+8</f>
        <v>1293</v>
      </c>
      <c r="J11" s="462"/>
      <c r="K11" s="462"/>
      <c r="L11" s="528"/>
      <c r="M11" s="522"/>
      <c r="N11" s="87"/>
    </row>
    <row r="12" spans="1:14" x14ac:dyDescent="0.2">
      <c r="A12" s="84">
        <v>1</v>
      </c>
      <c r="B12" s="84">
        <v>1</v>
      </c>
      <c r="C12" s="85"/>
      <c r="D12" s="80" t="s">
        <v>27</v>
      </c>
      <c r="E12" s="86"/>
      <c r="F12" s="465"/>
      <c r="G12" s="466"/>
      <c r="H12" s="467"/>
      <c r="I12" s="467">
        <v>421</v>
      </c>
      <c r="J12" s="467"/>
      <c r="K12" s="467"/>
      <c r="L12" s="472"/>
      <c r="M12" s="523"/>
      <c r="N12" s="87"/>
    </row>
    <row r="13" spans="1:14" x14ac:dyDescent="0.2">
      <c r="A13" s="84">
        <v>1</v>
      </c>
      <c r="B13" s="84">
        <v>1</v>
      </c>
      <c r="C13" s="85"/>
      <c r="D13" s="80" t="s">
        <v>28</v>
      </c>
      <c r="E13" s="86"/>
      <c r="F13" s="465"/>
      <c r="G13" s="466"/>
      <c r="H13" s="467"/>
      <c r="I13" s="467">
        <v>56</v>
      </c>
      <c r="J13" s="467"/>
      <c r="K13" s="467"/>
      <c r="L13" s="472"/>
      <c r="M13" s="523"/>
      <c r="N13" s="87"/>
    </row>
    <row r="14" spans="1:14" x14ac:dyDescent="0.2">
      <c r="A14" s="84">
        <v>1</v>
      </c>
      <c r="B14" s="84">
        <v>1</v>
      </c>
      <c r="C14" s="85"/>
      <c r="D14" s="80" t="s">
        <v>29</v>
      </c>
      <c r="E14" s="86"/>
      <c r="F14" s="465"/>
      <c r="G14" s="466"/>
      <c r="H14" s="467"/>
      <c r="I14" s="467">
        <v>317</v>
      </c>
      <c r="J14" s="467"/>
      <c r="K14" s="467"/>
      <c r="L14" s="472"/>
      <c r="M14" s="523"/>
      <c r="N14" s="87"/>
    </row>
    <row r="15" spans="1:14" x14ac:dyDescent="0.2">
      <c r="A15" s="84">
        <v>1</v>
      </c>
      <c r="B15" s="84">
        <v>1</v>
      </c>
      <c r="C15" s="85"/>
      <c r="D15" s="80" t="s">
        <v>30</v>
      </c>
      <c r="E15" s="86"/>
      <c r="F15" s="465"/>
      <c r="G15" s="466"/>
      <c r="H15" s="467"/>
      <c r="I15" s="467">
        <v>130</v>
      </c>
      <c r="J15" s="467"/>
      <c r="K15" s="467"/>
      <c r="L15" s="472"/>
      <c r="M15" s="523"/>
      <c r="N15" s="87"/>
    </row>
    <row r="16" spans="1:14" x14ac:dyDescent="0.2">
      <c r="A16" s="84">
        <v>1</v>
      </c>
      <c r="B16" s="84">
        <v>1</v>
      </c>
      <c r="C16" s="85"/>
      <c r="D16" s="80" t="s">
        <v>31</v>
      </c>
      <c r="E16" s="86"/>
      <c r="F16" s="465"/>
      <c r="G16" s="466"/>
      <c r="H16" s="467"/>
      <c r="I16" s="467">
        <v>132</v>
      </c>
      <c r="J16" s="467"/>
      <c r="K16" s="467"/>
      <c r="L16" s="472"/>
      <c r="M16" s="523"/>
      <c r="N16" s="87"/>
    </row>
    <row r="17" spans="1:14" x14ac:dyDescent="0.2">
      <c r="A17" s="84">
        <v>1</v>
      </c>
      <c r="B17" s="84">
        <v>1</v>
      </c>
      <c r="C17" s="85"/>
      <c r="D17" s="80" t="s">
        <v>32</v>
      </c>
      <c r="E17" s="86"/>
      <c r="F17" s="465"/>
      <c r="G17" s="466"/>
      <c r="H17" s="467"/>
      <c r="I17" s="467">
        <v>80</v>
      </c>
      <c r="J17" s="467"/>
      <c r="K17" s="467"/>
      <c r="L17" s="472"/>
      <c r="M17" s="523"/>
      <c r="N17" s="87"/>
    </row>
    <row r="18" spans="1:14" x14ac:dyDescent="0.2">
      <c r="A18" s="84">
        <v>1</v>
      </c>
      <c r="B18" s="84">
        <v>1</v>
      </c>
      <c r="C18" s="85"/>
      <c r="D18" s="80" t="s">
        <v>33</v>
      </c>
      <c r="E18" s="86"/>
      <c r="F18" s="465"/>
      <c r="G18" s="466"/>
      <c r="H18" s="467"/>
      <c r="I18" s="467">
        <v>109</v>
      </c>
      <c r="J18" s="467"/>
      <c r="K18" s="467"/>
      <c r="L18" s="472"/>
      <c r="M18" s="523"/>
      <c r="N18" s="87"/>
    </row>
    <row r="19" spans="1:14" x14ac:dyDescent="0.2">
      <c r="A19" s="84">
        <v>1</v>
      </c>
      <c r="B19" s="84">
        <v>1</v>
      </c>
      <c r="C19" s="85"/>
      <c r="D19" s="80" t="s">
        <v>34</v>
      </c>
      <c r="E19" s="86"/>
      <c r="F19" s="465"/>
      <c r="G19" s="466"/>
      <c r="H19" s="467"/>
      <c r="I19" s="467">
        <v>119</v>
      </c>
      <c r="J19" s="467"/>
      <c r="K19" s="467"/>
      <c r="L19" s="472"/>
      <c r="M19" s="523"/>
      <c r="N19" s="87"/>
    </row>
    <row r="20" spans="1:14" x14ac:dyDescent="0.2">
      <c r="A20" s="84">
        <v>1</v>
      </c>
      <c r="B20" s="84">
        <v>1</v>
      </c>
      <c r="C20" s="85"/>
      <c r="D20" s="80" t="s">
        <v>35</v>
      </c>
      <c r="E20" s="86"/>
      <c r="F20" s="465"/>
      <c r="G20" s="466"/>
      <c r="H20" s="467"/>
      <c r="I20" s="467">
        <v>834</v>
      </c>
      <c r="J20" s="467"/>
      <c r="K20" s="467"/>
      <c r="L20" s="472"/>
      <c r="M20" s="523"/>
      <c r="N20" s="87"/>
    </row>
    <row r="21" spans="1:14" x14ac:dyDescent="0.2">
      <c r="A21" s="84">
        <v>1</v>
      </c>
      <c r="B21" s="84">
        <v>1</v>
      </c>
      <c r="C21" s="85"/>
      <c r="D21" s="80" t="s">
        <v>36</v>
      </c>
      <c r="E21" s="86"/>
      <c r="F21" s="465"/>
      <c r="G21" s="466"/>
      <c r="H21" s="467"/>
      <c r="I21" s="467">
        <v>230</v>
      </c>
      <c r="J21" s="467"/>
      <c r="K21" s="467"/>
      <c r="L21" s="472"/>
      <c r="M21" s="523"/>
      <c r="N21" s="87"/>
    </row>
    <row r="22" spans="1:14" x14ac:dyDescent="0.2">
      <c r="A22" s="84"/>
      <c r="B22" s="84"/>
      <c r="C22" s="85"/>
      <c r="D22" s="80" t="s">
        <v>37</v>
      </c>
      <c r="E22" s="74"/>
      <c r="F22" s="451"/>
      <c r="G22" s="452"/>
      <c r="H22" s="452"/>
      <c r="I22" s="452">
        <v>171</v>
      </c>
      <c r="J22" s="452"/>
      <c r="K22" s="452"/>
      <c r="L22" s="453"/>
      <c r="M22" s="75"/>
      <c r="N22" s="87"/>
    </row>
    <row r="23" spans="1:14" x14ac:dyDescent="0.2">
      <c r="A23" s="84">
        <v>1</v>
      </c>
      <c r="B23" s="84">
        <v>2</v>
      </c>
      <c r="C23" s="85"/>
      <c r="D23" s="80" t="s">
        <v>38</v>
      </c>
      <c r="E23" s="86"/>
      <c r="F23" s="460"/>
      <c r="G23" s="463"/>
      <c r="H23" s="462"/>
      <c r="I23" s="462">
        <v>61</v>
      </c>
      <c r="J23" s="462"/>
      <c r="K23" s="462"/>
      <c r="L23" s="528"/>
      <c r="M23" s="522"/>
      <c r="N23" s="87"/>
    </row>
    <row r="24" spans="1:14" x14ac:dyDescent="0.2">
      <c r="A24" s="84">
        <v>1</v>
      </c>
      <c r="B24" s="84">
        <v>2</v>
      </c>
      <c r="C24" s="85"/>
      <c r="D24" s="80" t="s">
        <v>39</v>
      </c>
      <c r="E24" s="86"/>
      <c r="F24" s="460"/>
      <c r="G24" s="461"/>
      <c r="H24" s="462"/>
      <c r="I24" s="462">
        <v>477</v>
      </c>
      <c r="J24" s="462"/>
      <c r="K24" s="462"/>
      <c r="L24" s="528"/>
      <c r="M24" s="522"/>
      <c r="N24" s="87"/>
    </row>
    <row r="25" spans="1:14" x14ac:dyDescent="0.2">
      <c r="A25" s="84">
        <v>1</v>
      </c>
      <c r="B25" s="84">
        <v>2</v>
      </c>
      <c r="C25" s="85"/>
      <c r="D25" s="80" t="s">
        <v>40</v>
      </c>
      <c r="E25" s="86"/>
      <c r="F25" s="460"/>
      <c r="G25" s="461"/>
      <c r="H25" s="462"/>
      <c r="I25" s="462">
        <v>3904</v>
      </c>
      <c r="J25" s="462"/>
      <c r="K25" s="462"/>
      <c r="L25" s="528"/>
      <c r="M25" s="522"/>
      <c r="N25" s="87"/>
    </row>
    <row r="26" spans="1:14" x14ac:dyDescent="0.2">
      <c r="A26" s="84">
        <v>1</v>
      </c>
      <c r="B26" s="84">
        <v>2</v>
      </c>
      <c r="C26" s="85"/>
      <c r="D26" s="80" t="s">
        <v>41</v>
      </c>
      <c r="E26" s="86"/>
      <c r="F26" s="465"/>
      <c r="G26" s="466"/>
      <c r="H26" s="467"/>
      <c r="I26" s="467">
        <f>18603+1009</f>
        <v>19612</v>
      </c>
      <c r="J26" s="467"/>
      <c r="K26" s="467"/>
      <c r="L26" s="472"/>
      <c r="M26" s="523"/>
      <c r="N26" s="87"/>
    </row>
    <row r="27" spans="1:14" x14ac:dyDescent="0.2">
      <c r="A27" s="84">
        <v>1</v>
      </c>
      <c r="B27" s="84">
        <v>2</v>
      </c>
      <c r="C27" s="85"/>
      <c r="D27" s="80" t="s">
        <v>42</v>
      </c>
      <c r="E27" s="86"/>
      <c r="F27" s="465"/>
      <c r="G27" s="466"/>
      <c r="H27" s="467"/>
      <c r="I27" s="467">
        <v>1923</v>
      </c>
      <c r="J27" s="467"/>
      <c r="K27" s="467"/>
      <c r="L27" s="472"/>
      <c r="M27" s="523"/>
      <c r="N27" s="87"/>
    </row>
    <row r="28" spans="1:14" x14ac:dyDescent="0.2">
      <c r="A28" s="84">
        <v>1</v>
      </c>
      <c r="B28" s="84">
        <v>2</v>
      </c>
      <c r="C28" s="85"/>
      <c r="D28" s="80" t="s">
        <v>43</v>
      </c>
      <c r="E28" s="86"/>
      <c r="F28" s="465"/>
      <c r="G28" s="466"/>
      <c r="H28" s="467"/>
      <c r="I28" s="467">
        <v>355</v>
      </c>
      <c r="J28" s="467"/>
      <c r="K28" s="467"/>
      <c r="L28" s="472"/>
      <c r="M28" s="523"/>
      <c r="N28" s="87"/>
    </row>
    <row r="29" spans="1:14" x14ac:dyDescent="0.2">
      <c r="A29" s="84">
        <v>1</v>
      </c>
      <c r="B29" s="84">
        <v>2</v>
      </c>
      <c r="C29" s="85"/>
      <c r="D29" s="80" t="s">
        <v>44</v>
      </c>
      <c r="E29" s="86"/>
      <c r="F29" s="465"/>
      <c r="G29" s="466"/>
      <c r="H29" s="467"/>
      <c r="I29" s="467">
        <f>79+3</f>
        <v>82</v>
      </c>
      <c r="J29" s="467"/>
      <c r="K29" s="467"/>
      <c r="L29" s="472"/>
      <c r="M29" s="523"/>
      <c r="N29" s="87"/>
    </row>
    <row r="30" spans="1:14" x14ac:dyDescent="0.2">
      <c r="A30" s="84">
        <v>1</v>
      </c>
      <c r="B30" s="84">
        <v>2</v>
      </c>
      <c r="C30" s="85"/>
      <c r="D30" s="80" t="s">
        <v>45</v>
      </c>
      <c r="E30" s="86"/>
      <c r="F30" s="465"/>
      <c r="G30" s="466"/>
      <c r="H30" s="467"/>
      <c r="I30" s="467">
        <v>51</v>
      </c>
      <c r="J30" s="467"/>
      <c r="K30" s="467"/>
      <c r="L30" s="472"/>
      <c r="M30" s="523"/>
      <c r="N30" s="87"/>
    </row>
    <row r="31" spans="1:14" x14ac:dyDescent="0.2">
      <c r="A31" s="84"/>
      <c r="B31" s="84"/>
      <c r="C31" s="85"/>
      <c r="D31" s="80" t="s">
        <v>46</v>
      </c>
      <c r="E31" s="74"/>
      <c r="F31" s="451"/>
      <c r="G31" s="452"/>
      <c r="H31" s="452"/>
      <c r="I31" s="452">
        <f>523+67</f>
        <v>590</v>
      </c>
      <c r="J31" s="452"/>
      <c r="K31" s="452"/>
      <c r="L31" s="453"/>
      <c r="M31" s="75"/>
      <c r="N31" s="87"/>
    </row>
    <row r="32" spans="1:14" x14ac:dyDescent="0.2">
      <c r="A32" s="84">
        <v>1</v>
      </c>
      <c r="B32" s="84">
        <v>3</v>
      </c>
      <c r="C32" s="85"/>
      <c r="D32" s="80" t="s">
        <v>47</v>
      </c>
      <c r="E32" s="86"/>
      <c r="F32" s="460"/>
      <c r="G32" s="461"/>
      <c r="H32" s="462"/>
      <c r="I32" s="462">
        <v>51</v>
      </c>
      <c r="J32" s="462"/>
      <c r="K32" s="462"/>
      <c r="L32" s="528"/>
      <c r="M32" s="73"/>
      <c r="N32" s="87"/>
    </row>
    <row r="33" spans="1:14" x14ac:dyDescent="0.2">
      <c r="A33" s="84">
        <v>1</v>
      </c>
      <c r="B33" s="84">
        <v>3</v>
      </c>
      <c r="C33" s="85"/>
      <c r="D33" s="80" t="s">
        <v>48</v>
      </c>
      <c r="E33" s="86"/>
      <c r="F33" s="460"/>
      <c r="G33" s="461"/>
      <c r="H33" s="462"/>
      <c r="I33" s="462">
        <v>1723</v>
      </c>
      <c r="J33" s="462"/>
      <c r="K33" s="462"/>
      <c r="L33" s="528"/>
      <c r="M33" s="522"/>
      <c r="N33" s="87"/>
    </row>
    <row r="34" spans="1:14" x14ac:dyDescent="0.2">
      <c r="A34" s="84">
        <v>1</v>
      </c>
      <c r="B34" s="84">
        <v>3</v>
      </c>
      <c r="C34" s="85"/>
      <c r="D34" s="80" t="s">
        <v>49</v>
      </c>
      <c r="E34" s="86"/>
      <c r="F34" s="465"/>
      <c r="G34" s="466"/>
      <c r="H34" s="467"/>
      <c r="I34" s="467">
        <f>2817+272+2</f>
        <v>3091</v>
      </c>
      <c r="J34" s="467"/>
      <c r="K34" s="467"/>
      <c r="L34" s="472"/>
      <c r="M34" s="523"/>
      <c r="N34" s="87"/>
    </row>
    <row r="35" spans="1:14" x14ac:dyDescent="0.2">
      <c r="A35" s="84"/>
      <c r="B35" s="84"/>
      <c r="C35" s="85"/>
      <c r="D35" s="80" t="s">
        <v>50</v>
      </c>
      <c r="E35" s="74"/>
      <c r="F35" s="451"/>
      <c r="G35" s="452"/>
      <c r="H35" s="452"/>
      <c r="I35" s="452">
        <f>56+61</f>
        <v>117</v>
      </c>
      <c r="J35" s="452"/>
      <c r="K35" s="452"/>
      <c r="L35" s="453"/>
      <c r="M35" s="75"/>
      <c r="N35" s="87"/>
    </row>
    <row r="36" spans="1:14" x14ac:dyDescent="0.2">
      <c r="A36" s="84">
        <v>1</v>
      </c>
      <c r="B36" s="84">
        <v>4</v>
      </c>
      <c r="C36" s="85"/>
      <c r="D36" s="80" t="s">
        <v>51</v>
      </c>
      <c r="E36" s="86"/>
      <c r="F36" s="460"/>
      <c r="G36" s="461"/>
      <c r="H36" s="462"/>
      <c r="I36" s="462">
        <v>171</v>
      </c>
      <c r="J36" s="462"/>
      <c r="K36" s="462"/>
      <c r="L36" s="528"/>
      <c r="M36" s="522"/>
      <c r="N36" s="87"/>
    </row>
    <row r="37" spans="1:14" x14ac:dyDescent="0.2">
      <c r="A37" s="84">
        <v>1</v>
      </c>
      <c r="B37" s="84">
        <v>4</v>
      </c>
      <c r="C37" s="85"/>
      <c r="D37" s="80" t="s">
        <v>52</v>
      </c>
      <c r="E37" s="86"/>
      <c r="F37" s="465"/>
      <c r="G37" s="466"/>
      <c r="H37" s="467"/>
      <c r="I37" s="467">
        <f>6313+67</f>
        <v>6380</v>
      </c>
      <c r="J37" s="467"/>
      <c r="K37" s="467"/>
      <c r="L37" s="472"/>
      <c r="M37" s="523"/>
      <c r="N37" s="87"/>
    </row>
    <row r="38" spans="1:14" x14ac:dyDescent="0.2">
      <c r="A38" s="84">
        <v>1</v>
      </c>
      <c r="B38" s="84">
        <v>4</v>
      </c>
      <c r="C38" s="85"/>
      <c r="D38" s="80" t="s">
        <v>53</v>
      </c>
      <c r="E38" s="86"/>
      <c r="F38" s="465"/>
      <c r="G38" s="466"/>
      <c r="H38" s="467"/>
      <c r="I38" s="467">
        <f>83683+1102+25</f>
        <v>84810</v>
      </c>
      <c r="J38" s="467"/>
      <c r="K38" s="467"/>
      <c r="L38" s="472"/>
      <c r="M38" s="523"/>
      <c r="N38" s="87"/>
    </row>
    <row r="39" spans="1:14" x14ac:dyDescent="0.2">
      <c r="A39" s="84">
        <v>1</v>
      </c>
      <c r="B39" s="84">
        <v>4</v>
      </c>
      <c r="C39" s="85"/>
      <c r="D39" s="80" t="s">
        <v>54</v>
      </c>
      <c r="E39" s="86"/>
      <c r="F39" s="465"/>
      <c r="G39" s="466"/>
      <c r="H39" s="467"/>
      <c r="I39" s="467">
        <v>86</v>
      </c>
      <c r="J39" s="467"/>
      <c r="K39" s="467"/>
      <c r="L39" s="472"/>
      <c r="M39" s="523"/>
      <c r="N39" s="87"/>
    </row>
    <row r="40" spans="1:14" x14ac:dyDescent="0.2">
      <c r="A40" s="84">
        <v>1</v>
      </c>
      <c r="B40" s="84">
        <v>4</v>
      </c>
      <c r="C40" s="85"/>
      <c r="D40" s="80" t="s">
        <v>55</v>
      </c>
      <c r="E40" s="86"/>
      <c r="F40" s="465"/>
      <c r="G40" s="466"/>
      <c r="H40" s="467"/>
      <c r="I40" s="467">
        <v>170</v>
      </c>
      <c r="J40" s="467"/>
      <c r="K40" s="467"/>
      <c r="L40" s="472"/>
      <c r="M40" s="523"/>
      <c r="N40" s="87"/>
    </row>
    <row r="41" spans="1:14" x14ac:dyDescent="0.2">
      <c r="A41" s="84">
        <v>1</v>
      </c>
      <c r="B41" s="84">
        <v>4</v>
      </c>
      <c r="C41" s="85"/>
      <c r="D41" s="80" t="s">
        <v>56</v>
      </c>
      <c r="E41" s="86"/>
      <c r="F41" s="465"/>
      <c r="G41" s="466"/>
      <c r="H41" s="467"/>
      <c r="I41" s="467">
        <f>3683+27</f>
        <v>3710</v>
      </c>
      <c r="J41" s="467"/>
      <c r="K41" s="467"/>
      <c r="L41" s="472"/>
      <c r="M41" s="523"/>
      <c r="N41" s="87"/>
    </row>
    <row r="42" spans="1:14" x14ac:dyDescent="0.2">
      <c r="A42" s="84">
        <v>1</v>
      </c>
      <c r="B42" s="84">
        <v>4</v>
      </c>
      <c r="C42" s="85"/>
      <c r="D42" s="80" t="s">
        <v>57</v>
      </c>
      <c r="E42" s="86"/>
      <c r="F42" s="465"/>
      <c r="G42" s="466"/>
      <c r="H42" s="467"/>
      <c r="I42" s="467">
        <v>139</v>
      </c>
      <c r="J42" s="467"/>
      <c r="K42" s="467"/>
      <c r="L42" s="472"/>
      <c r="M42" s="523"/>
      <c r="N42" s="87"/>
    </row>
    <row r="43" spans="1:14" x14ac:dyDescent="0.2">
      <c r="A43" s="84">
        <v>1</v>
      </c>
      <c r="B43" s="84">
        <v>4</v>
      </c>
      <c r="C43" s="85"/>
      <c r="D43" s="80" t="s">
        <v>58</v>
      </c>
      <c r="E43" s="86"/>
      <c r="F43" s="465"/>
      <c r="G43" s="466"/>
      <c r="H43" s="467"/>
      <c r="I43" s="467">
        <v>344</v>
      </c>
      <c r="J43" s="467"/>
      <c r="K43" s="467"/>
      <c r="L43" s="472"/>
      <c r="M43" s="523"/>
      <c r="N43" s="87"/>
    </row>
    <row r="44" spans="1:14" x14ac:dyDescent="0.2">
      <c r="A44" s="84">
        <v>1</v>
      </c>
      <c r="B44" s="84">
        <v>4</v>
      </c>
      <c r="C44" s="85"/>
      <c r="D44" s="80" t="s">
        <v>59</v>
      </c>
      <c r="E44" s="86"/>
      <c r="F44" s="465"/>
      <c r="G44" s="466"/>
      <c r="H44" s="467"/>
      <c r="I44" s="467">
        <f>1586+1+0</f>
        <v>1587</v>
      </c>
      <c r="J44" s="467"/>
      <c r="K44" s="467"/>
      <c r="L44" s="472"/>
      <c r="M44" s="523"/>
      <c r="N44" s="87"/>
    </row>
    <row r="45" spans="1:14" ht="13.5" thickBot="1" x14ac:dyDescent="0.25">
      <c r="A45" s="84">
        <v>1</v>
      </c>
      <c r="B45" s="84">
        <v>4</v>
      </c>
      <c r="C45" s="88"/>
      <c r="D45" s="89" t="s">
        <v>60</v>
      </c>
      <c r="E45" s="90"/>
      <c r="F45" s="478"/>
      <c r="G45" s="479"/>
      <c r="H45" s="480"/>
      <c r="I45" s="480">
        <v>76</v>
      </c>
      <c r="J45" s="480"/>
      <c r="K45" s="480"/>
      <c r="L45" s="529"/>
      <c r="M45" s="524"/>
      <c r="N45" s="91"/>
    </row>
    <row r="46" spans="1:14" x14ac:dyDescent="0.2">
      <c r="A46" s="84"/>
      <c r="B46" s="84"/>
      <c r="C46" s="79"/>
      <c r="D46" s="80" t="s">
        <v>61</v>
      </c>
      <c r="E46" s="74"/>
      <c r="F46" s="451"/>
      <c r="G46" s="452"/>
      <c r="H46" s="452"/>
      <c r="I46" s="452">
        <v>744</v>
      </c>
      <c r="J46" s="452"/>
      <c r="K46" s="452"/>
      <c r="L46" s="453"/>
      <c r="M46" s="75"/>
      <c r="N46" s="87"/>
    </row>
    <row r="47" spans="1:14" x14ac:dyDescent="0.2">
      <c r="A47" s="84"/>
      <c r="B47" s="84"/>
      <c r="C47" s="92"/>
      <c r="D47" s="80" t="s">
        <v>62</v>
      </c>
      <c r="E47" s="74"/>
      <c r="F47" s="451"/>
      <c r="G47" s="452"/>
      <c r="H47" s="452"/>
      <c r="I47" s="452">
        <v>255</v>
      </c>
      <c r="J47" s="452"/>
      <c r="K47" s="452"/>
      <c r="L47" s="453"/>
      <c r="M47" s="75"/>
      <c r="N47" s="87"/>
    </row>
    <row r="48" spans="1:14" x14ac:dyDescent="0.2">
      <c r="A48" s="84">
        <v>2</v>
      </c>
      <c r="B48" s="84">
        <v>5</v>
      </c>
      <c r="C48" s="85"/>
      <c r="D48" s="80" t="s">
        <v>63</v>
      </c>
      <c r="E48" s="86"/>
      <c r="F48" s="465"/>
      <c r="G48" s="466"/>
      <c r="H48" s="467"/>
      <c r="I48" s="467">
        <v>135</v>
      </c>
      <c r="J48" s="467"/>
      <c r="K48" s="467"/>
      <c r="L48" s="470"/>
      <c r="M48" s="523"/>
      <c r="N48" s="87"/>
    </row>
    <row r="49" spans="1:14" x14ac:dyDescent="0.2">
      <c r="A49" s="84"/>
      <c r="B49" s="84"/>
      <c r="C49" s="85"/>
      <c r="D49" s="80" t="s">
        <v>64</v>
      </c>
      <c r="E49" s="74"/>
      <c r="F49" s="451"/>
      <c r="G49" s="452"/>
      <c r="H49" s="452"/>
      <c r="I49" s="452">
        <v>609</v>
      </c>
      <c r="J49" s="452"/>
      <c r="K49" s="452"/>
      <c r="L49" s="453"/>
      <c r="M49" s="75"/>
      <c r="N49" s="87"/>
    </row>
    <row r="50" spans="1:14" x14ac:dyDescent="0.2">
      <c r="A50" s="84">
        <v>2</v>
      </c>
      <c r="B50" s="84">
        <v>6</v>
      </c>
      <c r="C50" s="85"/>
      <c r="D50" s="80" t="s">
        <v>65</v>
      </c>
      <c r="E50" s="86"/>
      <c r="F50" s="465"/>
      <c r="G50" s="466"/>
      <c r="H50" s="467"/>
      <c r="I50" s="467">
        <f>8362+75</f>
        <v>8437</v>
      </c>
      <c r="J50" s="467"/>
      <c r="K50" s="467"/>
      <c r="L50" s="472"/>
      <c r="M50" s="514"/>
      <c r="N50" s="87"/>
    </row>
    <row r="51" spans="1:14" x14ac:dyDescent="0.2">
      <c r="A51" s="84">
        <v>2</v>
      </c>
      <c r="B51" s="84">
        <v>6</v>
      </c>
      <c r="C51" s="85"/>
      <c r="D51" s="80" t="s">
        <v>66</v>
      </c>
      <c r="E51" s="86"/>
      <c r="F51" s="465"/>
      <c r="G51" s="466"/>
      <c r="H51" s="467"/>
      <c r="I51" s="467">
        <v>8189</v>
      </c>
      <c r="J51" s="467"/>
      <c r="K51" s="467"/>
      <c r="L51" s="472"/>
      <c r="M51" s="523"/>
      <c r="N51" s="87"/>
    </row>
    <row r="52" spans="1:14" x14ac:dyDescent="0.2">
      <c r="A52" s="84"/>
      <c r="B52" s="84"/>
      <c r="C52" s="85"/>
      <c r="D52" s="80" t="s">
        <v>67</v>
      </c>
      <c r="E52" s="74"/>
      <c r="F52" s="451"/>
      <c r="G52" s="452"/>
      <c r="H52" s="452"/>
      <c r="I52" s="452">
        <v>97</v>
      </c>
      <c r="J52" s="452"/>
      <c r="K52" s="452"/>
      <c r="L52" s="453"/>
      <c r="M52" s="75"/>
      <c r="N52" s="87"/>
    </row>
    <row r="53" spans="1:14" x14ac:dyDescent="0.2">
      <c r="A53" s="84">
        <v>2</v>
      </c>
      <c r="B53" s="84">
        <v>7</v>
      </c>
      <c r="C53" s="85"/>
      <c r="D53" s="80" t="s">
        <v>68</v>
      </c>
      <c r="E53" s="86"/>
      <c r="F53" s="460"/>
      <c r="G53" s="461"/>
      <c r="H53" s="462"/>
      <c r="I53" s="462">
        <f>113+79</f>
        <v>192</v>
      </c>
      <c r="J53" s="462"/>
      <c r="K53" s="462"/>
      <c r="L53" s="528"/>
      <c r="M53" s="522"/>
      <c r="N53" s="87"/>
    </row>
    <row r="54" spans="1:14" x14ac:dyDescent="0.2">
      <c r="A54" s="84">
        <v>2</v>
      </c>
      <c r="B54" s="84">
        <v>7</v>
      </c>
      <c r="C54" s="85"/>
      <c r="D54" s="80" t="s">
        <v>69</v>
      </c>
      <c r="E54" s="86"/>
      <c r="F54" s="460"/>
      <c r="G54" s="461"/>
      <c r="H54" s="462"/>
      <c r="I54" s="462">
        <v>87</v>
      </c>
      <c r="J54" s="462"/>
      <c r="K54" s="462"/>
      <c r="L54" s="528"/>
      <c r="M54" s="522"/>
      <c r="N54" s="87"/>
    </row>
    <row r="55" spans="1:14" x14ac:dyDescent="0.2">
      <c r="A55" s="84">
        <v>2</v>
      </c>
      <c r="B55" s="84">
        <v>7</v>
      </c>
      <c r="C55" s="85"/>
      <c r="D55" s="80" t="s">
        <v>70</v>
      </c>
      <c r="E55" s="86"/>
      <c r="F55" s="460"/>
      <c r="G55" s="461"/>
      <c r="H55" s="462"/>
      <c r="I55" s="462">
        <f>509+24</f>
        <v>533</v>
      </c>
      <c r="J55" s="462"/>
      <c r="K55" s="462"/>
      <c r="L55" s="528"/>
      <c r="M55" s="522"/>
      <c r="N55" s="87"/>
    </row>
    <row r="56" spans="1:14" x14ac:dyDescent="0.2">
      <c r="A56" s="84">
        <v>2</v>
      </c>
      <c r="B56" s="84">
        <v>7</v>
      </c>
      <c r="C56" s="85"/>
      <c r="D56" s="80" t="s">
        <v>71</v>
      </c>
      <c r="E56" s="86"/>
      <c r="F56" s="465"/>
      <c r="G56" s="466"/>
      <c r="H56" s="467"/>
      <c r="I56" s="467">
        <v>2600</v>
      </c>
      <c r="J56" s="467"/>
      <c r="K56" s="467"/>
      <c r="L56" s="472"/>
      <c r="M56" s="523"/>
      <c r="N56" s="87"/>
    </row>
    <row r="57" spans="1:14" x14ac:dyDescent="0.2">
      <c r="A57" s="84">
        <v>2</v>
      </c>
      <c r="B57" s="84">
        <v>7</v>
      </c>
      <c r="C57" s="85"/>
      <c r="D57" s="80" t="s">
        <v>72</v>
      </c>
      <c r="E57" s="86"/>
      <c r="F57" s="465"/>
      <c r="G57" s="466"/>
      <c r="H57" s="467"/>
      <c r="I57" s="467">
        <v>275</v>
      </c>
      <c r="J57" s="467"/>
      <c r="K57" s="467"/>
      <c r="L57" s="472"/>
      <c r="M57" s="523"/>
      <c r="N57" s="87"/>
    </row>
    <row r="58" spans="1:14" x14ac:dyDescent="0.2">
      <c r="A58" s="84">
        <v>2</v>
      </c>
      <c r="B58" s="84">
        <v>7</v>
      </c>
      <c r="C58" s="85"/>
      <c r="D58" s="80" t="s">
        <v>73</v>
      </c>
      <c r="E58" s="86"/>
      <c r="F58" s="465"/>
      <c r="G58" s="466"/>
      <c r="H58" s="467"/>
      <c r="I58" s="467">
        <v>74</v>
      </c>
      <c r="J58" s="467"/>
      <c r="K58" s="467"/>
      <c r="L58" s="472"/>
      <c r="M58" s="523"/>
      <c r="N58" s="87"/>
    </row>
    <row r="59" spans="1:14" x14ac:dyDescent="0.2">
      <c r="A59" s="84">
        <v>2</v>
      </c>
      <c r="B59" s="84">
        <v>7</v>
      </c>
      <c r="C59" s="85"/>
      <c r="D59" s="80" t="s">
        <v>74</v>
      </c>
      <c r="E59" s="86"/>
      <c r="F59" s="465"/>
      <c r="G59" s="466"/>
      <c r="H59" s="467"/>
      <c r="I59" s="467">
        <f>315+1</f>
        <v>316</v>
      </c>
      <c r="J59" s="467"/>
      <c r="K59" s="467"/>
      <c r="L59" s="472"/>
      <c r="M59" s="523"/>
      <c r="N59" s="87"/>
    </row>
    <row r="60" spans="1:14" x14ac:dyDescent="0.2">
      <c r="A60" s="84"/>
      <c r="B60" s="84"/>
      <c r="C60" s="85"/>
      <c r="D60" s="80" t="s">
        <v>75</v>
      </c>
      <c r="E60" s="86"/>
      <c r="F60" s="465"/>
      <c r="G60" s="466"/>
      <c r="H60" s="467"/>
      <c r="I60" s="467">
        <f>666+24</f>
        <v>690</v>
      </c>
      <c r="J60" s="467"/>
      <c r="K60" s="467"/>
      <c r="L60" s="472"/>
      <c r="M60" s="523"/>
      <c r="N60" s="87"/>
    </row>
    <row r="61" spans="1:14" x14ac:dyDescent="0.2">
      <c r="A61" s="84"/>
      <c r="B61" s="84"/>
      <c r="C61" s="79"/>
      <c r="D61" s="80" t="s">
        <v>76</v>
      </c>
      <c r="E61" s="74"/>
      <c r="F61" s="451"/>
      <c r="G61" s="452"/>
      <c r="H61" s="452"/>
      <c r="I61" s="452">
        <v>92</v>
      </c>
      <c r="J61" s="452"/>
      <c r="K61" s="452"/>
      <c r="L61" s="453"/>
      <c r="M61" s="75"/>
      <c r="N61" s="87"/>
    </row>
    <row r="62" spans="1:14" x14ac:dyDescent="0.2">
      <c r="A62" s="84"/>
      <c r="B62" s="84"/>
      <c r="C62" s="92"/>
      <c r="D62" s="80" t="s">
        <v>77</v>
      </c>
      <c r="E62" s="74"/>
      <c r="F62" s="451"/>
      <c r="G62" s="452"/>
      <c r="H62" s="452"/>
      <c r="I62" s="452">
        <v>52</v>
      </c>
      <c r="J62" s="452"/>
      <c r="K62" s="452"/>
      <c r="L62" s="453"/>
      <c r="M62" s="75"/>
      <c r="N62" s="87"/>
    </row>
    <row r="63" spans="1:14" x14ac:dyDescent="0.2">
      <c r="A63" s="84">
        <v>3</v>
      </c>
      <c r="B63" s="84">
        <v>8</v>
      </c>
      <c r="C63" s="85"/>
      <c r="D63" s="80" t="s">
        <v>78</v>
      </c>
      <c r="E63" s="86"/>
      <c r="F63" s="460"/>
      <c r="G63" s="461"/>
      <c r="H63" s="462"/>
      <c r="I63" s="462">
        <f>5999+272</f>
        <v>6271</v>
      </c>
      <c r="J63" s="462"/>
      <c r="K63" s="462"/>
      <c r="L63" s="528"/>
      <c r="M63" s="522"/>
      <c r="N63" s="87"/>
    </row>
    <row r="64" spans="1:14" x14ac:dyDescent="0.2">
      <c r="A64" s="84">
        <v>3</v>
      </c>
      <c r="B64" s="84">
        <v>8</v>
      </c>
      <c r="C64" s="85"/>
      <c r="D64" s="80" t="s">
        <v>79</v>
      </c>
      <c r="E64" s="86"/>
      <c r="F64" s="465"/>
      <c r="G64" s="466"/>
      <c r="H64" s="467"/>
      <c r="I64" s="467">
        <f>124+54</f>
        <v>178</v>
      </c>
      <c r="J64" s="467"/>
      <c r="K64" s="467"/>
      <c r="L64" s="472"/>
      <c r="M64" s="523"/>
      <c r="N64" s="87"/>
    </row>
    <row r="65" spans="1:14" x14ac:dyDescent="0.2">
      <c r="A65" s="84">
        <v>3</v>
      </c>
      <c r="B65" s="84">
        <v>8</v>
      </c>
      <c r="C65" s="85"/>
      <c r="D65" s="80" t="s">
        <v>80</v>
      </c>
      <c r="E65" s="86"/>
      <c r="F65" s="465"/>
      <c r="G65" s="466"/>
      <c r="H65" s="467"/>
      <c r="I65" s="970">
        <v>301</v>
      </c>
      <c r="J65" s="467"/>
      <c r="K65" s="467"/>
      <c r="L65" s="472"/>
      <c r="M65" s="523"/>
      <c r="N65" s="87"/>
    </row>
    <row r="66" spans="1:14" x14ac:dyDescent="0.2">
      <c r="A66" s="84"/>
      <c r="B66" s="84"/>
      <c r="C66" s="85"/>
      <c r="D66" s="80" t="s">
        <v>81</v>
      </c>
      <c r="E66" s="74"/>
      <c r="F66" s="451"/>
      <c r="G66" s="452"/>
      <c r="H66" s="452"/>
      <c r="I66" s="452">
        <f>647+18</f>
        <v>665</v>
      </c>
      <c r="J66" s="452"/>
      <c r="K66" s="452"/>
      <c r="L66" s="453"/>
      <c r="M66" s="75"/>
      <c r="N66" s="87"/>
    </row>
    <row r="67" spans="1:14" x14ac:dyDescent="0.2">
      <c r="A67" s="84">
        <v>3</v>
      </c>
      <c r="B67" s="84">
        <v>9</v>
      </c>
      <c r="C67" s="85"/>
      <c r="D67" s="80" t="s">
        <v>82</v>
      </c>
      <c r="E67" s="86"/>
      <c r="F67" s="465"/>
      <c r="G67" s="466"/>
      <c r="H67" s="467"/>
      <c r="I67" s="467">
        <v>121</v>
      </c>
      <c r="J67" s="467"/>
      <c r="K67" s="467"/>
      <c r="L67" s="472"/>
      <c r="M67" s="523"/>
      <c r="N67" s="87"/>
    </row>
    <row r="68" spans="1:14" x14ac:dyDescent="0.2">
      <c r="A68" s="84">
        <v>3</v>
      </c>
      <c r="B68" s="84">
        <v>9</v>
      </c>
      <c r="C68" s="85"/>
      <c r="D68" s="80" t="s">
        <v>83</v>
      </c>
      <c r="E68" s="86"/>
      <c r="F68" s="465"/>
      <c r="G68" s="466"/>
      <c r="H68" s="467"/>
      <c r="I68" s="467">
        <f>89+4</f>
        <v>93</v>
      </c>
      <c r="J68" s="467"/>
      <c r="K68" s="467"/>
      <c r="L68" s="472"/>
      <c r="M68" s="523"/>
      <c r="N68" s="87"/>
    </row>
    <row r="69" spans="1:14" x14ac:dyDescent="0.2">
      <c r="A69" s="84">
        <v>3</v>
      </c>
      <c r="B69" s="84">
        <v>9</v>
      </c>
      <c r="C69" s="85"/>
      <c r="D69" s="80" t="s">
        <v>84</v>
      </c>
      <c r="E69" s="86"/>
      <c r="F69" s="465"/>
      <c r="G69" s="466"/>
      <c r="H69" s="467"/>
      <c r="I69" s="970">
        <v>114</v>
      </c>
      <c r="J69" s="467"/>
      <c r="K69" s="467"/>
      <c r="L69" s="472"/>
      <c r="M69" s="523"/>
      <c r="N69" s="87"/>
    </row>
    <row r="70" spans="1:14" x14ac:dyDescent="0.2">
      <c r="A70" s="84"/>
      <c r="B70" s="84"/>
      <c r="C70" s="85"/>
      <c r="D70" s="80" t="s">
        <v>85</v>
      </c>
      <c r="E70" s="74"/>
      <c r="F70" s="451"/>
      <c r="G70" s="452"/>
      <c r="H70" s="452"/>
      <c r="I70" s="452">
        <v>88</v>
      </c>
      <c r="J70" s="452"/>
      <c r="K70" s="452"/>
      <c r="L70" s="453"/>
      <c r="M70" s="75"/>
      <c r="N70" s="87"/>
    </row>
    <row r="71" spans="1:14" x14ac:dyDescent="0.2">
      <c r="A71" s="84">
        <v>3</v>
      </c>
      <c r="B71" s="84">
        <v>10</v>
      </c>
      <c r="C71" s="85"/>
      <c r="D71" s="80" t="s">
        <v>86</v>
      </c>
      <c r="E71" s="86"/>
      <c r="F71" s="465"/>
      <c r="G71" s="466"/>
      <c r="H71" s="467"/>
      <c r="I71" s="467">
        <v>142</v>
      </c>
      <c r="J71" s="467"/>
      <c r="K71" s="467"/>
      <c r="L71" s="472"/>
      <c r="M71" s="523"/>
      <c r="N71" s="87"/>
    </row>
    <row r="72" spans="1:14" x14ac:dyDescent="0.2">
      <c r="A72" s="84"/>
      <c r="B72" s="84"/>
      <c r="C72" s="85"/>
      <c r="D72" s="80" t="s">
        <v>87</v>
      </c>
      <c r="E72" s="74"/>
      <c r="F72" s="451"/>
      <c r="G72" s="452"/>
      <c r="H72" s="452"/>
      <c r="I72" s="452">
        <v>90</v>
      </c>
      <c r="J72" s="452"/>
      <c r="K72" s="452"/>
      <c r="L72" s="453"/>
      <c r="M72" s="75"/>
      <c r="N72" s="87"/>
    </row>
    <row r="73" spans="1:14" x14ac:dyDescent="0.2">
      <c r="A73" s="84">
        <v>3</v>
      </c>
      <c r="B73" s="84">
        <v>11</v>
      </c>
      <c r="C73" s="85"/>
      <c r="D73" s="80" t="s">
        <v>88</v>
      </c>
      <c r="E73" s="86"/>
      <c r="F73" s="460"/>
      <c r="G73" s="461"/>
      <c r="H73" s="462"/>
      <c r="I73" s="462">
        <v>75</v>
      </c>
      <c r="J73" s="462"/>
      <c r="K73" s="462"/>
      <c r="L73" s="528"/>
      <c r="M73" s="522"/>
      <c r="N73" s="87"/>
    </row>
    <row r="74" spans="1:14" x14ac:dyDescent="0.2">
      <c r="A74" s="84">
        <v>3</v>
      </c>
      <c r="B74" s="84">
        <v>11</v>
      </c>
      <c r="C74" s="85"/>
      <c r="D74" s="80" t="s">
        <v>89</v>
      </c>
      <c r="E74" s="86"/>
      <c r="F74" s="460"/>
      <c r="G74" s="461"/>
      <c r="H74" s="462"/>
      <c r="I74" s="462">
        <f>651+20</f>
        <v>671</v>
      </c>
      <c r="J74" s="462"/>
      <c r="K74" s="462"/>
      <c r="L74" s="528"/>
      <c r="M74" s="522"/>
      <c r="N74" s="87"/>
    </row>
    <row r="75" spans="1:14" x14ac:dyDescent="0.2">
      <c r="A75" s="84">
        <v>3</v>
      </c>
      <c r="B75" s="84">
        <v>11</v>
      </c>
      <c r="C75" s="85"/>
      <c r="D75" s="80" t="s">
        <v>90</v>
      </c>
      <c r="E75" s="86"/>
      <c r="F75" s="460"/>
      <c r="G75" s="461"/>
      <c r="H75" s="462"/>
      <c r="I75" s="462">
        <v>179</v>
      </c>
      <c r="J75" s="462"/>
      <c r="K75" s="462"/>
      <c r="L75" s="528"/>
      <c r="M75" s="522"/>
      <c r="N75" s="87"/>
    </row>
    <row r="76" spans="1:14" x14ac:dyDescent="0.2">
      <c r="A76" s="84">
        <v>3</v>
      </c>
      <c r="B76" s="84"/>
      <c r="C76" s="85"/>
      <c r="D76" s="80" t="s">
        <v>91</v>
      </c>
      <c r="E76" s="86"/>
      <c r="F76" s="465"/>
      <c r="G76" s="466"/>
      <c r="H76" s="467"/>
      <c r="I76" s="467">
        <f>108+5</f>
        <v>113</v>
      </c>
      <c r="J76" s="467"/>
      <c r="K76" s="467"/>
      <c r="L76" s="472"/>
      <c r="M76" s="523"/>
      <c r="N76" s="87"/>
    </row>
    <row r="77" spans="1:14" x14ac:dyDescent="0.2">
      <c r="A77" s="84"/>
      <c r="B77" s="84"/>
      <c r="C77" s="85"/>
      <c r="D77" s="80" t="s">
        <v>92</v>
      </c>
      <c r="E77" s="74"/>
      <c r="F77" s="451"/>
      <c r="G77" s="452"/>
      <c r="H77" s="452"/>
      <c r="I77" s="452">
        <v>269</v>
      </c>
      <c r="J77" s="452"/>
      <c r="K77" s="452"/>
      <c r="L77" s="453"/>
      <c r="M77" s="75"/>
      <c r="N77" s="87"/>
    </row>
    <row r="78" spans="1:14" x14ac:dyDescent="0.2">
      <c r="A78" s="84">
        <v>3</v>
      </c>
      <c r="B78" s="84">
        <v>12</v>
      </c>
      <c r="C78" s="85"/>
      <c r="D78" s="80" t="s">
        <v>93</v>
      </c>
      <c r="E78" s="86"/>
      <c r="F78" s="460"/>
      <c r="G78" s="473"/>
      <c r="H78" s="462"/>
      <c r="I78" s="462">
        <v>659</v>
      </c>
      <c r="J78" s="462"/>
      <c r="K78" s="462"/>
      <c r="L78" s="528"/>
      <c r="M78" s="522"/>
      <c r="N78" s="87"/>
    </row>
    <row r="79" spans="1:14" x14ac:dyDescent="0.2">
      <c r="A79" s="84">
        <v>3</v>
      </c>
      <c r="B79" s="84">
        <v>12</v>
      </c>
      <c r="C79" s="85"/>
      <c r="D79" s="80" t="s">
        <v>94</v>
      </c>
      <c r="E79" s="86"/>
      <c r="F79" s="460"/>
      <c r="G79" s="461"/>
      <c r="H79" s="462"/>
      <c r="I79" s="462">
        <v>1032</v>
      </c>
      <c r="J79" s="462"/>
      <c r="K79" s="462"/>
      <c r="L79" s="528"/>
      <c r="M79" s="522"/>
      <c r="N79" s="87"/>
    </row>
    <row r="80" spans="1:14" ht="13.5" thickBot="1" x14ac:dyDescent="0.25">
      <c r="A80" s="84">
        <v>3</v>
      </c>
      <c r="B80" s="84">
        <v>12</v>
      </c>
      <c r="C80" s="85"/>
      <c r="D80" s="89" t="s">
        <v>95</v>
      </c>
      <c r="E80" s="90"/>
      <c r="F80" s="481"/>
      <c r="G80" s="482"/>
      <c r="H80" s="483"/>
      <c r="I80" s="483">
        <v>676</v>
      </c>
      <c r="J80" s="483"/>
      <c r="K80" s="483"/>
      <c r="L80" s="530"/>
      <c r="M80" s="525"/>
      <c r="N80" s="91"/>
    </row>
    <row r="81" spans="1:14" x14ac:dyDescent="0.2">
      <c r="A81" s="84">
        <v>3</v>
      </c>
      <c r="B81" s="84">
        <v>12</v>
      </c>
      <c r="C81" s="85"/>
      <c r="D81" s="884" t="s">
        <v>375</v>
      </c>
      <c r="E81" s="884"/>
      <c r="F81" s="884"/>
      <c r="G81" s="884"/>
      <c r="H81" s="884"/>
      <c r="I81" s="884"/>
      <c r="J81" s="884"/>
      <c r="K81" s="884"/>
      <c r="L81" s="884"/>
      <c r="M81" s="884"/>
      <c r="N81" s="884"/>
    </row>
    <row r="82" spans="1:14" x14ac:dyDescent="0.2">
      <c r="A82" s="84">
        <v>3</v>
      </c>
      <c r="B82" s="84">
        <v>12</v>
      </c>
      <c r="C82" s="85"/>
      <c r="D82" s="885"/>
      <c r="E82" s="885"/>
      <c r="F82" s="885"/>
      <c r="G82" s="885"/>
      <c r="H82" s="885"/>
      <c r="I82" s="885"/>
      <c r="J82" s="885"/>
      <c r="K82" s="885"/>
      <c r="L82" s="885"/>
      <c r="M82" s="885"/>
      <c r="N82" s="885"/>
    </row>
    <row r="83" spans="1:14" ht="12.75" customHeight="1" x14ac:dyDescent="0.2">
      <c r="A83" s="84">
        <v>3</v>
      </c>
      <c r="B83" s="84">
        <v>12</v>
      </c>
      <c r="C83" s="85"/>
      <c r="D83" s="886" t="s">
        <v>604</v>
      </c>
      <c r="E83" s="886"/>
      <c r="F83" s="886"/>
      <c r="G83" s="886"/>
      <c r="H83" s="886"/>
      <c r="I83" s="886"/>
      <c r="J83" s="886"/>
      <c r="K83" s="886"/>
      <c r="L83" s="886"/>
      <c r="M83" s="886"/>
      <c r="N83" s="886"/>
    </row>
    <row r="84" spans="1:14" ht="15.75" customHeight="1" thickBot="1" x14ac:dyDescent="0.25">
      <c r="A84" s="84"/>
      <c r="B84" s="84"/>
      <c r="C84" s="88"/>
      <c r="D84" s="886"/>
      <c r="E84" s="886"/>
      <c r="F84" s="886"/>
      <c r="G84" s="886"/>
      <c r="H84" s="886"/>
      <c r="I84" s="886"/>
      <c r="J84" s="886"/>
      <c r="K84" s="886"/>
      <c r="L84" s="886"/>
      <c r="M84" s="886"/>
      <c r="N84" s="886"/>
    </row>
    <row r="85" spans="1:14" x14ac:dyDescent="0.2">
      <c r="A85" s="84"/>
      <c r="B85" s="84"/>
      <c r="C85" s="79"/>
      <c r="D85" s="886"/>
      <c r="E85" s="886"/>
      <c r="F85" s="886"/>
      <c r="G85" s="886"/>
      <c r="H85" s="886"/>
      <c r="I85" s="886"/>
      <c r="J85" s="886"/>
      <c r="K85" s="886"/>
      <c r="L85" s="886"/>
      <c r="M85" s="886"/>
      <c r="N85" s="886"/>
    </row>
    <row r="86" spans="1:14" x14ac:dyDescent="0.2">
      <c r="A86" s="84"/>
      <c r="B86" s="84"/>
      <c r="C86" s="92"/>
      <c r="D86" s="98" t="s">
        <v>614</v>
      </c>
      <c r="E86" s="101"/>
      <c r="F86" s="101"/>
      <c r="G86" s="101"/>
      <c r="H86" s="101"/>
      <c r="I86" s="101"/>
      <c r="J86" s="101"/>
      <c r="K86" s="101"/>
      <c r="L86" s="101"/>
      <c r="M86" s="101"/>
      <c r="N86" s="101"/>
    </row>
    <row r="87" spans="1:14" x14ac:dyDescent="0.2">
      <c r="A87" s="84">
        <v>4</v>
      </c>
      <c r="B87" s="84">
        <v>13</v>
      </c>
      <c r="C87" s="85"/>
      <c r="D87" s="93"/>
      <c r="E87" s="94"/>
      <c r="F87" s="95"/>
      <c r="G87" s="96"/>
      <c r="H87" s="97"/>
      <c r="I87" s="97"/>
      <c r="J87" s="97"/>
      <c r="K87" s="97"/>
      <c r="L87" s="95"/>
      <c r="M87" s="97"/>
      <c r="N87" s="94"/>
    </row>
    <row r="88" spans="1:14" x14ac:dyDescent="0.2">
      <c r="A88" s="84">
        <v>4</v>
      </c>
      <c r="B88" s="84">
        <v>13</v>
      </c>
      <c r="C88" s="85"/>
      <c r="E88" s="94"/>
      <c r="F88" s="95"/>
      <c r="G88" s="96"/>
      <c r="H88" s="97"/>
      <c r="I88" s="97"/>
      <c r="J88" s="97"/>
      <c r="K88" s="97"/>
      <c r="L88" s="95"/>
      <c r="M88" s="97"/>
      <c r="N88" s="94"/>
    </row>
    <row r="89" spans="1:14" x14ac:dyDescent="0.2">
      <c r="A89" s="84"/>
      <c r="B89" s="84"/>
      <c r="C89" s="85"/>
      <c r="D89" s="102"/>
      <c r="E89" s="101"/>
      <c r="F89" s="101"/>
      <c r="G89" s="101"/>
      <c r="H89" s="101"/>
      <c r="I89" s="101"/>
      <c r="J89" s="101"/>
      <c r="K89" s="101"/>
      <c r="L89" s="101"/>
      <c r="M89" s="101"/>
      <c r="N89" s="101"/>
    </row>
    <row r="90" spans="1:14" x14ac:dyDescent="0.2">
      <c r="A90" s="84">
        <v>4</v>
      </c>
      <c r="B90" s="84">
        <v>15</v>
      </c>
      <c r="C90" s="85"/>
      <c r="D90" s="99"/>
      <c r="E90" s="94"/>
      <c r="F90" s="103"/>
      <c r="G90" s="104"/>
      <c r="H90" s="105"/>
      <c r="I90" s="105"/>
      <c r="J90" s="105"/>
      <c r="K90" s="105"/>
      <c r="L90" s="103"/>
      <c r="M90" s="105"/>
      <c r="N90" s="94"/>
    </row>
    <row r="91" spans="1:14" x14ac:dyDescent="0.2">
      <c r="A91" s="84">
        <v>4</v>
      </c>
      <c r="B91" s="84">
        <v>15</v>
      </c>
      <c r="C91" s="85"/>
      <c r="D91" s="99"/>
      <c r="E91" s="94"/>
      <c r="F91" s="103"/>
      <c r="G91" s="104"/>
      <c r="H91" s="105"/>
      <c r="I91" s="105"/>
      <c r="J91" s="105"/>
      <c r="K91" s="105"/>
      <c r="L91" s="103"/>
      <c r="M91" s="105"/>
      <c r="N91" s="94"/>
    </row>
    <row r="92" spans="1:14" x14ac:dyDescent="0.2">
      <c r="A92" s="84">
        <v>4</v>
      </c>
      <c r="B92" s="84">
        <v>15</v>
      </c>
      <c r="C92" s="85"/>
      <c r="D92" s="99"/>
      <c r="E92" s="94"/>
      <c r="F92" s="95"/>
      <c r="G92" s="96"/>
      <c r="H92" s="97"/>
      <c r="I92" s="97"/>
      <c r="J92" s="97"/>
      <c r="K92" s="97"/>
      <c r="L92" s="95"/>
      <c r="M92" s="97"/>
      <c r="N92" s="94"/>
    </row>
    <row r="93" spans="1:14" x14ac:dyDescent="0.2">
      <c r="A93" s="84">
        <v>4</v>
      </c>
      <c r="B93" s="84">
        <v>15</v>
      </c>
      <c r="C93" s="85"/>
      <c r="D93" s="99"/>
      <c r="E93" s="94"/>
      <c r="F93" s="95"/>
      <c r="G93" s="96"/>
      <c r="H93" s="97"/>
      <c r="I93" s="97"/>
      <c r="J93" s="97"/>
      <c r="K93" s="97"/>
      <c r="L93" s="95"/>
      <c r="M93" s="97"/>
      <c r="N93" s="94"/>
    </row>
    <row r="94" spans="1:14" x14ac:dyDescent="0.2">
      <c r="A94" s="84">
        <v>4</v>
      </c>
      <c r="B94" s="84">
        <v>15</v>
      </c>
      <c r="C94" s="85"/>
      <c r="D94" s="99"/>
      <c r="E94" s="94"/>
      <c r="F94" s="95"/>
      <c r="G94" s="96"/>
      <c r="H94" s="97"/>
      <c r="I94" s="97"/>
      <c r="J94" s="97"/>
      <c r="K94" s="97"/>
      <c r="L94" s="95"/>
      <c r="M94" s="97"/>
      <c r="N94" s="94"/>
    </row>
    <row r="95" spans="1:14" x14ac:dyDescent="0.2">
      <c r="A95" s="84">
        <v>4</v>
      </c>
      <c r="B95" s="84">
        <v>15</v>
      </c>
      <c r="C95" s="85"/>
      <c r="D95" s="99"/>
      <c r="E95" s="94"/>
      <c r="F95" s="95"/>
      <c r="G95" s="96"/>
      <c r="H95" s="97"/>
      <c r="I95" s="97"/>
      <c r="J95" s="97"/>
      <c r="K95" s="97"/>
      <c r="L95" s="95"/>
      <c r="M95" s="97"/>
      <c r="N95" s="94"/>
    </row>
    <row r="96" spans="1:14" x14ac:dyDescent="0.2">
      <c r="A96" s="84"/>
      <c r="B96" s="84"/>
      <c r="C96" s="85"/>
      <c r="D96" s="99"/>
      <c r="E96" s="94"/>
      <c r="F96" s="95"/>
      <c r="G96" s="96"/>
      <c r="H96" s="97"/>
      <c r="I96" s="97"/>
      <c r="J96" s="97"/>
      <c r="K96" s="97"/>
      <c r="L96" s="95"/>
      <c r="M96" s="97"/>
      <c r="N96" s="94"/>
    </row>
    <row r="97" spans="1:14" x14ac:dyDescent="0.2">
      <c r="A97" s="84"/>
      <c r="B97" s="84"/>
      <c r="C97" s="79"/>
      <c r="D97" s="100"/>
      <c r="E97" s="101"/>
      <c r="F97" s="101"/>
      <c r="G97" s="101"/>
      <c r="H97" s="101"/>
      <c r="I97" s="101"/>
      <c r="J97" s="101"/>
      <c r="K97" s="101"/>
      <c r="L97" s="101"/>
      <c r="M97" s="101"/>
      <c r="N97" s="101"/>
    </row>
    <row r="98" spans="1:14" x14ac:dyDescent="0.2">
      <c r="A98" s="84"/>
      <c r="B98" s="84"/>
      <c r="C98" s="92"/>
      <c r="D98" s="102"/>
      <c r="E98" s="101"/>
      <c r="F98" s="101"/>
      <c r="G98" s="101"/>
      <c r="H98" s="101"/>
      <c r="I98" s="101"/>
      <c r="J98" s="101"/>
      <c r="K98" s="101"/>
      <c r="L98" s="101"/>
      <c r="M98" s="101"/>
      <c r="N98" s="101"/>
    </row>
    <row r="99" spans="1:14" x14ac:dyDescent="0.2">
      <c r="A99" s="84">
        <v>5</v>
      </c>
      <c r="B99" s="84">
        <v>16</v>
      </c>
      <c r="C99" s="85"/>
      <c r="D99" s="99"/>
      <c r="E99" s="94"/>
      <c r="F99" s="95"/>
      <c r="G99" s="96"/>
      <c r="H99" s="97"/>
      <c r="I99" s="97"/>
      <c r="J99" s="97"/>
      <c r="K99" s="97"/>
      <c r="L99" s="95"/>
      <c r="M99" s="97"/>
      <c r="N99" s="94"/>
    </row>
    <row r="100" spans="1:14" x14ac:dyDescent="0.2">
      <c r="A100" s="84">
        <v>5</v>
      </c>
      <c r="B100" s="84">
        <v>16</v>
      </c>
      <c r="C100" s="85"/>
      <c r="D100" s="99"/>
      <c r="E100" s="94"/>
      <c r="F100" s="95"/>
      <c r="G100" s="96"/>
      <c r="H100" s="97"/>
      <c r="I100" s="97"/>
      <c r="J100" s="97"/>
      <c r="K100" s="97"/>
      <c r="L100" s="95"/>
      <c r="M100" s="97"/>
      <c r="N100" s="94"/>
    </row>
    <row r="101" spans="1:14" x14ac:dyDescent="0.2">
      <c r="A101" s="84">
        <v>5</v>
      </c>
      <c r="B101" s="84">
        <v>16</v>
      </c>
      <c r="C101" s="85"/>
      <c r="D101" s="99"/>
      <c r="E101" s="94"/>
      <c r="F101" s="103"/>
      <c r="G101" s="104"/>
      <c r="H101" s="105"/>
      <c r="I101" s="105"/>
      <c r="J101" s="105"/>
      <c r="K101" s="105"/>
      <c r="L101" s="103"/>
      <c r="M101" s="105"/>
      <c r="N101" s="94"/>
    </row>
    <row r="102" spans="1:14" x14ac:dyDescent="0.2">
      <c r="A102" s="84"/>
      <c r="B102" s="84"/>
      <c r="C102" s="85"/>
      <c r="D102" s="102"/>
      <c r="E102" s="101"/>
      <c r="F102" s="101"/>
      <c r="G102" s="101"/>
      <c r="H102" s="101"/>
      <c r="I102" s="101"/>
      <c r="J102" s="101"/>
      <c r="K102" s="101"/>
      <c r="L102" s="101"/>
      <c r="M102" s="101"/>
      <c r="N102" s="101"/>
    </row>
    <row r="103" spans="1:14" x14ac:dyDescent="0.2">
      <c r="A103" s="84">
        <v>5</v>
      </c>
      <c r="B103" s="84">
        <v>17</v>
      </c>
      <c r="C103" s="85"/>
      <c r="D103" s="99"/>
      <c r="E103" s="94"/>
      <c r="F103" s="95"/>
      <c r="G103" s="96"/>
      <c r="H103" s="97"/>
      <c r="I103" s="97"/>
      <c r="J103" s="97"/>
      <c r="K103" s="97"/>
      <c r="L103" s="95"/>
      <c r="M103" s="97"/>
      <c r="N103" s="94"/>
    </row>
    <row r="104" spans="1:14" x14ac:dyDescent="0.2">
      <c r="A104" s="84"/>
      <c r="B104" s="84"/>
      <c r="C104" s="85"/>
      <c r="D104" s="102"/>
      <c r="E104" s="101"/>
      <c r="F104" s="101"/>
      <c r="G104" s="101"/>
      <c r="H104" s="101"/>
      <c r="I104" s="101"/>
      <c r="J104" s="101"/>
      <c r="K104" s="101"/>
      <c r="L104" s="101"/>
      <c r="M104" s="101"/>
      <c r="N104" s="101"/>
    </row>
    <row r="105" spans="1:14" ht="13.5" thickBot="1" x14ac:dyDescent="0.25">
      <c r="A105" s="84">
        <v>5</v>
      </c>
      <c r="B105" s="84">
        <v>18</v>
      </c>
      <c r="C105" s="88"/>
      <c r="D105" s="99"/>
      <c r="E105" s="94"/>
      <c r="F105" s="103"/>
      <c r="G105" s="104"/>
      <c r="H105" s="105"/>
      <c r="I105" s="105"/>
      <c r="J105" s="105"/>
      <c r="K105" s="105"/>
      <c r="L105" s="103"/>
      <c r="M105" s="105"/>
      <c r="N105" s="94"/>
    </row>
    <row r="106" spans="1:14" x14ac:dyDescent="0.2">
      <c r="C106" s="93" t="s">
        <v>147</v>
      </c>
      <c r="D106" s="106"/>
      <c r="E106" s="106"/>
      <c r="F106" s="106"/>
      <c r="G106" s="106"/>
      <c r="H106" s="106"/>
      <c r="I106" s="106"/>
      <c r="J106" s="106"/>
      <c r="K106" s="106"/>
      <c r="L106" s="106"/>
      <c r="M106" s="106"/>
      <c r="N106" s="106"/>
    </row>
    <row r="107" spans="1:14" x14ac:dyDescent="0.2">
      <c r="C107" s="98" t="s">
        <v>148</v>
      </c>
    </row>
    <row r="108" spans="1:14" x14ac:dyDescent="0.2">
      <c r="C108" s="98"/>
    </row>
  </sheetData>
  <mergeCells count="7">
    <mergeCell ref="D81:N82"/>
    <mergeCell ref="D83:N85"/>
    <mergeCell ref="C4:C5"/>
    <mergeCell ref="D4:D5"/>
    <mergeCell ref="E4:E5"/>
    <mergeCell ref="N4:N5"/>
    <mergeCell ref="F4:L4"/>
  </mergeCells>
  <pageMargins left="0.39370078740157483" right="0.39370078740157483" top="0.39370078740157483" bottom="0.39370078740157483" header="0.19685039370078741" footer="0.51181102362204722"/>
  <pageSetup paperSize="119" scale="90" orientation="landscape" r:id="rId1"/>
  <rowBreaks count="1" manualBreakCount="1">
    <brk id="45"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107"/>
  <sheetViews>
    <sheetView topLeftCell="D1" workbookViewId="0">
      <pane ySplit="8" topLeftCell="A9" activePane="bottomLeft" state="frozen"/>
      <selection activeCell="C1" sqref="C1"/>
      <selection pane="bottomLeft" activeCell="G88" sqref="G88"/>
    </sheetView>
  </sheetViews>
  <sheetFormatPr baseColWidth="10" defaultColWidth="11.42578125" defaultRowHeight="12.75" x14ac:dyDescent="0.2"/>
  <cols>
    <col min="1" max="1" width="2" style="64" hidden="1" customWidth="1"/>
    <col min="2" max="2" width="3" style="64" hidden="1" customWidth="1"/>
    <col min="3" max="3" width="6.7109375" style="64" hidden="1" customWidth="1"/>
    <col min="4" max="4" width="34.42578125" style="834" customWidth="1"/>
    <col min="5" max="5" width="14.42578125" style="64" customWidth="1"/>
    <col min="6" max="9" width="10.140625" style="64" customWidth="1"/>
    <col min="10" max="10" width="10.140625" style="64" hidden="1" customWidth="1"/>
    <col min="11" max="13" width="10.140625" style="64" customWidth="1"/>
    <col min="14" max="14" width="11.7109375" style="64" customWidth="1"/>
    <col min="15" max="16384" width="11.42578125" style="64"/>
  </cols>
  <sheetData>
    <row r="1" spans="1:27" ht="15" x14ac:dyDescent="0.25">
      <c r="D1" s="834" t="s">
        <v>344</v>
      </c>
      <c r="E1" s="65"/>
      <c r="F1" s="65"/>
      <c r="G1" s="65"/>
      <c r="H1" s="65"/>
      <c r="I1" s="65"/>
      <c r="J1" s="65"/>
      <c r="K1" s="65"/>
      <c r="L1" s="65"/>
      <c r="M1" s="65"/>
      <c r="N1" s="66" t="s">
        <v>613</v>
      </c>
    </row>
    <row r="2" spans="1:27" ht="15.75" x14ac:dyDescent="0.25">
      <c r="D2" s="67" t="s">
        <v>149</v>
      </c>
      <c r="E2" s="68"/>
      <c r="F2" s="68"/>
      <c r="G2" s="68"/>
      <c r="H2" s="68"/>
      <c r="I2" s="68"/>
      <c r="J2" s="68"/>
      <c r="K2" s="68"/>
      <c r="L2" s="68"/>
      <c r="M2" s="68"/>
      <c r="N2" s="68"/>
      <c r="P2" s="890"/>
      <c r="Q2" s="890"/>
      <c r="R2" s="890"/>
      <c r="S2" s="890"/>
      <c r="T2" s="890"/>
      <c r="U2" s="890"/>
      <c r="V2" s="890"/>
      <c r="W2" s="890"/>
      <c r="X2" s="890"/>
      <c r="Y2" s="890"/>
      <c r="Z2" s="890"/>
      <c r="AA2" s="890"/>
    </row>
    <row r="3" spans="1:27" ht="15.75" x14ac:dyDescent="0.25">
      <c r="D3" s="67" t="s">
        <v>150</v>
      </c>
      <c r="E3" s="68"/>
      <c r="F3" s="68"/>
      <c r="G3" s="68"/>
      <c r="H3" s="68"/>
      <c r="I3" s="68"/>
      <c r="J3" s="68"/>
      <c r="K3" s="68"/>
      <c r="L3" s="68"/>
      <c r="M3" s="68"/>
      <c r="N3" s="68"/>
      <c r="P3" s="891"/>
      <c r="Q3" s="891"/>
      <c r="R3" s="891"/>
      <c r="S3" s="891"/>
      <c r="T3" s="891"/>
      <c r="U3" s="891"/>
      <c r="V3" s="891"/>
      <c r="W3" s="891"/>
      <c r="X3" s="891"/>
      <c r="Y3" s="891"/>
      <c r="Z3" s="891"/>
      <c r="AA3" s="891"/>
    </row>
    <row r="4" spans="1:27" ht="13.5" thickBot="1" x14ac:dyDescent="0.25">
      <c r="D4" s="835">
        <v>2015</v>
      </c>
    </row>
    <row r="5" spans="1:27" x14ac:dyDescent="0.2">
      <c r="C5" s="865" t="s">
        <v>135</v>
      </c>
      <c r="D5" s="867" t="s">
        <v>136</v>
      </c>
      <c r="E5" s="869" t="s">
        <v>137</v>
      </c>
      <c r="F5" s="871" t="s">
        <v>138</v>
      </c>
      <c r="G5" s="872"/>
      <c r="H5" s="872"/>
      <c r="I5" s="872"/>
      <c r="J5" s="872"/>
      <c r="K5" s="872"/>
      <c r="L5" s="872"/>
      <c r="M5" s="873"/>
      <c r="N5" s="874" t="s">
        <v>139</v>
      </c>
    </row>
    <row r="6" spans="1:27" ht="13.5" thickBot="1" x14ac:dyDescent="0.25">
      <c r="C6" s="866"/>
      <c r="D6" s="868"/>
      <c r="E6" s="870"/>
      <c r="F6" s="444" t="s">
        <v>137</v>
      </c>
      <c r="G6" s="445" t="s">
        <v>140</v>
      </c>
      <c r="H6" s="445" t="s">
        <v>141</v>
      </c>
      <c r="I6" s="446" t="s">
        <v>142</v>
      </c>
      <c r="J6" s="445" t="s">
        <v>143</v>
      </c>
      <c r="K6" s="445" t="s">
        <v>144</v>
      </c>
      <c r="L6" s="445" t="s">
        <v>145</v>
      </c>
      <c r="M6" s="447" t="s">
        <v>146</v>
      </c>
      <c r="N6" s="875"/>
    </row>
    <row r="7" spans="1:27" ht="4.5" customHeight="1" x14ac:dyDescent="0.2">
      <c r="C7" s="70"/>
      <c r="D7" s="836"/>
      <c r="E7" s="72"/>
      <c r="F7" s="448"/>
      <c r="G7" s="449"/>
      <c r="H7" s="449"/>
      <c r="I7" s="449"/>
      <c r="J7" s="449"/>
      <c r="K7" s="449"/>
      <c r="L7" s="449"/>
      <c r="M7" s="450"/>
      <c r="N7" s="73"/>
    </row>
    <row r="8" spans="1:27" ht="13.5" thickBot="1" x14ac:dyDescent="0.25">
      <c r="C8" s="21"/>
      <c r="D8" s="21" t="s">
        <v>23</v>
      </c>
      <c r="E8" s="74"/>
      <c r="F8" s="451"/>
      <c r="G8" s="452"/>
      <c r="H8" s="452"/>
      <c r="I8" s="452"/>
      <c r="J8" s="452"/>
      <c r="K8" s="452"/>
      <c r="L8" s="452"/>
      <c r="M8" s="453"/>
      <c r="N8" s="75"/>
    </row>
    <row r="9" spans="1:27" ht="4.5" customHeight="1" x14ac:dyDescent="0.2">
      <c r="C9" s="76"/>
      <c r="D9" s="971"/>
      <c r="E9" s="972"/>
      <c r="F9" s="973"/>
      <c r="G9" s="974"/>
      <c r="H9" s="974"/>
      <c r="I9" s="974"/>
      <c r="J9" s="974"/>
      <c r="K9" s="974"/>
      <c r="L9" s="974"/>
      <c r="M9" s="975"/>
      <c r="N9" s="78"/>
    </row>
    <row r="10" spans="1:27" x14ac:dyDescent="0.2">
      <c r="C10" s="79"/>
      <c r="D10" s="534" t="s">
        <v>24</v>
      </c>
      <c r="E10" s="74"/>
      <c r="F10" s="451"/>
      <c r="G10" s="452"/>
      <c r="H10" s="452"/>
      <c r="I10" s="452" t="s">
        <v>673</v>
      </c>
      <c r="J10" s="452"/>
      <c r="K10" s="452"/>
      <c r="L10" s="452"/>
      <c r="M10" s="453"/>
      <c r="N10" s="75"/>
    </row>
    <row r="11" spans="1:27" x14ac:dyDescent="0.2">
      <c r="C11" s="81"/>
      <c r="D11" s="534" t="s">
        <v>25</v>
      </c>
      <c r="E11" s="82"/>
      <c r="F11" s="457"/>
      <c r="G11" s="458"/>
      <c r="H11" s="458"/>
      <c r="I11" s="452" t="s">
        <v>673</v>
      </c>
      <c r="J11" s="458"/>
      <c r="K11" s="458"/>
      <c r="L11" s="458"/>
      <c r="M11" s="459"/>
      <c r="N11" s="83"/>
    </row>
    <row r="12" spans="1:27" x14ac:dyDescent="0.2">
      <c r="A12" s="84">
        <v>1</v>
      </c>
      <c r="B12" s="84">
        <v>1</v>
      </c>
      <c r="C12" s="85"/>
      <c r="D12" s="534" t="s">
        <v>26</v>
      </c>
      <c r="E12" s="86"/>
      <c r="F12" s="460"/>
      <c r="G12" s="461"/>
      <c r="H12" s="462"/>
      <c r="I12" s="452" t="s">
        <v>673</v>
      </c>
      <c r="J12" s="462"/>
      <c r="K12" s="462"/>
      <c r="L12" s="463"/>
      <c r="M12" s="464"/>
      <c r="N12" s="87"/>
    </row>
    <row r="13" spans="1:27" x14ac:dyDescent="0.2">
      <c r="A13" s="84">
        <v>1</v>
      </c>
      <c r="B13" s="84">
        <v>1</v>
      </c>
      <c r="C13" s="85"/>
      <c r="D13" s="534" t="s">
        <v>27</v>
      </c>
      <c r="E13" s="86"/>
      <c r="F13" s="465"/>
      <c r="G13" s="466"/>
      <c r="H13" s="467"/>
      <c r="I13" s="452" t="s">
        <v>673</v>
      </c>
      <c r="J13" s="467"/>
      <c r="K13" s="467"/>
      <c r="L13" s="468"/>
      <c r="M13" s="469"/>
      <c r="N13" s="87"/>
    </row>
    <row r="14" spans="1:27" x14ac:dyDescent="0.2">
      <c r="A14" s="84">
        <v>1</v>
      </c>
      <c r="B14" s="84">
        <v>1</v>
      </c>
      <c r="C14" s="85"/>
      <c r="D14" s="534" t="s">
        <v>28</v>
      </c>
      <c r="E14" s="86"/>
      <c r="F14" s="465"/>
      <c r="G14" s="466"/>
      <c r="H14" s="467"/>
      <c r="I14" s="452" t="s">
        <v>673</v>
      </c>
      <c r="J14" s="467"/>
      <c r="K14" s="467"/>
      <c r="L14" s="468"/>
      <c r="M14" s="469"/>
      <c r="N14" s="87"/>
    </row>
    <row r="15" spans="1:27" x14ac:dyDescent="0.2">
      <c r="A15" s="84">
        <v>1</v>
      </c>
      <c r="B15" s="84">
        <v>1</v>
      </c>
      <c r="C15" s="85"/>
      <c r="D15" s="534" t="s">
        <v>29</v>
      </c>
      <c r="E15" s="86"/>
      <c r="F15" s="465"/>
      <c r="G15" s="466"/>
      <c r="H15" s="467"/>
      <c r="I15" s="452" t="s">
        <v>673</v>
      </c>
      <c r="J15" s="467"/>
      <c r="K15" s="467"/>
      <c r="L15" s="468"/>
      <c r="M15" s="469"/>
      <c r="N15" s="87"/>
    </row>
    <row r="16" spans="1:27" x14ac:dyDescent="0.2">
      <c r="A16" s="84">
        <v>1</v>
      </c>
      <c r="B16" s="84">
        <v>1</v>
      </c>
      <c r="C16" s="85"/>
      <c r="D16" s="534" t="s">
        <v>30</v>
      </c>
      <c r="E16" s="86"/>
      <c r="F16" s="465"/>
      <c r="G16" s="466"/>
      <c r="H16" s="467"/>
      <c r="I16" s="452" t="s">
        <v>673</v>
      </c>
      <c r="J16" s="467"/>
      <c r="K16" s="467"/>
      <c r="L16" s="468"/>
      <c r="M16" s="469"/>
      <c r="N16" s="87"/>
    </row>
    <row r="17" spans="1:14" x14ac:dyDescent="0.2">
      <c r="A17" s="84">
        <v>1</v>
      </c>
      <c r="B17" s="84">
        <v>1</v>
      </c>
      <c r="C17" s="85"/>
      <c r="D17" s="534" t="s">
        <v>31</v>
      </c>
      <c r="E17" s="86"/>
      <c r="F17" s="465"/>
      <c r="G17" s="466"/>
      <c r="H17" s="467"/>
      <c r="I17" s="452" t="s">
        <v>673</v>
      </c>
      <c r="J17" s="467"/>
      <c r="K17" s="467"/>
      <c r="L17" s="468"/>
      <c r="M17" s="469"/>
      <c r="N17" s="87"/>
    </row>
    <row r="18" spans="1:14" x14ac:dyDescent="0.2">
      <c r="A18" s="84">
        <v>1</v>
      </c>
      <c r="B18" s="84">
        <v>1</v>
      </c>
      <c r="C18" s="85"/>
      <c r="D18" s="534" t="s">
        <v>32</v>
      </c>
      <c r="E18" s="86"/>
      <c r="F18" s="465"/>
      <c r="G18" s="466"/>
      <c r="H18" s="467"/>
      <c r="I18" s="452" t="s">
        <v>673</v>
      </c>
      <c r="J18" s="467"/>
      <c r="K18" s="467"/>
      <c r="L18" s="468"/>
      <c r="M18" s="469"/>
      <c r="N18" s="87"/>
    </row>
    <row r="19" spans="1:14" x14ac:dyDescent="0.2">
      <c r="A19" s="84">
        <v>1</v>
      </c>
      <c r="B19" s="84">
        <v>1</v>
      </c>
      <c r="C19" s="85"/>
      <c r="D19" s="534" t="s">
        <v>33</v>
      </c>
      <c r="E19" s="86"/>
      <c r="F19" s="465"/>
      <c r="G19" s="466"/>
      <c r="H19" s="467"/>
      <c r="I19" s="452" t="s">
        <v>673</v>
      </c>
      <c r="J19" s="467"/>
      <c r="K19" s="467"/>
      <c r="L19" s="468"/>
      <c r="M19" s="469"/>
      <c r="N19" s="87"/>
    </row>
    <row r="20" spans="1:14" x14ac:dyDescent="0.2">
      <c r="A20" s="84">
        <v>1</v>
      </c>
      <c r="B20" s="84">
        <v>1</v>
      </c>
      <c r="C20" s="85"/>
      <c r="D20" s="534" t="s">
        <v>34</v>
      </c>
      <c r="E20" s="86"/>
      <c r="F20" s="465"/>
      <c r="G20" s="466"/>
      <c r="H20" s="467"/>
      <c r="I20" s="452" t="s">
        <v>673</v>
      </c>
      <c r="J20" s="467"/>
      <c r="K20" s="467"/>
      <c r="L20" s="468"/>
      <c r="M20" s="469"/>
      <c r="N20" s="87"/>
    </row>
    <row r="21" spans="1:14" x14ac:dyDescent="0.2">
      <c r="A21" s="84">
        <v>1</v>
      </c>
      <c r="B21" s="84">
        <v>1</v>
      </c>
      <c r="C21" s="85"/>
      <c r="D21" s="534" t="s">
        <v>35</v>
      </c>
      <c r="E21" s="86"/>
      <c r="F21" s="465"/>
      <c r="G21" s="466"/>
      <c r="H21" s="467"/>
      <c r="I21" s="452" t="s">
        <v>673</v>
      </c>
      <c r="J21" s="467"/>
      <c r="K21" s="467"/>
      <c r="L21" s="468"/>
      <c r="M21" s="469"/>
      <c r="N21" s="87"/>
    </row>
    <row r="22" spans="1:14" x14ac:dyDescent="0.2">
      <c r="A22" s="84">
        <v>1</v>
      </c>
      <c r="B22" s="84">
        <v>1</v>
      </c>
      <c r="C22" s="85"/>
      <c r="D22" s="534" t="s">
        <v>36</v>
      </c>
      <c r="E22" s="86"/>
      <c r="F22" s="465"/>
      <c r="G22" s="466"/>
      <c r="H22" s="467"/>
      <c r="I22" s="452" t="s">
        <v>673</v>
      </c>
      <c r="J22" s="467"/>
      <c r="K22" s="467"/>
      <c r="L22" s="468"/>
      <c r="M22" s="469"/>
      <c r="N22" s="87"/>
    </row>
    <row r="23" spans="1:14" x14ac:dyDescent="0.2">
      <c r="A23" s="84"/>
      <c r="B23" s="84"/>
      <c r="C23" s="85"/>
      <c r="D23" s="534" t="s">
        <v>37</v>
      </c>
      <c r="E23" s="74"/>
      <c r="F23" s="451"/>
      <c r="G23" s="452"/>
      <c r="H23" s="452"/>
      <c r="I23" s="452" t="s">
        <v>673</v>
      </c>
      <c r="J23" s="452"/>
      <c r="K23" s="452"/>
      <c r="L23" s="452"/>
      <c r="M23" s="453"/>
      <c r="N23" s="75"/>
    </row>
    <row r="24" spans="1:14" x14ac:dyDescent="0.2">
      <c r="A24" s="84">
        <v>1</v>
      </c>
      <c r="B24" s="84">
        <v>2</v>
      </c>
      <c r="C24" s="85"/>
      <c r="D24" s="534" t="s">
        <v>38</v>
      </c>
      <c r="E24" s="86"/>
      <c r="F24" s="460"/>
      <c r="G24" s="463"/>
      <c r="H24" s="462"/>
      <c r="I24" s="452" t="s">
        <v>673</v>
      </c>
      <c r="J24" s="462"/>
      <c r="K24" s="462"/>
      <c r="L24" s="463"/>
      <c r="M24" s="464"/>
      <c r="N24" s="87"/>
    </row>
    <row r="25" spans="1:14" x14ac:dyDescent="0.2">
      <c r="A25" s="84">
        <v>1</v>
      </c>
      <c r="B25" s="84">
        <v>2</v>
      </c>
      <c r="C25" s="85"/>
      <c r="D25" s="534" t="s">
        <v>39</v>
      </c>
      <c r="E25" s="86"/>
      <c r="F25" s="460"/>
      <c r="G25" s="461"/>
      <c r="H25" s="462"/>
      <c r="I25" s="452" t="s">
        <v>673</v>
      </c>
      <c r="J25" s="462"/>
      <c r="K25" s="462"/>
      <c r="L25" s="463"/>
      <c r="M25" s="464"/>
      <c r="N25" s="87"/>
    </row>
    <row r="26" spans="1:14" x14ac:dyDescent="0.2">
      <c r="A26" s="84">
        <v>1</v>
      </c>
      <c r="B26" s="84">
        <v>2</v>
      </c>
      <c r="C26" s="85"/>
      <c r="D26" s="534" t="s">
        <v>40</v>
      </c>
      <c r="E26" s="86"/>
      <c r="F26" s="460"/>
      <c r="G26" s="461"/>
      <c r="H26" s="462"/>
      <c r="I26" s="452" t="s">
        <v>673</v>
      </c>
      <c r="J26" s="462"/>
      <c r="K26" s="462"/>
      <c r="L26" s="463"/>
      <c r="M26" s="464"/>
      <c r="N26" s="87"/>
    </row>
    <row r="27" spans="1:14" x14ac:dyDescent="0.2">
      <c r="A27" s="84">
        <v>1</v>
      </c>
      <c r="B27" s="84">
        <v>2</v>
      </c>
      <c r="C27" s="85"/>
      <c r="D27" s="534" t="s">
        <v>41</v>
      </c>
      <c r="E27" s="86"/>
      <c r="F27" s="465"/>
      <c r="G27" s="466"/>
      <c r="H27" s="467"/>
      <c r="I27" s="452" t="s">
        <v>673</v>
      </c>
      <c r="J27" s="467"/>
      <c r="K27" s="467"/>
      <c r="L27" s="468"/>
      <c r="M27" s="469"/>
      <c r="N27" s="87"/>
    </row>
    <row r="28" spans="1:14" x14ac:dyDescent="0.2">
      <c r="A28" s="84">
        <v>1</v>
      </c>
      <c r="B28" s="84">
        <v>2</v>
      </c>
      <c r="C28" s="85"/>
      <c r="D28" s="534" t="s">
        <v>42</v>
      </c>
      <c r="E28" s="86"/>
      <c r="F28" s="465"/>
      <c r="G28" s="466"/>
      <c r="H28" s="467"/>
      <c r="I28" s="452" t="s">
        <v>673</v>
      </c>
      <c r="J28" s="467"/>
      <c r="K28" s="467"/>
      <c r="L28" s="468"/>
      <c r="M28" s="469"/>
      <c r="N28" s="87"/>
    </row>
    <row r="29" spans="1:14" x14ac:dyDescent="0.2">
      <c r="A29" s="84">
        <v>1</v>
      </c>
      <c r="B29" s="84">
        <v>2</v>
      </c>
      <c r="C29" s="85"/>
      <c r="D29" s="534" t="s">
        <v>43</v>
      </c>
      <c r="E29" s="86"/>
      <c r="F29" s="465"/>
      <c r="G29" s="466"/>
      <c r="H29" s="467"/>
      <c r="I29" s="452" t="s">
        <v>673</v>
      </c>
      <c r="J29" s="467"/>
      <c r="K29" s="467"/>
      <c r="L29" s="468"/>
      <c r="M29" s="469"/>
      <c r="N29" s="87"/>
    </row>
    <row r="30" spans="1:14" x14ac:dyDescent="0.2">
      <c r="A30" s="84">
        <v>1</v>
      </c>
      <c r="B30" s="84">
        <v>2</v>
      </c>
      <c r="C30" s="85"/>
      <c r="D30" s="534" t="s">
        <v>44</v>
      </c>
      <c r="E30" s="86"/>
      <c r="F30" s="465"/>
      <c r="G30" s="466"/>
      <c r="H30" s="467"/>
      <c r="I30" s="452" t="s">
        <v>673</v>
      </c>
      <c r="J30" s="467"/>
      <c r="K30" s="467"/>
      <c r="L30" s="468"/>
      <c r="M30" s="469"/>
      <c r="N30" s="87"/>
    </row>
    <row r="31" spans="1:14" x14ac:dyDescent="0.2">
      <c r="A31" s="84">
        <v>1</v>
      </c>
      <c r="B31" s="84">
        <v>2</v>
      </c>
      <c r="C31" s="85"/>
      <c r="D31" s="534" t="s">
        <v>45</v>
      </c>
      <c r="E31" s="86"/>
      <c r="F31" s="465"/>
      <c r="G31" s="466"/>
      <c r="H31" s="467"/>
      <c r="I31" s="452" t="s">
        <v>673</v>
      </c>
      <c r="J31" s="467"/>
      <c r="K31" s="467"/>
      <c r="L31" s="468"/>
      <c r="M31" s="469"/>
      <c r="N31" s="87"/>
    </row>
    <row r="32" spans="1:14" x14ac:dyDescent="0.2">
      <c r="A32" s="84"/>
      <c r="B32" s="84"/>
      <c r="C32" s="85"/>
      <c r="D32" s="534" t="s">
        <v>46</v>
      </c>
      <c r="E32" s="74"/>
      <c r="F32" s="451"/>
      <c r="G32" s="452"/>
      <c r="H32" s="452"/>
      <c r="I32" s="452" t="s">
        <v>673</v>
      </c>
      <c r="J32" s="452"/>
      <c r="K32" s="452"/>
      <c r="L32" s="452"/>
      <c r="M32" s="453"/>
      <c r="N32" s="75"/>
    </row>
    <row r="33" spans="1:14" x14ac:dyDescent="0.2">
      <c r="A33" s="84">
        <v>1</v>
      </c>
      <c r="B33" s="84">
        <v>3</v>
      </c>
      <c r="C33" s="85"/>
      <c r="D33" s="534" t="s">
        <v>47</v>
      </c>
      <c r="E33" s="86"/>
      <c r="F33" s="460"/>
      <c r="G33" s="461"/>
      <c r="H33" s="462"/>
      <c r="I33" s="452" t="s">
        <v>673</v>
      </c>
      <c r="J33" s="462"/>
      <c r="K33" s="462"/>
      <c r="L33" s="463"/>
      <c r="M33" s="470"/>
      <c r="N33" s="87"/>
    </row>
    <row r="34" spans="1:14" x14ac:dyDescent="0.2">
      <c r="A34" s="84">
        <v>1</v>
      </c>
      <c r="B34" s="84">
        <v>3</v>
      </c>
      <c r="C34" s="85"/>
      <c r="D34" s="534" t="s">
        <v>48</v>
      </c>
      <c r="E34" s="86"/>
      <c r="F34" s="460"/>
      <c r="G34" s="461"/>
      <c r="H34" s="462"/>
      <c r="I34" s="452" t="s">
        <v>673</v>
      </c>
      <c r="J34" s="462"/>
      <c r="K34" s="462"/>
      <c r="L34" s="463"/>
      <c r="M34" s="464"/>
      <c r="N34" s="87"/>
    </row>
    <row r="35" spans="1:14" x14ac:dyDescent="0.2">
      <c r="A35" s="84">
        <v>1</v>
      </c>
      <c r="B35" s="84">
        <v>3</v>
      </c>
      <c r="C35" s="85"/>
      <c r="D35" s="534" t="s">
        <v>49</v>
      </c>
      <c r="E35" s="86"/>
      <c r="F35" s="465"/>
      <c r="G35" s="466"/>
      <c r="H35" s="467"/>
      <c r="I35" s="452" t="s">
        <v>673</v>
      </c>
      <c r="J35" s="467"/>
      <c r="K35" s="467"/>
      <c r="L35" s="468"/>
      <c r="M35" s="469"/>
      <c r="N35" s="87"/>
    </row>
    <row r="36" spans="1:14" x14ac:dyDescent="0.2">
      <c r="A36" s="84"/>
      <c r="B36" s="84"/>
      <c r="C36" s="85"/>
      <c r="D36" s="534" t="s">
        <v>50</v>
      </c>
      <c r="E36" s="74"/>
      <c r="F36" s="451"/>
      <c r="G36" s="452"/>
      <c r="H36" s="452"/>
      <c r="I36" s="452" t="s">
        <v>673</v>
      </c>
      <c r="J36" s="452"/>
      <c r="K36" s="452"/>
      <c r="L36" s="452"/>
      <c r="M36" s="453"/>
      <c r="N36" s="75"/>
    </row>
    <row r="37" spans="1:14" x14ac:dyDescent="0.2">
      <c r="A37" s="84">
        <v>1</v>
      </c>
      <c r="B37" s="84">
        <v>4</v>
      </c>
      <c r="C37" s="85"/>
      <c r="D37" s="534" t="s">
        <v>51</v>
      </c>
      <c r="E37" s="86"/>
      <c r="F37" s="460"/>
      <c r="G37" s="461"/>
      <c r="H37" s="462"/>
      <c r="I37" s="452" t="s">
        <v>673</v>
      </c>
      <c r="J37" s="462"/>
      <c r="K37" s="462"/>
      <c r="L37" s="463"/>
      <c r="M37" s="464"/>
      <c r="N37" s="87"/>
    </row>
    <row r="38" spans="1:14" x14ac:dyDescent="0.2">
      <c r="A38" s="84">
        <v>1</v>
      </c>
      <c r="B38" s="84">
        <v>4</v>
      </c>
      <c r="C38" s="85"/>
      <c r="D38" s="534" t="s">
        <v>52</v>
      </c>
      <c r="E38" s="86"/>
      <c r="F38" s="465"/>
      <c r="G38" s="466"/>
      <c r="H38" s="467"/>
      <c r="I38" s="452" t="s">
        <v>673</v>
      </c>
      <c r="J38" s="467"/>
      <c r="K38" s="467"/>
      <c r="L38" s="468"/>
      <c r="M38" s="469"/>
      <c r="N38" s="87"/>
    </row>
    <row r="39" spans="1:14" x14ac:dyDescent="0.2">
      <c r="A39" s="84">
        <v>1</v>
      </c>
      <c r="B39" s="84">
        <v>4</v>
      </c>
      <c r="C39" s="85"/>
      <c r="D39" s="534" t="s">
        <v>53</v>
      </c>
      <c r="E39" s="86"/>
      <c r="F39" s="465"/>
      <c r="G39" s="466"/>
      <c r="H39" s="467"/>
      <c r="I39" s="452" t="s">
        <v>673</v>
      </c>
      <c r="J39" s="467"/>
      <c r="K39" s="467"/>
      <c r="L39" s="468"/>
      <c r="M39" s="469"/>
      <c r="N39" s="87"/>
    </row>
    <row r="40" spans="1:14" x14ac:dyDescent="0.2">
      <c r="A40" s="84">
        <v>1</v>
      </c>
      <c r="B40" s="84">
        <v>4</v>
      </c>
      <c r="C40" s="85"/>
      <c r="D40" s="534" t="s">
        <v>54</v>
      </c>
      <c r="E40" s="86"/>
      <c r="F40" s="465"/>
      <c r="G40" s="466"/>
      <c r="H40" s="467"/>
      <c r="I40" s="452" t="s">
        <v>673</v>
      </c>
      <c r="J40" s="467"/>
      <c r="K40" s="467"/>
      <c r="L40" s="468"/>
      <c r="M40" s="469"/>
      <c r="N40" s="87"/>
    </row>
    <row r="41" spans="1:14" x14ac:dyDescent="0.2">
      <c r="A41" s="84">
        <v>1</v>
      </c>
      <c r="B41" s="84">
        <v>4</v>
      </c>
      <c r="C41" s="85"/>
      <c r="D41" s="534" t="s">
        <v>55</v>
      </c>
      <c r="E41" s="86"/>
      <c r="F41" s="465"/>
      <c r="G41" s="466"/>
      <c r="H41" s="467"/>
      <c r="I41" s="452" t="s">
        <v>673</v>
      </c>
      <c r="J41" s="467"/>
      <c r="K41" s="467"/>
      <c r="L41" s="468"/>
      <c r="M41" s="469"/>
      <c r="N41" s="87"/>
    </row>
    <row r="42" spans="1:14" x14ac:dyDescent="0.2">
      <c r="A42" s="84">
        <v>1</v>
      </c>
      <c r="B42" s="84">
        <v>4</v>
      </c>
      <c r="C42" s="85"/>
      <c r="D42" s="534" t="s">
        <v>56</v>
      </c>
      <c r="E42" s="86"/>
      <c r="F42" s="465"/>
      <c r="G42" s="466"/>
      <c r="H42" s="467"/>
      <c r="I42" s="452" t="s">
        <v>673</v>
      </c>
      <c r="J42" s="467"/>
      <c r="K42" s="467"/>
      <c r="L42" s="468"/>
      <c r="M42" s="469"/>
      <c r="N42" s="87"/>
    </row>
    <row r="43" spans="1:14" x14ac:dyDescent="0.2">
      <c r="A43" s="84">
        <v>1</v>
      </c>
      <c r="B43" s="84">
        <v>4</v>
      </c>
      <c r="C43" s="85"/>
      <c r="D43" s="534" t="s">
        <v>57</v>
      </c>
      <c r="E43" s="86"/>
      <c r="F43" s="465"/>
      <c r="G43" s="466"/>
      <c r="H43" s="467"/>
      <c r="I43" s="452" t="s">
        <v>673</v>
      </c>
      <c r="J43" s="467"/>
      <c r="K43" s="467"/>
      <c r="L43" s="468"/>
      <c r="M43" s="469"/>
      <c r="N43" s="87"/>
    </row>
    <row r="44" spans="1:14" ht="13.5" thickBot="1" x14ac:dyDescent="0.25">
      <c r="A44" s="84">
        <v>1</v>
      </c>
      <c r="B44" s="84">
        <v>4</v>
      </c>
      <c r="C44" s="85"/>
      <c r="D44" s="534" t="s">
        <v>58</v>
      </c>
      <c r="E44" s="90"/>
      <c r="F44" s="478"/>
      <c r="G44" s="479"/>
      <c r="H44" s="480"/>
      <c r="I44" s="452" t="s">
        <v>673</v>
      </c>
      <c r="J44" s="480"/>
      <c r="K44" s="480"/>
      <c r="L44" s="484"/>
      <c r="M44" s="485"/>
      <c r="N44" s="91"/>
    </row>
    <row r="45" spans="1:14" x14ac:dyDescent="0.2">
      <c r="A45" s="84">
        <v>1</v>
      </c>
      <c r="B45" s="84">
        <v>4</v>
      </c>
      <c r="C45" s="85"/>
      <c r="D45" s="534" t="s">
        <v>59</v>
      </c>
      <c r="E45" s="86"/>
      <c r="F45" s="465"/>
      <c r="G45" s="466"/>
      <c r="H45" s="467"/>
      <c r="I45" s="452" t="s">
        <v>673</v>
      </c>
      <c r="J45" s="467"/>
      <c r="K45" s="467"/>
      <c r="L45" s="468"/>
      <c r="M45" s="469"/>
      <c r="N45" s="87"/>
    </row>
    <row r="46" spans="1:14" ht="13.5" thickBot="1" x14ac:dyDescent="0.25">
      <c r="A46" s="84">
        <v>1</v>
      </c>
      <c r="B46" s="84">
        <v>4</v>
      </c>
      <c r="C46" s="88"/>
      <c r="D46" s="534" t="s">
        <v>60</v>
      </c>
      <c r="E46" s="86"/>
      <c r="F46" s="465"/>
      <c r="G46" s="466"/>
      <c r="H46" s="467"/>
      <c r="I46" s="452" t="s">
        <v>673</v>
      </c>
      <c r="J46" s="467"/>
      <c r="K46" s="467"/>
      <c r="L46" s="468"/>
      <c r="M46" s="469"/>
      <c r="N46" s="87"/>
    </row>
    <row r="47" spans="1:14" x14ac:dyDescent="0.2">
      <c r="A47" s="84"/>
      <c r="B47" s="84"/>
      <c r="C47" s="79"/>
      <c r="D47" s="534" t="s">
        <v>61</v>
      </c>
      <c r="E47" s="74"/>
      <c r="F47" s="451"/>
      <c r="G47" s="452"/>
      <c r="H47" s="452"/>
      <c r="I47" s="452" t="s">
        <v>673</v>
      </c>
      <c r="J47" s="452"/>
      <c r="K47" s="452"/>
      <c r="L47" s="452"/>
      <c r="M47" s="453"/>
      <c r="N47" s="75"/>
    </row>
    <row r="48" spans="1:14" x14ac:dyDescent="0.2">
      <c r="A48" s="84"/>
      <c r="B48" s="84"/>
      <c r="C48" s="92"/>
      <c r="D48" s="534" t="s">
        <v>62</v>
      </c>
      <c r="E48" s="74"/>
      <c r="F48" s="451"/>
      <c r="G48" s="452"/>
      <c r="H48" s="452"/>
      <c r="I48" s="452" t="s">
        <v>673</v>
      </c>
      <c r="J48" s="452"/>
      <c r="K48" s="452"/>
      <c r="L48" s="452"/>
      <c r="M48" s="453"/>
      <c r="N48" s="75"/>
    </row>
    <row r="49" spans="1:14" x14ac:dyDescent="0.2">
      <c r="A49" s="84">
        <v>2</v>
      </c>
      <c r="B49" s="84">
        <v>5</v>
      </c>
      <c r="C49" s="85"/>
      <c r="D49" s="534" t="s">
        <v>63</v>
      </c>
      <c r="E49" s="86"/>
      <c r="F49" s="465"/>
      <c r="G49" s="466"/>
      <c r="H49" s="467"/>
      <c r="I49" s="452" t="s">
        <v>673</v>
      </c>
      <c r="J49" s="467"/>
      <c r="K49" s="467"/>
      <c r="L49" s="471"/>
      <c r="M49" s="469"/>
      <c r="N49" s="87"/>
    </row>
    <row r="50" spans="1:14" x14ac:dyDescent="0.2">
      <c r="A50" s="84"/>
      <c r="B50" s="84"/>
      <c r="C50" s="85"/>
      <c r="D50" s="534" t="s">
        <v>64</v>
      </c>
      <c r="E50" s="74"/>
      <c r="F50" s="451"/>
      <c r="G50" s="452"/>
      <c r="H50" s="452"/>
      <c r="I50" s="452" t="s">
        <v>673</v>
      </c>
      <c r="J50" s="452"/>
      <c r="K50" s="452"/>
      <c r="L50" s="452"/>
      <c r="M50" s="453"/>
      <c r="N50" s="75"/>
    </row>
    <row r="51" spans="1:14" x14ac:dyDescent="0.2">
      <c r="A51" s="84">
        <v>2</v>
      </c>
      <c r="B51" s="84">
        <v>6</v>
      </c>
      <c r="C51" s="85"/>
      <c r="D51" s="534" t="s">
        <v>65</v>
      </c>
      <c r="E51" s="86"/>
      <c r="F51" s="465"/>
      <c r="G51" s="466"/>
      <c r="H51" s="467"/>
      <c r="I51" s="452" t="s">
        <v>673</v>
      </c>
      <c r="J51" s="467"/>
      <c r="K51" s="467"/>
      <c r="L51" s="468"/>
      <c r="M51" s="472"/>
      <c r="N51" s="87"/>
    </row>
    <row r="52" spans="1:14" x14ac:dyDescent="0.2">
      <c r="A52" s="84">
        <v>2</v>
      </c>
      <c r="B52" s="84">
        <v>6</v>
      </c>
      <c r="C52" s="85"/>
      <c r="D52" s="534" t="s">
        <v>66</v>
      </c>
      <c r="E52" s="86"/>
      <c r="F52" s="465"/>
      <c r="G52" s="466"/>
      <c r="H52" s="467"/>
      <c r="I52" s="452" t="s">
        <v>673</v>
      </c>
      <c r="J52" s="467"/>
      <c r="K52" s="467"/>
      <c r="L52" s="468"/>
      <c r="M52" s="469"/>
      <c r="N52" s="87"/>
    </row>
    <row r="53" spans="1:14" x14ac:dyDescent="0.2">
      <c r="A53" s="84"/>
      <c r="B53" s="84"/>
      <c r="C53" s="85"/>
      <c r="D53" s="534" t="s">
        <v>67</v>
      </c>
      <c r="E53" s="74"/>
      <c r="F53" s="451"/>
      <c r="G53" s="452"/>
      <c r="H53" s="452"/>
      <c r="I53" s="452" t="s">
        <v>673</v>
      </c>
      <c r="J53" s="452"/>
      <c r="K53" s="452"/>
      <c r="L53" s="452"/>
      <c r="M53" s="453"/>
      <c r="N53" s="75"/>
    </row>
    <row r="54" spans="1:14" x14ac:dyDescent="0.2">
      <c r="A54" s="84">
        <v>2</v>
      </c>
      <c r="B54" s="84">
        <v>7</v>
      </c>
      <c r="C54" s="85"/>
      <c r="D54" s="534" t="s">
        <v>68</v>
      </c>
      <c r="E54" s="86"/>
      <c r="F54" s="460"/>
      <c r="G54" s="461"/>
      <c r="H54" s="462"/>
      <c r="I54" s="452" t="s">
        <v>673</v>
      </c>
      <c r="J54" s="462"/>
      <c r="K54" s="462"/>
      <c r="L54" s="463"/>
      <c r="M54" s="464"/>
      <c r="N54" s="87"/>
    </row>
    <row r="55" spans="1:14" ht="13.5" thickBot="1" x14ac:dyDescent="0.25">
      <c r="A55" s="84">
        <v>2</v>
      </c>
      <c r="B55" s="84">
        <v>7</v>
      </c>
      <c r="C55" s="85"/>
      <c r="D55" s="626" t="s">
        <v>69</v>
      </c>
      <c r="E55" s="86"/>
      <c r="F55" s="460"/>
      <c r="G55" s="461"/>
      <c r="H55" s="462"/>
      <c r="I55" s="452" t="s">
        <v>673</v>
      </c>
      <c r="J55" s="462"/>
      <c r="K55" s="462"/>
      <c r="L55" s="463"/>
      <c r="M55" s="464"/>
      <c r="N55" s="87"/>
    </row>
    <row r="56" spans="1:14" x14ac:dyDescent="0.2">
      <c r="A56" s="84">
        <v>2</v>
      </c>
      <c r="B56" s="84">
        <v>7</v>
      </c>
      <c r="C56" s="85"/>
      <c r="D56" s="534" t="s">
        <v>70</v>
      </c>
      <c r="E56" s="86"/>
      <c r="F56" s="460"/>
      <c r="G56" s="461"/>
      <c r="H56" s="462"/>
      <c r="I56" s="452" t="s">
        <v>673</v>
      </c>
      <c r="J56" s="462"/>
      <c r="K56" s="462"/>
      <c r="L56" s="463"/>
      <c r="M56" s="464"/>
      <c r="N56" s="87"/>
    </row>
    <row r="57" spans="1:14" x14ac:dyDescent="0.2">
      <c r="A57" s="84">
        <v>2</v>
      </c>
      <c r="B57" s="84">
        <v>7</v>
      </c>
      <c r="C57" s="85"/>
      <c r="D57" s="534" t="s">
        <v>71</v>
      </c>
      <c r="E57" s="86"/>
      <c r="F57" s="465"/>
      <c r="G57" s="466"/>
      <c r="H57" s="467"/>
      <c r="I57" s="452" t="s">
        <v>673</v>
      </c>
      <c r="J57" s="467"/>
      <c r="K57" s="467"/>
      <c r="L57" s="468"/>
      <c r="M57" s="469"/>
      <c r="N57" s="87"/>
    </row>
    <row r="58" spans="1:14" x14ac:dyDescent="0.2">
      <c r="A58" s="84">
        <v>2</v>
      </c>
      <c r="B58" s="84">
        <v>7</v>
      </c>
      <c r="C58" s="85"/>
      <c r="D58" s="534" t="s">
        <v>72</v>
      </c>
      <c r="E58" s="86"/>
      <c r="F58" s="465"/>
      <c r="G58" s="466"/>
      <c r="H58" s="467"/>
      <c r="I58" s="452" t="s">
        <v>673</v>
      </c>
      <c r="J58" s="467"/>
      <c r="K58" s="467"/>
      <c r="L58" s="468"/>
      <c r="M58" s="469"/>
      <c r="N58" s="87"/>
    </row>
    <row r="59" spans="1:14" x14ac:dyDescent="0.2">
      <c r="A59" s="84">
        <v>2</v>
      </c>
      <c r="B59" s="84">
        <v>7</v>
      </c>
      <c r="C59" s="85"/>
      <c r="D59" s="534" t="s">
        <v>73</v>
      </c>
      <c r="E59" s="86"/>
      <c r="F59" s="465"/>
      <c r="G59" s="466"/>
      <c r="H59" s="467"/>
      <c r="I59" s="452" t="s">
        <v>673</v>
      </c>
      <c r="J59" s="467"/>
      <c r="K59" s="467"/>
      <c r="L59" s="468"/>
      <c r="M59" s="469"/>
      <c r="N59" s="87"/>
    </row>
    <row r="60" spans="1:14" x14ac:dyDescent="0.2">
      <c r="A60" s="84">
        <v>2</v>
      </c>
      <c r="B60" s="84">
        <v>7</v>
      </c>
      <c r="C60" s="85"/>
      <c r="D60" s="534" t="s">
        <v>74</v>
      </c>
      <c r="E60" s="86"/>
      <c r="F60" s="465"/>
      <c r="G60" s="466"/>
      <c r="H60" s="467"/>
      <c r="I60" s="452" t="s">
        <v>673</v>
      </c>
      <c r="J60" s="467"/>
      <c r="K60" s="467"/>
      <c r="L60" s="468"/>
      <c r="M60" s="469"/>
      <c r="N60" s="87"/>
    </row>
    <row r="61" spans="1:14" x14ac:dyDescent="0.2">
      <c r="A61" s="84"/>
      <c r="B61" s="84"/>
      <c r="C61" s="85"/>
      <c r="D61" s="534" t="s">
        <v>75</v>
      </c>
      <c r="E61" s="86"/>
      <c r="F61" s="465"/>
      <c r="G61" s="466"/>
      <c r="H61" s="467"/>
      <c r="I61" s="452" t="s">
        <v>673</v>
      </c>
      <c r="J61" s="467"/>
      <c r="K61" s="467"/>
      <c r="L61" s="468"/>
      <c r="M61" s="469"/>
      <c r="N61" s="87"/>
    </row>
    <row r="62" spans="1:14" x14ac:dyDescent="0.2">
      <c r="A62" s="84"/>
      <c r="B62" s="84"/>
      <c r="C62" s="79"/>
      <c r="D62" s="534" t="s">
        <v>76</v>
      </c>
      <c r="E62" s="74"/>
      <c r="F62" s="451"/>
      <c r="G62" s="452"/>
      <c r="H62" s="452"/>
      <c r="I62" s="452" t="s">
        <v>673</v>
      </c>
      <c r="J62" s="452"/>
      <c r="K62" s="452"/>
      <c r="L62" s="452"/>
      <c r="M62" s="453"/>
      <c r="N62" s="75"/>
    </row>
    <row r="63" spans="1:14" x14ac:dyDescent="0.2">
      <c r="A63" s="84"/>
      <c r="B63" s="84"/>
      <c r="C63" s="92"/>
      <c r="D63" s="534" t="s">
        <v>77</v>
      </c>
      <c r="E63" s="74"/>
      <c r="F63" s="451"/>
      <c r="G63" s="452"/>
      <c r="H63" s="452"/>
      <c r="I63" s="452" t="s">
        <v>673</v>
      </c>
      <c r="J63" s="452"/>
      <c r="K63" s="452"/>
      <c r="L63" s="452"/>
      <c r="M63" s="453"/>
      <c r="N63" s="75"/>
    </row>
    <row r="64" spans="1:14" x14ac:dyDescent="0.2">
      <c r="A64" s="84">
        <v>3</v>
      </c>
      <c r="B64" s="84">
        <v>8</v>
      </c>
      <c r="C64" s="85"/>
      <c r="D64" s="534" t="s">
        <v>78</v>
      </c>
      <c r="E64" s="86"/>
      <c r="F64" s="460"/>
      <c r="G64" s="461"/>
      <c r="H64" s="462"/>
      <c r="I64" s="452" t="s">
        <v>673</v>
      </c>
      <c r="J64" s="462"/>
      <c r="K64" s="462"/>
      <c r="L64" s="463"/>
      <c r="M64" s="464"/>
      <c r="N64" s="87"/>
    </row>
    <row r="65" spans="1:14" x14ac:dyDescent="0.2">
      <c r="A65" s="84">
        <v>3</v>
      </c>
      <c r="B65" s="84">
        <v>8</v>
      </c>
      <c r="C65" s="85"/>
      <c r="D65" s="534" t="s">
        <v>79</v>
      </c>
      <c r="E65" s="86"/>
      <c r="F65" s="465"/>
      <c r="G65" s="466"/>
      <c r="H65" s="467"/>
      <c r="I65" s="452" t="s">
        <v>673</v>
      </c>
      <c r="J65" s="467"/>
      <c r="K65" s="467"/>
      <c r="L65" s="468"/>
      <c r="M65" s="469"/>
      <c r="N65" s="87"/>
    </row>
    <row r="66" spans="1:14" x14ac:dyDescent="0.2">
      <c r="A66" s="84">
        <v>3</v>
      </c>
      <c r="B66" s="84">
        <v>8</v>
      </c>
      <c r="C66" s="85"/>
      <c r="D66" s="534" t="s">
        <v>80</v>
      </c>
      <c r="E66" s="86"/>
      <c r="F66" s="465"/>
      <c r="G66" s="466"/>
      <c r="H66" s="467"/>
      <c r="I66" s="452" t="s">
        <v>673</v>
      </c>
      <c r="J66" s="467"/>
      <c r="K66" s="467"/>
      <c r="L66" s="468"/>
      <c r="M66" s="469"/>
      <c r="N66" s="87"/>
    </row>
    <row r="67" spans="1:14" x14ac:dyDescent="0.2">
      <c r="A67" s="84"/>
      <c r="B67" s="84"/>
      <c r="C67" s="85"/>
      <c r="D67" s="534" t="s">
        <v>81</v>
      </c>
      <c r="E67" s="74"/>
      <c r="F67" s="451"/>
      <c r="G67" s="452"/>
      <c r="H67" s="452"/>
      <c r="I67" s="452" t="s">
        <v>673</v>
      </c>
      <c r="J67" s="452"/>
      <c r="K67" s="452"/>
      <c r="L67" s="452"/>
      <c r="M67" s="453"/>
      <c r="N67" s="75"/>
    </row>
    <row r="68" spans="1:14" x14ac:dyDescent="0.2">
      <c r="A68" s="84">
        <v>3</v>
      </c>
      <c r="B68" s="84">
        <v>9</v>
      </c>
      <c r="C68" s="85"/>
      <c r="D68" s="534" t="s">
        <v>82</v>
      </c>
      <c r="E68" s="86"/>
      <c r="F68" s="465"/>
      <c r="G68" s="466"/>
      <c r="H68" s="467"/>
      <c r="I68" s="452" t="s">
        <v>673</v>
      </c>
      <c r="J68" s="467"/>
      <c r="K68" s="467"/>
      <c r="L68" s="468"/>
      <c r="M68" s="469"/>
      <c r="N68" s="87"/>
    </row>
    <row r="69" spans="1:14" x14ac:dyDescent="0.2">
      <c r="A69" s="84">
        <v>3</v>
      </c>
      <c r="B69" s="84">
        <v>9</v>
      </c>
      <c r="C69" s="85"/>
      <c r="D69" s="534" t="s">
        <v>83</v>
      </c>
      <c r="E69" s="86"/>
      <c r="F69" s="465"/>
      <c r="G69" s="466"/>
      <c r="H69" s="467"/>
      <c r="I69" s="452" t="s">
        <v>673</v>
      </c>
      <c r="J69" s="467"/>
      <c r="K69" s="467"/>
      <c r="L69" s="468"/>
      <c r="M69" s="469"/>
      <c r="N69" s="87"/>
    </row>
    <row r="70" spans="1:14" x14ac:dyDescent="0.2">
      <c r="A70" s="84">
        <v>3</v>
      </c>
      <c r="B70" s="84">
        <v>9</v>
      </c>
      <c r="C70" s="85"/>
      <c r="D70" s="534" t="s">
        <v>84</v>
      </c>
      <c r="E70" s="86"/>
      <c r="F70" s="465"/>
      <c r="G70" s="466"/>
      <c r="H70" s="467"/>
      <c r="I70" s="452" t="s">
        <v>673</v>
      </c>
      <c r="J70" s="467"/>
      <c r="K70" s="467"/>
      <c r="L70" s="468"/>
      <c r="M70" s="469"/>
      <c r="N70" s="87"/>
    </row>
    <row r="71" spans="1:14" x14ac:dyDescent="0.2">
      <c r="A71" s="84"/>
      <c r="B71" s="84"/>
      <c r="C71" s="85"/>
      <c r="D71" s="534" t="s">
        <v>85</v>
      </c>
      <c r="E71" s="74"/>
      <c r="F71" s="451"/>
      <c r="G71" s="452"/>
      <c r="H71" s="452"/>
      <c r="I71" s="452" t="s">
        <v>673</v>
      </c>
      <c r="J71" s="452"/>
      <c r="K71" s="452"/>
      <c r="L71" s="452"/>
      <c r="M71" s="453"/>
      <c r="N71" s="75"/>
    </row>
    <row r="72" spans="1:14" x14ac:dyDescent="0.2">
      <c r="A72" s="84">
        <v>3</v>
      </c>
      <c r="B72" s="84">
        <v>10</v>
      </c>
      <c r="C72" s="85"/>
      <c r="D72" s="534" t="s">
        <v>86</v>
      </c>
      <c r="E72" s="86"/>
      <c r="F72" s="465"/>
      <c r="G72" s="466"/>
      <c r="H72" s="467"/>
      <c r="I72" s="452" t="s">
        <v>673</v>
      </c>
      <c r="J72" s="467"/>
      <c r="K72" s="467"/>
      <c r="L72" s="468"/>
      <c r="M72" s="469"/>
      <c r="N72" s="87"/>
    </row>
    <row r="73" spans="1:14" x14ac:dyDescent="0.2">
      <c r="A73" s="84"/>
      <c r="B73" s="84"/>
      <c r="C73" s="85"/>
      <c r="D73" s="534" t="s">
        <v>87</v>
      </c>
      <c r="E73" s="74"/>
      <c r="F73" s="451"/>
      <c r="G73" s="452"/>
      <c r="H73" s="452"/>
      <c r="I73" s="452" t="s">
        <v>673</v>
      </c>
      <c r="J73" s="452"/>
      <c r="K73" s="452"/>
      <c r="L73" s="452"/>
      <c r="M73" s="453"/>
      <c r="N73" s="75"/>
    </row>
    <row r="74" spans="1:14" x14ac:dyDescent="0.2">
      <c r="A74" s="84">
        <v>3</v>
      </c>
      <c r="B74" s="84">
        <v>11</v>
      </c>
      <c r="C74" s="85"/>
      <c r="D74" s="534" t="s">
        <v>88</v>
      </c>
      <c r="E74" s="86"/>
      <c r="F74" s="460"/>
      <c r="G74" s="461"/>
      <c r="H74" s="462"/>
      <c r="I74" s="452" t="s">
        <v>673</v>
      </c>
      <c r="J74" s="462"/>
      <c r="K74" s="462"/>
      <c r="L74" s="463"/>
      <c r="M74" s="464"/>
      <c r="N74" s="87"/>
    </row>
    <row r="75" spans="1:14" x14ac:dyDescent="0.2">
      <c r="A75" s="84">
        <v>3</v>
      </c>
      <c r="B75" s="84">
        <v>11</v>
      </c>
      <c r="C75" s="85"/>
      <c r="D75" s="534" t="s">
        <v>89</v>
      </c>
      <c r="E75" s="86"/>
      <c r="F75" s="460"/>
      <c r="G75" s="461"/>
      <c r="H75" s="462"/>
      <c r="I75" s="452" t="s">
        <v>673</v>
      </c>
      <c r="J75" s="462"/>
      <c r="K75" s="462"/>
      <c r="L75" s="463"/>
      <c r="M75" s="464"/>
      <c r="N75" s="87"/>
    </row>
    <row r="76" spans="1:14" x14ac:dyDescent="0.2">
      <c r="A76" s="84">
        <v>3</v>
      </c>
      <c r="B76" s="84">
        <v>11</v>
      </c>
      <c r="C76" s="85"/>
      <c r="D76" s="534" t="s">
        <v>90</v>
      </c>
      <c r="E76" s="86"/>
      <c r="F76" s="460"/>
      <c r="G76" s="461"/>
      <c r="H76" s="462"/>
      <c r="I76" s="452" t="s">
        <v>673</v>
      </c>
      <c r="J76" s="462"/>
      <c r="K76" s="462"/>
      <c r="L76" s="463"/>
      <c r="M76" s="464"/>
      <c r="N76" s="87"/>
    </row>
    <row r="77" spans="1:14" x14ac:dyDescent="0.2">
      <c r="A77" s="84">
        <v>3</v>
      </c>
      <c r="B77" s="84"/>
      <c r="C77" s="85"/>
      <c r="D77" s="534" t="s">
        <v>91</v>
      </c>
      <c r="E77" s="86"/>
      <c r="F77" s="465"/>
      <c r="G77" s="466"/>
      <c r="H77" s="467"/>
      <c r="I77" s="452" t="s">
        <v>673</v>
      </c>
      <c r="J77" s="467"/>
      <c r="K77" s="467"/>
      <c r="L77" s="468"/>
      <c r="M77" s="469"/>
      <c r="N77" s="87"/>
    </row>
    <row r="78" spans="1:14" x14ac:dyDescent="0.2">
      <c r="A78" s="84"/>
      <c r="B78" s="84"/>
      <c r="C78" s="85"/>
      <c r="D78" s="534" t="s">
        <v>92</v>
      </c>
      <c r="E78" s="74"/>
      <c r="F78" s="451"/>
      <c r="G78" s="452"/>
      <c r="H78" s="452"/>
      <c r="I78" s="452" t="s">
        <v>673</v>
      </c>
      <c r="J78" s="452"/>
      <c r="K78" s="452"/>
      <c r="L78" s="452"/>
      <c r="M78" s="453"/>
      <c r="N78" s="75"/>
    </row>
    <row r="79" spans="1:14" x14ac:dyDescent="0.2">
      <c r="A79" s="84">
        <v>3</v>
      </c>
      <c r="B79" s="84">
        <v>12</v>
      </c>
      <c r="C79" s="85"/>
      <c r="D79" s="534" t="s">
        <v>93</v>
      </c>
      <c r="E79" s="86"/>
      <c r="F79" s="460"/>
      <c r="G79" s="473"/>
      <c r="H79" s="462"/>
      <c r="I79" s="452" t="s">
        <v>673</v>
      </c>
      <c r="J79" s="462"/>
      <c r="K79" s="462"/>
      <c r="L79" s="463"/>
      <c r="M79" s="464"/>
      <c r="N79" s="87"/>
    </row>
    <row r="80" spans="1:14" x14ac:dyDescent="0.2">
      <c r="A80" s="84">
        <v>3</v>
      </c>
      <c r="B80" s="84">
        <v>12</v>
      </c>
      <c r="C80" s="85"/>
      <c r="D80" s="534" t="s">
        <v>94</v>
      </c>
      <c r="E80" s="86"/>
      <c r="F80" s="460"/>
      <c r="G80" s="461"/>
      <c r="H80" s="462"/>
      <c r="I80" s="452" t="s">
        <v>673</v>
      </c>
      <c r="J80" s="462"/>
      <c r="K80" s="462"/>
      <c r="L80" s="463"/>
      <c r="M80" s="464"/>
      <c r="N80" s="87"/>
    </row>
    <row r="81" spans="1:14" ht="13.5" thickBot="1" x14ac:dyDescent="0.25">
      <c r="A81" s="84">
        <v>3</v>
      </c>
      <c r="B81" s="84">
        <v>12</v>
      </c>
      <c r="C81" s="85"/>
      <c r="D81" s="626" t="s">
        <v>95</v>
      </c>
      <c r="E81" s="90"/>
      <c r="F81" s="481"/>
      <c r="G81" s="482"/>
      <c r="H81" s="483"/>
      <c r="I81" s="976" t="s">
        <v>673</v>
      </c>
      <c r="J81" s="483"/>
      <c r="K81" s="483"/>
      <c r="L81" s="486"/>
      <c r="M81" s="487"/>
      <c r="N81" s="91"/>
    </row>
    <row r="82" spans="1:14" x14ac:dyDescent="0.2">
      <c r="A82" s="84">
        <v>3</v>
      </c>
      <c r="B82" s="84">
        <v>12</v>
      </c>
      <c r="C82" s="85"/>
      <c r="D82" s="98" t="s">
        <v>377</v>
      </c>
      <c r="E82" s="94"/>
      <c r="F82" s="95"/>
      <c r="G82" s="96"/>
      <c r="H82" s="97"/>
      <c r="I82" s="97"/>
      <c r="J82" s="97"/>
      <c r="K82" s="97"/>
      <c r="L82" s="95"/>
      <c r="M82" s="97"/>
      <c r="N82" s="94"/>
    </row>
    <row r="83" spans="1:14" ht="13.5" thickBot="1" x14ac:dyDescent="0.25">
      <c r="A83" s="84"/>
      <c r="B83" s="84"/>
      <c r="C83" s="88"/>
      <c r="D83" s="98" t="s">
        <v>620</v>
      </c>
      <c r="E83" s="94"/>
      <c r="F83" s="95"/>
      <c r="G83" s="96"/>
      <c r="H83" s="97"/>
      <c r="I83" s="97"/>
      <c r="J83" s="97"/>
      <c r="K83" s="97"/>
      <c r="L83" s="95"/>
      <c r="M83" s="97"/>
      <c r="N83" s="94"/>
    </row>
    <row r="84" spans="1:14" x14ac:dyDescent="0.2">
      <c r="A84" s="84"/>
      <c r="B84" s="84"/>
      <c r="C84" s="79"/>
      <c r="E84" s="101"/>
      <c r="F84" s="101"/>
      <c r="G84" s="101"/>
      <c r="H84" s="101"/>
      <c r="I84" s="101"/>
      <c r="J84" s="101"/>
      <c r="K84" s="101"/>
      <c r="L84" s="101"/>
      <c r="M84" s="101"/>
      <c r="N84" s="101"/>
    </row>
    <row r="85" spans="1:14" x14ac:dyDescent="0.2">
      <c r="A85" s="84"/>
      <c r="B85" s="84"/>
      <c r="C85" s="92"/>
      <c r="D85" s="102"/>
      <c r="E85" s="101"/>
      <c r="F85" s="101"/>
      <c r="G85" s="101"/>
      <c r="H85" s="101"/>
      <c r="I85" s="101"/>
      <c r="J85" s="101"/>
      <c r="K85" s="101"/>
      <c r="L85" s="101"/>
      <c r="M85" s="101"/>
      <c r="N85" s="101"/>
    </row>
    <row r="86" spans="1:14" x14ac:dyDescent="0.2">
      <c r="A86" s="84">
        <v>4</v>
      </c>
      <c r="B86" s="84">
        <v>13</v>
      </c>
      <c r="C86" s="85"/>
      <c r="D86" s="756"/>
      <c r="E86" s="94"/>
      <c r="F86" s="95"/>
      <c r="G86" s="96"/>
      <c r="H86" s="97"/>
      <c r="I86" s="97"/>
      <c r="J86" s="97"/>
      <c r="K86" s="97"/>
      <c r="L86" s="95"/>
      <c r="M86" s="97"/>
      <c r="N86" s="94"/>
    </row>
    <row r="87" spans="1:14" x14ac:dyDescent="0.2">
      <c r="A87" s="84">
        <v>4</v>
      </c>
      <c r="B87" s="84">
        <v>13</v>
      </c>
      <c r="C87" s="85"/>
      <c r="D87" s="681"/>
      <c r="E87" s="94"/>
      <c r="F87" s="95"/>
      <c r="G87" s="96"/>
      <c r="H87" s="97"/>
      <c r="I87" s="97"/>
      <c r="J87" s="97"/>
      <c r="K87" s="97"/>
      <c r="L87" s="95"/>
      <c r="M87" s="97"/>
      <c r="N87" s="94"/>
    </row>
    <row r="88" spans="1:14" ht="15.75" x14ac:dyDescent="0.25">
      <c r="A88" s="84"/>
      <c r="B88" s="84"/>
      <c r="C88" s="85"/>
      <c r="D88" s="755"/>
      <c r="E88" s="101"/>
      <c r="F88" s="101"/>
      <c r="G88" s="101"/>
      <c r="H88" s="101"/>
      <c r="I88" s="101"/>
      <c r="J88" s="101"/>
      <c r="K88" s="101"/>
      <c r="L88" s="101"/>
      <c r="M88" s="101"/>
      <c r="N88" s="101"/>
    </row>
    <row r="89" spans="1:14" x14ac:dyDescent="0.2">
      <c r="A89" s="84">
        <v>4</v>
      </c>
      <c r="B89" s="84">
        <v>15</v>
      </c>
      <c r="C89" s="85"/>
      <c r="D89" s="681"/>
      <c r="E89" s="94"/>
      <c r="F89" s="103"/>
      <c r="G89" s="104"/>
      <c r="H89" s="105"/>
      <c r="I89" s="105"/>
      <c r="J89" s="105"/>
      <c r="K89" s="105"/>
      <c r="L89" s="103"/>
      <c r="M89" s="105"/>
      <c r="N89" s="94"/>
    </row>
    <row r="90" spans="1:14" ht="15.75" x14ac:dyDescent="0.25">
      <c r="A90" s="84">
        <v>4</v>
      </c>
      <c r="B90" s="84">
        <v>15</v>
      </c>
      <c r="C90" s="85"/>
      <c r="D90" s="755"/>
      <c r="E90" s="94"/>
      <c r="F90" s="103"/>
      <c r="G90" s="104"/>
      <c r="H90" s="105"/>
      <c r="I90" s="105"/>
      <c r="J90" s="105"/>
      <c r="K90" s="105"/>
      <c r="L90" s="103"/>
      <c r="M90" s="105"/>
      <c r="N90" s="94"/>
    </row>
    <row r="91" spans="1:14" x14ac:dyDescent="0.2">
      <c r="A91" s="84">
        <v>4</v>
      </c>
      <c r="B91" s="84">
        <v>15</v>
      </c>
      <c r="C91" s="85"/>
      <c r="D91" s="681"/>
      <c r="E91" s="94"/>
      <c r="F91" s="95"/>
      <c r="G91" s="96"/>
      <c r="H91" s="97"/>
      <c r="I91" s="97"/>
      <c r="J91" s="97"/>
      <c r="K91" s="97"/>
      <c r="L91" s="95"/>
      <c r="M91" s="97"/>
      <c r="N91" s="94"/>
    </row>
    <row r="92" spans="1:14" x14ac:dyDescent="0.2">
      <c r="A92" s="84">
        <v>4</v>
      </c>
      <c r="B92" s="84">
        <v>15</v>
      </c>
      <c r="C92" s="85"/>
      <c r="D92" s="681"/>
      <c r="E92" s="94"/>
      <c r="F92" s="95"/>
      <c r="G92" s="96"/>
      <c r="H92" s="97"/>
      <c r="I92" s="97"/>
      <c r="J92" s="97"/>
      <c r="K92" s="97"/>
      <c r="L92" s="95"/>
      <c r="M92" s="97"/>
      <c r="N92" s="94"/>
    </row>
    <row r="93" spans="1:14" x14ac:dyDescent="0.2">
      <c r="A93" s="84">
        <v>4</v>
      </c>
      <c r="B93" s="84">
        <v>15</v>
      </c>
      <c r="C93" s="85"/>
      <c r="D93" s="681"/>
      <c r="E93" s="94"/>
      <c r="F93" s="95"/>
      <c r="G93" s="96"/>
      <c r="H93" s="97"/>
      <c r="I93" s="97"/>
      <c r="J93" s="97"/>
      <c r="K93" s="97"/>
      <c r="L93" s="95"/>
      <c r="M93" s="97"/>
      <c r="N93" s="94"/>
    </row>
    <row r="94" spans="1:14" x14ac:dyDescent="0.2">
      <c r="A94" s="84">
        <v>4</v>
      </c>
      <c r="B94" s="84">
        <v>15</v>
      </c>
      <c r="C94" s="85"/>
      <c r="D94" s="681"/>
      <c r="E94" s="94"/>
      <c r="F94" s="95"/>
      <c r="G94" s="96"/>
      <c r="H94" s="97"/>
      <c r="I94" s="97"/>
      <c r="J94" s="97"/>
      <c r="K94" s="97"/>
      <c r="L94" s="95"/>
      <c r="M94" s="97"/>
      <c r="N94" s="94"/>
    </row>
    <row r="95" spans="1:14" x14ac:dyDescent="0.2">
      <c r="A95" s="84"/>
      <c r="B95" s="84"/>
      <c r="C95" s="85"/>
      <c r="D95" s="681"/>
      <c r="E95" s="94"/>
      <c r="F95" s="95"/>
      <c r="G95" s="96"/>
      <c r="H95" s="97"/>
      <c r="I95" s="97"/>
      <c r="J95" s="97"/>
      <c r="K95" s="97"/>
      <c r="L95" s="95"/>
      <c r="M95" s="97"/>
      <c r="N95" s="94"/>
    </row>
    <row r="96" spans="1:14" x14ac:dyDescent="0.2">
      <c r="A96" s="84"/>
      <c r="B96" s="84"/>
      <c r="C96" s="79"/>
      <c r="D96" s="681"/>
      <c r="E96" s="101"/>
      <c r="F96" s="101"/>
      <c r="G96" s="101"/>
      <c r="H96" s="101"/>
      <c r="I96" s="101"/>
      <c r="J96" s="101"/>
      <c r="K96" s="101"/>
      <c r="L96" s="101"/>
      <c r="M96" s="101"/>
      <c r="N96" s="101"/>
    </row>
    <row r="97" spans="1:14" x14ac:dyDescent="0.2">
      <c r="A97" s="84"/>
      <c r="B97" s="84"/>
      <c r="C97" s="92"/>
      <c r="D97" s="681"/>
      <c r="E97" s="101"/>
      <c r="F97" s="101"/>
      <c r="G97" s="101"/>
      <c r="H97" s="101"/>
      <c r="I97" s="101"/>
      <c r="J97" s="101"/>
      <c r="K97" s="101"/>
      <c r="L97" s="101"/>
      <c r="M97" s="101"/>
      <c r="N97" s="101"/>
    </row>
    <row r="98" spans="1:14" x14ac:dyDescent="0.2">
      <c r="A98" s="84">
        <v>5</v>
      </c>
      <c r="B98" s="84">
        <v>16</v>
      </c>
      <c r="C98" s="85"/>
      <c r="D98" s="681"/>
      <c r="E98" s="94"/>
      <c r="F98" s="95"/>
      <c r="G98" s="96"/>
      <c r="H98" s="97"/>
      <c r="I98" s="97"/>
      <c r="J98" s="97"/>
      <c r="K98" s="97"/>
      <c r="L98" s="95"/>
      <c r="M98" s="97"/>
      <c r="N98" s="94"/>
    </row>
    <row r="99" spans="1:14" x14ac:dyDescent="0.2">
      <c r="A99" s="84">
        <v>5</v>
      </c>
      <c r="B99" s="84">
        <v>16</v>
      </c>
      <c r="C99" s="85"/>
      <c r="D99" s="681"/>
      <c r="E99" s="94"/>
      <c r="F99" s="95"/>
      <c r="G99" s="96"/>
      <c r="H99" s="97"/>
      <c r="I99" s="97"/>
      <c r="J99" s="97"/>
      <c r="K99" s="97"/>
      <c r="L99" s="95"/>
      <c r="M99" s="97"/>
      <c r="N99" s="94"/>
    </row>
    <row r="100" spans="1:14" x14ac:dyDescent="0.2">
      <c r="A100" s="84">
        <v>5</v>
      </c>
      <c r="B100" s="84">
        <v>16</v>
      </c>
      <c r="C100" s="85"/>
      <c r="D100" s="681"/>
      <c r="E100" s="94"/>
      <c r="F100" s="103"/>
      <c r="G100" s="104"/>
      <c r="H100" s="105"/>
      <c r="I100" s="105"/>
      <c r="J100" s="105"/>
      <c r="K100" s="105"/>
      <c r="L100" s="103"/>
      <c r="M100" s="105"/>
      <c r="N100" s="94"/>
    </row>
    <row r="101" spans="1:14" x14ac:dyDescent="0.2">
      <c r="A101" s="84"/>
      <c r="B101" s="84"/>
      <c r="C101" s="85"/>
      <c r="D101" s="681"/>
      <c r="E101" s="101"/>
      <c r="F101" s="101"/>
      <c r="G101" s="101"/>
      <c r="H101" s="101"/>
      <c r="I101" s="101"/>
      <c r="J101" s="101"/>
      <c r="K101" s="101"/>
      <c r="L101" s="101"/>
      <c r="M101" s="101"/>
      <c r="N101" s="101"/>
    </row>
    <row r="102" spans="1:14" x14ac:dyDescent="0.2">
      <c r="A102" s="84">
        <v>5</v>
      </c>
      <c r="B102" s="84">
        <v>17</v>
      </c>
      <c r="C102" s="85"/>
      <c r="D102" s="681"/>
      <c r="E102" s="94"/>
      <c r="F102" s="95"/>
      <c r="G102" s="96"/>
      <c r="H102" s="97"/>
      <c r="I102" s="97"/>
      <c r="J102" s="97"/>
      <c r="K102" s="97"/>
      <c r="L102" s="95"/>
      <c r="M102" s="97"/>
      <c r="N102" s="94"/>
    </row>
    <row r="103" spans="1:14" x14ac:dyDescent="0.2">
      <c r="A103" s="84"/>
      <c r="B103" s="84"/>
      <c r="C103" s="85"/>
      <c r="D103" s="756"/>
      <c r="E103" s="101"/>
      <c r="F103" s="101"/>
      <c r="G103" s="101"/>
      <c r="H103" s="101"/>
      <c r="I103" s="101"/>
      <c r="J103" s="101"/>
      <c r="K103" s="101"/>
      <c r="L103" s="101"/>
      <c r="M103" s="101"/>
      <c r="N103" s="101"/>
    </row>
    <row r="104" spans="1:14" ht="13.5" thickBot="1" x14ac:dyDescent="0.25">
      <c r="A104" s="84">
        <v>5</v>
      </c>
      <c r="B104" s="84">
        <v>18</v>
      </c>
      <c r="C104" s="88"/>
      <c r="D104" s="681"/>
      <c r="E104" s="94"/>
      <c r="F104" s="103"/>
      <c r="G104" s="104"/>
      <c r="H104" s="105"/>
      <c r="I104" s="105"/>
      <c r="J104" s="105"/>
      <c r="K104" s="105"/>
      <c r="L104" s="103"/>
      <c r="M104" s="105"/>
      <c r="N104" s="94"/>
    </row>
    <row r="105" spans="1:14" x14ac:dyDescent="0.2">
      <c r="C105" s="93" t="s">
        <v>147</v>
      </c>
      <c r="D105" s="681"/>
      <c r="E105" s="106"/>
      <c r="F105" s="106"/>
      <c r="G105" s="106"/>
      <c r="H105" s="106"/>
      <c r="I105" s="106"/>
      <c r="J105" s="106"/>
      <c r="K105" s="106"/>
      <c r="L105" s="106"/>
      <c r="M105" s="106"/>
      <c r="N105" s="106"/>
    </row>
    <row r="106" spans="1:14" x14ac:dyDescent="0.2">
      <c r="C106" s="98" t="s">
        <v>148</v>
      </c>
      <c r="D106" s="681"/>
    </row>
    <row r="107" spans="1:14" x14ac:dyDescent="0.2">
      <c r="C107" s="98"/>
      <c r="D107" s="681"/>
    </row>
  </sheetData>
  <mergeCells count="7">
    <mergeCell ref="P2:AA2"/>
    <mergeCell ref="P3:AA3"/>
    <mergeCell ref="C5:C6"/>
    <mergeCell ref="D5:D6"/>
    <mergeCell ref="E5:E6"/>
    <mergeCell ref="F5:M5"/>
    <mergeCell ref="N5:N6"/>
  </mergeCells>
  <pageMargins left="0.39370078740157483" right="0.39370078740157483" top="0.39370078740157483" bottom="0.39370078740157483" header="0.19685039370078741" footer="0.51181102362204722"/>
  <pageSetup paperSize="119" scale="90" orientation="landscape" r:id="rId1"/>
  <rowBreaks count="1" manualBreakCount="1">
    <brk id="44" min="3"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5"/>
  <sheetViews>
    <sheetView zoomScaleNormal="100" zoomScaleSheetLayoutView="75" workbookViewId="0">
      <pane xSplit="1" ySplit="7" topLeftCell="B8" activePane="bottomRight" state="frozen"/>
      <selection activeCell="B1" sqref="B1"/>
      <selection pane="topRight" activeCell="B1" sqref="B1"/>
      <selection pane="bottomLeft" activeCell="B1" sqref="B1"/>
      <selection pane="bottomRight" activeCell="J24" sqref="J24"/>
    </sheetView>
  </sheetViews>
  <sheetFormatPr baseColWidth="10" defaultColWidth="11.42578125" defaultRowHeight="12.75" x14ac:dyDescent="0.2"/>
  <cols>
    <col min="1" max="1" width="22" style="274" customWidth="1"/>
    <col min="2" max="2" width="10.140625" style="273" customWidth="1"/>
    <col min="3" max="4" width="8.85546875" style="274" customWidth="1"/>
    <col min="5" max="5" width="7.85546875" style="274" customWidth="1"/>
    <col min="6" max="6" width="9.28515625" style="274" customWidth="1"/>
    <col min="7" max="7" width="7.5703125" style="273" customWidth="1"/>
    <col min="8" max="8" width="9.140625" style="274" customWidth="1"/>
    <col min="9" max="10" width="7.5703125" style="274" customWidth="1"/>
    <col min="11" max="11" width="10.42578125" style="274" customWidth="1"/>
    <col min="12" max="12" width="7.5703125" style="274" customWidth="1"/>
    <col min="13" max="13" width="8.28515625" style="274" customWidth="1"/>
    <col min="14" max="14" width="7.85546875" style="274" customWidth="1"/>
    <col min="15" max="15" width="9.7109375" style="274" customWidth="1"/>
    <col min="16" max="16" width="8.42578125" style="274" customWidth="1"/>
    <col min="17" max="17" width="7.85546875" style="275" customWidth="1"/>
    <col min="18" max="18" width="8.140625" style="275" customWidth="1"/>
    <col min="19" max="16384" width="11.42578125" style="34"/>
  </cols>
  <sheetData>
    <row r="1" spans="1:19" s="221" customFormat="1" ht="15" customHeight="1" x14ac:dyDescent="0.2">
      <c r="A1" s="41" t="s">
        <v>349</v>
      </c>
      <c r="B1" s="40"/>
      <c r="C1" s="40"/>
      <c r="D1" s="40"/>
      <c r="E1" s="40"/>
      <c r="F1" s="40"/>
      <c r="G1" s="40"/>
      <c r="H1" s="40"/>
      <c r="I1" s="40"/>
      <c r="J1" s="40"/>
      <c r="K1" s="40"/>
      <c r="L1" s="40"/>
      <c r="M1" s="40"/>
      <c r="N1" s="40"/>
      <c r="O1" s="40"/>
      <c r="P1" s="40"/>
      <c r="Q1" s="40"/>
      <c r="R1" s="220" t="s">
        <v>613</v>
      </c>
    </row>
    <row r="2" spans="1:19" s="223" customFormat="1" ht="18.75" customHeight="1" x14ac:dyDescent="0.2">
      <c r="A2" s="536" t="s">
        <v>210</v>
      </c>
      <c r="B2" s="222"/>
      <c r="C2" s="222"/>
      <c r="D2" s="222"/>
      <c r="E2" s="222"/>
      <c r="F2" s="222"/>
      <c r="G2" s="222"/>
      <c r="H2" s="222"/>
      <c r="I2" s="222"/>
      <c r="J2" s="222"/>
      <c r="K2" s="222"/>
      <c r="L2" s="222"/>
      <c r="M2" s="222"/>
      <c r="N2" s="222"/>
      <c r="O2" s="222"/>
      <c r="P2" s="41"/>
      <c r="Q2" s="41"/>
      <c r="R2" s="222"/>
    </row>
    <row r="3" spans="1:19" s="225" customFormat="1" ht="15.75" customHeight="1" thickBot="1" x14ac:dyDescent="0.25">
      <c r="A3" s="536">
        <v>2015</v>
      </c>
      <c r="B3" s="41"/>
      <c r="C3" s="41"/>
      <c r="D3" s="41"/>
      <c r="E3" s="41"/>
      <c r="F3" s="41"/>
      <c r="G3" s="41"/>
      <c r="H3" s="41"/>
      <c r="I3" s="41"/>
      <c r="J3" s="41"/>
      <c r="K3" s="41"/>
      <c r="L3" s="41"/>
      <c r="M3" s="41"/>
      <c r="N3" s="41"/>
      <c r="O3" s="41"/>
      <c r="P3" s="41"/>
      <c r="Q3" s="41"/>
      <c r="R3" s="224"/>
    </row>
    <row r="4" spans="1:19" s="232" customFormat="1" ht="14.1" customHeight="1" x14ac:dyDescent="0.2">
      <c r="A4" s="226"/>
      <c r="B4" s="892" t="s">
        <v>211</v>
      </c>
      <c r="C4" s="892"/>
      <c r="D4" s="892"/>
      <c r="E4" s="893"/>
      <c r="F4" s="227" t="s">
        <v>212</v>
      </c>
      <c r="G4" s="228" t="s">
        <v>213</v>
      </c>
      <c r="H4" s="229"/>
      <c r="I4" s="230"/>
      <c r="J4" s="230"/>
      <c r="K4" s="230"/>
      <c r="L4" s="229"/>
      <c r="M4" s="230"/>
      <c r="N4" s="230"/>
      <c r="O4" s="230"/>
      <c r="P4" s="230"/>
      <c r="Q4" s="230"/>
      <c r="R4" s="231"/>
    </row>
    <row r="5" spans="1:19" s="232" customFormat="1" ht="14.1" customHeight="1" x14ac:dyDescent="0.2">
      <c r="A5" s="233"/>
      <c r="B5" s="234"/>
      <c r="C5" s="979"/>
      <c r="D5" s="979" t="s">
        <v>214</v>
      </c>
      <c r="E5" s="980" t="s">
        <v>11</v>
      </c>
      <c r="F5" s="981"/>
      <c r="G5" s="982" t="s">
        <v>381</v>
      </c>
      <c r="H5" s="983"/>
      <c r="I5" s="983"/>
      <c r="J5" s="983"/>
      <c r="K5" s="983"/>
      <c r="L5" s="984"/>
      <c r="M5" s="985"/>
      <c r="N5" s="986"/>
      <c r="O5" s="235"/>
      <c r="P5" s="236" t="s">
        <v>215</v>
      </c>
      <c r="Q5" s="237" t="s">
        <v>378</v>
      </c>
      <c r="R5" s="238"/>
    </row>
    <row r="6" spans="1:19" s="232" customFormat="1" ht="14.1" customHeight="1" x14ac:dyDescent="0.2">
      <c r="A6" s="239" t="s">
        <v>5</v>
      </c>
      <c r="B6" s="240"/>
      <c r="C6" s="987"/>
      <c r="D6" s="987" t="s">
        <v>216</v>
      </c>
      <c r="E6" s="988" t="s">
        <v>217</v>
      </c>
      <c r="F6" s="989" t="s">
        <v>218</v>
      </c>
      <c r="G6" s="990"/>
      <c r="H6" s="991" t="s">
        <v>9</v>
      </c>
      <c r="I6" s="992"/>
      <c r="J6" s="991" t="s">
        <v>10</v>
      </c>
      <c r="K6" s="991" t="s">
        <v>219</v>
      </c>
      <c r="L6" s="993"/>
      <c r="M6" s="994" t="s">
        <v>220</v>
      </c>
      <c r="N6" s="989"/>
      <c r="O6" s="241" t="s">
        <v>221</v>
      </c>
      <c r="P6" s="242" t="s">
        <v>222</v>
      </c>
      <c r="Q6" s="243"/>
      <c r="R6" s="244" t="s">
        <v>223</v>
      </c>
    </row>
    <row r="7" spans="1:19" s="232" customFormat="1" ht="14.1" customHeight="1" thickBot="1" x14ac:dyDescent="0.25">
      <c r="A7" s="245"/>
      <c r="B7" s="246" t="s">
        <v>13</v>
      </c>
      <c r="C7" s="995" t="s">
        <v>6</v>
      </c>
      <c r="D7" s="995" t="s">
        <v>224</v>
      </c>
      <c r="E7" s="996" t="s">
        <v>225</v>
      </c>
      <c r="F7" s="997" t="s">
        <v>226</v>
      </c>
      <c r="G7" s="998" t="s">
        <v>137</v>
      </c>
      <c r="H7" s="995" t="s">
        <v>17</v>
      </c>
      <c r="I7" s="995" t="s">
        <v>227</v>
      </c>
      <c r="J7" s="995" t="s">
        <v>18</v>
      </c>
      <c r="K7" s="995" t="s">
        <v>228</v>
      </c>
      <c r="L7" s="999" t="s">
        <v>20</v>
      </c>
      <c r="M7" s="1000" t="s">
        <v>229</v>
      </c>
      <c r="N7" s="997" t="s">
        <v>230</v>
      </c>
      <c r="O7" s="247" t="s">
        <v>231</v>
      </c>
      <c r="P7" s="248" t="s">
        <v>232</v>
      </c>
      <c r="Q7" s="249" t="s">
        <v>233</v>
      </c>
      <c r="R7" s="250" t="s">
        <v>234</v>
      </c>
    </row>
    <row r="8" spans="1:19" s="261" customFormat="1" ht="6.75" customHeight="1" x14ac:dyDescent="0.15">
      <c r="A8" s="251"/>
      <c r="B8" s="252"/>
      <c r="C8" s="253"/>
      <c r="D8" s="253"/>
      <c r="E8" s="254"/>
      <c r="F8" s="255"/>
      <c r="G8" s="256"/>
      <c r="H8" s="253"/>
      <c r="I8" s="253"/>
      <c r="J8" s="253"/>
      <c r="K8" s="253"/>
      <c r="L8" s="257"/>
      <c r="M8" s="256"/>
      <c r="N8" s="255"/>
      <c r="O8" s="255"/>
      <c r="P8" s="258"/>
      <c r="Q8" s="259"/>
      <c r="R8" s="260"/>
    </row>
    <row r="9" spans="1:19" s="673" customFormat="1" ht="14.25" customHeight="1" x14ac:dyDescent="0.25">
      <c r="A9" s="21" t="s">
        <v>23</v>
      </c>
      <c r="B9" s="661">
        <f>SUM(B11:B82)</f>
        <v>1107959</v>
      </c>
      <c r="C9" s="662"/>
      <c r="D9" s="662"/>
      <c r="E9" s="663"/>
      <c r="F9" s="664"/>
      <c r="G9" s="665">
        <f>SUM(G11:G82)</f>
        <v>13063</v>
      </c>
      <c r="H9" s="662"/>
      <c r="I9" s="662"/>
      <c r="J9" s="662"/>
      <c r="K9" s="662"/>
      <c r="L9" s="666"/>
      <c r="M9" s="667"/>
      <c r="N9" s="668"/>
      <c r="O9" s="669">
        <f>SUM(O12:O82)</f>
        <v>1177</v>
      </c>
      <c r="P9" s="670">
        <f>SUM(P12:P82)</f>
        <v>162</v>
      </c>
      <c r="Q9" s="671">
        <f>SUM(Q12:Q82)</f>
        <v>391</v>
      </c>
      <c r="R9" s="672">
        <f>SUM(R12:R82)</f>
        <v>361</v>
      </c>
    </row>
    <row r="10" spans="1:19" s="270" customFormat="1" ht="6.75" customHeight="1" x14ac:dyDescent="0.3">
      <c r="A10" s="262"/>
      <c r="B10" s="263"/>
      <c r="C10" s="264"/>
      <c r="D10" s="264"/>
      <c r="E10" s="265"/>
      <c r="F10" s="266"/>
      <c r="G10" s="267"/>
      <c r="H10" s="264"/>
      <c r="I10" s="264"/>
      <c r="J10" s="264"/>
      <c r="K10" s="264"/>
      <c r="L10" s="268"/>
      <c r="M10" s="267"/>
      <c r="N10" s="263"/>
      <c r="O10" s="266"/>
      <c r="P10" s="266"/>
      <c r="Q10" s="263"/>
      <c r="R10" s="269"/>
    </row>
    <row r="11" spans="1:19" s="20" customFormat="1" x14ac:dyDescent="0.2">
      <c r="A11" s="534" t="s">
        <v>24</v>
      </c>
      <c r="B11" s="674">
        <f t="shared" ref="B11:B54" si="0">SUM(C11:E11)</f>
        <v>0</v>
      </c>
      <c r="C11" s="645">
        <v>0</v>
      </c>
      <c r="D11" s="615">
        <v>0</v>
      </c>
      <c r="E11" s="624">
        <v>0</v>
      </c>
      <c r="F11" s="643">
        <v>0</v>
      </c>
      <c r="G11" s="161">
        <f t="shared" ref="G11:G54" si="1">SUM(H11:L11)</f>
        <v>0</v>
      </c>
      <c r="H11" s="615">
        <v>0</v>
      </c>
      <c r="I11" s="615">
        <v>0</v>
      </c>
      <c r="J11" s="615">
        <v>0</v>
      </c>
      <c r="K11" s="615">
        <v>0</v>
      </c>
      <c r="L11" s="623">
        <v>0</v>
      </c>
      <c r="M11" s="623">
        <v>0</v>
      </c>
      <c r="N11" s="161">
        <v>0</v>
      </c>
      <c r="O11" s="643">
        <v>0</v>
      </c>
      <c r="P11" s="643">
        <v>0</v>
      </c>
      <c r="Q11" s="643">
        <v>0</v>
      </c>
      <c r="R11" s="643">
        <v>0</v>
      </c>
      <c r="S11" s="50"/>
    </row>
    <row r="12" spans="1:19" s="20" customFormat="1" x14ac:dyDescent="0.2">
      <c r="A12" s="534" t="s">
        <v>25</v>
      </c>
      <c r="B12" s="674">
        <f t="shared" si="0"/>
        <v>9200</v>
      </c>
      <c r="C12" s="645">
        <v>9200</v>
      </c>
      <c r="D12" s="615">
        <v>0</v>
      </c>
      <c r="E12" s="624">
        <v>0</v>
      </c>
      <c r="F12" s="643">
        <v>0</v>
      </c>
      <c r="G12" s="161">
        <f t="shared" si="1"/>
        <v>0</v>
      </c>
      <c r="H12" s="615">
        <v>0</v>
      </c>
      <c r="I12" s="615">
        <v>0</v>
      </c>
      <c r="J12" s="615">
        <v>0</v>
      </c>
      <c r="K12" s="615">
        <v>0</v>
      </c>
      <c r="L12" s="623">
        <v>0</v>
      </c>
      <c r="M12" s="623">
        <v>0</v>
      </c>
      <c r="N12" s="161">
        <v>0</v>
      </c>
      <c r="O12" s="643">
        <v>0</v>
      </c>
      <c r="P12" s="643">
        <v>0</v>
      </c>
      <c r="Q12" s="622">
        <v>3</v>
      </c>
      <c r="R12" s="675">
        <v>3</v>
      </c>
      <c r="S12" s="50"/>
    </row>
    <row r="13" spans="1:19" s="20" customFormat="1" x14ac:dyDescent="0.2">
      <c r="A13" s="534" t="s">
        <v>26</v>
      </c>
      <c r="B13" s="674">
        <f t="shared" si="0"/>
        <v>3775</v>
      </c>
      <c r="C13" s="831">
        <v>3775</v>
      </c>
      <c r="D13" s="615">
        <v>0</v>
      </c>
      <c r="E13" s="624">
        <v>0</v>
      </c>
      <c r="F13" s="643">
        <v>0</v>
      </c>
      <c r="G13" s="161">
        <f t="shared" si="1"/>
        <v>0</v>
      </c>
      <c r="H13" s="615">
        <v>0</v>
      </c>
      <c r="I13" s="615">
        <v>0</v>
      </c>
      <c r="J13" s="615">
        <v>0</v>
      </c>
      <c r="K13" s="645">
        <v>0</v>
      </c>
      <c r="L13" s="623">
        <v>0</v>
      </c>
      <c r="M13" s="623">
        <v>0</v>
      </c>
      <c r="N13" s="161">
        <v>0</v>
      </c>
      <c r="O13" s="643">
        <v>0</v>
      </c>
      <c r="P13" s="643">
        <v>0</v>
      </c>
      <c r="Q13" s="643">
        <v>0</v>
      </c>
      <c r="R13" s="643">
        <v>0</v>
      </c>
      <c r="S13" s="50"/>
    </row>
    <row r="14" spans="1:19" s="20" customFormat="1" x14ac:dyDescent="0.2">
      <c r="A14" s="534" t="s">
        <v>27</v>
      </c>
      <c r="B14" s="674">
        <f t="shared" si="0"/>
        <v>2235</v>
      </c>
      <c r="C14" s="645">
        <v>2235</v>
      </c>
      <c r="D14" s="615">
        <v>0</v>
      </c>
      <c r="E14" s="624">
        <v>0</v>
      </c>
      <c r="F14" s="643">
        <v>0</v>
      </c>
      <c r="G14" s="161">
        <f t="shared" si="1"/>
        <v>0</v>
      </c>
      <c r="H14" s="615">
        <v>0</v>
      </c>
      <c r="I14" s="615">
        <v>0</v>
      </c>
      <c r="J14" s="615">
        <v>0</v>
      </c>
      <c r="K14" s="645">
        <v>0</v>
      </c>
      <c r="L14" s="623">
        <v>0</v>
      </c>
      <c r="M14" s="623">
        <v>0</v>
      </c>
      <c r="N14" s="161">
        <v>0</v>
      </c>
      <c r="O14" s="643">
        <v>0</v>
      </c>
      <c r="P14" s="643">
        <v>0</v>
      </c>
      <c r="Q14" s="643">
        <v>0</v>
      </c>
      <c r="R14" s="643">
        <v>0</v>
      </c>
      <c r="S14" s="50"/>
    </row>
    <row r="15" spans="1:19" s="20" customFormat="1" x14ac:dyDescent="0.2">
      <c r="A15" s="534" t="s">
        <v>28</v>
      </c>
      <c r="B15" s="674">
        <f t="shared" si="0"/>
        <v>0</v>
      </c>
      <c r="C15" s="645">
        <v>0</v>
      </c>
      <c r="D15" s="615">
        <v>0</v>
      </c>
      <c r="E15" s="624">
        <v>0</v>
      </c>
      <c r="F15" s="643">
        <v>0</v>
      </c>
      <c r="G15" s="161">
        <f t="shared" si="1"/>
        <v>0</v>
      </c>
      <c r="H15" s="615">
        <v>0</v>
      </c>
      <c r="I15" s="615">
        <v>0</v>
      </c>
      <c r="J15" s="615">
        <v>0</v>
      </c>
      <c r="K15" s="645">
        <v>0</v>
      </c>
      <c r="L15" s="623">
        <v>0</v>
      </c>
      <c r="M15" s="623">
        <v>0</v>
      </c>
      <c r="N15" s="161">
        <v>0</v>
      </c>
      <c r="O15" s="643">
        <v>0</v>
      </c>
      <c r="P15" s="643">
        <v>0</v>
      </c>
      <c r="Q15" s="643">
        <v>0</v>
      </c>
      <c r="R15" s="643">
        <v>0</v>
      </c>
      <c r="S15" s="50"/>
    </row>
    <row r="16" spans="1:19" s="20" customFormat="1" x14ac:dyDescent="0.2">
      <c r="A16" s="534" t="s">
        <v>29</v>
      </c>
      <c r="B16" s="674">
        <f t="shared" si="0"/>
        <v>0</v>
      </c>
      <c r="C16" s="645">
        <v>0</v>
      </c>
      <c r="D16" s="615">
        <v>0</v>
      </c>
      <c r="E16" s="624">
        <v>0</v>
      </c>
      <c r="F16" s="643">
        <v>0</v>
      </c>
      <c r="G16" s="161">
        <f t="shared" si="1"/>
        <v>0</v>
      </c>
      <c r="H16" s="615">
        <v>0</v>
      </c>
      <c r="I16" s="615">
        <v>0</v>
      </c>
      <c r="J16" s="615">
        <v>0</v>
      </c>
      <c r="K16" s="645">
        <v>0</v>
      </c>
      <c r="L16" s="623">
        <v>0</v>
      </c>
      <c r="M16" s="623">
        <v>0</v>
      </c>
      <c r="N16" s="161">
        <v>0</v>
      </c>
      <c r="O16" s="643">
        <v>0</v>
      </c>
      <c r="P16" s="643">
        <v>0</v>
      </c>
      <c r="Q16" s="643">
        <v>0</v>
      </c>
      <c r="R16" s="643">
        <v>0</v>
      </c>
      <c r="S16" s="50"/>
    </row>
    <row r="17" spans="1:19" s="20" customFormat="1" x14ac:dyDescent="0.2">
      <c r="A17" s="534" t="s">
        <v>30</v>
      </c>
      <c r="B17" s="674">
        <f t="shared" si="0"/>
        <v>0</v>
      </c>
      <c r="C17" s="645">
        <v>0</v>
      </c>
      <c r="D17" s="615">
        <v>0</v>
      </c>
      <c r="E17" s="624">
        <v>0</v>
      </c>
      <c r="F17" s="643">
        <v>0</v>
      </c>
      <c r="G17" s="161">
        <f t="shared" si="1"/>
        <v>0</v>
      </c>
      <c r="H17" s="615">
        <v>0</v>
      </c>
      <c r="I17" s="615">
        <v>0</v>
      </c>
      <c r="J17" s="615">
        <v>0</v>
      </c>
      <c r="K17" s="645">
        <v>0</v>
      </c>
      <c r="L17" s="623">
        <v>0</v>
      </c>
      <c r="M17" s="623">
        <v>0</v>
      </c>
      <c r="N17" s="161">
        <v>0</v>
      </c>
      <c r="O17" s="643">
        <v>0</v>
      </c>
      <c r="P17" s="643">
        <v>0</v>
      </c>
      <c r="Q17" s="643">
        <v>0</v>
      </c>
      <c r="R17" s="643">
        <v>0</v>
      </c>
      <c r="S17" s="50"/>
    </row>
    <row r="18" spans="1:19" s="20" customFormat="1" x14ac:dyDescent="0.2">
      <c r="A18" s="534" t="s">
        <v>31</v>
      </c>
      <c r="B18" s="674">
        <f t="shared" si="0"/>
        <v>0</v>
      </c>
      <c r="C18" s="645">
        <v>0</v>
      </c>
      <c r="D18" s="615">
        <v>0</v>
      </c>
      <c r="E18" s="624">
        <v>0</v>
      </c>
      <c r="F18" s="643">
        <v>0</v>
      </c>
      <c r="G18" s="161">
        <f t="shared" si="1"/>
        <v>0</v>
      </c>
      <c r="H18" s="615">
        <v>0</v>
      </c>
      <c r="I18" s="615">
        <v>0</v>
      </c>
      <c r="J18" s="615">
        <v>0</v>
      </c>
      <c r="K18" s="645">
        <v>0</v>
      </c>
      <c r="L18" s="623">
        <v>0</v>
      </c>
      <c r="M18" s="623">
        <v>0</v>
      </c>
      <c r="N18" s="161">
        <v>0</v>
      </c>
      <c r="O18" s="643">
        <v>0</v>
      </c>
      <c r="P18" s="643">
        <v>0</v>
      </c>
      <c r="Q18" s="643">
        <v>0</v>
      </c>
      <c r="R18" s="643">
        <v>0</v>
      </c>
      <c r="S18" s="50"/>
    </row>
    <row r="19" spans="1:19" s="20" customFormat="1" x14ac:dyDescent="0.2">
      <c r="A19" s="534" t="s">
        <v>32</v>
      </c>
      <c r="B19" s="674">
        <f t="shared" si="0"/>
        <v>0</v>
      </c>
      <c r="C19" s="645">
        <v>0</v>
      </c>
      <c r="D19" s="615">
        <v>0</v>
      </c>
      <c r="E19" s="624">
        <v>0</v>
      </c>
      <c r="F19" s="643">
        <v>0</v>
      </c>
      <c r="G19" s="161">
        <f t="shared" si="1"/>
        <v>0</v>
      </c>
      <c r="H19" s="615">
        <v>0</v>
      </c>
      <c r="I19" s="615">
        <v>0</v>
      </c>
      <c r="J19" s="615">
        <v>0</v>
      </c>
      <c r="K19" s="645">
        <v>0</v>
      </c>
      <c r="L19" s="623">
        <v>0</v>
      </c>
      <c r="M19" s="623">
        <v>0</v>
      </c>
      <c r="N19" s="161">
        <v>0</v>
      </c>
      <c r="O19" s="643">
        <v>0</v>
      </c>
      <c r="P19" s="643">
        <v>0</v>
      </c>
      <c r="Q19" s="643">
        <v>0</v>
      </c>
      <c r="R19" s="643">
        <v>0</v>
      </c>
      <c r="S19" s="50"/>
    </row>
    <row r="20" spans="1:19" s="20" customFormat="1" x14ac:dyDescent="0.2">
      <c r="A20" s="534" t="s">
        <v>33</v>
      </c>
      <c r="B20" s="674">
        <f t="shared" si="0"/>
        <v>0</v>
      </c>
      <c r="C20" s="645">
        <v>0</v>
      </c>
      <c r="D20" s="615">
        <v>0</v>
      </c>
      <c r="E20" s="624">
        <v>0</v>
      </c>
      <c r="F20" s="643">
        <v>0</v>
      </c>
      <c r="G20" s="161">
        <f t="shared" si="1"/>
        <v>0</v>
      </c>
      <c r="H20" s="615">
        <v>0</v>
      </c>
      <c r="I20" s="615">
        <v>0</v>
      </c>
      <c r="J20" s="615">
        <v>0</v>
      </c>
      <c r="K20" s="645">
        <v>0</v>
      </c>
      <c r="L20" s="623">
        <v>0</v>
      </c>
      <c r="M20" s="623">
        <v>0</v>
      </c>
      <c r="N20" s="161">
        <v>0</v>
      </c>
      <c r="O20" s="643">
        <v>0</v>
      </c>
      <c r="P20" s="643">
        <v>0</v>
      </c>
      <c r="Q20" s="643">
        <v>0</v>
      </c>
      <c r="R20" s="643">
        <v>0</v>
      </c>
      <c r="S20" s="50"/>
    </row>
    <row r="21" spans="1:19" s="20" customFormat="1" x14ac:dyDescent="0.2">
      <c r="A21" s="534" t="s">
        <v>34</v>
      </c>
      <c r="B21" s="674">
        <f t="shared" si="0"/>
        <v>0</v>
      </c>
      <c r="C21" s="645">
        <v>0</v>
      </c>
      <c r="D21" s="615">
        <v>0</v>
      </c>
      <c r="E21" s="624">
        <v>0</v>
      </c>
      <c r="F21" s="643">
        <v>0</v>
      </c>
      <c r="G21" s="161">
        <f t="shared" si="1"/>
        <v>0</v>
      </c>
      <c r="H21" s="615">
        <v>0</v>
      </c>
      <c r="I21" s="615">
        <v>0</v>
      </c>
      <c r="J21" s="615">
        <v>0</v>
      </c>
      <c r="K21" s="645">
        <v>0</v>
      </c>
      <c r="L21" s="623">
        <v>0</v>
      </c>
      <c r="M21" s="623">
        <v>0</v>
      </c>
      <c r="N21" s="161">
        <v>0</v>
      </c>
      <c r="O21" s="643">
        <v>0</v>
      </c>
      <c r="P21" s="643">
        <v>0</v>
      </c>
      <c r="Q21" s="643">
        <v>0</v>
      </c>
      <c r="R21" s="643">
        <v>0</v>
      </c>
      <c r="S21" s="50"/>
    </row>
    <row r="22" spans="1:19" s="20" customFormat="1" x14ac:dyDescent="0.2">
      <c r="A22" s="534" t="s">
        <v>35</v>
      </c>
      <c r="B22" s="674">
        <f t="shared" si="0"/>
        <v>0</v>
      </c>
      <c r="C22" s="645">
        <v>0</v>
      </c>
      <c r="D22" s="615">
        <v>0</v>
      </c>
      <c r="E22" s="624">
        <v>0</v>
      </c>
      <c r="F22" s="643">
        <v>0</v>
      </c>
      <c r="G22" s="161">
        <f t="shared" si="1"/>
        <v>0</v>
      </c>
      <c r="H22" s="615">
        <v>0</v>
      </c>
      <c r="I22" s="615">
        <v>0</v>
      </c>
      <c r="J22" s="615">
        <v>0</v>
      </c>
      <c r="K22" s="645">
        <v>0</v>
      </c>
      <c r="L22" s="623">
        <v>0</v>
      </c>
      <c r="M22" s="623">
        <v>0</v>
      </c>
      <c r="N22" s="161">
        <v>0</v>
      </c>
      <c r="O22" s="643">
        <v>0</v>
      </c>
      <c r="P22" s="643">
        <v>0</v>
      </c>
      <c r="Q22" s="643">
        <v>0</v>
      </c>
      <c r="R22" s="643">
        <v>0</v>
      </c>
      <c r="S22" s="50"/>
    </row>
    <row r="23" spans="1:19" s="20" customFormat="1" x14ac:dyDescent="0.2">
      <c r="A23" s="534" t="s">
        <v>36</v>
      </c>
      <c r="B23" s="674">
        <f t="shared" si="0"/>
        <v>0</v>
      </c>
      <c r="C23" s="645">
        <v>0</v>
      </c>
      <c r="D23" s="615">
        <v>0</v>
      </c>
      <c r="E23" s="624">
        <v>0</v>
      </c>
      <c r="F23" s="643">
        <v>0</v>
      </c>
      <c r="G23" s="161">
        <f t="shared" si="1"/>
        <v>0</v>
      </c>
      <c r="H23" s="615">
        <v>0</v>
      </c>
      <c r="I23" s="615">
        <v>0</v>
      </c>
      <c r="J23" s="615">
        <v>0</v>
      </c>
      <c r="K23" s="645">
        <v>0</v>
      </c>
      <c r="L23" s="623">
        <v>0</v>
      </c>
      <c r="M23" s="623">
        <v>0</v>
      </c>
      <c r="N23" s="161">
        <v>0</v>
      </c>
      <c r="O23" s="643">
        <v>0</v>
      </c>
      <c r="P23" s="643">
        <v>0</v>
      </c>
      <c r="Q23" s="643">
        <v>0</v>
      </c>
      <c r="R23" s="643">
        <v>0</v>
      </c>
      <c r="S23" s="50"/>
    </row>
    <row r="24" spans="1:19" s="20" customFormat="1" x14ac:dyDescent="0.2">
      <c r="A24" s="534" t="s">
        <v>37</v>
      </c>
      <c r="B24" s="674">
        <f t="shared" si="0"/>
        <v>0</v>
      </c>
      <c r="C24" s="645">
        <v>0</v>
      </c>
      <c r="D24" s="615">
        <v>0</v>
      </c>
      <c r="E24" s="624">
        <v>0</v>
      </c>
      <c r="F24" s="643">
        <v>0</v>
      </c>
      <c r="G24" s="161">
        <f t="shared" si="1"/>
        <v>0</v>
      </c>
      <c r="H24" s="615">
        <v>0</v>
      </c>
      <c r="I24" s="615">
        <v>0</v>
      </c>
      <c r="J24" s="615">
        <v>0</v>
      </c>
      <c r="K24" s="645">
        <v>0</v>
      </c>
      <c r="L24" s="623">
        <v>0</v>
      </c>
      <c r="M24" s="623">
        <v>0</v>
      </c>
      <c r="N24" s="161">
        <v>0</v>
      </c>
      <c r="O24" s="643">
        <v>0</v>
      </c>
      <c r="P24" s="643">
        <v>0</v>
      </c>
      <c r="Q24" s="643">
        <v>0</v>
      </c>
      <c r="R24" s="643">
        <v>0</v>
      </c>
      <c r="S24" s="50"/>
    </row>
    <row r="25" spans="1:19" s="20" customFormat="1" x14ac:dyDescent="0.2">
      <c r="A25" s="534" t="s">
        <v>38</v>
      </c>
      <c r="B25" s="674">
        <f t="shared" si="0"/>
        <v>0</v>
      </c>
      <c r="C25" s="645">
        <v>0</v>
      </c>
      <c r="D25" s="615">
        <v>0</v>
      </c>
      <c r="E25" s="624">
        <v>0</v>
      </c>
      <c r="F25" s="643">
        <v>0</v>
      </c>
      <c r="G25" s="161">
        <f t="shared" si="1"/>
        <v>0</v>
      </c>
      <c r="H25" s="615">
        <v>0</v>
      </c>
      <c r="I25" s="615">
        <v>0</v>
      </c>
      <c r="J25" s="615">
        <v>0</v>
      </c>
      <c r="K25" s="645">
        <v>0</v>
      </c>
      <c r="L25" s="623">
        <v>0</v>
      </c>
      <c r="M25" s="623">
        <v>0</v>
      </c>
      <c r="N25" s="161">
        <v>0</v>
      </c>
      <c r="O25" s="643">
        <v>0</v>
      </c>
      <c r="P25" s="643">
        <v>0</v>
      </c>
      <c r="Q25" s="643">
        <v>0</v>
      </c>
      <c r="R25" s="643">
        <v>0</v>
      </c>
      <c r="S25" s="50"/>
    </row>
    <row r="26" spans="1:19" s="20" customFormat="1" x14ac:dyDescent="0.2">
      <c r="A26" s="534" t="s">
        <v>39</v>
      </c>
      <c r="B26" s="674">
        <f t="shared" si="0"/>
        <v>2538</v>
      </c>
      <c r="C26" s="831">
        <v>2538</v>
      </c>
      <c r="D26" s="615">
        <v>0</v>
      </c>
      <c r="E26" s="624">
        <v>0</v>
      </c>
      <c r="F26" s="643">
        <v>0</v>
      </c>
      <c r="G26" s="161">
        <f t="shared" si="1"/>
        <v>0</v>
      </c>
      <c r="H26" s="615">
        <v>0</v>
      </c>
      <c r="I26" s="615">
        <v>0</v>
      </c>
      <c r="J26" s="615">
        <v>0</v>
      </c>
      <c r="K26" s="645">
        <v>0</v>
      </c>
      <c r="L26" s="623">
        <v>0</v>
      </c>
      <c r="M26" s="623">
        <v>0</v>
      </c>
      <c r="N26" s="161">
        <v>0</v>
      </c>
      <c r="O26" s="643">
        <v>0</v>
      </c>
      <c r="P26" s="643">
        <v>0</v>
      </c>
      <c r="Q26" s="643">
        <v>0</v>
      </c>
      <c r="R26" s="643">
        <v>0</v>
      </c>
      <c r="S26" s="50"/>
    </row>
    <row r="27" spans="1:19" s="20" customFormat="1" x14ac:dyDescent="0.2">
      <c r="A27" s="534" t="s">
        <v>40</v>
      </c>
      <c r="B27" s="674">
        <f t="shared" si="0"/>
        <v>20781</v>
      </c>
      <c r="C27" s="645">
        <v>15869</v>
      </c>
      <c r="D27" s="615">
        <v>4912</v>
      </c>
      <c r="E27" s="624">
        <v>0</v>
      </c>
      <c r="F27" s="643">
        <v>0</v>
      </c>
      <c r="G27" s="161">
        <f t="shared" si="1"/>
        <v>0</v>
      </c>
      <c r="H27" s="615">
        <v>0</v>
      </c>
      <c r="I27" s="615">
        <v>0</v>
      </c>
      <c r="J27" s="615">
        <v>0</v>
      </c>
      <c r="K27" s="645">
        <v>0</v>
      </c>
      <c r="L27" s="623">
        <v>0</v>
      </c>
      <c r="M27" s="623">
        <v>0</v>
      </c>
      <c r="N27" s="161">
        <v>0</v>
      </c>
      <c r="O27" s="643">
        <v>0</v>
      </c>
      <c r="P27" s="643">
        <v>0</v>
      </c>
      <c r="Q27" s="622">
        <v>0</v>
      </c>
      <c r="R27" s="675">
        <v>0</v>
      </c>
      <c r="S27" s="50"/>
    </row>
    <row r="28" spans="1:19" s="20" customFormat="1" x14ac:dyDescent="0.2">
      <c r="A28" s="534" t="s">
        <v>41</v>
      </c>
      <c r="B28" s="833">
        <f t="shared" si="0"/>
        <v>175467</v>
      </c>
      <c r="C28" s="831">
        <v>116031</v>
      </c>
      <c r="D28" s="832">
        <v>47019</v>
      </c>
      <c r="E28" s="624">
        <v>12417</v>
      </c>
      <c r="F28" s="643">
        <v>20408</v>
      </c>
      <c r="G28" s="161">
        <f>SUM(H28:L28)</f>
        <v>2503</v>
      </c>
      <c r="H28" s="615">
        <v>771</v>
      </c>
      <c r="I28" s="615">
        <v>1199</v>
      </c>
      <c r="J28" s="615">
        <v>178</v>
      </c>
      <c r="K28" s="645">
        <v>355</v>
      </c>
      <c r="L28" s="623">
        <v>0</v>
      </c>
      <c r="M28" s="623">
        <v>35.5</v>
      </c>
      <c r="N28" s="161">
        <v>1206</v>
      </c>
      <c r="O28" s="643">
        <v>245</v>
      </c>
      <c r="P28" s="643">
        <v>50</v>
      </c>
      <c r="Q28" s="622">
        <v>52</v>
      </c>
      <c r="R28" s="675">
        <v>48</v>
      </c>
      <c r="S28" s="50"/>
    </row>
    <row r="29" spans="1:19" s="20" customFormat="1" x14ac:dyDescent="0.2">
      <c r="A29" s="534" t="s">
        <v>42</v>
      </c>
      <c r="B29" s="674">
        <f t="shared" si="0"/>
        <v>10070</v>
      </c>
      <c r="C29" s="645">
        <v>10070</v>
      </c>
      <c r="D29" s="615">
        <v>0</v>
      </c>
      <c r="E29" s="624">
        <v>0</v>
      </c>
      <c r="F29" s="643">
        <v>0</v>
      </c>
      <c r="G29" s="161">
        <f t="shared" si="1"/>
        <v>0</v>
      </c>
      <c r="H29" s="615">
        <v>0</v>
      </c>
      <c r="I29" s="615">
        <v>0</v>
      </c>
      <c r="J29" s="615">
        <v>0</v>
      </c>
      <c r="K29" s="645">
        <v>0</v>
      </c>
      <c r="L29" s="623">
        <v>0</v>
      </c>
      <c r="M29" s="623">
        <v>0</v>
      </c>
      <c r="N29" s="161">
        <v>0</v>
      </c>
      <c r="O29" s="643">
        <v>0</v>
      </c>
      <c r="P29" s="643">
        <v>0</v>
      </c>
      <c r="Q29" s="622">
        <v>9</v>
      </c>
      <c r="R29" s="675">
        <v>8</v>
      </c>
      <c r="S29" s="50"/>
    </row>
    <row r="30" spans="1:19" s="20" customFormat="1" x14ac:dyDescent="0.2">
      <c r="A30" s="534" t="s">
        <v>43</v>
      </c>
      <c r="B30" s="674">
        <f t="shared" si="0"/>
        <v>0</v>
      </c>
      <c r="C30" s="645">
        <v>0</v>
      </c>
      <c r="D30" s="645">
        <v>0</v>
      </c>
      <c r="E30" s="624">
        <v>0</v>
      </c>
      <c r="F30" s="643">
        <v>0</v>
      </c>
      <c r="G30" s="161">
        <f t="shared" si="1"/>
        <v>0</v>
      </c>
      <c r="H30" s="615">
        <v>0</v>
      </c>
      <c r="I30" s="615">
        <v>0</v>
      </c>
      <c r="J30" s="615">
        <v>0</v>
      </c>
      <c r="K30" s="645">
        <v>0</v>
      </c>
      <c r="L30" s="623">
        <v>0</v>
      </c>
      <c r="M30" s="623">
        <v>0</v>
      </c>
      <c r="N30" s="161">
        <v>0</v>
      </c>
      <c r="O30" s="643">
        <v>0</v>
      </c>
      <c r="P30" s="643">
        <v>0</v>
      </c>
      <c r="Q30" s="643">
        <v>0</v>
      </c>
      <c r="R30" s="643">
        <v>0</v>
      </c>
      <c r="S30" s="50"/>
    </row>
    <row r="31" spans="1:19" s="20" customFormat="1" x14ac:dyDescent="0.2">
      <c r="A31" s="534" t="s">
        <v>44</v>
      </c>
      <c r="B31" s="674">
        <f t="shared" si="0"/>
        <v>0</v>
      </c>
      <c r="C31" s="645">
        <v>0</v>
      </c>
      <c r="D31" s="645">
        <v>0</v>
      </c>
      <c r="E31" s="624">
        <v>0</v>
      </c>
      <c r="F31" s="643">
        <v>0</v>
      </c>
      <c r="G31" s="161">
        <f t="shared" si="1"/>
        <v>0</v>
      </c>
      <c r="H31" s="615">
        <v>0</v>
      </c>
      <c r="I31" s="615">
        <v>0</v>
      </c>
      <c r="J31" s="615">
        <v>0</v>
      </c>
      <c r="K31" s="645">
        <v>0</v>
      </c>
      <c r="L31" s="623">
        <v>0</v>
      </c>
      <c r="M31" s="623">
        <v>0</v>
      </c>
      <c r="N31" s="161">
        <v>0</v>
      </c>
      <c r="O31" s="643">
        <v>0</v>
      </c>
      <c r="P31" s="643">
        <v>0</v>
      </c>
      <c r="Q31" s="643">
        <v>0</v>
      </c>
      <c r="R31" s="643">
        <v>0</v>
      </c>
      <c r="S31" s="50"/>
    </row>
    <row r="32" spans="1:19" s="20" customFormat="1" x14ac:dyDescent="0.2">
      <c r="A32" s="534" t="s">
        <v>45</v>
      </c>
      <c r="B32" s="674">
        <f t="shared" si="0"/>
        <v>0</v>
      </c>
      <c r="C32" s="645">
        <v>0</v>
      </c>
      <c r="D32" s="645">
        <v>0</v>
      </c>
      <c r="E32" s="624">
        <v>0</v>
      </c>
      <c r="F32" s="643">
        <v>0</v>
      </c>
      <c r="G32" s="161">
        <f t="shared" si="1"/>
        <v>0</v>
      </c>
      <c r="H32" s="615">
        <v>0</v>
      </c>
      <c r="I32" s="615">
        <v>0</v>
      </c>
      <c r="J32" s="615">
        <v>0</v>
      </c>
      <c r="K32" s="645">
        <v>0</v>
      </c>
      <c r="L32" s="623">
        <v>0</v>
      </c>
      <c r="M32" s="623">
        <v>0</v>
      </c>
      <c r="N32" s="161">
        <v>0</v>
      </c>
      <c r="O32" s="643">
        <v>0</v>
      </c>
      <c r="P32" s="643">
        <v>0</v>
      </c>
      <c r="Q32" s="643">
        <v>0</v>
      </c>
      <c r="R32" s="643">
        <v>0</v>
      </c>
      <c r="S32" s="50"/>
    </row>
    <row r="33" spans="1:19" s="20" customFormat="1" x14ac:dyDescent="0.2">
      <c r="A33" s="534" t="s">
        <v>46</v>
      </c>
      <c r="B33" s="833">
        <f t="shared" si="0"/>
        <v>4357</v>
      </c>
      <c r="C33" s="831">
        <v>4357</v>
      </c>
      <c r="D33" s="615">
        <v>0</v>
      </c>
      <c r="E33" s="624">
        <v>0</v>
      </c>
      <c r="F33" s="643">
        <v>0</v>
      </c>
      <c r="G33" s="161">
        <f t="shared" si="1"/>
        <v>0</v>
      </c>
      <c r="H33" s="615">
        <v>0</v>
      </c>
      <c r="I33" s="615">
        <v>0</v>
      </c>
      <c r="J33" s="615">
        <v>0</v>
      </c>
      <c r="K33" s="645">
        <v>0</v>
      </c>
      <c r="L33" s="623">
        <v>0</v>
      </c>
      <c r="M33" s="623">
        <v>0</v>
      </c>
      <c r="N33" s="161">
        <v>0</v>
      </c>
      <c r="O33" s="643">
        <v>0</v>
      </c>
      <c r="P33" s="643">
        <v>0</v>
      </c>
      <c r="Q33" s="622">
        <v>0</v>
      </c>
      <c r="R33" s="675">
        <v>0</v>
      </c>
      <c r="S33" s="50"/>
    </row>
    <row r="34" spans="1:19" s="20" customFormat="1" x14ac:dyDescent="0.2">
      <c r="A34" s="534" t="s">
        <v>47</v>
      </c>
      <c r="B34" s="674">
        <f t="shared" si="0"/>
        <v>0</v>
      </c>
      <c r="C34" s="645">
        <v>0</v>
      </c>
      <c r="D34" s="615">
        <v>0</v>
      </c>
      <c r="E34" s="624">
        <v>0</v>
      </c>
      <c r="F34" s="643">
        <v>0</v>
      </c>
      <c r="G34" s="161">
        <f t="shared" si="1"/>
        <v>0</v>
      </c>
      <c r="H34" s="615">
        <v>0</v>
      </c>
      <c r="I34" s="615">
        <v>0</v>
      </c>
      <c r="J34" s="615">
        <v>0</v>
      </c>
      <c r="K34" s="645">
        <v>0</v>
      </c>
      <c r="L34" s="623">
        <v>0</v>
      </c>
      <c r="M34" s="623">
        <v>0</v>
      </c>
      <c r="N34" s="161">
        <v>0</v>
      </c>
      <c r="O34" s="643">
        <v>0</v>
      </c>
      <c r="P34" s="643">
        <v>0</v>
      </c>
      <c r="Q34" s="643">
        <v>0</v>
      </c>
      <c r="R34" s="643">
        <v>0</v>
      </c>
      <c r="S34" s="50"/>
    </row>
    <row r="35" spans="1:19" s="20" customFormat="1" x14ac:dyDescent="0.2">
      <c r="A35" s="534" t="s">
        <v>48</v>
      </c>
      <c r="B35" s="674">
        <f t="shared" si="0"/>
        <v>9545</v>
      </c>
      <c r="C35" s="645">
        <v>9545</v>
      </c>
      <c r="D35" s="615">
        <v>0</v>
      </c>
      <c r="E35" s="624">
        <v>0</v>
      </c>
      <c r="F35" s="643">
        <v>0</v>
      </c>
      <c r="G35" s="161">
        <f t="shared" si="1"/>
        <v>0</v>
      </c>
      <c r="H35" s="615">
        <v>0</v>
      </c>
      <c r="I35" s="615">
        <v>0</v>
      </c>
      <c r="J35" s="615">
        <v>0</v>
      </c>
      <c r="K35" s="645">
        <v>0</v>
      </c>
      <c r="L35" s="623">
        <v>0</v>
      </c>
      <c r="M35" s="623">
        <v>0</v>
      </c>
      <c r="N35" s="161">
        <v>0</v>
      </c>
      <c r="O35" s="643">
        <v>0</v>
      </c>
      <c r="P35" s="643">
        <v>0</v>
      </c>
      <c r="Q35" s="622">
        <v>0</v>
      </c>
      <c r="R35" s="675">
        <v>0</v>
      </c>
      <c r="S35" s="50"/>
    </row>
    <row r="36" spans="1:19" s="20" customFormat="1" x14ac:dyDescent="0.2">
      <c r="A36" s="534" t="s">
        <v>49</v>
      </c>
      <c r="B36" s="674">
        <f t="shared" si="0"/>
        <v>15428</v>
      </c>
      <c r="C36" s="645">
        <v>15428</v>
      </c>
      <c r="D36" s="615">
        <v>0</v>
      </c>
      <c r="E36" s="624">
        <v>0</v>
      </c>
      <c r="F36" s="643">
        <v>0</v>
      </c>
      <c r="G36" s="161">
        <f t="shared" si="1"/>
        <v>0</v>
      </c>
      <c r="H36" s="615">
        <v>0</v>
      </c>
      <c r="I36" s="615">
        <v>0</v>
      </c>
      <c r="J36" s="615">
        <v>0</v>
      </c>
      <c r="K36" s="645">
        <v>0</v>
      </c>
      <c r="L36" s="623">
        <v>0</v>
      </c>
      <c r="M36" s="623">
        <v>0</v>
      </c>
      <c r="N36" s="161">
        <v>0</v>
      </c>
      <c r="O36" s="643">
        <v>0</v>
      </c>
      <c r="P36" s="643">
        <v>0</v>
      </c>
      <c r="Q36" s="622">
        <v>0</v>
      </c>
      <c r="R36" s="675">
        <v>0</v>
      </c>
      <c r="S36" s="50"/>
    </row>
    <row r="37" spans="1:19" s="20" customFormat="1" x14ac:dyDescent="0.2">
      <c r="A37" s="534" t="s">
        <v>50</v>
      </c>
      <c r="B37" s="674">
        <f t="shared" si="0"/>
        <v>0</v>
      </c>
      <c r="C37" s="645">
        <v>0</v>
      </c>
      <c r="D37" s="645">
        <v>0</v>
      </c>
      <c r="E37" s="624">
        <v>0</v>
      </c>
      <c r="F37" s="643">
        <v>0</v>
      </c>
      <c r="G37" s="161">
        <f t="shared" si="1"/>
        <v>0</v>
      </c>
      <c r="H37" s="615">
        <v>0</v>
      </c>
      <c r="I37" s="615">
        <v>0</v>
      </c>
      <c r="J37" s="615">
        <v>0</v>
      </c>
      <c r="K37" s="645">
        <v>0</v>
      </c>
      <c r="L37" s="623">
        <v>0</v>
      </c>
      <c r="M37" s="623">
        <v>0</v>
      </c>
      <c r="N37" s="161">
        <v>0</v>
      </c>
      <c r="O37" s="643">
        <v>0</v>
      </c>
      <c r="P37" s="643">
        <v>0</v>
      </c>
      <c r="Q37" s="643">
        <v>0</v>
      </c>
      <c r="R37" s="643">
        <v>0</v>
      </c>
      <c r="S37" s="50"/>
    </row>
    <row r="38" spans="1:19" s="20" customFormat="1" x14ac:dyDescent="0.2">
      <c r="A38" s="534" t="s">
        <v>51</v>
      </c>
      <c r="B38" s="674">
        <f t="shared" si="0"/>
        <v>0</v>
      </c>
      <c r="C38" s="645">
        <v>0</v>
      </c>
      <c r="D38" s="615">
        <v>0</v>
      </c>
      <c r="E38" s="624">
        <v>0</v>
      </c>
      <c r="F38" s="643">
        <v>0</v>
      </c>
      <c r="G38" s="161">
        <f t="shared" si="1"/>
        <v>0</v>
      </c>
      <c r="H38" s="615">
        <v>0</v>
      </c>
      <c r="I38" s="615">
        <v>0</v>
      </c>
      <c r="J38" s="615">
        <v>0</v>
      </c>
      <c r="K38" s="645">
        <v>0</v>
      </c>
      <c r="L38" s="623">
        <v>0</v>
      </c>
      <c r="M38" s="623">
        <v>0</v>
      </c>
      <c r="N38" s="161">
        <v>0</v>
      </c>
      <c r="O38" s="643">
        <v>0</v>
      </c>
      <c r="P38" s="643">
        <v>0</v>
      </c>
      <c r="Q38" s="643">
        <v>0</v>
      </c>
      <c r="R38" s="643">
        <v>0</v>
      </c>
      <c r="S38" s="50"/>
    </row>
    <row r="39" spans="1:19" s="20" customFormat="1" x14ac:dyDescent="0.2">
      <c r="A39" s="534" t="s">
        <v>52</v>
      </c>
      <c r="B39" s="674">
        <f t="shared" si="0"/>
        <v>53876</v>
      </c>
      <c r="C39" s="645">
        <v>41792</v>
      </c>
      <c r="D39" s="615">
        <v>9284</v>
      </c>
      <c r="E39" s="624">
        <v>2800</v>
      </c>
      <c r="F39" s="643">
        <v>11245</v>
      </c>
      <c r="G39" s="161">
        <f>SUM(H39:L39)</f>
        <v>1081</v>
      </c>
      <c r="H39" s="615">
        <v>292</v>
      </c>
      <c r="I39" s="615">
        <v>351</v>
      </c>
      <c r="J39" s="615">
        <v>157</v>
      </c>
      <c r="K39" s="645">
        <v>144</v>
      </c>
      <c r="L39" s="623">
        <v>137</v>
      </c>
      <c r="M39" s="623">
        <v>35.83</v>
      </c>
      <c r="N39" s="161">
        <v>533</v>
      </c>
      <c r="O39" s="643">
        <v>62</v>
      </c>
      <c r="P39" s="643">
        <v>10</v>
      </c>
      <c r="Q39" s="622">
        <v>16</v>
      </c>
      <c r="R39" s="675">
        <v>14</v>
      </c>
      <c r="S39" s="50"/>
    </row>
    <row r="40" spans="1:19" s="20" customFormat="1" x14ac:dyDescent="0.2">
      <c r="A40" s="534" t="s">
        <v>53</v>
      </c>
      <c r="B40" s="674">
        <f t="shared" si="0"/>
        <v>616022</v>
      </c>
      <c r="C40" s="645">
        <v>316769</v>
      </c>
      <c r="D40" s="615">
        <v>238783</v>
      </c>
      <c r="E40" s="624">
        <v>60470</v>
      </c>
      <c r="F40" s="643">
        <v>118660</v>
      </c>
      <c r="G40" s="161">
        <f>SUM(H40:L40)</f>
        <v>9376</v>
      </c>
      <c r="H40" s="615">
        <v>1398</v>
      </c>
      <c r="I40" s="615">
        <v>4532</v>
      </c>
      <c r="J40" s="615">
        <v>1599</v>
      </c>
      <c r="K40" s="645">
        <v>1687</v>
      </c>
      <c r="L40" s="623">
        <v>160</v>
      </c>
      <c r="M40" s="623">
        <v>19.88</v>
      </c>
      <c r="N40" s="161">
        <v>6676</v>
      </c>
      <c r="O40" s="643">
        <v>736</v>
      </c>
      <c r="P40" s="643">
        <v>92</v>
      </c>
      <c r="Q40" s="622">
        <v>297</v>
      </c>
      <c r="R40" s="675">
        <v>275</v>
      </c>
      <c r="S40" s="50"/>
    </row>
    <row r="41" spans="1:19" s="20" customFormat="1" x14ac:dyDescent="0.2">
      <c r="A41" s="534" t="s">
        <v>54</v>
      </c>
      <c r="B41" s="674">
        <f t="shared" si="0"/>
        <v>0</v>
      </c>
      <c r="C41" s="645">
        <v>0</v>
      </c>
      <c r="D41" s="615">
        <v>0</v>
      </c>
      <c r="E41" s="624">
        <v>0</v>
      </c>
      <c r="F41" s="643"/>
      <c r="G41" s="161">
        <f t="shared" si="1"/>
        <v>0</v>
      </c>
      <c r="H41" s="615">
        <v>0</v>
      </c>
      <c r="I41" s="615">
        <v>0</v>
      </c>
      <c r="J41" s="615">
        <v>0</v>
      </c>
      <c r="K41" s="645">
        <v>0</v>
      </c>
      <c r="L41" s="623">
        <v>0</v>
      </c>
      <c r="M41" s="623">
        <v>0</v>
      </c>
      <c r="N41" s="161">
        <v>0</v>
      </c>
      <c r="O41" s="643">
        <v>0</v>
      </c>
      <c r="P41" s="643">
        <v>0</v>
      </c>
      <c r="Q41" s="643">
        <v>0</v>
      </c>
      <c r="R41" s="643">
        <v>0</v>
      </c>
      <c r="S41" s="50"/>
    </row>
    <row r="42" spans="1:19" s="20" customFormat="1" x14ac:dyDescent="0.2">
      <c r="A42" s="534" t="s">
        <v>55</v>
      </c>
      <c r="B42" s="674">
        <f t="shared" si="0"/>
        <v>0</v>
      </c>
      <c r="C42" s="645">
        <v>0</v>
      </c>
      <c r="D42" s="615">
        <v>0</v>
      </c>
      <c r="E42" s="624">
        <v>0</v>
      </c>
      <c r="F42" s="643">
        <v>0</v>
      </c>
      <c r="G42" s="161">
        <f t="shared" si="1"/>
        <v>0</v>
      </c>
      <c r="H42" s="615">
        <v>0</v>
      </c>
      <c r="I42" s="615">
        <v>0</v>
      </c>
      <c r="J42" s="615">
        <v>0</v>
      </c>
      <c r="K42" s="645">
        <v>0</v>
      </c>
      <c r="L42" s="623">
        <v>0</v>
      </c>
      <c r="M42" s="623">
        <v>0</v>
      </c>
      <c r="N42" s="161">
        <v>0</v>
      </c>
      <c r="O42" s="643">
        <v>0</v>
      </c>
      <c r="P42" s="643">
        <v>0</v>
      </c>
      <c r="Q42" s="643">
        <v>0</v>
      </c>
      <c r="R42" s="643">
        <v>0</v>
      </c>
      <c r="S42" s="50"/>
    </row>
    <row r="43" spans="1:19" s="20" customFormat="1" x14ac:dyDescent="0.2">
      <c r="A43" s="534" t="s">
        <v>56</v>
      </c>
      <c r="B43" s="674">
        <f t="shared" si="0"/>
        <v>24697</v>
      </c>
      <c r="C43" s="645">
        <v>24697</v>
      </c>
      <c r="D43" s="615">
        <v>0</v>
      </c>
      <c r="E43" s="624">
        <v>0</v>
      </c>
      <c r="F43" s="643">
        <v>0</v>
      </c>
      <c r="G43" s="161">
        <f t="shared" si="1"/>
        <v>0</v>
      </c>
      <c r="H43" s="615">
        <v>0</v>
      </c>
      <c r="I43" s="615">
        <v>0</v>
      </c>
      <c r="J43" s="615">
        <v>0</v>
      </c>
      <c r="K43" s="645">
        <v>0</v>
      </c>
      <c r="L43" s="623">
        <v>0</v>
      </c>
      <c r="M43" s="623">
        <v>0</v>
      </c>
      <c r="N43" s="161">
        <v>0</v>
      </c>
      <c r="O43" s="643">
        <v>0</v>
      </c>
      <c r="P43" s="643">
        <v>0</v>
      </c>
      <c r="Q43" s="622">
        <v>0</v>
      </c>
      <c r="R43" s="675">
        <v>0</v>
      </c>
      <c r="S43" s="50"/>
    </row>
    <row r="44" spans="1:19" s="20" customFormat="1" x14ac:dyDescent="0.2">
      <c r="A44" s="534" t="s">
        <v>57</v>
      </c>
      <c r="B44" s="674">
        <f t="shared" si="0"/>
        <v>352</v>
      </c>
      <c r="C44" s="645">
        <v>352</v>
      </c>
      <c r="D44" s="615">
        <v>0</v>
      </c>
      <c r="E44" s="624">
        <v>0</v>
      </c>
      <c r="F44" s="643">
        <v>0</v>
      </c>
      <c r="G44" s="161">
        <f t="shared" si="1"/>
        <v>0</v>
      </c>
      <c r="H44" s="615">
        <v>0</v>
      </c>
      <c r="I44" s="615">
        <v>0</v>
      </c>
      <c r="J44" s="615">
        <v>0</v>
      </c>
      <c r="K44" s="615">
        <v>0</v>
      </c>
      <c r="L44" s="623">
        <v>0</v>
      </c>
      <c r="M44" s="623">
        <v>0</v>
      </c>
      <c r="N44" s="161">
        <v>0</v>
      </c>
      <c r="O44" s="643">
        <v>0</v>
      </c>
      <c r="P44" s="643">
        <v>0</v>
      </c>
      <c r="Q44" s="643">
        <v>0</v>
      </c>
      <c r="R44" s="643">
        <v>0</v>
      </c>
      <c r="S44" s="50"/>
    </row>
    <row r="45" spans="1:19" s="20" customFormat="1" x14ac:dyDescent="0.2">
      <c r="A45" s="534" t="s">
        <v>58</v>
      </c>
      <c r="B45" s="674">
        <f t="shared" si="0"/>
        <v>0</v>
      </c>
      <c r="C45" s="645">
        <v>0</v>
      </c>
      <c r="D45" s="615">
        <v>0</v>
      </c>
      <c r="E45" s="624">
        <v>0</v>
      </c>
      <c r="F45" s="643">
        <v>0</v>
      </c>
      <c r="G45" s="161">
        <f t="shared" si="1"/>
        <v>0</v>
      </c>
      <c r="H45" s="615">
        <v>0</v>
      </c>
      <c r="I45" s="615">
        <v>0</v>
      </c>
      <c r="J45" s="615">
        <v>0</v>
      </c>
      <c r="K45" s="645">
        <v>0</v>
      </c>
      <c r="L45" s="623">
        <v>0</v>
      </c>
      <c r="M45" s="623">
        <v>0</v>
      </c>
      <c r="N45" s="161">
        <v>0</v>
      </c>
      <c r="O45" s="643">
        <v>0</v>
      </c>
      <c r="P45" s="643">
        <v>0</v>
      </c>
      <c r="Q45" s="643">
        <v>0</v>
      </c>
      <c r="R45" s="643">
        <v>0</v>
      </c>
      <c r="S45" s="50"/>
    </row>
    <row r="46" spans="1:19" s="20" customFormat="1" x14ac:dyDescent="0.2">
      <c r="A46" s="534" t="s">
        <v>59</v>
      </c>
      <c r="B46" s="674">
        <f t="shared" si="0"/>
        <v>3339</v>
      </c>
      <c r="C46" s="831">
        <v>3339</v>
      </c>
      <c r="D46" s="615">
        <v>0</v>
      </c>
      <c r="E46" s="624">
        <v>0</v>
      </c>
      <c r="F46" s="643">
        <v>0</v>
      </c>
      <c r="G46" s="161">
        <f t="shared" si="1"/>
        <v>0</v>
      </c>
      <c r="H46" s="615">
        <v>0</v>
      </c>
      <c r="I46" s="615">
        <v>0</v>
      </c>
      <c r="J46" s="615">
        <v>0</v>
      </c>
      <c r="K46" s="645">
        <v>0</v>
      </c>
      <c r="L46" s="623">
        <v>0</v>
      </c>
      <c r="M46" s="623">
        <v>0</v>
      </c>
      <c r="N46" s="161">
        <v>0</v>
      </c>
      <c r="O46" s="643">
        <v>11</v>
      </c>
      <c r="P46" s="643">
        <v>3</v>
      </c>
      <c r="Q46" s="622">
        <v>0</v>
      </c>
      <c r="R46" s="675">
        <v>0</v>
      </c>
      <c r="S46" s="50"/>
    </row>
    <row r="47" spans="1:19" s="20" customFormat="1" x14ac:dyDescent="0.2">
      <c r="A47" s="534" t="s">
        <v>60</v>
      </c>
      <c r="B47" s="674">
        <f t="shared" si="0"/>
        <v>0</v>
      </c>
      <c r="C47" s="645">
        <v>0</v>
      </c>
      <c r="D47" s="615">
        <v>0</v>
      </c>
      <c r="E47" s="624">
        <v>0</v>
      </c>
      <c r="F47" s="643">
        <v>0</v>
      </c>
      <c r="G47" s="161">
        <f t="shared" si="1"/>
        <v>0</v>
      </c>
      <c r="H47" s="615">
        <v>0</v>
      </c>
      <c r="I47" s="615">
        <v>0</v>
      </c>
      <c r="J47" s="615">
        <v>0</v>
      </c>
      <c r="K47" s="645">
        <v>0</v>
      </c>
      <c r="L47" s="623">
        <v>0</v>
      </c>
      <c r="M47" s="623">
        <v>0</v>
      </c>
      <c r="N47" s="161">
        <v>0</v>
      </c>
      <c r="O47" s="643">
        <v>0</v>
      </c>
      <c r="P47" s="643">
        <v>0</v>
      </c>
      <c r="Q47" s="643">
        <v>0</v>
      </c>
      <c r="R47" s="643">
        <v>0</v>
      </c>
      <c r="S47" s="50"/>
    </row>
    <row r="48" spans="1:19" s="20" customFormat="1" x14ac:dyDescent="0.2">
      <c r="A48" s="534" t="s">
        <v>61</v>
      </c>
      <c r="B48" s="674">
        <f t="shared" si="0"/>
        <v>5116</v>
      </c>
      <c r="C48" s="645">
        <v>5116</v>
      </c>
      <c r="D48" s="615">
        <v>0</v>
      </c>
      <c r="E48" s="624">
        <v>0</v>
      </c>
      <c r="F48" s="643">
        <v>0</v>
      </c>
      <c r="G48" s="161">
        <f t="shared" si="1"/>
        <v>0</v>
      </c>
      <c r="H48" s="615">
        <v>0</v>
      </c>
      <c r="I48" s="615">
        <v>0</v>
      </c>
      <c r="J48" s="615">
        <v>0</v>
      </c>
      <c r="K48" s="645">
        <v>0</v>
      </c>
      <c r="L48" s="623">
        <v>0</v>
      </c>
      <c r="M48" s="623">
        <v>0</v>
      </c>
      <c r="N48" s="161">
        <v>0</v>
      </c>
      <c r="O48" s="643">
        <v>0</v>
      </c>
      <c r="P48" s="643">
        <v>0</v>
      </c>
      <c r="Q48" s="622">
        <v>0</v>
      </c>
      <c r="R48" s="675">
        <v>0</v>
      </c>
      <c r="S48" s="50"/>
    </row>
    <row r="49" spans="1:19" s="20" customFormat="1" x14ac:dyDescent="0.2">
      <c r="A49" s="534" t="s">
        <v>62</v>
      </c>
      <c r="B49" s="674">
        <f t="shared" si="0"/>
        <v>1234</v>
      </c>
      <c r="C49" s="645">
        <v>1234</v>
      </c>
      <c r="D49" s="615">
        <v>0</v>
      </c>
      <c r="E49" s="624">
        <v>0</v>
      </c>
      <c r="F49" s="643">
        <v>0</v>
      </c>
      <c r="G49" s="161">
        <f t="shared" si="1"/>
        <v>0</v>
      </c>
      <c r="H49" s="615">
        <v>0</v>
      </c>
      <c r="I49" s="615">
        <v>0</v>
      </c>
      <c r="J49" s="615">
        <v>0</v>
      </c>
      <c r="K49" s="645">
        <v>0</v>
      </c>
      <c r="L49" s="623">
        <v>0</v>
      </c>
      <c r="M49" s="623">
        <v>0</v>
      </c>
      <c r="N49" s="161">
        <v>0</v>
      </c>
      <c r="O49" s="643">
        <v>0</v>
      </c>
      <c r="P49" s="643">
        <v>0</v>
      </c>
      <c r="Q49" s="643">
        <v>0</v>
      </c>
      <c r="R49" s="643">
        <v>0</v>
      </c>
      <c r="S49" s="50"/>
    </row>
    <row r="50" spans="1:19" s="20" customFormat="1" x14ac:dyDescent="0.2">
      <c r="A50" s="534" t="s">
        <v>63</v>
      </c>
      <c r="B50" s="674">
        <f t="shared" si="0"/>
        <v>0</v>
      </c>
      <c r="C50" s="645">
        <v>0</v>
      </c>
      <c r="D50" s="615">
        <v>0</v>
      </c>
      <c r="E50" s="624">
        <v>0</v>
      </c>
      <c r="F50" s="643">
        <v>0</v>
      </c>
      <c r="G50" s="161">
        <f t="shared" si="1"/>
        <v>0</v>
      </c>
      <c r="H50" s="615">
        <v>0</v>
      </c>
      <c r="I50" s="615">
        <v>0</v>
      </c>
      <c r="J50" s="615">
        <v>0</v>
      </c>
      <c r="K50" s="645">
        <v>0</v>
      </c>
      <c r="L50" s="623">
        <v>0</v>
      </c>
      <c r="M50" s="623">
        <v>0</v>
      </c>
      <c r="N50" s="161">
        <v>0</v>
      </c>
      <c r="O50" s="643">
        <v>0</v>
      </c>
      <c r="P50" s="643">
        <v>0</v>
      </c>
      <c r="Q50" s="643">
        <v>0</v>
      </c>
      <c r="R50" s="643">
        <v>0</v>
      </c>
      <c r="S50" s="50"/>
    </row>
    <row r="51" spans="1:19" s="20" customFormat="1" x14ac:dyDescent="0.2">
      <c r="A51" s="534" t="s">
        <v>64</v>
      </c>
      <c r="B51" s="674">
        <f t="shared" si="0"/>
        <v>2372</v>
      </c>
      <c r="C51" s="645">
        <v>2372</v>
      </c>
      <c r="D51" s="615">
        <v>0</v>
      </c>
      <c r="E51" s="624">
        <v>0</v>
      </c>
      <c r="F51" s="643">
        <v>0</v>
      </c>
      <c r="G51" s="161">
        <f t="shared" si="1"/>
        <v>0</v>
      </c>
      <c r="H51" s="615">
        <v>0</v>
      </c>
      <c r="I51" s="615">
        <v>0</v>
      </c>
      <c r="J51" s="615">
        <v>0</v>
      </c>
      <c r="K51" s="615">
        <v>0</v>
      </c>
      <c r="L51" s="623">
        <v>0</v>
      </c>
      <c r="M51" s="623">
        <v>0</v>
      </c>
      <c r="N51" s="161">
        <v>0</v>
      </c>
      <c r="O51" s="643">
        <v>0</v>
      </c>
      <c r="P51" s="643">
        <v>0</v>
      </c>
      <c r="Q51" s="643">
        <v>0</v>
      </c>
      <c r="R51" s="643">
        <v>0</v>
      </c>
      <c r="S51" s="50"/>
    </row>
    <row r="52" spans="1:19" s="20" customFormat="1" x14ac:dyDescent="0.2">
      <c r="A52" s="534" t="s">
        <v>65</v>
      </c>
      <c r="B52" s="674">
        <f t="shared" si="0"/>
        <v>58299</v>
      </c>
      <c r="C52" s="645">
        <v>54039</v>
      </c>
      <c r="D52" s="615">
        <v>0</v>
      </c>
      <c r="E52" s="624">
        <v>4260</v>
      </c>
      <c r="F52" s="643">
        <v>0</v>
      </c>
      <c r="G52" s="161">
        <f t="shared" si="1"/>
        <v>0</v>
      </c>
      <c r="H52" s="615">
        <v>0</v>
      </c>
      <c r="I52" s="615">
        <v>0</v>
      </c>
      <c r="J52" s="615">
        <v>0</v>
      </c>
      <c r="K52" s="645">
        <v>0</v>
      </c>
      <c r="L52" s="623">
        <v>0</v>
      </c>
      <c r="M52" s="623">
        <v>0</v>
      </c>
      <c r="N52" s="161">
        <v>0</v>
      </c>
      <c r="O52" s="643">
        <v>88</v>
      </c>
      <c r="P52" s="643">
        <v>7</v>
      </c>
      <c r="Q52" s="622">
        <v>7</v>
      </c>
      <c r="R52" s="675">
        <v>6</v>
      </c>
      <c r="S52" s="50"/>
    </row>
    <row r="53" spans="1:19" s="20" customFormat="1" x14ac:dyDescent="0.2">
      <c r="A53" s="534" t="s">
        <v>66</v>
      </c>
      <c r="B53" s="674">
        <f t="shared" si="0"/>
        <v>23690</v>
      </c>
      <c r="C53" s="645">
        <v>20312</v>
      </c>
      <c r="D53" s="615">
        <v>3378</v>
      </c>
      <c r="E53" s="624">
        <v>0</v>
      </c>
      <c r="F53" s="643">
        <v>114</v>
      </c>
      <c r="G53" s="161">
        <f>SUM(H53:L53)</f>
        <v>103</v>
      </c>
      <c r="H53" s="615">
        <v>30</v>
      </c>
      <c r="I53" s="615">
        <v>66</v>
      </c>
      <c r="J53" s="615">
        <v>0</v>
      </c>
      <c r="K53" s="645">
        <v>7</v>
      </c>
      <c r="L53" s="623">
        <v>0</v>
      </c>
      <c r="M53" s="623">
        <v>30</v>
      </c>
      <c r="N53" s="161">
        <v>1</v>
      </c>
      <c r="O53" s="643">
        <v>0</v>
      </c>
      <c r="P53" s="643">
        <v>0</v>
      </c>
      <c r="Q53" s="622">
        <v>0</v>
      </c>
      <c r="R53" s="675">
        <v>0</v>
      </c>
      <c r="S53" s="50"/>
    </row>
    <row r="54" spans="1:19" s="20" customFormat="1" x14ac:dyDescent="0.2">
      <c r="A54" s="534" t="s">
        <v>67</v>
      </c>
      <c r="B54" s="674">
        <f t="shared" si="0"/>
        <v>0</v>
      </c>
      <c r="C54" s="645">
        <v>0</v>
      </c>
      <c r="D54" s="645">
        <v>0</v>
      </c>
      <c r="E54" s="645">
        <v>0</v>
      </c>
      <c r="F54" s="643">
        <v>0</v>
      </c>
      <c r="G54" s="161">
        <f t="shared" si="1"/>
        <v>0</v>
      </c>
      <c r="H54" s="615">
        <v>0</v>
      </c>
      <c r="I54" s="615">
        <v>0</v>
      </c>
      <c r="J54" s="615">
        <v>0</v>
      </c>
      <c r="K54" s="645">
        <v>0</v>
      </c>
      <c r="L54" s="623">
        <v>0</v>
      </c>
      <c r="M54" s="623">
        <v>0</v>
      </c>
      <c r="N54" s="161">
        <v>0</v>
      </c>
      <c r="O54" s="643">
        <v>0</v>
      </c>
      <c r="P54" s="643">
        <v>0</v>
      </c>
      <c r="Q54" s="643">
        <v>0</v>
      </c>
      <c r="R54" s="643">
        <v>0</v>
      </c>
      <c r="S54" s="50"/>
    </row>
    <row r="55" spans="1:19" s="20" customFormat="1" x14ac:dyDescent="0.2">
      <c r="A55" s="534" t="s">
        <v>68</v>
      </c>
      <c r="B55" s="674">
        <f>SUM(C55:E55)</f>
        <v>0</v>
      </c>
      <c r="C55" s="645">
        <v>0</v>
      </c>
      <c r="D55" s="645">
        <v>0</v>
      </c>
      <c r="E55" s="645">
        <v>0</v>
      </c>
      <c r="F55" s="643">
        <v>0</v>
      </c>
      <c r="G55" s="161">
        <f>SUM(H55:L55)</f>
        <v>0</v>
      </c>
      <c r="H55" s="615">
        <v>0</v>
      </c>
      <c r="I55" s="615">
        <v>0</v>
      </c>
      <c r="J55" s="615">
        <v>0</v>
      </c>
      <c r="K55" s="645">
        <v>0</v>
      </c>
      <c r="L55" s="623">
        <v>0</v>
      </c>
      <c r="M55" s="623">
        <v>0</v>
      </c>
      <c r="N55" s="161">
        <v>0</v>
      </c>
      <c r="O55" s="643">
        <v>0</v>
      </c>
      <c r="P55" s="643">
        <v>0</v>
      </c>
      <c r="Q55" s="643">
        <v>0</v>
      </c>
      <c r="R55" s="643">
        <v>0</v>
      </c>
      <c r="S55" s="50"/>
    </row>
    <row r="56" spans="1:19" s="20" customFormat="1" ht="13.5" thickBot="1" x14ac:dyDescent="0.25">
      <c r="A56" s="626" t="s">
        <v>69</v>
      </c>
      <c r="B56" s="676">
        <f>SUM(C56:E56)</f>
        <v>0</v>
      </c>
      <c r="C56" s="650">
        <v>0</v>
      </c>
      <c r="D56" s="628">
        <v>0</v>
      </c>
      <c r="E56" s="631">
        <v>0</v>
      </c>
      <c r="F56" s="647">
        <v>0</v>
      </c>
      <c r="G56" s="649">
        <f>SUM(H56:L56)</f>
        <v>0</v>
      </c>
      <c r="H56" s="628">
        <v>0</v>
      </c>
      <c r="I56" s="628">
        <v>0</v>
      </c>
      <c r="J56" s="628">
        <v>0</v>
      </c>
      <c r="K56" s="650">
        <v>0</v>
      </c>
      <c r="L56" s="677">
        <v>0</v>
      </c>
      <c r="M56" s="677">
        <v>0</v>
      </c>
      <c r="N56" s="649">
        <v>0</v>
      </c>
      <c r="O56" s="647">
        <v>0</v>
      </c>
      <c r="P56" s="647">
        <v>0</v>
      </c>
      <c r="Q56" s="630">
        <v>0</v>
      </c>
      <c r="R56" s="678">
        <v>0</v>
      </c>
      <c r="S56" s="50"/>
    </row>
    <row r="57" spans="1:19" s="20" customFormat="1" x14ac:dyDescent="0.2">
      <c r="A57" s="534" t="s">
        <v>70</v>
      </c>
      <c r="B57" s="674">
        <f>SUM(C57:E57)</f>
        <v>0</v>
      </c>
      <c r="C57" s="645">
        <v>0</v>
      </c>
      <c r="D57" s="615">
        <v>0</v>
      </c>
      <c r="E57" s="624">
        <v>0</v>
      </c>
      <c r="F57" s="643">
        <v>0</v>
      </c>
      <c r="G57" s="161">
        <f>SUM(H57:L57)</f>
        <v>0</v>
      </c>
      <c r="H57" s="615">
        <v>0</v>
      </c>
      <c r="I57" s="615">
        <v>0</v>
      </c>
      <c r="J57" s="615">
        <v>0</v>
      </c>
      <c r="K57" s="645">
        <v>0</v>
      </c>
      <c r="L57" s="623">
        <v>0</v>
      </c>
      <c r="M57" s="623">
        <v>0</v>
      </c>
      <c r="N57" s="161">
        <v>0</v>
      </c>
      <c r="O57" s="643">
        <v>0</v>
      </c>
      <c r="P57" s="643">
        <v>0</v>
      </c>
      <c r="Q57" s="622">
        <v>0</v>
      </c>
      <c r="R57" s="675">
        <v>0</v>
      </c>
      <c r="S57" s="50"/>
    </row>
    <row r="58" spans="1:19" s="20" customFormat="1" x14ac:dyDescent="0.2">
      <c r="A58" s="534" t="s">
        <v>71</v>
      </c>
      <c r="B58" s="674">
        <f t="shared" ref="B58:B80" si="2">SUM(C58:E58)</f>
        <v>9628</v>
      </c>
      <c r="C58" s="645">
        <v>9628</v>
      </c>
      <c r="D58" s="615">
        <v>0</v>
      </c>
      <c r="E58" s="624">
        <v>0</v>
      </c>
      <c r="F58" s="643">
        <v>0</v>
      </c>
      <c r="G58" s="161">
        <f>SUM(H58:L58)</f>
        <v>0</v>
      </c>
      <c r="H58" s="615">
        <v>0</v>
      </c>
      <c r="I58" s="615">
        <v>0</v>
      </c>
      <c r="J58" s="615">
        <v>0</v>
      </c>
      <c r="K58" s="615">
        <v>0</v>
      </c>
      <c r="L58" s="623">
        <v>0</v>
      </c>
      <c r="M58" s="623">
        <v>0</v>
      </c>
      <c r="N58" s="161">
        <v>0</v>
      </c>
      <c r="O58" s="643">
        <v>0</v>
      </c>
      <c r="P58" s="643">
        <v>0</v>
      </c>
      <c r="Q58" s="622">
        <v>0</v>
      </c>
      <c r="R58" s="675">
        <v>0</v>
      </c>
      <c r="S58" s="50"/>
    </row>
    <row r="59" spans="1:19" s="20" customFormat="1" x14ac:dyDescent="0.2">
      <c r="A59" s="534" t="s">
        <v>72</v>
      </c>
      <c r="B59" s="674">
        <f t="shared" si="2"/>
        <v>0</v>
      </c>
      <c r="C59" s="645">
        <v>0</v>
      </c>
      <c r="D59" s="645">
        <v>0</v>
      </c>
      <c r="E59" s="624">
        <v>0</v>
      </c>
      <c r="F59" s="643">
        <v>0</v>
      </c>
      <c r="G59" s="161">
        <f t="shared" ref="G59:G80" si="3">SUM(H59:L59)</f>
        <v>0</v>
      </c>
      <c r="H59" s="615">
        <v>0</v>
      </c>
      <c r="I59" s="615">
        <v>0</v>
      </c>
      <c r="J59" s="615">
        <v>0</v>
      </c>
      <c r="K59" s="615">
        <v>0</v>
      </c>
      <c r="L59" s="623">
        <v>0</v>
      </c>
      <c r="M59" s="623">
        <v>0</v>
      </c>
      <c r="N59" s="161">
        <v>0</v>
      </c>
      <c r="O59" s="643">
        <v>0</v>
      </c>
      <c r="P59" s="643">
        <v>0</v>
      </c>
      <c r="Q59" s="643">
        <v>0</v>
      </c>
      <c r="R59" s="643">
        <v>0</v>
      </c>
      <c r="S59" s="50"/>
    </row>
    <row r="60" spans="1:19" s="20" customFormat="1" x14ac:dyDescent="0.2">
      <c r="A60" s="534" t="s">
        <v>73</v>
      </c>
      <c r="B60" s="674">
        <f t="shared" si="2"/>
        <v>0</v>
      </c>
      <c r="C60" s="645">
        <v>0</v>
      </c>
      <c r="D60" s="645">
        <v>0</v>
      </c>
      <c r="E60" s="624">
        <v>0</v>
      </c>
      <c r="F60" s="643">
        <v>0</v>
      </c>
      <c r="G60" s="161">
        <f t="shared" si="3"/>
        <v>0</v>
      </c>
      <c r="H60" s="615">
        <v>0</v>
      </c>
      <c r="I60" s="615">
        <v>0</v>
      </c>
      <c r="J60" s="615">
        <v>0</v>
      </c>
      <c r="K60" s="615">
        <v>0</v>
      </c>
      <c r="L60" s="623">
        <v>0</v>
      </c>
      <c r="M60" s="623">
        <v>0</v>
      </c>
      <c r="N60" s="161">
        <v>0</v>
      </c>
      <c r="O60" s="643">
        <v>0</v>
      </c>
      <c r="P60" s="643">
        <v>0</v>
      </c>
      <c r="Q60" s="643">
        <v>0</v>
      </c>
      <c r="R60" s="643">
        <v>0</v>
      </c>
      <c r="S60" s="50"/>
    </row>
    <row r="61" spans="1:19" s="20" customFormat="1" x14ac:dyDescent="0.2">
      <c r="A61" s="534" t="s">
        <v>74</v>
      </c>
      <c r="B61" s="674">
        <f t="shared" si="2"/>
        <v>0</v>
      </c>
      <c r="C61" s="645">
        <v>0</v>
      </c>
      <c r="D61" s="645">
        <v>0</v>
      </c>
      <c r="E61" s="624">
        <v>0</v>
      </c>
      <c r="F61" s="643">
        <v>0</v>
      </c>
      <c r="G61" s="161">
        <f t="shared" si="3"/>
        <v>0</v>
      </c>
      <c r="H61" s="615">
        <v>0</v>
      </c>
      <c r="I61" s="615">
        <v>0</v>
      </c>
      <c r="J61" s="615">
        <v>0</v>
      </c>
      <c r="K61" s="615">
        <v>0</v>
      </c>
      <c r="L61" s="623">
        <v>0</v>
      </c>
      <c r="M61" s="623">
        <v>0</v>
      </c>
      <c r="N61" s="161">
        <v>0</v>
      </c>
      <c r="O61" s="643">
        <v>0</v>
      </c>
      <c r="P61" s="643">
        <v>0</v>
      </c>
      <c r="Q61" s="643">
        <v>0</v>
      </c>
      <c r="R61" s="643">
        <v>0</v>
      </c>
      <c r="S61" s="50"/>
    </row>
    <row r="62" spans="1:19" s="20" customFormat="1" x14ac:dyDescent="0.2">
      <c r="A62" s="534" t="s">
        <v>75</v>
      </c>
      <c r="B62" s="674">
        <f t="shared" si="2"/>
        <v>4124</v>
      </c>
      <c r="C62" s="645">
        <v>4124</v>
      </c>
      <c r="D62" s="645">
        <v>0</v>
      </c>
      <c r="E62" s="624">
        <v>0</v>
      </c>
      <c r="F62" s="643">
        <v>0</v>
      </c>
      <c r="G62" s="161">
        <f t="shared" si="3"/>
        <v>0</v>
      </c>
      <c r="H62" s="615">
        <v>0</v>
      </c>
      <c r="I62" s="615">
        <v>0</v>
      </c>
      <c r="J62" s="615">
        <v>0</v>
      </c>
      <c r="K62" s="615">
        <v>0</v>
      </c>
      <c r="L62" s="623">
        <v>0</v>
      </c>
      <c r="M62" s="623">
        <v>0</v>
      </c>
      <c r="N62" s="161">
        <v>0</v>
      </c>
      <c r="O62" s="643">
        <v>0</v>
      </c>
      <c r="P62" s="643">
        <v>0</v>
      </c>
      <c r="Q62" s="643">
        <v>0</v>
      </c>
      <c r="R62" s="643">
        <v>0</v>
      </c>
      <c r="S62" s="50"/>
    </row>
    <row r="63" spans="1:19" s="20" customFormat="1" x14ac:dyDescent="0.2">
      <c r="A63" s="534" t="s">
        <v>76</v>
      </c>
      <c r="B63" s="674">
        <f t="shared" si="2"/>
        <v>0</v>
      </c>
      <c r="C63" s="645">
        <v>0</v>
      </c>
      <c r="D63" s="645">
        <v>0</v>
      </c>
      <c r="E63" s="624">
        <v>0</v>
      </c>
      <c r="F63" s="643">
        <v>0</v>
      </c>
      <c r="G63" s="161">
        <f t="shared" si="3"/>
        <v>0</v>
      </c>
      <c r="H63" s="615">
        <v>0</v>
      </c>
      <c r="I63" s="615">
        <v>0</v>
      </c>
      <c r="J63" s="615">
        <v>0</v>
      </c>
      <c r="K63" s="615">
        <v>0</v>
      </c>
      <c r="L63" s="623">
        <v>0</v>
      </c>
      <c r="M63" s="623">
        <v>0</v>
      </c>
      <c r="N63" s="161">
        <v>0</v>
      </c>
      <c r="O63" s="643">
        <v>0</v>
      </c>
      <c r="P63" s="643">
        <v>0</v>
      </c>
      <c r="Q63" s="643">
        <v>0</v>
      </c>
      <c r="R63" s="643">
        <v>0</v>
      </c>
      <c r="S63" s="50"/>
    </row>
    <row r="64" spans="1:19" s="20" customFormat="1" x14ac:dyDescent="0.2">
      <c r="A64" s="534" t="s">
        <v>77</v>
      </c>
      <c r="B64" s="674">
        <f t="shared" si="2"/>
        <v>0</v>
      </c>
      <c r="C64" s="645">
        <v>0</v>
      </c>
      <c r="D64" s="645">
        <v>0</v>
      </c>
      <c r="E64" s="624">
        <v>0</v>
      </c>
      <c r="F64" s="643">
        <v>0</v>
      </c>
      <c r="G64" s="161">
        <f t="shared" si="3"/>
        <v>0</v>
      </c>
      <c r="H64" s="615">
        <v>0</v>
      </c>
      <c r="I64" s="615">
        <v>0</v>
      </c>
      <c r="J64" s="615">
        <v>0</v>
      </c>
      <c r="K64" s="615">
        <v>0</v>
      </c>
      <c r="L64" s="623">
        <v>0</v>
      </c>
      <c r="M64" s="623">
        <v>0</v>
      </c>
      <c r="N64" s="161">
        <v>0</v>
      </c>
      <c r="O64" s="643">
        <v>0</v>
      </c>
      <c r="P64" s="643">
        <v>0</v>
      </c>
      <c r="Q64" s="643">
        <v>0</v>
      </c>
      <c r="R64" s="643">
        <v>0</v>
      </c>
      <c r="S64" s="50"/>
    </row>
    <row r="65" spans="1:19" s="20" customFormat="1" x14ac:dyDescent="0.2">
      <c r="A65" s="534" t="s">
        <v>78</v>
      </c>
      <c r="B65" s="674">
        <f t="shared" si="2"/>
        <v>29827</v>
      </c>
      <c r="C65" s="645">
        <v>29827</v>
      </c>
      <c r="D65" s="615">
        <v>0</v>
      </c>
      <c r="E65" s="624">
        <v>0</v>
      </c>
      <c r="F65" s="643">
        <v>0</v>
      </c>
      <c r="G65" s="161">
        <f t="shared" si="3"/>
        <v>0</v>
      </c>
      <c r="H65" s="615">
        <v>0</v>
      </c>
      <c r="I65" s="615">
        <v>0</v>
      </c>
      <c r="J65" s="615">
        <v>0</v>
      </c>
      <c r="K65" s="615">
        <v>0</v>
      </c>
      <c r="L65" s="623">
        <v>0</v>
      </c>
      <c r="M65" s="623">
        <v>0</v>
      </c>
      <c r="N65" s="161">
        <v>0</v>
      </c>
      <c r="O65" s="643">
        <v>35</v>
      </c>
      <c r="P65" s="643">
        <v>0</v>
      </c>
      <c r="Q65" s="622">
        <v>7</v>
      </c>
      <c r="R65" s="675">
        <v>7</v>
      </c>
      <c r="S65" s="50"/>
    </row>
    <row r="66" spans="1:19" s="20" customFormat="1" x14ac:dyDescent="0.2">
      <c r="A66" s="534" t="s">
        <v>79</v>
      </c>
      <c r="B66" s="674">
        <f t="shared" si="2"/>
        <v>0</v>
      </c>
      <c r="C66" s="645">
        <v>0</v>
      </c>
      <c r="D66" s="615">
        <v>0</v>
      </c>
      <c r="E66" s="624">
        <v>0</v>
      </c>
      <c r="F66" s="643">
        <v>0</v>
      </c>
      <c r="G66" s="161">
        <f t="shared" si="3"/>
        <v>0</v>
      </c>
      <c r="H66" s="615">
        <v>0</v>
      </c>
      <c r="I66" s="615">
        <v>0</v>
      </c>
      <c r="J66" s="615">
        <v>0</v>
      </c>
      <c r="K66" s="615">
        <v>0</v>
      </c>
      <c r="L66" s="623">
        <v>0</v>
      </c>
      <c r="M66" s="623">
        <v>0</v>
      </c>
      <c r="N66" s="161">
        <v>0</v>
      </c>
      <c r="O66" s="643">
        <v>0</v>
      </c>
      <c r="P66" s="643">
        <v>0</v>
      </c>
      <c r="Q66" s="643">
        <v>0</v>
      </c>
      <c r="R66" s="643">
        <v>0</v>
      </c>
      <c r="S66" s="50"/>
    </row>
    <row r="67" spans="1:19" s="20" customFormat="1" x14ac:dyDescent="0.2">
      <c r="A67" s="534" t="s">
        <v>80</v>
      </c>
      <c r="B67" s="674">
        <f t="shared" si="2"/>
        <v>0</v>
      </c>
      <c r="C67" s="645">
        <v>0</v>
      </c>
      <c r="D67" s="615">
        <v>0</v>
      </c>
      <c r="E67" s="624">
        <v>0</v>
      </c>
      <c r="F67" s="643">
        <v>0</v>
      </c>
      <c r="G67" s="161">
        <f t="shared" si="3"/>
        <v>0</v>
      </c>
      <c r="H67" s="615">
        <v>0</v>
      </c>
      <c r="I67" s="615">
        <v>0</v>
      </c>
      <c r="J67" s="615">
        <v>0</v>
      </c>
      <c r="K67" s="615">
        <v>0</v>
      </c>
      <c r="L67" s="623">
        <v>0</v>
      </c>
      <c r="M67" s="623">
        <v>0</v>
      </c>
      <c r="N67" s="161">
        <v>0</v>
      </c>
      <c r="O67" s="643">
        <v>0</v>
      </c>
      <c r="P67" s="643">
        <v>0</v>
      </c>
      <c r="Q67" s="643">
        <v>0</v>
      </c>
      <c r="R67" s="643">
        <v>0</v>
      </c>
      <c r="S67" s="50"/>
    </row>
    <row r="68" spans="1:19" s="20" customFormat="1" x14ac:dyDescent="0.2">
      <c r="A68" s="534" t="s">
        <v>81</v>
      </c>
      <c r="B68" s="674">
        <f t="shared" si="2"/>
        <v>4447</v>
      </c>
      <c r="C68" s="831">
        <v>4447</v>
      </c>
      <c r="D68" s="645">
        <v>0</v>
      </c>
      <c r="E68" s="645">
        <v>0</v>
      </c>
      <c r="F68" s="643">
        <v>0</v>
      </c>
      <c r="G68" s="161">
        <f t="shared" si="3"/>
        <v>0</v>
      </c>
      <c r="H68" s="615">
        <v>0</v>
      </c>
      <c r="I68" s="615">
        <v>0</v>
      </c>
      <c r="J68" s="615">
        <v>0</v>
      </c>
      <c r="K68" s="615">
        <v>0</v>
      </c>
      <c r="L68" s="623">
        <v>0</v>
      </c>
      <c r="M68" s="623">
        <v>0</v>
      </c>
      <c r="N68" s="161">
        <v>0</v>
      </c>
      <c r="O68" s="643">
        <v>0</v>
      </c>
      <c r="P68" s="643">
        <v>0</v>
      </c>
      <c r="Q68" s="622">
        <v>0</v>
      </c>
      <c r="R68" s="675">
        <v>0</v>
      </c>
      <c r="S68" s="50"/>
    </row>
    <row r="69" spans="1:19" s="20" customFormat="1" x14ac:dyDescent="0.2">
      <c r="A69" s="534" t="s">
        <v>82</v>
      </c>
      <c r="B69" s="674">
        <f t="shared" si="2"/>
        <v>0</v>
      </c>
      <c r="C69" s="645">
        <v>0</v>
      </c>
      <c r="D69" s="645">
        <v>0</v>
      </c>
      <c r="E69" s="624">
        <v>0</v>
      </c>
      <c r="F69" s="643">
        <v>0</v>
      </c>
      <c r="G69" s="161">
        <f t="shared" si="3"/>
        <v>0</v>
      </c>
      <c r="H69" s="615">
        <v>0</v>
      </c>
      <c r="I69" s="615">
        <v>0</v>
      </c>
      <c r="J69" s="615">
        <v>0</v>
      </c>
      <c r="K69" s="615">
        <v>0</v>
      </c>
      <c r="L69" s="623">
        <v>0</v>
      </c>
      <c r="M69" s="623">
        <v>0</v>
      </c>
      <c r="N69" s="161">
        <v>0</v>
      </c>
      <c r="O69" s="643">
        <v>0</v>
      </c>
      <c r="P69" s="643">
        <v>0</v>
      </c>
      <c r="Q69" s="643">
        <v>0</v>
      </c>
      <c r="R69" s="643">
        <v>0</v>
      </c>
      <c r="S69" s="50"/>
    </row>
    <row r="70" spans="1:19" s="20" customFormat="1" x14ac:dyDescent="0.2">
      <c r="A70" s="534" t="s">
        <v>83</v>
      </c>
      <c r="B70" s="674">
        <f t="shared" si="2"/>
        <v>0</v>
      </c>
      <c r="C70" s="645">
        <v>0</v>
      </c>
      <c r="D70" s="645">
        <v>0</v>
      </c>
      <c r="E70" s="624">
        <v>0</v>
      </c>
      <c r="F70" s="643">
        <v>0</v>
      </c>
      <c r="G70" s="161">
        <f t="shared" si="3"/>
        <v>0</v>
      </c>
      <c r="H70" s="615">
        <v>0</v>
      </c>
      <c r="I70" s="615">
        <v>0</v>
      </c>
      <c r="J70" s="615">
        <v>0</v>
      </c>
      <c r="K70" s="615">
        <v>0</v>
      </c>
      <c r="L70" s="623">
        <v>0</v>
      </c>
      <c r="M70" s="623">
        <v>0</v>
      </c>
      <c r="N70" s="161">
        <v>0</v>
      </c>
      <c r="O70" s="643">
        <v>0</v>
      </c>
      <c r="P70" s="643">
        <v>0</v>
      </c>
      <c r="Q70" s="643">
        <v>0</v>
      </c>
      <c r="R70" s="643">
        <v>0</v>
      </c>
      <c r="S70" s="50"/>
    </row>
    <row r="71" spans="1:19" s="20" customFormat="1" x14ac:dyDescent="0.2">
      <c r="A71" s="534" t="s">
        <v>84</v>
      </c>
      <c r="B71" s="674">
        <f t="shared" si="2"/>
        <v>0</v>
      </c>
      <c r="C71" s="645">
        <v>0</v>
      </c>
      <c r="D71" s="645">
        <v>0</v>
      </c>
      <c r="E71" s="624">
        <v>0</v>
      </c>
      <c r="F71" s="643">
        <v>0</v>
      </c>
      <c r="G71" s="161">
        <f t="shared" si="3"/>
        <v>0</v>
      </c>
      <c r="H71" s="615">
        <v>0</v>
      </c>
      <c r="I71" s="615">
        <v>0</v>
      </c>
      <c r="J71" s="615">
        <v>0</v>
      </c>
      <c r="K71" s="615">
        <v>0</v>
      </c>
      <c r="L71" s="623">
        <v>0</v>
      </c>
      <c r="M71" s="623">
        <v>0</v>
      </c>
      <c r="N71" s="161">
        <v>0</v>
      </c>
      <c r="O71" s="643">
        <v>0</v>
      </c>
      <c r="P71" s="643">
        <v>0</v>
      </c>
      <c r="Q71" s="643">
        <v>0</v>
      </c>
      <c r="R71" s="643">
        <v>0</v>
      </c>
      <c r="S71" s="50"/>
    </row>
    <row r="72" spans="1:19" s="20" customFormat="1" x14ac:dyDescent="0.2">
      <c r="A72" s="534" t="s">
        <v>85</v>
      </c>
      <c r="B72" s="674">
        <f t="shared" si="2"/>
        <v>0</v>
      </c>
      <c r="C72" s="645">
        <v>0</v>
      </c>
      <c r="D72" s="645">
        <v>0</v>
      </c>
      <c r="E72" s="624">
        <v>0</v>
      </c>
      <c r="F72" s="643">
        <v>0</v>
      </c>
      <c r="G72" s="161">
        <f t="shared" si="3"/>
        <v>0</v>
      </c>
      <c r="H72" s="615">
        <v>0</v>
      </c>
      <c r="I72" s="615">
        <v>0</v>
      </c>
      <c r="J72" s="615">
        <v>0</v>
      </c>
      <c r="K72" s="615">
        <v>0</v>
      </c>
      <c r="L72" s="623">
        <v>0</v>
      </c>
      <c r="M72" s="623">
        <v>0</v>
      </c>
      <c r="N72" s="161">
        <v>0</v>
      </c>
      <c r="O72" s="643">
        <v>0</v>
      </c>
      <c r="P72" s="643">
        <v>0</v>
      </c>
      <c r="Q72" s="643">
        <v>0</v>
      </c>
      <c r="R72" s="643">
        <v>0</v>
      </c>
      <c r="S72" s="50"/>
    </row>
    <row r="73" spans="1:19" s="20" customFormat="1" x14ac:dyDescent="0.2">
      <c r="A73" s="534" t="s">
        <v>86</v>
      </c>
      <c r="B73" s="674">
        <f t="shared" si="2"/>
        <v>0</v>
      </c>
      <c r="C73" s="645">
        <v>0</v>
      </c>
      <c r="D73" s="645">
        <v>0</v>
      </c>
      <c r="E73" s="624">
        <v>0</v>
      </c>
      <c r="F73" s="643">
        <v>0</v>
      </c>
      <c r="G73" s="161">
        <f t="shared" si="3"/>
        <v>0</v>
      </c>
      <c r="H73" s="615">
        <v>0</v>
      </c>
      <c r="I73" s="615">
        <v>0</v>
      </c>
      <c r="J73" s="615">
        <v>0</v>
      </c>
      <c r="K73" s="615">
        <v>0</v>
      </c>
      <c r="L73" s="623">
        <v>0</v>
      </c>
      <c r="M73" s="623">
        <v>0</v>
      </c>
      <c r="N73" s="161">
        <v>0</v>
      </c>
      <c r="O73" s="643">
        <v>0</v>
      </c>
      <c r="P73" s="643">
        <v>0</v>
      </c>
      <c r="Q73" s="643">
        <v>0</v>
      </c>
      <c r="R73" s="643">
        <v>0</v>
      </c>
      <c r="S73" s="50"/>
    </row>
    <row r="74" spans="1:19" s="20" customFormat="1" x14ac:dyDescent="0.2">
      <c r="A74" s="534" t="s">
        <v>87</v>
      </c>
      <c r="B74" s="674">
        <f t="shared" si="2"/>
        <v>0</v>
      </c>
      <c r="C74" s="645">
        <v>0</v>
      </c>
      <c r="D74" s="645">
        <v>0</v>
      </c>
      <c r="E74" s="624">
        <v>0</v>
      </c>
      <c r="F74" s="643">
        <v>0</v>
      </c>
      <c r="G74" s="161">
        <f t="shared" si="3"/>
        <v>0</v>
      </c>
      <c r="H74" s="615">
        <v>0</v>
      </c>
      <c r="I74" s="615">
        <v>0</v>
      </c>
      <c r="J74" s="615">
        <v>0</v>
      </c>
      <c r="K74" s="615">
        <v>0</v>
      </c>
      <c r="L74" s="623">
        <v>0</v>
      </c>
      <c r="M74" s="623">
        <v>0</v>
      </c>
      <c r="N74" s="161">
        <v>0</v>
      </c>
      <c r="O74" s="643">
        <v>0</v>
      </c>
      <c r="P74" s="643">
        <v>0</v>
      </c>
      <c r="Q74" s="643">
        <v>0</v>
      </c>
      <c r="R74" s="643">
        <v>0</v>
      </c>
      <c r="S74" s="50"/>
    </row>
    <row r="75" spans="1:19" s="20" customFormat="1" x14ac:dyDescent="0.2">
      <c r="A75" s="534" t="s">
        <v>88</v>
      </c>
      <c r="B75" s="674">
        <f t="shared" si="2"/>
        <v>0</v>
      </c>
      <c r="C75" s="645">
        <v>0</v>
      </c>
      <c r="D75" s="645">
        <v>0</v>
      </c>
      <c r="E75" s="624">
        <v>0</v>
      </c>
      <c r="F75" s="643">
        <v>0</v>
      </c>
      <c r="G75" s="161">
        <f t="shared" si="3"/>
        <v>0</v>
      </c>
      <c r="H75" s="615">
        <v>0</v>
      </c>
      <c r="I75" s="615">
        <v>0</v>
      </c>
      <c r="J75" s="615">
        <v>0</v>
      </c>
      <c r="K75" s="615">
        <v>0</v>
      </c>
      <c r="L75" s="623">
        <v>0</v>
      </c>
      <c r="M75" s="623">
        <v>0</v>
      </c>
      <c r="N75" s="161">
        <v>0</v>
      </c>
      <c r="O75" s="643">
        <v>0</v>
      </c>
      <c r="P75" s="643">
        <v>0</v>
      </c>
      <c r="Q75" s="643">
        <v>0</v>
      </c>
      <c r="R75" s="643">
        <v>0</v>
      </c>
      <c r="S75" s="50"/>
    </row>
    <row r="76" spans="1:19" s="20" customFormat="1" x14ac:dyDescent="0.2">
      <c r="A76" s="534" t="s">
        <v>89</v>
      </c>
      <c r="B76" s="674">
        <f t="shared" si="2"/>
        <v>5324</v>
      </c>
      <c r="C76" s="645">
        <v>4839</v>
      </c>
      <c r="D76" s="615">
        <v>485</v>
      </c>
      <c r="E76" s="624">
        <v>0</v>
      </c>
      <c r="F76" s="643">
        <v>0</v>
      </c>
      <c r="G76" s="161">
        <f t="shared" si="3"/>
        <v>0</v>
      </c>
      <c r="H76" s="615">
        <v>0</v>
      </c>
      <c r="I76" s="615">
        <v>0</v>
      </c>
      <c r="J76" s="615">
        <v>0</v>
      </c>
      <c r="K76" s="615">
        <v>0</v>
      </c>
      <c r="L76" s="623">
        <v>0</v>
      </c>
      <c r="M76" s="623">
        <v>0</v>
      </c>
      <c r="N76" s="161">
        <v>0</v>
      </c>
      <c r="O76" s="643">
        <v>0</v>
      </c>
      <c r="P76" s="643">
        <v>0</v>
      </c>
      <c r="Q76" s="622">
        <v>0</v>
      </c>
      <c r="R76" s="675">
        <v>0</v>
      </c>
      <c r="S76" s="50"/>
    </row>
    <row r="77" spans="1:19" s="20" customFormat="1" x14ac:dyDescent="0.2">
      <c r="A77" s="534" t="s">
        <v>90</v>
      </c>
      <c r="B77" s="674">
        <f t="shared" si="2"/>
        <v>0</v>
      </c>
      <c r="C77" s="645">
        <v>0</v>
      </c>
      <c r="D77" s="645">
        <v>0</v>
      </c>
      <c r="E77" s="624">
        <v>0</v>
      </c>
      <c r="F77" s="643">
        <v>0</v>
      </c>
      <c r="G77" s="161">
        <f>SUM(H77:L77)</f>
        <v>0</v>
      </c>
      <c r="H77" s="615">
        <v>0</v>
      </c>
      <c r="I77" s="615">
        <v>0</v>
      </c>
      <c r="J77" s="615">
        <v>0</v>
      </c>
      <c r="K77" s="615">
        <v>0</v>
      </c>
      <c r="L77" s="623">
        <v>0</v>
      </c>
      <c r="M77" s="623">
        <v>0</v>
      </c>
      <c r="N77" s="161">
        <v>0</v>
      </c>
      <c r="O77" s="643">
        <v>0</v>
      </c>
      <c r="P77" s="643">
        <v>0</v>
      </c>
      <c r="Q77" s="643">
        <v>0</v>
      </c>
      <c r="R77" s="643">
        <v>0</v>
      </c>
      <c r="S77" s="50"/>
    </row>
    <row r="78" spans="1:19" s="20" customFormat="1" x14ac:dyDescent="0.2">
      <c r="A78" s="534" t="s">
        <v>91</v>
      </c>
      <c r="B78" s="674">
        <f t="shared" si="2"/>
        <v>0</v>
      </c>
      <c r="C78" s="645">
        <v>0</v>
      </c>
      <c r="D78" s="645">
        <v>0</v>
      </c>
      <c r="E78" s="624">
        <v>0</v>
      </c>
      <c r="F78" s="643">
        <v>0</v>
      </c>
      <c r="G78" s="161">
        <f t="shared" si="3"/>
        <v>0</v>
      </c>
      <c r="H78" s="615">
        <v>0</v>
      </c>
      <c r="I78" s="615">
        <v>0</v>
      </c>
      <c r="J78" s="615">
        <v>0</v>
      </c>
      <c r="K78" s="615">
        <v>0</v>
      </c>
      <c r="L78" s="623">
        <v>0</v>
      </c>
      <c r="M78" s="623">
        <v>0</v>
      </c>
      <c r="N78" s="161">
        <v>0</v>
      </c>
      <c r="O78" s="643">
        <v>0</v>
      </c>
      <c r="P78" s="643">
        <v>0</v>
      </c>
      <c r="Q78" s="643">
        <v>0</v>
      </c>
      <c r="R78" s="643">
        <v>0</v>
      </c>
      <c r="S78" s="50"/>
    </row>
    <row r="79" spans="1:19" s="20" customFormat="1" x14ac:dyDescent="0.2">
      <c r="A79" s="534" t="s">
        <v>92</v>
      </c>
      <c r="B79" s="674">
        <f t="shared" si="2"/>
        <v>0</v>
      </c>
      <c r="C79" s="645">
        <v>0</v>
      </c>
      <c r="D79" s="645">
        <v>0</v>
      </c>
      <c r="E79" s="624">
        <v>0</v>
      </c>
      <c r="F79" s="643">
        <v>0</v>
      </c>
      <c r="G79" s="161">
        <f t="shared" si="3"/>
        <v>0</v>
      </c>
      <c r="H79" s="615">
        <v>0</v>
      </c>
      <c r="I79" s="615">
        <v>0</v>
      </c>
      <c r="J79" s="615">
        <v>0</v>
      </c>
      <c r="K79" s="615">
        <v>0</v>
      </c>
      <c r="L79" s="623">
        <v>0</v>
      </c>
      <c r="M79" s="623">
        <v>0</v>
      </c>
      <c r="N79" s="161">
        <v>0</v>
      </c>
      <c r="O79" s="643">
        <v>0</v>
      </c>
      <c r="P79" s="643">
        <v>0</v>
      </c>
      <c r="Q79" s="643">
        <v>0</v>
      </c>
      <c r="R79" s="643">
        <v>0</v>
      </c>
      <c r="S79" s="50"/>
    </row>
    <row r="80" spans="1:19" s="20" customFormat="1" x14ac:dyDescent="0.2">
      <c r="A80" s="534" t="s">
        <v>93</v>
      </c>
      <c r="B80" s="674">
        <f t="shared" si="2"/>
        <v>3418</v>
      </c>
      <c r="C80" s="645">
        <v>3418</v>
      </c>
      <c r="D80" s="615">
        <v>0</v>
      </c>
      <c r="E80" s="624">
        <v>0</v>
      </c>
      <c r="F80" s="643">
        <v>0</v>
      </c>
      <c r="G80" s="161">
        <f t="shared" si="3"/>
        <v>0</v>
      </c>
      <c r="H80" s="615">
        <v>0</v>
      </c>
      <c r="I80" s="615">
        <v>0</v>
      </c>
      <c r="J80" s="615">
        <v>0</v>
      </c>
      <c r="K80" s="645">
        <v>0</v>
      </c>
      <c r="L80" s="623">
        <v>0</v>
      </c>
      <c r="M80" s="623">
        <v>0</v>
      </c>
      <c r="N80" s="161">
        <v>0</v>
      </c>
      <c r="O80" s="643">
        <v>0</v>
      </c>
      <c r="P80" s="643">
        <v>0</v>
      </c>
      <c r="Q80" s="643">
        <v>0</v>
      </c>
      <c r="R80" s="643">
        <v>0</v>
      </c>
      <c r="S80" s="50"/>
    </row>
    <row r="81" spans="1:19" s="20" customFormat="1" x14ac:dyDescent="0.2">
      <c r="A81" s="534" t="s">
        <v>94</v>
      </c>
      <c r="B81" s="674">
        <f>SUM(C81:E81)</f>
        <v>4787</v>
      </c>
      <c r="C81" s="645">
        <v>4787</v>
      </c>
      <c r="D81" s="615">
        <v>0</v>
      </c>
      <c r="E81" s="624">
        <v>0</v>
      </c>
      <c r="F81" s="643">
        <v>0</v>
      </c>
      <c r="G81" s="161">
        <f>SUM(H81:L81)</f>
        <v>0</v>
      </c>
      <c r="H81" s="615">
        <v>0</v>
      </c>
      <c r="I81" s="615">
        <v>0</v>
      </c>
      <c r="J81" s="615">
        <v>0</v>
      </c>
      <c r="K81" s="645">
        <v>0</v>
      </c>
      <c r="L81" s="623">
        <v>0</v>
      </c>
      <c r="M81" s="623">
        <v>0</v>
      </c>
      <c r="N81" s="161">
        <v>0</v>
      </c>
      <c r="O81" s="643">
        <v>0</v>
      </c>
      <c r="P81" s="643">
        <v>0</v>
      </c>
      <c r="Q81" s="622">
        <v>0</v>
      </c>
      <c r="R81" s="675">
        <v>0</v>
      </c>
      <c r="S81" s="50"/>
    </row>
    <row r="82" spans="1:19" s="20" customFormat="1" ht="13.5" thickBot="1" x14ac:dyDescent="0.25">
      <c r="A82" s="626" t="s">
        <v>95</v>
      </c>
      <c r="B82" s="676">
        <f>SUM(C82:E82)</f>
        <v>4011</v>
      </c>
      <c r="C82" s="650">
        <v>4011</v>
      </c>
      <c r="D82" s="628">
        <v>0</v>
      </c>
      <c r="E82" s="628">
        <v>0</v>
      </c>
      <c r="F82" s="628">
        <v>0</v>
      </c>
      <c r="G82" s="628">
        <f>SUM(H82:L82)</f>
        <v>0</v>
      </c>
      <c r="H82" s="628">
        <v>0</v>
      </c>
      <c r="I82" s="628">
        <v>0</v>
      </c>
      <c r="J82" s="628">
        <v>0</v>
      </c>
      <c r="K82" s="628">
        <v>0</v>
      </c>
      <c r="L82" s="628">
        <v>0</v>
      </c>
      <c r="M82" s="628">
        <v>0</v>
      </c>
      <c r="N82" s="628">
        <v>0</v>
      </c>
      <c r="O82" s="647">
        <v>0</v>
      </c>
      <c r="P82" s="647">
        <v>0</v>
      </c>
      <c r="Q82" s="630">
        <v>0</v>
      </c>
      <c r="R82" s="678">
        <v>0</v>
      </c>
      <c r="S82" s="50"/>
    </row>
    <row r="83" spans="1:19" s="270" customFormat="1" x14ac:dyDescent="0.2">
      <c r="A83" s="679" t="s">
        <v>379</v>
      </c>
      <c r="B83" s="267"/>
      <c r="C83" s="267"/>
      <c r="D83" s="267"/>
      <c r="E83" s="267"/>
      <c r="F83" s="267"/>
      <c r="G83" s="267"/>
      <c r="H83" s="267"/>
      <c r="I83" s="267"/>
      <c r="J83" s="267"/>
      <c r="K83" s="267"/>
      <c r="L83" s="267"/>
      <c r="M83" s="267"/>
      <c r="N83" s="267"/>
      <c r="O83" s="267"/>
      <c r="P83" s="267"/>
      <c r="Q83" s="267"/>
    </row>
    <row r="84" spans="1:19" s="270" customFormat="1" x14ac:dyDescent="0.2">
      <c r="A84" s="894" t="s">
        <v>380</v>
      </c>
      <c r="B84" s="894"/>
      <c r="C84" s="894"/>
      <c r="D84" s="894"/>
      <c r="E84" s="894"/>
      <c r="F84" s="894"/>
      <c r="G84" s="894"/>
      <c r="H84" s="894"/>
      <c r="I84" s="894"/>
      <c r="J84" s="894"/>
      <c r="K84" s="894"/>
      <c r="L84" s="894"/>
      <c r="M84" s="894"/>
      <c r="N84" s="894"/>
      <c r="O84" s="894"/>
      <c r="P84" s="894"/>
      <c r="Q84" s="894"/>
      <c r="R84" s="894"/>
    </row>
    <row r="85" spans="1:19" s="20" customFormat="1" x14ac:dyDescent="0.2">
      <c r="A85" s="894"/>
      <c r="B85" s="894"/>
      <c r="C85" s="894"/>
      <c r="D85" s="894"/>
      <c r="E85" s="894"/>
      <c r="F85" s="894"/>
      <c r="G85" s="894"/>
      <c r="H85" s="894"/>
      <c r="I85" s="894"/>
      <c r="J85" s="894"/>
      <c r="K85" s="894"/>
      <c r="L85" s="894"/>
      <c r="M85" s="894"/>
      <c r="N85" s="894"/>
      <c r="O85" s="894"/>
      <c r="P85" s="894"/>
      <c r="Q85" s="894"/>
      <c r="R85" s="894"/>
      <c r="S85" s="50"/>
    </row>
    <row r="86" spans="1:19" s="20" customFormat="1" x14ac:dyDescent="0.2">
      <c r="A86" s="679" t="s">
        <v>235</v>
      </c>
      <c r="B86" s="680"/>
      <c r="C86" s="681"/>
      <c r="D86" s="681"/>
      <c r="E86" s="681"/>
      <c r="F86" s="681"/>
      <c r="G86" s="680"/>
      <c r="H86" s="681"/>
      <c r="I86" s="681"/>
      <c r="J86" s="681"/>
      <c r="K86" s="681"/>
      <c r="L86" s="681"/>
      <c r="M86" s="681"/>
      <c r="N86" s="681"/>
      <c r="O86" s="681"/>
      <c r="P86" s="681"/>
      <c r="Q86" s="682"/>
      <c r="R86" s="682"/>
      <c r="S86" s="50"/>
    </row>
    <row r="87" spans="1:19" s="20" customFormat="1" x14ac:dyDescent="0.2">
      <c r="A87" s="272" t="s">
        <v>236</v>
      </c>
      <c r="B87" s="680"/>
      <c r="C87" s="681"/>
      <c r="D87" s="681"/>
      <c r="E87" s="681"/>
      <c r="F87" s="681"/>
      <c r="G87" s="680"/>
      <c r="H87" s="681"/>
      <c r="I87" s="681"/>
      <c r="J87" s="681"/>
      <c r="K87" s="681"/>
      <c r="L87" s="681"/>
      <c r="M87" s="681"/>
      <c r="N87" s="681"/>
      <c r="O87" s="681"/>
      <c r="P87" s="681"/>
      <c r="Q87" s="682"/>
      <c r="R87" s="682"/>
      <c r="S87" s="50"/>
    </row>
    <row r="88" spans="1:19" s="20" customFormat="1" x14ac:dyDescent="0.2">
      <c r="A88" s="679" t="s">
        <v>628</v>
      </c>
      <c r="B88" s="680"/>
      <c r="C88" s="681"/>
      <c r="D88" s="681"/>
      <c r="E88" s="681"/>
      <c r="F88" s="681"/>
      <c r="G88" s="680"/>
      <c r="H88" s="681"/>
      <c r="I88" s="681"/>
      <c r="J88" s="681"/>
      <c r="K88" s="681"/>
      <c r="L88" s="681"/>
      <c r="M88" s="681"/>
      <c r="N88" s="681"/>
      <c r="O88" s="681"/>
      <c r="P88" s="681"/>
      <c r="Q88" s="682"/>
      <c r="R88" s="682"/>
      <c r="S88" s="50"/>
    </row>
    <row r="89" spans="1:19" s="20" customFormat="1" x14ac:dyDescent="0.2">
      <c r="A89" s="681"/>
      <c r="B89" s="680"/>
      <c r="C89" s="681"/>
      <c r="D89" s="681"/>
      <c r="E89" s="681"/>
      <c r="F89" s="681"/>
      <c r="G89" s="680"/>
      <c r="H89" s="681"/>
      <c r="I89" s="681"/>
      <c r="J89" s="681"/>
      <c r="K89" s="681"/>
      <c r="L89" s="681"/>
      <c r="M89" s="681"/>
      <c r="N89" s="681"/>
      <c r="O89" s="681"/>
      <c r="P89" s="681"/>
      <c r="Q89" s="682"/>
      <c r="R89" s="682"/>
      <c r="S89" s="50"/>
    </row>
    <row r="90" spans="1:19" s="20" customFormat="1" x14ac:dyDescent="0.2">
      <c r="A90" s="681"/>
      <c r="B90" s="680"/>
      <c r="C90" s="681"/>
      <c r="D90" s="681"/>
      <c r="E90" s="681"/>
      <c r="F90" s="681"/>
      <c r="G90" s="680"/>
      <c r="H90" s="681"/>
      <c r="I90" s="681"/>
      <c r="J90" s="681"/>
      <c r="K90" s="681"/>
      <c r="L90" s="681"/>
      <c r="M90" s="681"/>
      <c r="N90" s="681"/>
      <c r="O90" s="681"/>
      <c r="P90" s="681"/>
      <c r="Q90" s="682"/>
      <c r="R90" s="682"/>
      <c r="S90" s="50"/>
    </row>
    <row r="91" spans="1:19" s="20" customFormat="1" x14ac:dyDescent="0.2">
      <c r="A91" s="681"/>
      <c r="B91" s="680"/>
      <c r="C91" s="681"/>
      <c r="D91" s="681"/>
      <c r="E91" s="681"/>
      <c r="F91" s="681"/>
      <c r="G91" s="680"/>
      <c r="H91" s="681"/>
      <c r="I91" s="681"/>
      <c r="J91" s="681"/>
      <c r="K91" s="681"/>
      <c r="L91" s="681"/>
      <c r="M91" s="681"/>
      <c r="N91" s="681"/>
      <c r="O91" s="681"/>
      <c r="P91" s="681"/>
      <c r="Q91" s="682"/>
      <c r="R91" s="682"/>
      <c r="S91" s="50"/>
    </row>
    <row r="92" spans="1:19" s="20" customFormat="1" x14ac:dyDescent="0.2">
      <c r="A92" s="759"/>
      <c r="B92" s="158"/>
      <c r="C92" s="760"/>
      <c r="D92" s="760"/>
      <c r="E92" s="760"/>
      <c r="F92" s="760"/>
      <c r="G92" s="760"/>
      <c r="H92" s="760"/>
      <c r="I92" s="760"/>
      <c r="J92" s="760"/>
      <c r="K92" s="760"/>
      <c r="L92" s="760"/>
      <c r="M92" s="760"/>
      <c r="N92" s="760"/>
      <c r="O92" s="159"/>
      <c r="P92" s="159"/>
      <c r="Q92" s="160"/>
      <c r="R92" s="160"/>
      <c r="S92" s="50"/>
    </row>
    <row r="93" spans="1:19" s="20" customFormat="1" ht="15" x14ac:dyDescent="0.2">
      <c r="A93" s="159"/>
      <c r="B93" s="158"/>
      <c r="C93" s="761"/>
      <c r="D93" s="159"/>
      <c r="E93" s="159"/>
      <c r="F93" s="159"/>
      <c r="G93" s="159"/>
      <c r="H93" s="159"/>
      <c r="I93" s="159"/>
      <c r="J93" s="159"/>
      <c r="K93" s="159"/>
      <c r="L93" s="159"/>
      <c r="M93" s="159"/>
      <c r="N93" s="159"/>
      <c r="O93" s="159"/>
      <c r="P93" s="159"/>
      <c r="Q93" s="160"/>
      <c r="R93" s="160"/>
      <c r="S93" s="50"/>
    </row>
    <row r="94" spans="1:19" s="20" customFormat="1" ht="15.75" x14ac:dyDescent="0.25">
      <c r="A94" s="762"/>
      <c r="B94" s="762"/>
      <c r="C94" s="762"/>
      <c r="D94" s="159"/>
      <c r="E94" s="159"/>
      <c r="F94" s="159"/>
      <c r="G94" s="159"/>
      <c r="H94" s="159"/>
      <c r="I94" s="159"/>
      <c r="J94" s="159"/>
      <c r="K94" s="159"/>
      <c r="L94" s="159"/>
      <c r="M94" s="159"/>
      <c r="N94" s="159"/>
      <c r="O94" s="159"/>
      <c r="P94" s="159"/>
      <c r="Q94" s="160"/>
      <c r="R94" s="160"/>
      <c r="S94" s="50"/>
    </row>
    <row r="95" spans="1:19" s="20" customFormat="1" x14ac:dyDescent="0.2">
      <c r="A95" s="159"/>
      <c r="B95" s="158"/>
      <c r="C95" s="159"/>
      <c r="D95" s="159"/>
      <c r="E95" s="159"/>
      <c r="F95" s="159"/>
      <c r="G95" s="159"/>
      <c r="H95" s="159"/>
      <c r="I95" s="159"/>
      <c r="J95" s="159"/>
      <c r="K95" s="159"/>
      <c r="L95" s="159"/>
      <c r="M95" s="159"/>
      <c r="N95" s="159"/>
      <c r="O95" s="159"/>
      <c r="P95" s="159"/>
      <c r="Q95" s="160"/>
      <c r="R95" s="160"/>
      <c r="S95" s="50"/>
    </row>
    <row r="96" spans="1:19" s="20" customFormat="1" ht="15.75" x14ac:dyDescent="0.25">
      <c r="A96" s="762"/>
      <c r="B96" s="762"/>
      <c r="C96" s="762"/>
      <c r="D96" s="159"/>
      <c r="E96" s="159"/>
      <c r="F96" s="159"/>
      <c r="G96" s="159"/>
      <c r="H96" s="159"/>
      <c r="I96" s="159"/>
      <c r="J96" s="159"/>
      <c r="K96" s="159"/>
      <c r="L96" s="159"/>
      <c r="M96" s="159"/>
      <c r="N96" s="159"/>
      <c r="O96" s="159"/>
      <c r="P96" s="159"/>
      <c r="Q96" s="160"/>
      <c r="R96" s="160"/>
      <c r="S96" s="50"/>
    </row>
    <row r="97" spans="1:18" s="20" customFormat="1" x14ac:dyDescent="0.2">
      <c r="A97" s="159"/>
      <c r="B97" s="158"/>
      <c r="C97" s="159"/>
      <c r="D97" s="159"/>
      <c r="E97" s="159"/>
      <c r="F97" s="159"/>
      <c r="G97" s="159"/>
      <c r="H97" s="159"/>
      <c r="I97" s="159"/>
      <c r="J97" s="159"/>
      <c r="K97" s="159"/>
      <c r="L97" s="159"/>
      <c r="M97" s="159"/>
      <c r="N97" s="159"/>
      <c r="O97" s="159"/>
      <c r="P97" s="159"/>
      <c r="Q97" s="160"/>
      <c r="R97" s="160"/>
    </row>
    <row r="98" spans="1:18" s="20" customFormat="1" x14ac:dyDescent="0.2">
      <c r="A98" s="159"/>
      <c r="B98" s="158"/>
      <c r="C98" s="159"/>
      <c r="D98" s="50"/>
      <c r="E98" s="159"/>
      <c r="F98" s="159"/>
      <c r="G98" s="159"/>
      <c r="H98" s="159"/>
      <c r="I98" s="159"/>
      <c r="J98" s="159"/>
      <c r="K98" s="159"/>
      <c r="L98" s="159"/>
      <c r="M98" s="159"/>
      <c r="N98" s="159"/>
      <c r="O98" s="159"/>
      <c r="P98" s="159"/>
      <c r="Q98" s="160"/>
      <c r="R98" s="160"/>
    </row>
    <row r="99" spans="1:18" s="20" customFormat="1" x14ac:dyDescent="0.2">
      <c r="A99" s="159"/>
      <c r="B99" s="158"/>
      <c r="C99" s="159"/>
      <c r="D99" s="159"/>
      <c r="E99" s="159"/>
      <c r="F99" s="159"/>
      <c r="G99" s="159"/>
      <c r="H99" s="159"/>
      <c r="I99" s="159"/>
      <c r="J99" s="159"/>
      <c r="K99" s="159"/>
      <c r="L99" s="159"/>
      <c r="M99" s="159"/>
      <c r="N99" s="159"/>
      <c r="O99" s="159"/>
      <c r="P99" s="159"/>
      <c r="Q99" s="160"/>
      <c r="R99" s="160"/>
    </row>
    <row r="100" spans="1:18" s="20" customFormat="1" x14ac:dyDescent="0.2">
      <c r="A100" s="159"/>
      <c r="B100" s="158"/>
      <c r="C100" s="159"/>
      <c r="D100" s="159"/>
      <c r="E100" s="159"/>
      <c r="F100" s="159"/>
      <c r="G100" s="159"/>
      <c r="H100" s="159"/>
      <c r="I100" s="159"/>
      <c r="J100" s="159"/>
      <c r="K100" s="159"/>
      <c r="L100" s="159"/>
      <c r="M100" s="159"/>
      <c r="N100" s="159"/>
      <c r="O100" s="159"/>
      <c r="P100" s="159"/>
      <c r="Q100" s="160"/>
      <c r="R100" s="160"/>
    </row>
    <row r="101" spans="1:18" s="20" customFormat="1" x14ac:dyDescent="0.2">
      <c r="A101" s="159"/>
      <c r="B101" s="158"/>
      <c r="C101" s="159"/>
      <c r="D101" s="159"/>
      <c r="E101" s="159"/>
      <c r="F101" s="159"/>
      <c r="G101" s="50"/>
      <c r="H101" s="159"/>
      <c r="I101" s="159"/>
      <c r="J101" s="159"/>
      <c r="K101" s="159"/>
      <c r="L101" s="159"/>
      <c r="M101" s="159"/>
      <c r="N101" s="159"/>
      <c r="O101" s="159"/>
      <c r="P101" s="159"/>
      <c r="Q101" s="160"/>
      <c r="R101" s="160"/>
    </row>
    <row r="102" spans="1:18" s="20" customFormat="1" x14ac:dyDescent="0.2">
      <c r="A102" s="159"/>
      <c r="B102" s="158"/>
      <c r="C102" s="50"/>
      <c r="D102" s="50"/>
      <c r="E102" s="50"/>
      <c r="F102" s="50"/>
      <c r="G102" s="158"/>
      <c r="H102" s="159"/>
      <c r="I102" s="159"/>
      <c r="J102" s="159"/>
      <c r="K102" s="159"/>
      <c r="L102" s="159"/>
      <c r="M102" s="159"/>
      <c r="N102" s="159"/>
      <c r="O102" s="159"/>
      <c r="P102" s="159"/>
      <c r="Q102" s="160"/>
      <c r="R102" s="160"/>
    </row>
    <row r="103" spans="1:18" s="20" customFormat="1" x14ac:dyDescent="0.2">
      <c r="A103" s="159"/>
      <c r="B103" s="158"/>
      <c r="C103" s="159"/>
      <c r="D103" s="159"/>
      <c r="E103" s="159"/>
      <c r="F103" s="159"/>
      <c r="G103" s="158"/>
      <c r="H103" s="159"/>
      <c r="I103" s="159"/>
      <c r="J103" s="159"/>
      <c r="K103" s="159"/>
      <c r="L103" s="159"/>
      <c r="M103" s="159"/>
      <c r="N103" s="159"/>
      <c r="O103" s="159"/>
      <c r="P103" s="159"/>
      <c r="Q103" s="160"/>
      <c r="R103" s="160"/>
    </row>
    <row r="104" spans="1:18" s="20" customFormat="1" x14ac:dyDescent="0.2">
      <c r="A104" s="159"/>
      <c r="B104" s="158"/>
      <c r="C104" s="159"/>
      <c r="D104" s="159"/>
      <c r="E104" s="159"/>
      <c r="F104" s="159"/>
      <c r="G104" s="158"/>
      <c r="H104" s="159"/>
      <c r="I104" s="159"/>
      <c r="J104" s="159"/>
      <c r="K104" s="159"/>
      <c r="L104" s="159"/>
      <c r="M104" s="159"/>
      <c r="N104" s="159"/>
      <c r="O104" s="159"/>
      <c r="P104" s="159"/>
      <c r="Q104" s="160"/>
      <c r="R104" s="160"/>
    </row>
    <row r="105" spans="1:18" s="20" customFormat="1" x14ac:dyDescent="0.2">
      <c r="A105" s="159"/>
      <c r="B105" s="158"/>
      <c r="C105" s="158"/>
      <c r="D105" s="158"/>
      <c r="E105" s="158"/>
      <c r="F105" s="158"/>
      <c r="G105" s="158"/>
      <c r="H105" s="158"/>
      <c r="I105" s="158"/>
      <c r="J105" s="158"/>
      <c r="K105" s="158"/>
      <c r="L105" s="158"/>
      <c r="M105" s="158"/>
      <c r="N105" s="158"/>
      <c r="O105" s="159"/>
      <c r="P105" s="159"/>
      <c r="Q105" s="160"/>
      <c r="R105" s="160"/>
    </row>
    <row r="106" spans="1:18" s="20" customFormat="1" ht="15" x14ac:dyDescent="0.2">
      <c r="A106" s="159"/>
      <c r="B106" s="158"/>
      <c r="C106" s="761"/>
      <c r="D106" s="159"/>
      <c r="E106" s="159"/>
      <c r="F106" s="159"/>
      <c r="G106" s="159"/>
      <c r="H106" s="159"/>
      <c r="I106" s="159"/>
      <c r="J106" s="159"/>
      <c r="K106" s="159"/>
      <c r="L106" s="159"/>
      <c r="M106" s="159"/>
      <c r="N106" s="159"/>
      <c r="O106" s="159"/>
      <c r="P106" s="159"/>
      <c r="Q106" s="160"/>
      <c r="R106" s="160"/>
    </row>
    <row r="107" spans="1:18" s="20" customFormat="1" x14ac:dyDescent="0.2">
      <c r="A107" s="159"/>
      <c r="B107" s="158"/>
      <c r="C107" s="159"/>
      <c r="D107" s="159"/>
      <c r="E107" s="159"/>
      <c r="F107" s="159"/>
      <c r="G107" s="158"/>
      <c r="H107" s="159"/>
      <c r="I107" s="159"/>
      <c r="J107" s="159"/>
      <c r="K107" s="159"/>
      <c r="L107" s="159"/>
      <c r="M107" s="159"/>
      <c r="N107" s="159"/>
      <c r="O107" s="159"/>
      <c r="P107" s="159"/>
      <c r="Q107" s="160"/>
      <c r="R107" s="160"/>
    </row>
    <row r="108" spans="1:18" s="20" customFormat="1" x14ac:dyDescent="0.2">
      <c r="A108" s="159"/>
      <c r="B108" s="158"/>
      <c r="C108" s="159"/>
      <c r="D108" s="159"/>
      <c r="E108" s="159"/>
      <c r="F108" s="159"/>
      <c r="G108" s="158"/>
      <c r="H108" s="159"/>
      <c r="I108" s="159"/>
      <c r="J108" s="159"/>
      <c r="K108" s="159"/>
      <c r="L108" s="159"/>
      <c r="M108" s="159"/>
      <c r="N108" s="159"/>
      <c r="O108" s="159"/>
      <c r="P108" s="159"/>
      <c r="Q108" s="160"/>
      <c r="R108" s="160"/>
    </row>
    <row r="109" spans="1:18" s="20" customFormat="1" x14ac:dyDescent="0.2">
      <c r="A109" s="759"/>
      <c r="B109" s="158"/>
      <c r="C109" s="159"/>
      <c r="D109" s="159"/>
      <c r="E109" s="159"/>
      <c r="F109" s="159"/>
      <c r="G109" s="158"/>
      <c r="H109" s="159"/>
      <c r="I109" s="159"/>
      <c r="J109" s="159"/>
      <c r="K109" s="159"/>
      <c r="L109" s="159"/>
      <c r="M109" s="159"/>
      <c r="N109" s="159"/>
      <c r="O109" s="159"/>
      <c r="P109" s="159"/>
      <c r="Q109" s="160"/>
      <c r="R109" s="160"/>
    </row>
    <row r="110" spans="1:18" x14ac:dyDescent="0.2">
      <c r="A110" s="159"/>
      <c r="B110" s="158"/>
      <c r="C110" s="159"/>
      <c r="D110" s="159"/>
      <c r="E110" s="159"/>
      <c r="F110" s="159"/>
      <c r="G110" s="159"/>
      <c r="H110" s="159"/>
      <c r="I110" s="159"/>
      <c r="J110" s="159"/>
      <c r="K110" s="159"/>
      <c r="L110" s="159"/>
      <c r="M110" s="159"/>
      <c r="N110" s="159"/>
      <c r="O110" s="159"/>
      <c r="P110" s="159"/>
      <c r="Q110" s="160"/>
      <c r="R110" s="160"/>
    </row>
    <row r="111" spans="1:18" ht="15" x14ac:dyDescent="0.2">
      <c r="A111" s="159"/>
      <c r="B111" s="158"/>
      <c r="C111" s="761"/>
      <c r="D111" s="159"/>
      <c r="E111" s="159"/>
      <c r="F111" s="159"/>
      <c r="G111" s="159"/>
      <c r="H111" s="159"/>
      <c r="I111" s="159"/>
      <c r="J111" s="159"/>
      <c r="K111" s="159"/>
      <c r="L111" s="159"/>
      <c r="M111" s="159"/>
      <c r="N111" s="159"/>
      <c r="O111" s="159"/>
      <c r="P111" s="159"/>
      <c r="Q111" s="160"/>
      <c r="R111" s="160"/>
    </row>
    <row r="112" spans="1:18" x14ac:dyDescent="0.2">
      <c r="A112" s="159"/>
      <c r="B112" s="158"/>
      <c r="C112" s="159"/>
      <c r="D112" s="159"/>
      <c r="E112" s="159"/>
      <c r="F112" s="159"/>
      <c r="G112" s="159"/>
      <c r="H112" s="159"/>
      <c r="I112" s="159"/>
      <c r="J112" s="159"/>
      <c r="K112" s="159"/>
      <c r="L112" s="159"/>
      <c r="M112" s="159"/>
      <c r="N112" s="159"/>
      <c r="O112" s="159"/>
      <c r="P112" s="159"/>
      <c r="Q112" s="160"/>
      <c r="R112" s="160"/>
    </row>
    <row r="113" spans="1:18" x14ac:dyDescent="0.2">
      <c r="A113" s="159"/>
      <c r="B113" s="158"/>
      <c r="C113" s="159"/>
      <c r="D113" s="159"/>
      <c r="E113" s="159"/>
      <c r="F113" s="159"/>
      <c r="G113" s="159"/>
      <c r="H113" s="159"/>
      <c r="I113" s="159"/>
      <c r="J113" s="159"/>
      <c r="K113" s="159"/>
      <c r="L113" s="159"/>
      <c r="M113" s="159"/>
      <c r="N113" s="159"/>
      <c r="O113" s="159"/>
      <c r="P113" s="159"/>
      <c r="Q113" s="160"/>
      <c r="R113" s="160"/>
    </row>
    <row r="115" spans="1:18" x14ac:dyDescent="0.2">
      <c r="A115" s="34"/>
      <c r="B115" s="34"/>
      <c r="C115" s="34"/>
      <c r="D115" s="34"/>
      <c r="E115" s="34"/>
      <c r="F115" s="34"/>
      <c r="G115" s="34"/>
      <c r="H115" s="34"/>
      <c r="I115" s="34"/>
      <c r="J115" s="34"/>
      <c r="K115" s="34"/>
      <c r="L115" s="34"/>
      <c r="M115" s="34"/>
      <c r="N115" s="34"/>
      <c r="O115" s="34"/>
      <c r="P115" s="34"/>
      <c r="Q115" s="34"/>
      <c r="R115" s="276"/>
    </row>
  </sheetData>
  <mergeCells count="2">
    <mergeCell ref="B4:E4"/>
    <mergeCell ref="A84:R85"/>
  </mergeCells>
  <pageMargins left="0.39370078740157483" right="0.39370078740157483" top="0.39370078740157483" bottom="0.39370078740157483" header="0.51181102362204722" footer="0.51181102362204722"/>
  <pageSetup scale="77" orientation="landscape" r:id="rId1"/>
  <headerFooter alignWithMargins="0"/>
  <rowBreaks count="1" manualBreakCount="1">
    <brk id="56"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139"/>
  <sheetViews>
    <sheetView zoomScale="85" zoomScaleNormal="85" workbookViewId="0">
      <selection activeCell="N19" sqref="N19"/>
    </sheetView>
  </sheetViews>
  <sheetFormatPr baseColWidth="10" defaultColWidth="11.42578125" defaultRowHeight="12.75" x14ac:dyDescent="0.2"/>
  <cols>
    <col min="1" max="1" width="26.85546875" style="681" customWidth="1"/>
    <col min="2" max="3" width="10.42578125" style="680" customWidth="1"/>
    <col min="4" max="15" width="10.42578125" style="681" customWidth="1"/>
    <col min="16" max="19" width="10.140625" style="680" customWidth="1"/>
    <col min="20" max="16384" width="11.42578125" style="680"/>
  </cols>
  <sheetData>
    <row r="1" spans="1:23" s="764" customFormat="1" x14ac:dyDescent="0.2">
      <c r="A1" s="108" t="s">
        <v>348</v>
      </c>
      <c r="B1" s="107"/>
      <c r="C1" s="107"/>
      <c r="D1" s="107"/>
      <c r="E1" s="107"/>
      <c r="F1" s="107"/>
      <c r="G1" s="107"/>
      <c r="H1" s="107"/>
      <c r="I1" s="107"/>
      <c r="J1" s="107"/>
      <c r="K1" s="107"/>
      <c r="L1" s="107"/>
      <c r="M1" s="107"/>
      <c r="N1" s="107"/>
      <c r="O1" s="107"/>
      <c r="P1" s="763"/>
      <c r="Q1" s="763"/>
      <c r="S1" s="693" t="s">
        <v>613</v>
      </c>
    </row>
    <row r="2" spans="1:23" s="766" customFormat="1" x14ac:dyDescent="0.2">
      <c r="A2" s="692" t="s">
        <v>210</v>
      </c>
      <c r="B2" s="108"/>
      <c r="C2" s="108"/>
      <c r="D2" s="108"/>
      <c r="E2" s="108"/>
      <c r="F2" s="108"/>
      <c r="G2" s="108"/>
      <c r="H2" s="108"/>
      <c r="I2" s="108"/>
      <c r="J2" s="108"/>
      <c r="K2" s="108"/>
      <c r="L2" s="108"/>
      <c r="M2" s="108"/>
      <c r="N2" s="108"/>
      <c r="O2" s="108"/>
      <c r="P2" s="765"/>
      <c r="Q2" s="765"/>
      <c r="R2" s="765"/>
      <c r="S2" s="765"/>
    </row>
    <row r="3" spans="1:23" s="766" customFormat="1" ht="13.5" thickBot="1" x14ac:dyDescent="0.25">
      <c r="A3" s="895">
        <v>2015</v>
      </c>
      <c r="B3" s="895"/>
      <c r="C3" s="895"/>
      <c r="D3" s="895"/>
      <c r="E3" s="895"/>
      <c r="F3" s="895"/>
      <c r="G3" s="895"/>
      <c r="H3" s="895"/>
      <c r="I3" s="895"/>
      <c r="J3" s="895"/>
      <c r="K3" s="895"/>
      <c r="L3" s="895"/>
      <c r="M3" s="895"/>
      <c r="N3" s="895"/>
      <c r="O3" s="895"/>
      <c r="P3" s="895"/>
      <c r="Q3" s="895"/>
      <c r="R3" s="895"/>
      <c r="S3" s="895"/>
    </row>
    <row r="4" spans="1:23" s="769" customFormat="1" ht="13.5" customHeight="1" x14ac:dyDescent="0.2">
      <c r="A4" s="767"/>
      <c r="B4" s="896" t="s">
        <v>237</v>
      </c>
      <c r="C4" s="897"/>
      <c r="D4" s="897"/>
      <c r="E4" s="897"/>
      <c r="F4" s="897"/>
      <c r="G4" s="897"/>
      <c r="H4" s="897"/>
      <c r="I4" s="897"/>
      <c r="J4" s="897"/>
      <c r="K4" s="897"/>
      <c r="L4" s="897"/>
      <c r="M4" s="897"/>
      <c r="N4" s="897"/>
      <c r="O4" s="897"/>
      <c r="P4" s="768" t="s">
        <v>238</v>
      </c>
      <c r="Q4" s="699"/>
      <c r="R4" s="699"/>
      <c r="S4" s="704"/>
    </row>
    <row r="5" spans="1:23" s="769" customFormat="1" ht="13.5" customHeight="1" x14ac:dyDescent="0.2">
      <c r="A5" s="770"/>
      <c r="B5" s="898" t="s">
        <v>13</v>
      </c>
      <c r="C5" s="899"/>
      <c r="D5" s="771" t="s">
        <v>239</v>
      </c>
      <c r="E5" s="772"/>
      <c r="F5" s="900" t="s">
        <v>240</v>
      </c>
      <c r="G5" s="901"/>
      <c r="H5" s="900" t="s">
        <v>241</v>
      </c>
      <c r="I5" s="901"/>
      <c r="J5" s="900" t="s">
        <v>242</v>
      </c>
      <c r="K5" s="901"/>
      <c r="L5" s="902" t="s">
        <v>243</v>
      </c>
      <c r="M5" s="901"/>
      <c r="N5" s="900" t="s">
        <v>244</v>
      </c>
      <c r="O5" s="901"/>
      <c r="P5" s="774" t="s">
        <v>245</v>
      </c>
      <c r="Q5" s="774"/>
      <c r="R5" s="774"/>
      <c r="S5" s="775"/>
    </row>
    <row r="6" spans="1:23" s="769" customFormat="1" ht="13.5" customHeight="1" x14ac:dyDescent="0.2">
      <c r="A6" s="776" t="s">
        <v>5</v>
      </c>
      <c r="B6" s="777" t="s">
        <v>246</v>
      </c>
      <c r="C6" s="778" t="s">
        <v>247</v>
      </c>
      <c r="D6" s="773" t="s">
        <v>246</v>
      </c>
      <c r="E6" s="778" t="s">
        <v>247</v>
      </c>
      <c r="F6" s="773" t="s">
        <v>246</v>
      </c>
      <c r="G6" s="779" t="s">
        <v>247</v>
      </c>
      <c r="H6" s="773" t="s">
        <v>246</v>
      </c>
      <c r="I6" s="779" t="s">
        <v>247</v>
      </c>
      <c r="J6" s="773" t="s">
        <v>246</v>
      </c>
      <c r="K6" s="779" t="s">
        <v>247</v>
      </c>
      <c r="L6" s="773" t="s">
        <v>246</v>
      </c>
      <c r="M6" s="779" t="s">
        <v>247</v>
      </c>
      <c r="N6" s="773" t="s">
        <v>246</v>
      </c>
      <c r="O6" s="779" t="s">
        <v>247</v>
      </c>
      <c r="P6" s="774" t="s">
        <v>248</v>
      </c>
      <c r="Q6" s="780"/>
      <c r="R6" s="774" t="s">
        <v>249</v>
      </c>
      <c r="S6" s="775"/>
      <c r="T6" s="278"/>
    </row>
    <row r="7" spans="1:23" s="769" customFormat="1" ht="13.5" customHeight="1" x14ac:dyDescent="0.2">
      <c r="A7" s="781"/>
      <c r="B7" s="782" t="s">
        <v>250</v>
      </c>
      <c r="C7" s="783" t="s">
        <v>251</v>
      </c>
      <c r="D7" s="784" t="s">
        <v>250</v>
      </c>
      <c r="E7" s="783" t="s">
        <v>251</v>
      </c>
      <c r="F7" s="785" t="s">
        <v>250</v>
      </c>
      <c r="G7" s="786" t="s">
        <v>251</v>
      </c>
      <c r="H7" s="785" t="s">
        <v>250</v>
      </c>
      <c r="I7" s="786" t="s">
        <v>251</v>
      </c>
      <c r="J7" s="785" t="s">
        <v>250</v>
      </c>
      <c r="K7" s="786" t="s">
        <v>251</v>
      </c>
      <c r="L7" s="785" t="s">
        <v>250</v>
      </c>
      <c r="M7" s="786" t="s">
        <v>251</v>
      </c>
      <c r="N7" s="785" t="s">
        <v>250</v>
      </c>
      <c r="O7" s="786" t="s">
        <v>251</v>
      </c>
      <c r="P7" s="787" t="s">
        <v>252</v>
      </c>
      <c r="Q7" s="788" t="s">
        <v>253</v>
      </c>
      <c r="R7" s="789" t="s">
        <v>252</v>
      </c>
      <c r="S7" s="722" t="s">
        <v>253</v>
      </c>
      <c r="T7" s="278"/>
    </row>
    <row r="8" spans="1:23" s="769" customFormat="1" ht="7.5" customHeight="1" x14ac:dyDescent="0.2">
      <c r="A8" s="770"/>
      <c r="B8" s="790"/>
      <c r="C8" s="791"/>
      <c r="D8" s="792"/>
      <c r="E8" s="791"/>
      <c r="F8" s="792"/>
      <c r="G8" s="793"/>
      <c r="H8" s="792"/>
      <c r="I8" s="793"/>
      <c r="J8" s="792"/>
      <c r="K8" s="793"/>
      <c r="L8" s="792"/>
      <c r="M8" s="793"/>
      <c r="N8" s="792"/>
      <c r="O8" s="791"/>
      <c r="P8" s="774"/>
      <c r="Q8" s="714"/>
      <c r="R8" s="774"/>
      <c r="S8" s="775"/>
      <c r="T8" s="278"/>
    </row>
    <row r="9" spans="1:23" s="284" customFormat="1" ht="15.75" x14ac:dyDescent="0.25">
      <c r="A9" s="21" t="s">
        <v>23</v>
      </c>
      <c r="B9" s="279"/>
      <c r="C9" s="280"/>
      <c r="D9" s="279"/>
      <c r="E9" s="280"/>
      <c r="F9" s="281"/>
      <c r="G9" s="280"/>
      <c r="H9" s="282"/>
      <c r="I9" s="280"/>
      <c r="J9" s="282"/>
      <c r="K9" s="280"/>
      <c r="L9" s="282"/>
      <c r="M9" s="280"/>
      <c r="N9" s="281"/>
      <c r="O9" s="280"/>
      <c r="P9" s="539">
        <f>SUM(P12:P82)</f>
        <v>1308</v>
      </c>
      <c r="Q9" s="540">
        <f>SUM(Q12:Q82)</f>
        <v>8921</v>
      </c>
      <c r="R9" s="539">
        <f>SUM(R12:R82)</f>
        <v>9087</v>
      </c>
      <c r="S9" s="541">
        <f>SUM(S12:S82)</f>
        <v>33056</v>
      </c>
      <c r="T9" s="283"/>
    </row>
    <row r="10" spans="1:23" s="283" customFormat="1" ht="7.5" customHeight="1" x14ac:dyDescent="0.2">
      <c r="A10" s="285"/>
      <c r="B10" s="286"/>
      <c r="C10" s="287"/>
      <c r="D10" s="288"/>
      <c r="E10" s="287"/>
      <c r="F10" s="288"/>
      <c r="G10" s="289"/>
      <c r="H10" s="288"/>
      <c r="I10" s="289"/>
      <c r="J10" s="288"/>
      <c r="K10" s="289"/>
      <c r="L10" s="288"/>
      <c r="M10" s="289"/>
      <c r="N10" s="288"/>
      <c r="O10" s="290"/>
      <c r="P10" s="291"/>
      <c r="Q10" s="292"/>
      <c r="R10" s="293"/>
      <c r="S10" s="294"/>
      <c r="T10" s="295"/>
    </row>
    <row r="11" spans="1:23" s="20" customFormat="1" x14ac:dyDescent="0.2">
      <c r="A11" s="534" t="s">
        <v>24</v>
      </c>
      <c r="B11" s="542">
        <v>0</v>
      </c>
      <c r="C11" s="542">
        <v>0</v>
      </c>
      <c r="D11" s="542">
        <v>0</v>
      </c>
      <c r="E11" s="542">
        <v>0</v>
      </c>
      <c r="F11" s="542">
        <v>0</v>
      </c>
      <c r="G11" s="542">
        <v>0</v>
      </c>
      <c r="H11" s="542">
        <v>0</v>
      </c>
      <c r="I11" s="542">
        <v>0</v>
      </c>
      <c r="J11" s="542">
        <v>0</v>
      </c>
      <c r="K11" s="542">
        <v>0</v>
      </c>
      <c r="L11" s="542">
        <v>0</v>
      </c>
      <c r="M11" s="542">
        <v>0</v>
      </c>
      <c r="N11" s="542">
        <v>0</v>
      </c>
      <c r="O11" s="542">
        <v>0</v>
      </c>
      <c r="P11" s="542">
        <v>0</v>
      </c>
      <c r="Q11" s="542">
        <v>0</v>
      </c>
      <c r="R11" s="542">
        <v>0</v>
      </c>
      <c r="S11" s="542">
        <v>0</v>
      </c>
      <c r="T11" s="161"/>
      <c r="U11" s="634"/>
      <c r="V11" s="50"/>
      <c r="W11" s="50"/>
    </row>
    <row r="12" spans="1:23" s="20" customFormat="1" x14ac:dyDescent="0.2">
      <c r="A12" s="534" t="s">
        <v>25</v>
      </c>
      <c r="B12" s="542">
        <v>0</v>
      </c>
      <c r="C12" s="542">
        <v>0</v>
      </c>
      <c r="D12" s="542">
        <v>0</v>
      </c>
      <c r="E12" s="542">
        <v>0</v>
      </c>
      <c r="F12" s="542">
        <v>0</v>
      </c>
      <c r="G12" s="542">
        <v>0</v>
      </c>
      <c r="H12" s="542">
        <v>0</v>
      </c>
      <c r="I12" s="542">
        <v>0</v>
      </c>
      <c r="J12" s="542">
        <v>0</v>
      </c>
      <c r="K12" s="542">
        <v>0</v>
      </c>
      <c r="L12" s="542">
        <v>0</v>
      </c>
      <c r="M12" s="542">
        <v>0</v>
      </c>
      <c r="N12" s="542">
        <v>0</v>
      </c>
      <c r="O12" s="542">
        <v>0</v>
      </c>
      <c r="P12" s="542">
        <v>23</v>
      </c>
      <c r="Q12" s="203">
        <v>155</v>
      </c>
      <c r="R12" s="542">
        <v>145</v>
      </c>
      <c r="S12" s="545">
        <v>664</v>
      </c>
      <c r="T12" s="161"/>
      <c r="U12" s="634"/>
      <c r="V12" s="50"/>
      <c r="W12" s="50"/>
    </row>
    <row r="13" spans="1:23" s="20" customFormat="1" x14ac:dyDescent="0.2">
      <c r="A13" s="534" t="s">
        <v>26</v>
      </c>
      <c r="B13" s="542">
        <v>0</v>
      </c>
      <c r="C13" s="542">
        <v>0</v>
      </c>
      <c r="D13" s="542">
        <v>0</v>
      </c>
      <c r="E13" s="542">
        <v>0</v>
      </c>
      <c r="F13" s="542">
        <v>0</v>
      </c>
      <c r="G13" s="542">
        <v>0</v>
      </c>
      <c r="H13" s="542">
        <v>0</v>
      </c>
      <c r="I13" s="542">
        <v>0</v>
      </c>
      <c r="J13" s="542">
        <v>0</v>
      </c>
      <c r="K13" s="542">
        <v>0</v>
      </c>
      <c r="L13" s="542">
        <v>0</v>
      </c>
      <c r="M13" s="542">
        <v>0</v>
      </c>
      <c r="N13" s="542">
        <v>0</v>
      </c>
      <c r="O13" s="542">
        <v>0</v>
      </c>
      <c r="P13" s="542">
        <v>0</v>
      </c>
      <c r="Q13" s="542">
        <v>0</v>
      </c>
      <c r="R13" s="542">
        <v>0</v>
      </c>
      <c r="S13" s="542">
        <v>0</v>
      </c>
      <c r="T13" s="161"/>
      <c r="U13" s="634"/>
      <c r="V13" s="50"/>
      <c r="W13" s="50"/>
    </row>
    <row r="14" spans="1:23" s="20" customFormat="1" x14ac:dyDescent="0.2">
      <c r="A14" s="534" t="s">
        <v>27</v>
      </c>
      <c r="B14" s="542">
        <v>0</v>
      </c>
      <c r="C14" s="542">
        <v>0</v>
      </c>
      <c r="D14" s="542">
        <v>0</v>
      </c>
      <c r="E14" s="542">
        <v>0</v>
      </c>
      <c r="F14" s="542">
        <v>0</v>
      </c>
      <c r="G14" s="542">
        <v>0</v>
      </c>
      <c r="H14" s="542">
        <v>0</v>
      </c>
      <c r="I14" s="542">
        <v>0</v>
      </c>
      <c r="J14" s="542">
        <v>0</v>
      </c>
      <c r="K14" s="542">
        <v>0</v>
      </c>
      <c r="L14" s="542">
        <v>0</v>
      </c>
      <c r="M14" s="542">
        <v>0</v>
      </c>
      <c r="N14" s="542">
        <v>0</v>
      </c>
      <c r="O14" s="542">
        <v>0</v>
      </c>
      <c r="P14" s="542">
        <v>0</v>
      </c>
      <c r="Q14" s="542">
        <v>0</v>
      </c>
      <c r="R14" s="542">
        <v>0</v>
      </c>
      <c r="S14" s="542">
        <v>0</v>
      </c>
      <c r="T14" s="161"/>
      <c r="U14" s="634"/>
      <c r="V14" s="50"/>
      <c r="W14" s="50"/>
    </row>
    <row r="15" spans="1:23" s="20" customFormat="1" x14ac:dyDescent="0.2">
      <c r="A15" s="534" t="s">
        <v>28</v>
      </c>
      <c r="B15" s="542">
        <v>0</v>
      </c>
      <c r="C15" s="542">
        <v>0</v>
      </c>
      <c r="D15" s="542">
        <v>0</v>
      </c>
      <c r="E15" s="542">
        <v>0</v>
      </c>
      <c r="F15" s="542">
        <v>0</v>
      </c>
      <c r="G15" s="542">
        <v>0</v>
      </c>
      <c r="H15" s="542">
        <v>0</v>
      </c>
      <c r="I15" s="542">
        <v>0</v>
      </c>
      <c r="J15" s="542">
        <v>0</v>
      </c>
      <c r="K15" s="542">
        <v>0</v>
      </c>
      <c r="L15" s="542">
        <v>0</v>
      </c>
      <c r="M15" s="542">
        <v>0</v>
      </c>
      <c r="N15" s="542">
        <v>0</v>
      </c>
      <c r="O15" s="542">
        <v>0</v>
      </c>
      <c r="P15" s="542">
        <v>0</v>
      </c>
      <c r="Q15" s="542">
        <v>0</v>
      </c>
      <c r="R15" s="542">
        <v>0</v>
      </c>
      <c r="S15" s="542">
        <v>0</v>
      </c>
      <c r="T15" s="161"/>
      <c r="U15" s="634"/>
      <c r="V15" s="50"/>
      <c r="W15" s="50"/>
    </row>
    <row r="16" spans="1:23" s="20" customFormat="1" x14ac:dyDescent="0.2">
      <c r="A16" s="534" t="s">
        <v>29</v>
      </c>
      <c r="B16" s="542">
        <v>0</v>
      </c>
      <c r="C16" s="542">
        <v>0</v>
      </c>
      <c r="D16" s="542">
        <v>0</v>
      </c>
      <c r="E16" s="542">
        <v>0</v>
      </c>
      <c r="F16" s="542">
        <v>0</v>
      </c>
      <c r="G16" s="542">
        <v>0</v>
      </c>
      <c r="H16" s="542">
        <v>0</v>
      </c>
      <c r="I16" s="542">
        <v>0</v>
      </c>
      <c r="J16" s="542">
        <v>0</v>
      </c>
      <c r="K16" s="542">
        <v>0</v>
      </c>
      <c r="L16" s="542">
        <v>0</v>
      </c>
      <c r="M16" s="542">
        <v>0</v>
      </c>
      <c r="N16" s="542">
        <v>0</v>
      </c>
      <c r="O16" s="542">
        <v>0</v>
      </c>
      <c r="P16" s="542">
        <v>0</v>
      </c>
      <c r="Q16" s="542">
        <v>0</v>
      </c>
      <c r="R16" s="542">
        <v>0</v>
      </c>
      <c r="S16" s="542">
        <v>0</v>
      </c>
      <c r="T16" s="161"/>
      <c r="U16" s="634"/>
      <c r="V16" s="50"/>
      <c r="W16" s="50"/>
    </row>
    <row r="17" spans="1:23" s="20" customFormat="1" x14ac:dyDescent="0.2">
      <c r="A17" s="534" t="s">
        <v>30</v>
      </c>
      <c r="B17" s="542">
        <v>0</v>
      </c>
      <c r="C17" s="542">
        <v>0</v>
      </c>
      <c r="D17" s="542">
        <v>0</v>
      </c>
      <c r="E17" s="542">
        <v>0</v>
      </c>
      <c r="F17" s="542">
        <v>0</v>
      </c>
      <c r="G17" s="542">
        <v>0</v>
      </c>
      <c r="H17" s="542">
        <v>0</v>
      </c>
      <c r="I17" s="542">
        <v>0</v>
      </c>
      <c r="J17" s="542">
        <v>0</v>
      </c>
      <c r="K17" s="542">
        <v>0</v>
      </c>
      <c r="L17" s="542">
        <v>0</v>
      </c>
      <c r="M17" s="542">
        <v>0</v>
      </c>
      <c r="N17" s="542">
        <v>0</v>
      </c>
      <c r="O17" s="542">
        <v>0</v>
      </c>
      <c r="P17" s="542">
        <v>0</v>
      </c>
      <c r="Q17" s="542">
        <v>0</v>
      </c>
      <c r="R17" s="542">
        <v>0</v>
      </c>
      <c r="S17" s="542">
        <v>0</v>
      </c>
      <c r="T17" s="161"/>
      <c r="U17" s="634"/>
      <c r="V17" s="50"/>
      <c r="W17" s="50"/>
    </row>
    <row r="18" spans="1:23" s="20" customFormat="1" x14ac:dyDescent="0.2">
      <c r="A18" s="534" t="s">
        <v>31</v>
      </c>
      <c r="B18" s="542">
        <v>0</v>
      </c>
      <c r="C18" s="542">
        <v>0</v>
      </c>
      <c r="D18" s="542">
        <v>0</v>
      </c>
      <c r="E18" s="542">
        <v>0</v>
      </c>
      <c r="F18" s="542">
        <v>0</v>
      </c>
      <c r="G18" s="542">
        <v>0</v>
      </c>
      <c r="H18" s="542">
        <v>0</v>
      </c>
      <c r="I18" s="542">
        <v>0</v>
      </c>
      <c r="J18" s="542">
        <v>0</v>
      </c>
      <c r="K18" s="542">
        <v>0</v>
      </c>
      <c r="L18" s="542">
        <v>0</v>
      </c>
      <c r="M18" s="542">
        <v>0</v>
      </c>
      <c r="N18" s="542">
        <v>0</v>
      </c>
      <c r="O18" s="542">
        <v>0</v>
      </c>
      <c r="P18" s="542">
        <v>0</v>
      </c>
      <c r="Q18" s="542">
        <v>0</v>
      </c>
      <c r="R18" s="542">
        <v>0</v>
      </c>
      <c r="S18" s="542">
        <v>0</v>
      </c>
      <c r="T18" s="161"/>
      <c r="U18" s="634"/>
      <c r="V18" s="50"/>
      <c r="W18" s="50"/>
    </row>
    <row r="19" spans="1:23" s="20" customFormat="1" x14ac:dyDescent="0.2">
      <c r="A19" s="534" t="s">
        <v>32</v>
      </c>
      <c r="B19" s="542">
        <v>0</v>
      </c>
      <c r="C19" s="542">
        <v>0</v>
      </c>
      <c r="D19" s="542">
        <v>0</v>
      </c>
      <c r="E19" s="542">
        <v>0</v>
      </c>
      <c r="F19" s="542">
        <v>0</v>
      </c>
      <c r="G19" s="542">
        <v>0</v>
      </c>
      <c r="H19" s="542">
        <v>0</v>
      </c>
      <c r="I19" s="542">
        <v>0</v>
      </c>
      <c r="J19" s="542">
        <v>0</v>
      </c>
      <c r="K19" s="542">
        <v>0</v>
      </c>
      <c r="L19" s="542">
        <v>0</v>
      </c>
      <c r="M19" s="542">
        <v>0</v>
      </c>
      <c r="N19" s="542">
        <v>0</v>
      </c>
      <c r="O19" s="542">
        <v>0</v>
      </c>
      <c r="P19" s="542">
        <v>0</v>
      </c>
      <c r="Q19" s="542">
        <v>0</v>
      </c>
      <c r="R19" s="542">
        <v>0</v>
      </c>
      <c r="S19" s="542">
        <v>0</v>
      </c>
      <c r="T19" s="161"/>
      <c r="U19" s="634"/>
      <c r="V19" s="50"/>
      <c r="W19" s="50"/>
    </row>
    <row r="20" spans="1:23" s="20" customFormat="1" x14ac:dyDescent="0.2">
      <c r="A20" s="534" t="s">
        <v>33</v>
      </c>
      <c r="B20" s="542">
        <v>0</v>
      </c>
      <c r="C20" s="542">
        <v>0</v>
      </c>
      <c r="D20" s="542">
        <v>0</v>
      </c>
      <c r="E20" s="542">
        <v>0</v>
      </c>
      <c r="F20" s="542">
        <v>0</v>
      </c>
      <c r="G20" s="542">
        <v>0</v>
      </c>
      <c r="H20" s="542">
        <v>0</v>
      </c>
      <c r="I20" s="542">
        <v>0</v>
      </c>
      <c r="J20" s="542">
        <v>0</v>
      </c>
      <c r="K20" s="542">
        <v>0</v>
      </c>
      <c r="L20" s="542">
        <v>0</v>
      </c>
      <c r="M20" s="542">
        <v>0</v>
      </c>
      <c r="N20" s="542">
        <v>0</v>
      </c>
      <c r="O20" s="542">
        <v>0</v>
      </c>
      <c r="P20" s="542">
        <v>0</v>
      </c>
      <c r="Q20" s="542">
        <v>0</v>
      </c>
      <c r="R20" s="542">
        <v>0</v>
      </c>
      <c r="S20" s="542">
        <v>0</v>
      </c>
      <c r="T20" s="161"/>
      <c r="U20" s="634"/>
      <c r="V20" s="50"/>
      <c r="W20" s="50"/>
    </row>
    <row r="21" spans="1:23" s="20" customFormat="1" x14ac:dyDescent="0.2">
      <c r="A21" s="534" t="s">
        <v>34</v>
      </c>
      <c r="B21" s="542">
        <v>0</v>
      </c>
      <c r="C21" s="542">
        <v>0</v>
      </c>
      <c r="D21" s="542">
        <v>0</v>
      </c>
      <c r="E21" s="542">
        <v>0</v>
      </c>
      <c r="F21" s="542">
        <v>0</v>
      </c>
      <c r="G21" s="542">
        <v>0</v>
      </c>
      <c r="H21" s="542">
        <v>0</v>
      </c>
      <c r="I21" s="542">
        <v>0</v>
      </c>
      <c r="J21" s="542">
        <v>0</v>
      </c>
      <c r="K21" s="542">
        <v>0</v>
      </c>
      <c r="L21" s="542">
        <v>0</v>
      </c>
      <c r="M21" s="542">
        <v>0</v>
      </c>
      <c r="N21" s="542">
        <v>0</v>
      </c>
      <c r="O21" s="542">
        <v>0</v>
      </c>
      <c r="P21" s="542">
        <v>0</v>
      </c>
      <c r="Q21" s="542">
        <v>0</v>
      </c>
      <c r="R21" s="542">
        <v>0</v>
      </c>
      <c r="S21" s="542">
        <v>0</v>
      </c>
      <c r="T21" s="161"/>
      <c r="U21" s="634"/>
      <c r="V21" s="50"/>
      <c r="W21" s="50"/>
    </row>
    <row r="22" spans="1:23" s="20" customFormat="1" x14ac:dyDescent="0.2">
      <c r="A22" s="534" t="s">
        <v>35</v>
      </c>
      <c r="B22" s="542">
        <v>0</v>
      </c>
      <c r="C22" s="542">
        <v>0</v>
      </c>
      <c r="D22" s="542">
        <v>0</v>
      </c>
      <c r="E22" s="542">
        <v>0</v>
      </c>
      <c r="F22" s="542">
        <v>0</v>
      </c>
      <c r="G22" s="542">
        <v>0</v>
      </c>
      <c r="H22" s="542">
        <v>0</v>
      </c>
      <c r="I22" s="542">
        <v>0</v>
      </c>
      <c r="J22" s="542">
        <v>0</v>
      </c>
      <c r="K22" s="542">
        <v>0</v>
      </c>
      <c r="L22" s="542">
        <v>0</v>
      </c>
      <c r="M22" s="542">
        <v>0</v>
      </c>
      <c r="N22" s="542">
        <v>0</v>
      </c>
      <c r="O22" s="542">
        <v>0</v>
      </c>
      <c r="P22" s="542">
        <v>0</v>
      </c>
      <c r="Q22" s="542">
        <v>0</v>
      </c>
      <c r="R22" s="542">
        <v>0</v>
      </c>
      <c r="S22" s="542">
        <v>0</v>
      </c>
      <c r="T22" s="161"/>
      <c r="U22" s="634"/>
      <c r="V22" s="50"/>
      <c r="W22" s="50"/>
    </row>
    <row r="23" spans="1:23" s="20" customFormat="1" x14ac:dyDescent="0.2">
      <c r="A23" s="534" t="s">
        <v>36</v>
      </c>
      <c r="B23" s="542">
        <v>0</v>
      </c>
      <c r="C23" s="542">
        <v>0</v>
      </c>
      <c r="D23" s="542">
        <v>0</v>
      </c>
      <c r="E23" s="542">
        <v>0</v>
      </c>
      <c r="F23" s="542">
        <v>0</v>
      </c>
      <c r="G23" s="542">
        <v>0</v>
      </c>
      <c r="H23" s="542">
        <v>0</v>
      </c>
      <c r="I23" s="542">
        <v>0</v>
      </c>
      <c r="J23" s="542">
        <v>0</v>
      </c>
      <c r="K23" s="542">
        <v>0</v>
      </c>
      <c r="L23" s="542">
        <v>0</v>
      </c>
      <c r="M23" s="542">
        <v>0</v>
      </c>
      <c r="N23" s="542">
        <v>0</v>
      </c>
      <c r="O23" s="542">
        <v>0</v>
      </c>
      <c r="P23" s="542">
        <v>0</v>
      </c>
      <c r="Q23" s="542">
        <v>0</v>
      </c>
      <c r="R23" s="542">
        <v>0</v>
      </c>
      <c r="S23" s="542">
        <v>0</v>
      </c>
      <c r="T23" s="161"/>
      <c r="U23" s="634"/>
      <c r="V23" s="50"/>
      <c r="W23" s="50"/>
    </row>
    <row r="24" spans="1:23" s="20" customFormat="1" x14ac:dyDescent="0.2">
      <c r="A24" s="534" t="s">
        <v>37</v>
      </c>
      <c r="B24" s="542">
        <v>0</v>
      </c>
      <c r="C24" s="542">
        <v>0</v>
      </c>
      <c r="D24" s="542">
        <v>0</v>
      </c>
      <c r="E24" s="542">
        <v>0</v>
      </c>
      <c r="F24" s="542">
        <v>0</v>
      </c>
      <c r="G24" s="542">
        <v>0</v>
      </c>
      <c r="H24" s="542">
        <v>0</v>
      </c>
      <c r="I24" s="542">
        <v>0</v>
      </c>
      <c r="J24" s="542">
        <v>0</v>
      </c>
      <c r="K24" s="542">
        <v>0</v>
      </c>
      <c r="L24" s="542">
        <v>0</v>
      </c>
      <c r="M24" s="542">
        <v>0</v>
      </c>
      <c r="N24" s="542">
        <v>0</v>
      </c>
      <c r="O24" s="542">
        <v>0</v>
      </c>
      <c r="P24" s="542">
        <v>0</v>
      </c>
      <c r="Q24" s="542">
        <v>0</v>
      </c>
      <c r="R24" s="542">
        <v>0</v>
      </c>
      <c r="S24" s="542">
        <v>0</v>
      </c>
      <c r="T24" s="161"/>
      <c r="U24" s="634"/>
      <c r="V24" s="50"/>
      <c r="W24" s="50"/>
    </row>
    <row r="25" spans="1:23" s="20" customFormat="1" x14ac:dyDescent="0.2">
      <c r="A25" s="534" t="s">
        <v>38</v>
      </c>
      <c r="B25" s="542">
        <v>0</v>
      </c>
      <c r="C25" s="542">
        <v>0</v>
      </c>
      <c r="D25" s="542">
        <v>0</v>
      </c>
      <c r="E25" s="542">
        <v>0</v>
      </c>
      <c r="F25" s="542">
        <v>0</v>
      </c>
      <c r="G25" s="542">
        <v>0</v>
      </c>
      <c r="H25" s="542">
        <v>0</v>
      </c>
      <c r="I25" s="542">
        <v>0</v>
      </c>
      <c r="J25" s="542">
        <v>0</v>
      </c>
      <c r="K25" s="542">
        <v>0</v>
      </c>
      <c r="L25" s="542">
        <v>0</v>
      </c>
      <c r="M25" s="542">
        <v>0</v>
      </c>
      <c r="N25" s="542">
        <v>0</v>
      </c>
      <c r="O25" s="542">
        <v>0</v>
      </c>
      <c r="P25" s="542">
        <v>0</v>
      </c>
      <c r="Q25" s="542">
        <v>0</v>
      </c>
      <c r="R25" s="542">
        <v>0</v>
      </c>
      <c r="S25" s="542">
        <v>0</v>
      </c>
      <c r="T25" s="161"/>
      <c r="U25" s="634"/>
      <c r="V25" s="50"/>
      <c r="W25" s="50"/>
    </row>
    <row r="26" spans="1:23" s="20" customFormat="1" x14ac:dyDescent="0.2">
      <c r="A26" s="534" t="s">
        <v>39</v>
      </c>
      <c r="B26" s="542">
        <v>0</v>
      </c>
      <c r="C26" s="542">
        <v>0</v>
      </c>
      <c r="D26" s="542">
        <v>0</v>
      </c>
      <c r="E26" s="542">
        <v>0</v>
      </c>
      <c r="F26" s="542">
        <v>0</v>
      </c>
      <c r="G26" s="542">
        <v>0</v>
      </c>
      <c r="H26" s="542">
        <v>0</v>
      </c>
      <c r="I26" s="542">
        <v>0</v>
      </c>
      <c r="J26" s="542">
        <v>0</v>
      </c>
      <c r="K26" s="542">
        <v>0</v>
      </c>
      <c r="L26" s="542">
        <v>0</v>
      </c>
      <c r="M26" s="542">
        <v>0</v>
      </c>
      <c r="N26" s="542">
        <v>0</v>
      </c>
      <c r="O26" s="542">
        <v>0</v>
      </c>
      <c r="P26" s="542">
        <v>0</v>
      </c>
      <c r="Q26" s="542">
        <v>0</v>
      </c>
      <c r="R26" s="542">
        <v>0</v>
      </c>
      <c r="S26" s="542">
        <v>0</v>
      </c>
      <c r="T26" s="161"/>
      <c r="U26" s="634"/>
      <c r="V26" s="50"/>
      <c r="W26" s="50"/>
    </row>
    <row r="27" spans="1:23" s="20" customFormat="1" x14ac:dyDescent="0.2">
      <c r="A27" s="534" t="s">
        <v>40</v>
      </c>
      <c r="B27" s="542">
        <v>0</v>
      </c>
      <c r="C27" s="542">
        <v>0</v>
      </c>
      <c r="D27" s="542">
        <v>0</v>
      </c>
      <c r="E27" s="542">
        <v>0</v>
      </c>
      <c r="F27" s="542">
        <v>0</v>
      </c>
      <c r="G27" s="542">
        <v>0</v>
      </c>
      <c r="H27" s="542">
        <v>0</v>
      </c>
      <c r="I27" s="542">
        <v>0</v>
      </c>
      <c r="J27" s="542">
        <v>0</v>
      </c>
      <c r="K27" s="542">
        <v>0</v>
      </c>
      <c r="L27" s="542">
        <v>0</v>
      </c>
      <c r="M27" s="542">
        <v>0</v>
      </c>
      <c r="N27" s="542">
        <v>0</v>
      </c>
      <c r="O27" s="542">
        <v>0</v>
      </c>
      <c r="P27" s="542">
        <v>34</v>
      </c>
      <c r="Q27" s="203">
        <v>210</v>
      </c>
      <c r="R27" s="542">
        <v>195</v>
      </c>
      <c r="S27" s="545">
        <v>307</v>
      </c>
      <c r="T27" s="161"/>
      <c r="U27" s="634"/>
      <c r="V27" s="50"/>
      <c r="W27" s="50"/>
    </row>
    <row r="28" spans="1:23" s="20" customFormat="1" x14ac:dyDescent="0.2">
      <c r="A28" s="534" t="s">
        <v>41</v>
      </c>
      <c r="B28" s="850">
        <v>187496</v>
      </c>
      <c r="C28" s="850">
        <v>56242</v>
      </c>
      <c r="D28" s="850">
        <v>153910</v>
      </c>
      <c r="E28" s="851">
        <v>34795</v>
      </c>
      <c r="F28" s="850">
        <v>24490</v>
      </c>
      <c r="G28" s="851">
        <v>12835</v>
      </c>
      <c r="H28" s="850">
        <v>0</v>
      </c>
      <c r="I28" s="851">
        <v>0</v>
      </c>
      <c r="J28" s="850">
        <v>0</v>
      </c>
      <c r="K28" s="851">
        <v>0</v>
      </c>
      <c r="L28" s="850">
        <v>5894</v>
      </c>
      <c r="M28" s="851">
        <v>5554</v>
      </c>
      <c r="N28" s="852">
        <v>3202</v>
      </c>
      <c r="O28" s="851">
        <v>3058</v>
      </c>
      <c r="P28" s="542">
        <v>301</v>
      </c>
      <c r="Q28" s="203">
        <v>1973</v>
      </c>
      <c r="R28" s="542">
        <v>2511</v>
      </c>
      <c r="S28" s="545">
        <v>7283</v>
      </c>
      <c r="U28" s="634"/>
      <c r="V28" s="50"/>
      <c r="W28" s="50"/>
    </row>
    <row r="29" spans="1:23" s="20" customFormat="1" x14ac:dyDescent="0.2">
      <c r="A29" s="534" t="s">
        <v>42</v>
      </c>
      <c r="B29" s="542">
        <v>9510</v>
      </c>
      <c r="C29" s="542">
        <v>1806</v>
      </c>
      <c r="D29" s="542">
        <v>9443</v>
      </c>
      <c r="E29" s="203">
        <v>1739</v>
      </c>
      <c r="F29" s="681">
        <v>0</v>
      </c>
      <c r="G29" s="681">
        <v>0</v>
      </c>
      <c r="H29" s="542">
        <v>0</v>
      </c>
      <c r="I29" s="203">
        <v>0</v>
      </c>
      <c r="J29" s="203">
        <v>0</v>
      </c>
      <c r="K29" s="203">
        <v>0</v>
      </c>
      <c r="L29" s="542">
        <v>23</v>
      </c>
      <c r="M29" s="203">
        <v>23</v>
      </c>
      <c r="N29" s="544">
        <v>44</v>
      </c>
      <c r="O29" s="203">
        <v>44</v>
      </c>
      <c r="P29" s="542">
        <v>0</v>
      </c>
      <c r="Q29" s="542">
        <v>0</v>
      </c>
      <c r="R29" s="542">
        <v>0</v>
      </c>
      <c r="S29" s="542">
        <v>0</v>
      </c>
      <c r="U29" s="634"/>
      <c r="V29" s="50"/>
      <c r="W29" s="50"/>
    </row>
    <row r="30" spans="1:23" s="20" customFormat="1" x14ac:dyDescent="0.2">
      <c r="A30" s="534" t="s">
        <v>43</v>
      </c>
      <c r="B30" s="542">
        <v>0</v>
      </c>
      <c r="C30" s="542">
        <v>0</v>
      </c>
      <c r="D30" s="542">
        <v>0</v>
      </c>
      <c r="E30" s="203">
        <v>0</v>
      </c>
      <c r="F30" s="542">
        <v>0</v>
      </c>
      <c r="G30" s="203">
        <v>0</v>
      </c>
      <c r="H30" s="542">
        <v>0</v>
      </c>
      <c r="I30" s="203">
        <v>0</v>
      </c>
      <c r="J30" s="542">
        <v>0</v>
      </c>
      <c r="K30" s="203">
        <v>0</v>
      </c>
      <c r="L30" s="542">
        <v>0</v>
      </c>
      <c r="M30" s="203">
        <v>0</v>
      </c>
      <c r="N30" s="542">
        <v>0</v>
      </c>
      <c r="O30" s="203">
        <v>0</v>
      </c>
      <c r="P30" s="542">
        <v>0</v>
      </c>
      <c r="Q30" s="542">
        <v>0</v>
      </c>
      <c r="R30" s="542">
        <v>0</v>
      </c>
      <c r="S30" s="542">
        <v>0</v>
      </c>
      <c r="U30" s="634"/>
      <c r="V30" s="50"/>
      <c r="W30" s="50"/>
    </row>
    <row r="31" spans="1:23" s="20" customFormat="1" x14ac:dyDescent="0.2">
      <c r="A31" s="534" t="s">
        <v>44</v>
      </c>
      <c r="B31" s="542">
        <v>0</v>
      </c>
      <c r="C31" s="542">
        <v>0</v>
      </c>
      <c r="D31" s="542">
        <v>0</v>
      </c>
      <c r="E31" s="203">
        <v>0</v>
      </c>
      <c r="F31" s="542">
        <v>0</v>
      </c>
      <c r="G31" s="203">
        <v>0</v>
      </c>
      <c r="H31" s="542">
        <v>0</v>
      </c>
      <c r="I31" s="203">
        <v>0</v>
      </c>
      <c r="J31" s="542">
        <v>0</v>
      </c>
      <c r="K31" s="203">
        <v>0</v>
      </c>
      <c r="L31" s="542">
        <v>0</v>
      </c>
      <c r="M31" s="203">
        <v>0</v>
      </c>
      <c r="N31" s="542">
        <v>0</v>
      </c>
      <c r="O31" s="203">
        <v>0</v>
      </c>
      <c r="P31" s="542">
        <v>0</v>
      </c>
      <c r="Q31" s="542">
        <v>0</v>
      </c>
      <c r="R31" s="542">
        <v>0</v>
      </c>
      <c r="S31" s="542">
        <v>0</v>
      </c>
      <c r="T31" s="161"/>
      <c r="U31" s="634"/>
      <c r="V31" s="50"/>
      <c r="W31" s="50"/>
    </row>
    <row r="32" spans="1:23" s="20" customFormat="1" x14ac:dyDescent="0.2">
      <c r="A32" s="534" t="s">
        <v>45</v>
      </c>
      <c r="B32" s="542">
        <v>0</v>
      </c>
      <c r="C32" s="542">
        <v>0</v>
      </c>
      <c r="D32" s="542">
        <v>0</v>
      </c>
      <c r="E32" s="203">
        <v>0</v>
      </c>
      <c r="F32" s="542">
        <v>0</v>
      </c>
      <c r="G32" s="203">
        <v>0</v>
      </c>
      <c r="H32" s="542">
        <v>0</v>
      </c>
      <c r="I32" s="203">
        <v>0</v>
      </c>
      <c r="J32" s="542">
        <v>0</v>
      </c>
      <c r="K32" s="203">
        <v>0</v>
      </c>
      <c r="L32" s="542">
        <v>0</v>
      </c>
      <c r="M32" s="203">
        <v>0</v>
      </c>
      <c r="N32" s="542">
        <v>0</v>
      </c>
      <c r="O32" s="203">
        <v>0</v>
      </c>
      <c r="P32" s="542">
        <v>0</v>
      </c>
      <c r="Q32" s="542">
        <v>0</v>
      </c>
      <c r="R32" s="542">
        <v>0</v>
      </c>
      <c r="S32" s="542">
        <v>0</v>
      </c>
      <c r="T32" s="161"/>
      <c r="U32" s="634"/>
      <c r="V32" s="50"/>
      <c r="W32" s="50"/>
    </row>
    <row r="33" spans="1:23" s="20" customFormat="1" x14ac:dyDescent="0.2">
      <c r="A33" s="534" t="s">
        <v>46</v>
      </c>
      <c r="B33" s="542">
        <v>0</v>
      </c>
      <c r="C33" s="542">
        <v>0</v>
      </c>
      <c r="D33" s="542">
        <v>0</v>
      </c>
      <c r="E33" s="203">
        <v>0</v>
      </c>
      <c r="F33" s="542">
        <v>0</v>
      </c>
      <c r="G33" s="203">
        <v>0</v>
      </c>
      <c r="H33" s="542">
        <v>0</v>
      </c>
      <c r="I33" s="203">
        <v>0</v>
      </c>
      <c r="J33" s="542">
        <v>0</v>
      </c>
      <c r="K33" s="203">
        <v>0</v>
      </c>
      <c r="L33" s="542">
        <v>0</v>
      </c>
      <c r="M33" s="203">
        <v>0</v>
      </c>
      <c r="N33" s="542">
        <v>0</v>
      </c>
      <c r="O33" s="203">
        <v>0</v>
      </c>
      <c r="P33" s="542">
        <v>10</v>
      </c>
      <c r="Q33" s="203">
        <v>85</v>
      </c>
      <c r="R33" s="542">
        <v>20</v>
      </c>
      <c r="S33" s="545">
        <v>109</v>
      </c>
      <c r="T33" s="161"/>
      <c r="U33" s="634"/>
      <c r="V33" s="50"/>
      <c r="W33" s="50"/>
    </row>
    <row r="34" spans="1:23" s="20" customFormat="1" x14ac:dyDescent="0.2">
      <c r="A34" s="534" t="s">
        <v>47</v>
      </c>
      <c r="B34" s="542">
        <v>0</v>
      </c>
      <c r="C34" s="542">
        <v>0</v>
      </c>
      <c r="D34" s="542">
        <v>0</v>
      </c>
      <c r="E34" s="203">
        <v>0</v>
      </c>
      <c r="F34" s="542">
        <v>0</v>
      </c>
      <c r="G34" s="203">
        <v>0</v>
      </c>
      <c r="H34" s="542">
        <v>0</v>
      </c>
      <c r="I34" s="203">
        <v>0</v>
      </c>
      <c r="J34" s="542">
        <v>0</v>
      </c>
      <c r="K34" s="203">
        <v>0</v>
      </c>
      <c r="L34" s="542">
        <v>0</v>
      </c>
      <c r="M34" s="203">
        <v>0</v>
      </c>
      <c r="N34" s="542">
        <v>0</v>
      </c>
      <c r="O34" s="203">
        <v>0</v>
      </c>
      <c r="P34" s="542">
        <v>0</v>
      </c>
      <c r="Q34" s="542">
        <v>0</v>
      </c>
      <c r="R34" s="542">
        <v>0</v>
      </c>
      <c r="S34" s="542">
        <v>0</v>
      </c>
      <c r="T34" s="161"/>
      <c r="U34" s="634"/>
      <c r="V34" s="50"/>
      <c r="W34" s="50"/>
    </row>
    <row r="35" spans="1:23" s="20" customFormat="1" x14ac:dyDescent="0.2">
      <c r="A35" s="534" t="s">
        <v>48</v>
      </c>
      <c r="B35" s="542">
        <v>0</v>
      </c>
      <c r="C35" s="542">
        <v>0</v>
      </c>
      <c r="D35" s="542">
        <v>0</v>
      </c>
      <c r="E35" s="203">
        <v>0</v>
      </c>
      <c r="F35" s="542">
        <v>0</v>
      </c>
      <c r="G35" s="203">
        <v>0</v>
      </c>
      <c r="H35" s="542">
        <v>0</v>
      </c>
      <c r="I35" s="203">
        <v>0</v>
      </c>
      <c r="J35" s="542">
        <v>0</v>
      </c>
      <c r="K35" s="203">
        <v>0</v>
      </c>
      <c r="L35" s="542">
        <v>0</v>
      </c>
      <c r="M35" s="203">
        <v>0</v>
      </c>
      <c r="N35" s="542">
        <v>0</v>
      </c>
      <c r="O35" s="203">
        <v>0</v>
      </c>
      <c r="P35" s="542">
        <v>19</v>
      </c>
      <c r="Q35" s="203">
        <v>108</v>
      </c>
      <c r="R35" s="542">
        <v>175</v>
      </c>
      <c r="S35" s="545">
        <v>759</v>
      </c>
      <c r="T35" s="161"/>
      <c r="U35" s="634"/>
      <c r="V35" s="50"/>
      <c r="W35" s="50"/>
    </row>
    <row r="36" spans="1:23" s="20" customFormat="1" x14ac:dyDescent="0.2">
      <c r="A36" s="534" t="s">
        <v>49</v>
      </c>
      <c r="B36" s="542">
        <v>0</v>
      </c>
      <c r="C36" s="542">
        <v>0</v>
      </c>
      <c r="D36" s="542">
        <v>0</v>
      </c>
      <c r="E36" s="203">
        <v>0</v>
      </c>
      <c r="F36" s="542">
        <v>0</v>
      </c>
      <c r="G36" s="203">
        <v>0</v>
      </c>
      <c r="H36" s="542">
        <v>0</v>
      </c>
      <c r="I36" s="203">
        <v>0</v>
      </c>
      <c r="J36" s="542">
        <v>0</v>
      </c>
      <c r="K36" s="203">
        <v>0</v>
      </c>
      <c r="L36" s="542">
        <v>0</v>
      </c>
      <c r="M36" s="203">
        <v>0</v>
      </c>
      <c r="N36" s="542">
        <v>0</v>
      </c>
      <c r="O36" s="203">
        <v>0</v>
      </c>
      <c r="P36" s="542">
        <v>0</v>
      </c>
      <c r="Q36" s="542">
        <v>0</v>
      </c>
      <c r="R36" s="542">
        <v>0</v>
      </c>
      <c r="S36" s="542">
        <v>0</v>
      </c>
      <c r="T36" s="161"/>
      <c r="U36" s="634"/>
      <c r="V36" s="50"/>
      <c r="W36" s="50"/>
    </row>
    <row r="37" spans="1:23" s="20" customFormat="1" x14ac:dyDescent="0.2">
      <c r="A37" s="534" t="s">
        <v>50</v>
      </c>
      <c r="B37" s="542">
        <v>0</v>
      </c>
      <c r="C37" s="542">
        <v>0</v>
      </c>
      <c r="D37" s="542">
        <v>0</v>
      </c>
      <c r="E37" s="203">
        <v>0</v>
      </c>
      <c r="F37" s="542">
        <v>0</v>
      </c>
      <c r="G37" s="203">
        <v>0</v>
      </c>
      <c r="H37" s="542">
        <v>0</v>
      </c>
      <c r="I37" s="203">
        <v>0</v>
      </c>
      <c r="J37" s="542">
        <v>0</v>
      </c>
      <c r="K37" s="203">
        <v>0</v>
      </c>
      <c r="L37" s="542">
        <v>0</v>
      </c>
      <c r="M37" s="203">
        <v>0</v>
      </c>
      <c r="N37" s="542">
        <v>0</v>
      </c>
      <c r="O37" s="203">
        <v>0</v>
      </c>
      <c r="P37" s="542">
        <v>0</v>
      </c>
      <c r="Q37" s="542">
        <v>0</v>
      </c>
      <c r="R37" s="542">
        <v>0</v>
      </c>
      <c r="S37" s="542">
        <v>0</v>
      </c>
      <c r="T37" s="161"/>
      <c r="U37" s="634"/>
      <c r="V37" s="50"/>
      <c r="W37" s="50"/>
    </row>
    <row r="38" spans="1:23" s="20" customFormat="1" x14ac:dyDescent="0.2">
      <c r="A38" s="534" t="s">
        <v>51</v>
      </c>
      <c r="B38" s="542">
        <v>0</v>
      </c>
      <c r="C38" s="542">
        <v>0</v>
      </c>
      <c r="D38" s="542">
        <v>0</v>
      </c>
      <c r="E38" s="203">
        <v>0</v>
      </c>
      <c r="F38" s="542">
        <v>0</v>
      </c>
      <c r="G38" s="203">
        <v>0</v>
      </c>
      <c r="H38" s="542">
        <v>0</v>
      </c>
      <c r="I38" s="203">
        <v>0</v>
      </c>
      <c r="J38" s="542">
        <v>0</v>
      </c>
      <c r="K38" s="203">
        <v>0</v>
      </c>
      <c r="L38" s="542">
        <v>0</v>
      </c>
      <c r="M38" s="203">
        <v>0</v>
      </c>
      <c r="N38" s="542">
        <v>0</v>
      </c>
      <c r="O38" s="203">
        <v>0</v>
      </c>
      <c r="P38" s="542">
        <v>0</v>
      </c>
      <c r="Q38" s="542">
        <v>0</v>
      </c>
      <c r="R38" s="542">
        <v>0</v>
      </c>
      <c r="S38" s="542">
        <v>0</v>
      </c>
      <c r="T38" s="161"/>
      <c r="U38" s="634"/>
      <c r="V38" s="50"/>
      <c r="W38" s="50"/>
    </row>
    <row r="39" spans="1:23" s="20" customFormat="1" x14ac:dyDescent="0.2">
      <c r="A39" s="534" t="s">
        <v>52</v>
      </c>
      <c r="B39" s="542">
        <v>83070</v>
      </c>
      <c r="C39" s="542">
        <v>13859</v>
      </c>
      <c r="D39" s="542">
        <v>83070</v>
      </c>
      <c r="E39" s="203">
        <v>13859</v>
      </c>
      <c r="F39" s="542">
        <v>0</v>
      </c>
      <c r="G39" s="203">
        <v>0</v>
      </c>
      <c r="H39" s="542">
        <v>0</v>
      </c>
      <c r="I39" s="203">
        <v>0</v>
      </c>
      <c r="J39" s="542">
        <v>0</v>
      </c>
      <c r="K39" s="203">
        <v>0</v>
      </c>
      <c r="L39" s="542">
        <v>0</v>
      </c>
      <c r="M39" s="203">
        <v>0</v>
      </c>
      <c r="N39" s="544">
        <v>0</v>
      </c>
      <c r="O39" s="203">
        <v>0</v>
      </c>
      <c r="P39" s="542">
        <v>106</v>
      </c>
      <c r="Q39" s="203">
        <v>600</v>
      </c>
      <c r="R39" s="542">
        <v>345</v>
      </c>
      <c r="S39" s="545">
        <v>1180</v>
      </c>
      <c r="T39" s="161"/>
      <c r="U39" s="634"/>
      <c r="V39" s="50"/>
      <c r="W39" s="50"/>
    </row>
    <row r="40" spans="1:23" s="20" customFormat="1" x14ac:dyDescent="0.2">
      <c r="A40" s="534" t="s">
        <v>53</v>
      </c>
      <c r="B40" s="542">
        <v>1786850</v>
      </c>
      <c r="C40" s="542">
        <v>245927</v>
      </c>
      <c r="D40" s="542">
        <v>1650984</v>
      </c>
      <c r="E40" s="203">
        <v>176623</v>
      </c>
      <c r="F40" s="542">
        <v>13983</v>
      </c>
      <c r="G40" s="203">
        <v>7789</v>
      </c>
      <c r="H40" s="542">
        <v>0</v>
      </c>
      <c r="I40" s="203">
        <v>0</v>
      </c>
      <c r="J40" s="542">
        <v>0</v>
      </c>
      <c r="K40" s="203">
        <v>0</v>
      </c>
      <c r="L40" s="542">
        <v>5115</v>
      </c>
      <c r="M40" s="203">
        <v>4874</v>
      </c>
      <c r="N40" s="544">
        <v>116768</v>
      </c>
      <c r="O40" s="203">
        <v>56641</v>
      </c>
      <c r="P40" s="542">
        <v>475</v>
      </c>
      <c r="Q40" s="203">
        <v>3706</v>
      </c>
      <c r="R40" s="542">
        <v>4099</v>
      </c>
      <c r="S40" s="545">
        <v>15777</v>
      </c>
      <c r="T40" s="161"/>
      <c r="U40" s="634"/>
      <c r="V40" s="50"/>
      <c r="W40" s="50"/>
    </row>
    <row r="41" spans="1:23" s="20" customFormat="1" x14ac:dyDescent="0.2">
      <c r="A41" s="534" t="s">
        <v>54</v>
      </c>
      <c r="B41" s="542">
        <v>0</v>
      </c>
      <c r="C41" s="542">
        <v>0</v>
      </c>
      <c r="D41" s="542">
        <v>0</v>
      </c>
      <c r="E41" s="203">
        <v>0</v>
      </c>
      <c r="F41" s="542">
        <v>0</v>
      </c>
      <c r="G41" s="203">
        <v>0</v>
      </c>
      <c r="H41" s="542">
        <v>0</v>
      </c>
      <c r="I41" s="203">
        <v>0</v>
      </c>
      <c r="J41" s="542">
        <v>0</v>
      </c>
      <c r="K41" s="203">
        <v>0</v>
      </c>
      <c r="L41" s="542">
        <v>0</v>
      </c>
      <c r="M41" s="203">
        <v>0</v>
      </c>
      <c r="N41" s="542">
        <v>0</v>
      </c>
      <c r="O41" s="203">
        <v>0</v>
      </c>
      <c r="P41" s="542">
        <v>0</v>
      </c>
      <c r="Q41" s="542">
        <v>0</v>
      </c>
      <c r="R41" s="542">
        <v>0</v>
      </c>
      <c r="S41" s="542">
        <v>0</v>
      </c>
      <c r="T41" s="161"/>
      <c r="U41" s="634"/>
      <c r="V41" s="50"/>
      <c r="W41" s="50"/>
    </row>
    <row r="42" spans="1:23" s="20" customFormat="1" x14ac:dyDescent="0.2">
      <c r="A42" s="534" t="s">
        <v>55</v>
      </c>
      <c r="B42" s="542">
        <v>0</v>
      </c>
      <c r="C42" s="542">
        <v>0</v>
      </c>
      <c r="D42" s="542">
        <v>0</v>
      </c>
      <c r="E42" s="203">
        <v>0</v>
      </c>
      <c r="F42" s="542">
        <v>0</v>
      </c>
      <c r="G42" s="203">
        <v>0</v>
      </c>
      <c r="H42" s="542">
        <v>0</v>
      </c>
      <c r="I42" s="203">
        <v>0</v>
      </c>
      <c r="J42" s="542">
        <v>0</v>
      </c>
      <c r="K42" s="203">
        <v>0</v>
      </c>
      <c r="L42" s="542">
        <v>0</v>
      </c>
      <c r="M42" s="203">
        <v>0</v>
      </c>
      <c r="N42" s="542">
        <v>0</v>
      </c>
      <c r="O42" s="203">
        <v>0</v>
      </c>
      <c r="P42" s="542">
        <v>0</v>
      </c>
      <c r="Q42" s="542">
        <v>0</v>
      </c>
      <c r="R42" s="542">
        <v>0</v>
      </c>
      <c r="S42" s="542">
        <v>0</v>
      </c>
      <c r="T42" s="161"/>
      <c r="U42" s="634"/>
      <c r="V42" s="50"/>
      <c r="W42" s="50"/>
    </row>
    <row r="43" spans="1:23" s="20" customFormat="1" x14ac:dyDescent="0.2">
      <c r="A43" s="534" t="s">
        <v>56</v>
      </c>
      <c r="B43" s="542">
        <v>0</v>
      </c>
      <c r="C43" s="542">
        <v>0</v>
      </c>
      <c r="D43" s="542">
        <v>0</v>
      </c>
      <c r="E43" s="203">
        <v>0</v>
      </c>
      <c r="F43" s="542">
        <v>0</v>
      </c>
      <c r="G43" s="203">
        <v>0</v>
      </c>
      <c r="H43" s="542">
        <v>0</v>
      </c>
      <c r="I43" s="203">
        <v>0</v>
      </c>
      <c r="J43" s="542">
        <v>0</v>
      </c>
      <c r="K43" s="203">
        <v>0</v>
      </c>
      <c r="L43" s="542">
        <v>0</v>
      </c>
      <c r="M43" s="203">
        <v>0</v>
      </c>
      <c r="N43" s="542">
        <v>0</v>
      </c>
      <c r="O43" s="203">
        <v>0</v>
      </c>
      <c r="P43" s="542">
        <v>23</v>
      </c>
      <c r="Q43" s="203">
        <v>137</v>
      </c>
      <c r="R43" s="542">
        <v>321</v>
      </c>
      <c r="S43" s="545">
        <v>636</v>
      </c>
      <c r="T43" s="161"/>
      <c r="U43" s="634"/>
      <c r="V43" s="50"/>
      <c r="W43" s="50"/>
    </row>
    <row r="44" spans="1:23" s="20" customFormat="1" x14ac:dyDescent="0.2">
      <c r="A44" s="534" t="s">
        <v>57</v>
      </c>
      <c r="B44" s="542">
        <v>0</v>
      </c>
      <c r="C44" s="542">
        <v>0</v>
      </c>
      <c r="D44" s="542">
        <v>0</v>
      </c>
      <c r="E44" s="203">
        <v>0</v>
      </c>
      <c r="F44" s="542">
        <v>0</v>
      </c>
      <c r="G44" s="203">
        <v>0</v>
      </c>
      <c r="H44" s="542">
        <v>0</v>
      </c>
      <c r="I44" s="203">
        <v>0</v>
      </c>
      <c r="J44" s="542">
        <v>0</v>
      </c>
      <c r="K44" s="203">
        <v>0</v>
      </c>
      <c r="L44" s="542">
        <v>0</v>
      </c>
      <c r="M44" s="203">
        <v>0</v>
      </c>
      <c r="N44" s="542">
        <v>0</v>
      </c>
      <c r="O44" s="203">
        <v>0</v>
      </c>
      <c r="P44" s="542">
        <v>0</v>
      </c>
      <c r="Q44" s="542">
        <v>0</v>
      </c>
      <c r="R44" s="542">
        <v>0</v>
      </c>
      <c r="S44" s="542">
        <v>0</v>
      </c>
      <c r="T44" s="161"/>
      <c r="U44" s="634"/>
      <c r="V44" s="50"/>
      <c r="W44" s="50"/>
    </row>
    <row r="45" spans="1:23" s="20" customFormat="1" x14ac:dyDescent="0.2">
      <c r="A45" s="534" t="s">
        <v>58</v>
      </c>
      <c r="B45" s="542">
        <v>0</v>
      </c>
      <c r="C45" s="542">
        <v>0</v>
      </c>
      <c r="D45" s="542">
        <v>0</v>
      </c>
      <c r="E45" s="203">
        <v>0</v>
      </c>
      <c r="F45" s="542">
        <v>0</v>
      </c>
      <c r="G45" s="203">
        <v>0</v>
      </c>
      <c r="H45" s="542">
        <v>0</v>
      </c>
      <c r="I45" s="203">
        <v>0</v>
      </c>
      <c r="J45" s="542">
        <v>0</v>
      </c>
      <c r="K45" s="203">
        <v>0</v>
      </c>
      <c r="L45" s="542">
        <v>0</v>
      </c>
      <c r="M45" s="203">
        <v>0</v>
      </c>
      <c r="N45" s="542">
        <v>0</v>
      </c>
      <c r="O45" s="203">
        <v>0</v>
      </c>
      <c r="P45" s="542">
        <v>0</v>
      </c>
      <c r="Q45" s="542">
        <v>0</v>
      </c>
      <c r="R45" s="542">
        <v>0</v>
      </c>
      <c r="S45" s="542">
        <v>0</v>
      </c>
      <c r="T45" s="161"/>
      <c r="U45" s="634"/>
      <c r="V45" s="50"/>
      <c r="W45" s="50"/>
    </row>
    <row r="46" spans="1:23" s="20" customFormat="1" x14ac:dyDescent="0.2">
      <c r="A46" s="534" t="s">
        <v>59</v>
      </c>
      <c r="B46" s="542">
        <f>D46+F46+H46+J46+L46+N46</f>
        <v>6765</v>
      </c>
      <c r="C46" s="542">
        <f>E46+G46+I46+K46+M46+O46</f>
        <v>1445</v>
      </c>
      <c r="D46" s="829">
        <v>6003</v>
      </c>
      <c r="E46" s="830">
        <v>927</v>
      </c>
      <c r="F46" s="829">
        <v>685</v>
      </c>
      <c r="G46" s="830">
        <v>441</v>
      </c>
      <c r="H46" s="542">
        <v>0</v>
      </c>
      <c r="I46" s="203">
        <v>0</v>
      </c>
      <c r="J46" s="542">
        <v>0</v>
      </c>
      <c r="K46" s="203">
        <v>0</v>
      </c>
      <c r="L46" s="829">
        <v>77</v>
      </c>
      <c r="M46" s="830">
        <v>77</v>
      </c>
      <c r="N46" s="542">
        <v>0</v>
      </c>
      <c r="O46" s="203">
        <v>0</v>
      </c>
      <c r="P46" s="542">
        <v>39</v>
      </c>
      <c r="Q46" s="203">
        <v>271</v>
      </c>
      <c r="R46" s="542">
        <v>71</v>
      </c>
      <c r="S46" s="545">
        <v>170</v>
      </c>
      <c r="T46" s="161"/>
      <c r="U46" s="634"/>
      <c r="V46" s="50"/>
      <c r="W46" s="50"/>
    </row>
    <row r="47" spans="1:23" s="20" customFormat="1" x14ac:dyDescent="0.2">
      <c r="A47" s="534" t="s">
        <v>60</v>
      </c>
      <c r="B47" s="542">
        <v>0</v>
      </c>
      <c r="C47" s="542">
        <v>0</v>
      </c>
      <c r="D47" s="542">
        <v>0</v>
      </c>
      <c r="E47" s="203">
        <v>0</v>
      </c>
      <c r="F47" s="542">
        <v>0</v>
      </c>
      <c r="G47" s="203">
        <v>0</v>
      </c>
      <c r="H47" s="542">
        <v>0</v>
      </c>
      <c r="I47" s="203">
        <v>0</v>
      </c>
      <c r="J47" s="542">
        <v>0</v>
      </c>
      <c r="K47" s="203">
        <v>0</v>
      </c>
      <c r="L47" s="542">
        <v>0</v>
      </c>
      <c r="M47" s="203">
        <v>0</v>
      </c>
      <c r="N47" s="542">
        <v>0</v>
      </c>
      <c r="O47" s="203">
        <v>0</v>
      </c>
      <c r="P47" s="542">
        <v>0</v>
      </c>
      <c r="Q47" s="542">
        <v>0</v>
      </c>
      <c r="R47" s="542">
        <v>0</v>
      </c>
      <c r="S47" s="542">
        <v>0</v>
      </c>
      <c r="T47" s="161"/>
      <c r="U47" s="634"/>
      <c r="V47" s="50"/>
      <c r="W47" s="50"/>
    </row>
    <row r="48" spans="1:23" s="20" customFormat="1" x14ac:dyDescent="0.2">
      <c r="A48" s="534" t="s">
        <v>61</v>
      </c>
      <c r="B48" s="542">
        <v>0</v>
      </c>
      <c r="C48" s="542">
        <v>0</v>
      </c>
      <c r="D48" s="542">
        <v>0</v>
      </c>
      <c r="E48" s="203">
        <v>0</v>
      </c>
      <c r="F48" s="542">
        <v>0</v>
      </c>
      <c r="G48" s="203">
        <v>0</v>
      </c>
      <c r="H48" s="542">
        <v>0</v>
      </c>
      <c r="I48" s="203">
        <v>0</v>
      </c>
      <c r="J48" s="542">
        <v>0</v>
      </c>
      <c r="K48" s="203">
        <v>0</v>
      </c>
      <c r="L48" s="542">
        <v>0</v>
      </c>
      <c r="M48" s="203">
        <v>0</v>
      </c>
      <c r="N48" s="542">
        <v>0</v>
      </c>
      <c r="O48" s="203">
        <v>0</v>
      </c>
      <c r="P48" s="542">
        <v>14</v>
      </c>
      <c r="Q48" s="203">
        <v>87</v>
      </c>
      <c r="R48" s="542">
        <v>29</v>
      </c>
      <c r="S48" s="545">
        <v>110</v>
      </c>
      <c r="T48" s="161"/>
      <c r="U48" s="634"/>
      <c r="V48" s="50"/>
      <c r="W48" s="50"/>
    </row>
    <row r="49" spans="1:23" s="20" customFormat="1" x14ac:dyDescent="0.2">
      <c r="A49" s="534" t="s">
        <v>62</v>
      </c>
      <c r="B49" s="542">
        <v>0</v>
      </c>
      <c r="C49" s="542">
        <v>0</v>
      </c>
      <c r="D49" s="542">
        <v>0</v>
      </c>
      <c r="E49" s="203">
        <v>0</v>
      </c>
      <c r="F49" s="542">
        <v>0</v>
      </c>
      <c r="G49" s="203">
        <v>0</v>
      </c>
      <c r="H49" s="542">
        <v>0</v>
      </c>
      <c r="I49" s="203">
        <v>0</v>
      </c>
      <c r="J49" s="542">
        <v>0</v>
      </c>
      <c r="K49" s="203">
        <v>0</v>
      </c>
      <c r="L49" s="542">
        <v>0</v>
      </c>
      <c r="M49" s="203">
        <v>0</v>
      </c>
      <c r="N49" s="542">
        <v>0</v>
      </c>
      <c r="O49" s="203">
        <v>0</v>
      </c>
      <c r="P49" s="542">
        <v>0</v>
      </c>
      <c r="Q49" s="542">
        <v>0</v>
      </c>
      <c r="R49" s="542">
        <v>0</v>
      </c>
      <c r="S49" s="542">
        <v>0</v>
      </c>
      <c r="T49" s="161"/>
      <c r="U49" s="634"/>
      <c r="V49" s="50"/>
      <c r="W49" s="50"/>
    </row>
    <row r="50" spans="1:23" s="20" customFormat="1" x14ac:dyDescent="0.2">
      <c r="A50" s="534" t="s">
        <v>63</v>
      </c>
      <c r="B50" s="542">
        <v>0</v>
      </c>
      <c r="C50" s="542">
        <v>0</v>
      </c>
      <c r="D50" s="542">
        <v>0</v>
      </c>
      <c r="E50" s="203">
        <v>0</v>
      </c>
      <c r="F50" s="542">
        <v>0</v>
      </c>
      <c r="G50" s="203">
        <v>0</v>
      </c>
      <c r="H50" s="542">
        <v>0</v>
      </c>
      <c r="I50" s="203">
        <v>0</v>
      </c>
      <c r="J50" s="542">
        <v>0</v>
      </c>
      <c r="K50" s="203">
        <v>0</v>
      </c>
      <c r="L50" s="542">
        <v>0</v>
      </c>
      <c r="M50" s="203">
        <v>0</v>
      </c>
      <c r="N50" s="542">
        <v>0</v>
      </c>
      <c r="O50" s="203">
        <v>0</v>
      </c>
      <c r="P50" s="542">
        <v>0</v>
      </c>
      <c r="Q50" s="542">
        <v>0</v>
      </c>
      <c r="R50" s="542">
        <v>0</v>
      </c>
      <c r="S50" s="542">
        <v>0</v>
      </c>
      <c r="T50" s="161"/>
      <c r="U50" s="634"/>
      <c r="V50" s="50"/>
      <c r="W50" s="50"/>
    </row>
    <row r="51" spans="1:23" s="20" customFormat="1" x14ac:dyDescent="0.2">
      <c r="A51" s="534" t="s">
        <v>64</v>
      </c>
      <c r="B51" s="542">
        <v>0</v>
      </c>
      <c r="C51" s="542">
        <v>0</v>
      </c>
      <c r="D51" s="542">
        <v>0</v>
      </c>
      <c r="E51" s="203">
        <v>0</v>
      </c>
      <c r="F51" s="542">
        <v>0</v>
      </c>
      <c r="G51" s="203">
        <v>0</v>
      </c>
      <c r="H51" s="542">
        <v>0</v>
      </c>
      <c r="I51" s="203">
        <v>0</v>
      </c>
      <c r="J51" s="542">
        <v>0</v>
      </c>
      <c r="K51" s="203">
        <v>0</v>
      </c>
      <c r="L51" s="542">
        <v>0</v>
      </c>
      <c r="M51" s="203">
        <v>0</v>
      </c>
      <c r="N51" s="542">
        <v>0</v>
      </c>
      <c r="O51" s="203">
        <v>0</v>
      </c>
      <c r="P51" s="542">
        <v>0</v>
      </c>
      <c r="Q51" s="542">
        <v>0</v>
      </c>
      <c r="R51" s="542">
        <v>0</v>
      </c>
      <c r="S51" s="542">
        <v>0</v>
      </c>
      <c r="T51" s="161"/>
      <c r="U51" s="634"/>
      <c r="V51" s="50"/>
      <c r="W51" s="50"/>
    </row>
    <row r="52" spans="1:23" s="20" customFormat="1" x14ac:dyDescent="0.2">
      <c r="A52" s="534" t="s">
        <v>65</v>
      </c>
      <c r="B52" s="542">
        <v>52254</v>
      </c>
      <c r="C52" s="542">
        <v>13344</v>
      </c>
      <c r="D52" s="542">
        <v>47837</v>
      </c>
      <c r="E52" s="203">
        <v>9713</v>
      </c>
      <c r="F52" s="542">
        <v>3187</v>
      </c>
      <c r="G52" s="203">
        <v>2476</v>
      </c>
      <c r="H52" s="542">
        <v>0</v>
      </c>
      <c r="I52" s="203">
        <v>0</v>
      </c>
      <c r="J52" s="542">
        <v>0</v>
      </c>
      <c r="K52" s="203">
        <v>0</v>
      </c>
      <c r="L52" s="542">
        <v>1230</v>
      </c>
      <c r="M52" s="203">
        <v>1155</v>
      </c>
      <c r="N52" s="542">
        <v>0</v>
      </c>
      <c r="O52" s="203">
        <v>0</v>
      </c>
      <c r="P52" s="542">
        <v>150</v>
      </c>
      <c r="Q52" s="203">
        <v>890</v>
      </c>
      <c r="R52" s="542">
        <v>723</v>
      </c>
      <c r="S52" s="545">
        <v>4771</v>
      </c>
      <c r="T52" s="161"/>
      <c r="U52" s="634"/>
      <c r="V52" s="50"/>
      <c r="W52" s="50"/>
    </row>
    <row r="53" spans="1:23" s="20" customFormat="1" x14ac:dyDescent="0.2">
      <c r="A53" s="534" t="s">
        <v>66</v>
      </c>
      <c r="B53" s="542">
        <v>252</v>
      </c>
      <c r="C53" s="542">
        <v>252</v>
      </c>
      <c r="D53" s="542">
        <v>0</v>
      </c>
      <c r="E53" s="203">
        <v>0</v>
      </c>
      <c r="F53" s="542">
        <v>219</v>
      </c>
      <c r="G53" s="203">
        <v>219</v>
      </c>
      <c r="H53" s="542">
        <v>0</v>
      </c>
      <c r="I53" s="203">
        <v>0</v>
      </c>
      <c r="J53" s="542">
        <v>0</v>
      </c>
      <c r="K53" s="203">
        <v>0</v>
      </c>
      <c r="L53" s="542">
        <v>0</v>
      </c>
      <c r="M53" s="203">
        <v>0</v>
      </c>
      <c r="N53" s="544">
        <v>33</v>
      </c>
      <c r="O53" s="203">
        <v>33</v>
      </c>
      <c r="P53" s="542">
        <v>52</v>
      </c>
      <c r="Q53" s="203">
        <v>320</v>
      </c>
      <c r="R53" s="542">
        <v>225</v>
      </c>
      <c r="S53" s="545">
        <v>401</v>
      </c>
      <c r="U53" s="634"/>
      <c r="V53" s="50"/>
      <c r="W53" s="50"/>
    </row>
    <row r="54" spans="1:23" s="20" customFormat="1" x14ac:dyDescent="0.2">
      <c r="A54" s="534" t="s">
        <v>67</v>
      </c>
      <c r="B54" s="542">
        <v>0</v>
      </c>
      <c r="C54" s="542">
        <v>0</v>
      </c>
      <c r="D54" s="542">
        <v>0</v>
      </c>
      <c r="E54" s="203">
        <v>0</v>
      </c>
      <c r="F54" s="542">
        <v>0</v>
      </c>
      <c r="G54" s="203">
        <v>0</v>
      </c>
      <c r="H54" s="542">
        <v>0</v>
      </c>
      <c r="I54" s="203">
        <v>0</v>
      </c>
      <c r="J54" s="542">
        <v>0</v>
      </c>
      <c r="K54" s="203">
        <v>0</v>
      </c>
      <c r="L54" s="542">
        <v>0</v>
      </c>
      <c r="M54" s="203">
        <v>0</v>
      </c>
      <c r="N54" s="542">
        <v>0</v>
      </c>
      <c r="O54" s="203">
        <v>0</v>
      </c>
      <c r="P54" s="542">
        <v>0</v>
      </c>
      <c r="Q54" s="542">
        <v>0</v>
      </c>
      <c r="R54" s="542">
        <v>0</v>
      </c>
      <c r="S54" s="542">
        <v>0</v>
      </c>
      <c r="U54" s="634"/>
      <c r="V54" s="50"/>
      <c r="W54" s="50"/>
    </row>
    <row r="55" spans="1:23" s="20" customFormat="1" x14ac:dyDescent="0.2">
      <c r="A55" s="534" t="s">
        <v>68</v>
      </c>
      <c r="B55" s="542">
        <v>0</v>
      </c>
      <c r="C55" s="542">
        <v>0</v>
      </c>
      <c r="D55" s="542">
        <v>0</v>
      </c>
      <c r="E55" s="203">
        <v>0</v>
      </c>
      <c r="F55" s="542">
        <v>0</v>
      </c>
      <c r="G55" s="203">
        <v>0</v>
      </c>
      <c r="H55" s="542">
        <v>0</v>
      </c>
      <c r="I55" s="203">
        <v>0</v>
      </c>
      <c r="J55" s="542">
        <v>0</v>
      </c>
      <c r="K55" s="203">
        <v>0</v>
      </c>
      <c r="L55" s="542">
        <v>0</v>
      </c>
      <c r="M55" s="203">
        <v>0</v>
      </c>
      <c r="N55" s="542">
        <v>0</v>
      </c>
      <c r="O55" s="203">
        <v>0</v>
      </c>
      <c r="P55" s="542">
        <v>0</v>
      </c>
      <c r="Q55" s="542">
        <v>0</v>
      </c>
      <c r="R55" s="542">
        <v>0</v>
      </c>
      <c r="S55" s="542">
        <v>0</v>
      </c>
      <c r="T55" s="161"/>
      <c r="U55" s="634"/>
      <c r="V55" s="50"/>
      <c r="W55" s="50"/>
    </row>
    <row r="56" spans="1:23" s="20" customFormat="1" ht="13.5" thickBot="1" x14ac:dyDescent="0.25">
      <c r="A56" s="626" t="s">
        <v>69</v>
      </c>
      <c r="B56" s="542">
        <v>0</v>
      </c>
      <c r="C56" s="542">
        <v>0</v>
      </c>
      <c r="D56" s="542">
        <v>0</v>
      </c>
      <c r="E56" s="203">
        <v>0</v>
      </c>
      <c r="F56" s="542">
        <v>0</v>
      </c>
      <c r="G56" s="203">
        <v>0</v>
      </c>
      <c r="H56" s="542">
        <v>0</v>
      </c>
      <c r="I56" s="203">
        <v>0</v>
      </c>
      <c r="J56" s="542">
        <v>0</v>
      </c>
      <c r="K56" s="203">
        <v>0</v>
      </c>
      <c r="L56" s="542">
        <v>0</v>
      </c>
      <c r="M56" s="203">
        <v>0</v>
      </c>
      <c r="N56" s="542">
        <v>0</v>
      </c>
      <c r="O56" s="203">
        <v>0</v>
      </c>
      <c r="P56" s="542">
        <v>0</v>
      </c>
      <c r="Q56" s="542">
        <v>0</v>
      </c>
      <c r="R56" s="542">
        <v>0</v>
      </c>
      <c r="S56" s="542">
        <v>0</v>
      </c>
      <c r="T56" s="161"/>
      <c r="U56" s="634"/>
      <c r="V56" s="50"/>
      <c r="W56" s="50"/>
    </row>
    <row r="57" spans="1:23" s="20" customFormat="1" x14ac:dyDescent="0.2">
      <c r="A57" s="534" t="s">
        <v>70</v>
      </c>
      <c r="B57" s="542">
        <v>0</v>
      </c>
      <c r="C57" s="542">
        <v>0</v>
      </c>
      <c r="D57" s="542">
        <v>0</v>
      </c>
      <c r="E57" s="203">
        <v>0</v>
      </c>
      <c r="F57" s="542">
        <v>0</v>
      </c>
      <c r="G57" s="203">
        <v>0</v>
      </c>
      <c r="H57" s="542">
        <v>0</v>
      </c>
      <c r="I57" s="203">
        <v>0</v>
      </c>
      <c r="J57" s="542">
        <v>0</v>
      </c>
      <c r="K57" s="203">
        <v>0</v>
      </c>
      <c r="L57" s="542">
        <v>0</v>
      </c>
      <c r="M57" s="203">
        <v>0</v>
      </c>
      <c r="N57" s="542">
        <v>0</v>
      </c>
      <c r="O57" s="203">
        <v>0</v>
      </c>
      <c r="P57" s="542">
        <v>0</v>
      </c>
      <c r="Q57" s="542">
        <v>0</v>
      </c>
      <c r="R57" s="542">
        <v>0</v>
      </c>
      <c r="S57" s="542">
        <v>0</v>
      </c>
      <c r="T57" s="161"/>
      <c r="U57" s="634"/>
      <c r="V57" s="50"/>
      <c r="W57" s="50"/>
    </row>
    <row r="58" spans="1:23" s="20" customFormat="1" x14ac:dyDescent="0.2">
      <c r="A58" s="534" t="s">
        <v>71</v>
      </c>
      <c r="B58" s="542">
        <v>0</v>
      </c>
      <c r="C58" s="542">
        <v>0</v>
      </c>
      <c r="D58" s="542">
        <v>0</v>
      </c>
      <c r="E58" s="203">
        <v>0</v>
      </c>
      <c r="F58" s="542">
        <v>0</v>
      </c>
      <c r="G58" s="203">
        <v>0</v>
      </c>
      <c r="H58" s="542">
        <v>0</v>
      </c>
      <c r="I58" s="203">
        <v>0</v>
      </c>
      <c r="J58" s="542">
        <v>0</v>
      </c>
      <c r="K58" s="203">
        <v>0</v>
      </c>
      <c r="L58" s="542">
        <v>0</v>
      </c>
      <c r="M58" s="203">
        <v>0</v>
      </c>
      <c r="N58" s="542">
        <v>0</v>
      </c>
      <c r="O58" s="203">
        <v>0</v>
      </c>
      <c r="P58" s="542">
        <v>0</v>
      </c>
      <c r="Q58" s="542">
        <v>0</v>
      </c>
      <c r="R58" s="542">
        <v>0</v>
      </c>
      <c r="S58" s="542">
        <v>0</v>
      </c>
      <c r="T58" s="161"/>
      <c r="U58" s="634"/>
      <c r="V58" s="50"/>
      <c r="W58" s="50"/>
    </row>
    <row r="59" spans="1:23" s="20" customFormat="1" x14ac:dyDescent="0.2">
      <c r="A59" s="534" t="s">
        <v>72</v>
      </c>
      <c r="B59" s="542">
        <v>0</v>
      </c>
      <c r="C59" s="542">
        <v>0</v>
      </c>
      <c r="D59" s="542">
        <v>0</v>
      </c>
      <c r="E59" s="203">
        <v>0</v>
      </c>
      <c r="F59" s="542">
        <v>0</v>
      </c>
      <c r="G59" s="203">
        <v>0</v>
      </c>
      <c r="H59" s="542">
        <v>0</v>
      </c>
      <c r="I59" s="203">
        <v>0</v>
      </c>
      <c r="J59" s="542">
        <v>0</v>
      </c>
      <c r="K59" s="203">
        <v>0</v>
      </c>
      <c r="L59" s="542">
        <v>0</v>
      </c>
      <c r="M59" s="203">
        <v>0</v>
      </c>
      <c r="N59" s="542">
        <v>0</v>
      </c>
      <c r="O59" s="203">
        <v>0</v>
      </c>
      <c r="P59" s="542">
        <v>0</v>
      </c>
      <c r="Q59" s="542">
        <v>0</v>
      </c>
      <c r="R59" s="542">
        <v>0</v>
      </c>
      <c r="S59" s="542">
        <v>0</v>
      </c>
      <c r="T59" s="161"/>
      <c r="U59" s="634"/>
      <c r="V59" s="50"/>
      <c r="W59" s="50"/>
    </row>
    <row r="60" spans="1:23" s="20" customFormat="1" x14ac:dyDescent="0.2">
      <c r="A60" s="534" t="s">
        <v>73</v>
      </c>
      <c r="B60" s="542">
        <v>0</v>
      </c>
      <c r="C60" s="542">
        <v>0</v>
      </c>
      <c r="D60" s="542">
        <v>0</v>
      </c>
      <c r="E60" s="203">
        <v>0</v>
      </c>
      <c r="F60" s="542">
        <v>0</v>
      </c>
      <c r="G60" s="203">
        <v>0</v>
      </c>
      <c r="H60" s="542">
        <v>0</v>
      </c>
      <c r="I60" s="203">
        <v>0</v>
      </c>
      <c r="J60" s="542">
        <v>0</v>
      </c>
      <c r="K60" s="203">
        <v>0</v>
      </c>
      <c r="L60" s="542">
        <v>0</v>
      </c>
      <c r="M60" s="203">
        <v>0</v>
      </c>
      <c r="N60" s="542">
        <v>0</v>
      </c>
      <c r="O60" s="203">
        <v>0</v>
      </c>
      <c r="P60" s="542">
        <v>0</v>
      </c>
      <c r="Q60" s="542">
        <v>0</v>
      </c>
      <c r="R60" s="542">
        <v>0</v>
      </c>
      <c r="S60" s="542">
        <v>0</v>
      </c>
      <c r="T60" s="161"/>
      <c r="U60" s="634"/>
      <c r="V60" s="50"/>
      <c r="W60" s="50"/>
    </row>
    <row r="61" spans="1:23" s="20" customFormat="1" x14ac:dyDescent="0.2">
      <c r="A61" s="534" t="s">
        <v>74</v>
      </c>
      <c r="B61" s="542">
        <v>0</v>
      </c>
      <c r="C61" s="542">
        <v>0</v>
      </c>
      <c r="D61" s="542">
        <v>0</v>
      </c>
      <c r="E61" s="203">
        <v>0</v>
      </c>
      <c r="F61" s="542">
        <v>0</v>
      </c>
      <c r="G61" s="203">
        <v>0</v>
      </c>
      <c r="H61" s="542">
        <v>0</v>
      </c>
      <c r="I61" s="203">
        <v>0</v>
      </c>
      <c r="J61" s="542">
        <v>0</v>
      </c>
      <c r="K61" s="203">
        <v>0</v>
      </c>
      <c r="L61" s="542">
        <v>0</v>
      </c>
      <c r="M61" s="203">
        <v>0</v>
      </c>
      <c r="N61" s="542">
        <v>0</v>
      </c>
      <c r="O61" s="203">
        <v>0</v>
      </c>
      <c r="P61" s="542">
        <v>0</v>
      </c>
      <c r="Q61" s="542">
        <v>0</v>
      </c>
      <c r="R61" s="542">
        <v>0</v>
      </c>
      <c r="S61" s="542">
        <v>0</v>
      </c>
      <c r="T61" s="161"/>
      <c r="U61" s="634"/>
      <c r="V61" s="50"/>
      <c r="W61" s="50"/>
    </row>
    <row r="62" spans="1:23" s="20" customFormat="1" x14ac:dyDescent="0.2">
      <c r="A62" s="534" t="s">
        <v>75</v>
      </c>
      <c r="B62" s="542">
        <v>0</v>
      </c>
      <c r="C62" s="542">
        <v>0</v>
      </c>
      <c r="D62" s="542">
        <v>0</v>
      </c>
      <c r="E62" s="203">
        <v>0</v>
      </c>
      <c r="F62" s="542">
        <v>0</v>
      </c>
      <c r="G62" s="203">
        <v>0</v>
      </c>
      <c r="H62" s="542">
        <v>0</v>
      </c>
      <c r="I62" s="203">
        <v>0</v>
      </c>
      <c r="J62" s="542">
        <v>0</v>
      </c>
      <c r="K62" s="203">
        <v>0</v>
      </c>
      <c r="L62" s="542">
        <v>0</v>
      </c>
      <c r="M62" s="203">
        <v>0</v>
      </c>
      <c r="N62" s="542">
        <v>0</v>
      </c>
      <c r="O62" s="203">
        <v>0</v>
      </c>
      <c r="P62" s="542">
        <v>0</v>
      </c>
      <c r="Q62" s="542">
        <v>0</v>
      </c>
      <c r="R62" s="542">
        <v>0</v>
      </c>
      <c r="S62" s="542">
        <v>0</v>
      </c>
      <c r="T62" s="161"/>
      <c r="U62" s="634"/>
      <c r="V62" s="50"/>
      <c r="W62" s="50"/>
    </row>
    <row r="63" spans="1:23" s="20" customFormat="1" x14ac:dyDescent="0.2">
      <c r="A63" s="534" t="s">
        <v>76</v>
      </c>
      <c r="B63" s="542">
        <v>0</v>
      </c>
      <c r="C63" s="542">
        <v>0</v>
      </c>
      <c r="D63" s="542">
        <v>0</v>
      </c>
      <c r="E63" s="203">
        <v>0</v>
      </c>
      <c r="F63" s="542">
        <v>0</v>
      </c>
      <c r="G63" s="203">
        <v>0</v>
      </c>
      <c r="H63" s="542">
        <v>0</v>
      </c>
      <c r="I63" s="203">
        <v>0</v>
      </c>
      <c r="J63" s="542">
        <v>0</v>
      </c>
      <c r="K63" s="203">
        <v>0</v>
      </c>
      <c r="L63" s="542">
        <v>0</v>
      </c>
      <c r="M63" s="203">
        <v>0</v>
      </c>
      <c r="N63" s="542">
        <v>0</v>
      </c>
      <c r="O63" s="203">
        <v>0</v>
      </c>
      <c r="P63" s="542">
        <v>0</v>
      </c>
      <c r="Q63" s="542">
        <v>0</v>
      </c>
      <c r="R63" s="542">
        <v>0</v>
      </c>
      <c r="S63" s="542">
        <v>0</v>
      </c>
      <c r="T63" s="161"/>
      <c r="U63" s="634"/>
      <c r="V63" s="50"/>
      <c r="W63" s="50"/>
    </row>
    <row r="64" spans="1:23" s="20" customFormat="1" x14ac:dyDescent="0.2">
      <c r="A64" s="534" t="s">
        <v>77</v>
      </c>
      <c r="B64" s="542">
        <v>0</v>
      </c>
      <c r="C64" s="542">
        <v>0</v>
      </c>
      <c r="D64" s="542">
        <v>0</v>
      </c>
      <c r="E64" s="203">
        <v>0</v>
      </c>
      <c r="F64" s="542">
        <v>0</v>
      </c>
      <c r="G64" s="203">
        <v>0</v>
      </c>
      <c r="H64" s="542">
        <v>0</v>
      </c>
      <c r="I64" s="203">
        <v>0</v>
      </c>
      <c r="J64" s="542">
        <v>0</v>
      </c>
      <c r="K64" s="203">
        <v>0</v>
      </c>
      <c r="L64" s="542">
        <v>0</v>
      </c>
      <c r="M64" s="203">
        <v>0</v>
      </c>
      <c r="N64" s="542">
        <v>0</v>
      </c>
      <c r="O64" s="203">
        <v>0</v>
      </c>
      <c r="P64" s="542">
        <v>0</v>
      </c>
      <c r="Q64" s="542">
        <v>0</v>
      </c>
      <c r="R64" s="542">
        <v>0</v>
      </c>
      <c r="S64" s="542">
        <v>0</v>
      </c>
      <c r="T64" s="161"/>
      <c r="U64" s="634"/>
      <c r="V64" s="50"/>
      <c r="W64" s="50"/>
    </row>
    <row r="65" spans="1:23" s="20" customFormat="1" x14ac:dyDescent="0.2">
      <c r="A65" s="534" t="s">
        <v>78</v>
      </c>
      <c r="B65" s="542">
        <v>0</v>
      </c>
      <c r="C65" s="542">
        <v>0</v>
      </c>
      <c r="D65" s="542">
        <v>0</v>
      </c>
      <c r="E65" s="203">
        <v>0</v>
      </c>
      <c r="F65" s="542">
        <v>0</v>
      </c>
      <c r="G65" s="203">
        <v>0</v>
      </c>
      <c r="H65" s="542">
        <v>0</v>
      </c>
      <c r="I65" s="203">
        <v>0</v>
      </c>
      <c r="J65" s="542">
        <v>0</v>
      </c>
      <c r="K65" s="203">
        <v>0</v>
      </c>
      <c r="L65" s="542">
        <v>0</v>
      </c>
      <c r="M65" s="203">
        <v>0</v>
      </c>
      <c r="N65" s="544">
        <v>0</v>
      </c>
      <c r="O65" s="203">
        <v>0</v>
      </c>
      <c r="P65" s="542">
        <v>31</v>
      </c>
      <c r="Q65" s="203">
        <v>184</v>
      </c>
      <c r="R65" s="542">
        <v>179</v>
      </c>
      <c r="S65" s="545">
        <v>593</v>
      </c>
      <c r="T65" s="161"/>
      <c r="U65" s="634"/>
      <c r="V65" s="50"/>
      <c r="W65" s="50"/>
    </row>
    <row r="66" spans="1:23" s="20" customFormat="1" x14ac:dyDescent="0.2">
      <c r="A66" s="534" t="s">
        <v>79</v>
      </c>
      <c r="B66" s="542">
        <v>0</v>
      </c>
      <c r="C66" s="542">
        <v>0</v>
      </c>
      <c r="D66" s="542">
        <v>0</v>
      </c>
      <c r="E66" s="203">
        <v>0</v>
      </c>
      <c r="F66" s="542">
        <v>0</v>
      </c>
      <c r="G66" s="203">
        <v>0</v>
      </c>
      <c r="H66" s="542">
        <v>0</v>
      </c>
      <c r="I66" s="203">
        <v>0</v>
      </c>
      <c r="J66" s="542">
        <v>0</v>
      </c>
      <c r="K66" s="203">
        <v>0</v>
      </c>
      <c r="L66" s="542">
        <v>0</v>
      </c>
      <c r="M66" s="542">
        <v>0</v>
      </c>
      <c r="N66" s="542">
        <v>0</v>
      </c>
      <c r="O66" s="542">
        <v>0</v>
      </c>
      <c r="P66" s="542">
        <v>0</v>
      </c>
      <c r="Q66" s="542">
        <v>0</v>
      </c>
      <c r="R66" s="542">
        <v>0</v>
      </c>
      <c r="S66" s="542">
        <v>0</v>
      </c>
      <c r="T66" s="161"/>
      <c r="U66" s="634"/>
      <c r="V66" s="50"/>
      <c r="W66" s="50"/>
    </row>
    <row r="67" spans="1:23" s="20" customFormat="1" x14ac:dyDescent="0.2">
      <c r="A67" s="534" t="s">
        <v>80</v>
      </c>
      <c r="B67" s="542">
        <v>0</v>
      </c>
      <c r="C67" s="542">
        <v>0</v>
      </c>
      <c r="D67" s="542">
        <v>0</v>
      </c>
      <c r="E67" s="203">
        <v>0</v>
      </c>
      <c r="F67" s="542">
        <v>0</v>
      </c>
      <c r="G67" s="203">
        <v>0</v>
      </c>
      <c r="H67" s="542">
        <v>0</v>
      </c>
      <c r="I67" s="203">
        <v>0</v>
      </c>
      <c r="J67" s="542">
        <v>0</v>
      </c>
      <c r="K67" s="203">
        <v>0</v>
      </c>
      <c r="L67" s="542">
        <v>0</v>
      </c>
      <c r="M67" s="542">
        <v>0</v>
      </c>
      <c r="N67" s="542">
        <v>0</v>
      </c>
      <c r="O67" s="542">
        <v>0</v>
      </c>
      <c r="P67" s="542">
        <v>0</v>
      </c>
      <c r="Q67" s="542">
        <v>0</v>
      </c>
      <c r="R67" s="542">
        <v>0</v>
      </c>
      <c r="S67" s="542">
        <v>0</v>
      </c>
      <c r="T67" s="161"/>
      <c r="U67" s="634"/>
      <c r="V67" s="50"/>
      <c r="W67" s="50"/>
    </row>
    <row r="68" spans="1:23" s="20" customFormat="1" x14ac:dyDescent="0.2">
      <c r="A68" s="534" t="s">
        <v>81</v>
      </c>
      <c r="B68" s="542">
        <v>0</v>
      </c>
      <c r="C68" s="542">
        <v>0</v>
      </c>
      <c r="D68" s="542">
        <v>0</v>
      </c>
      <c r="E68" s="203">
        <v>0</v>
      </c>
      <c r="F68" s="542">
        <v>0</v>
      </c>
      <c r="G68" s="203">
        <v>0</v>
      </c>
      <c r="H68" s="542">
        <v>0</v>
      </c>
      <c r="I68" s="203">
        <v>0</v>
      </c>
      <c r="J68" s="542">
        <v>0</v>
      </c>
      <c r="K68" s="203">
        <v>0</v>
      </c>
      <c r="L68" s="542">
        <v>0</v>
      </c>
      <c r="M68" s="542">
        <v>0</v>
      </c>
      <c r="N68" s="542">
        <v>0</v>
      </c>
      <c r="O68" s="542">
        <v>0</v>
      </c>
      <c r="P68" s="542">
        <v>13</v>
      </c>
      <c r="Q68" s="203">
        <v>83</v>
      </c>
      <c r="R68" s="542">
        <v>16</v>
      </c>
      <c r="S68" s="545">
        <v>126</v>
      </c>
      <c r="T68" s="161"/>
      <c r="U68" s="634"/>
      <c r="V68" s="50"/>
      <c r="W68" s="50"/>
    </row>
    <row r="69" spans="1:23" s="20" customFormat="1" x14ac:dyDescent="0.2">
      <c r="A69" s="534" t="s">
        <v>82</v>
      </c>
      <c r="B69" s="542">
        <v>0</v>
      </c>
      <c r="C69" s="542">
        <v>0</v>
      </c>
      <c r="D69" s="542">
        <v>0</v>
      </c>
      <c r="E69" s="203">
        <v>0</v>
      </c>
      <c r="F69" s="542">
        <v>0</v>
      </c>
      <c r="G69" s="203">
        <v>0</v>
      </c>
      <c r="H69" s="542">
        <v>0</v>
      </c>
      <c r="I69" s="203">
        <v>0</v>
      </c>
      <c r="J69" s="542">
        <v>0</v>
      </c>
      <c r="K69" s="203">
        <v>0</v>
      </c>
      <c r="L69" s="542">
        <v>0</v>
      </c>
      <c r="M69" s="542">
        <v>0</v>
      </c>
      <c r="N69" s="542">
        <v>0</v>
      </c>
      <c r="O69" s="542">
        <v>0</v>
      </c>
      <c r="P69" s="542">
        <v>0</v>
      </c>
      <c r="Q69" s="542">
        <v>0</v>
      </c>
      <c r="R69" s="542">
        <v>0</v>
      </c>
      <c r="S69" s="542">
        <v>0</v>
      </c>
      <c r="T69" s="161"/>
      <c r="U69" s="634"/>
      <c r="V69" s="50"/>
      <c r="W69" s="50"/>
    </row>
    <row r="70" spans="1:23" s="20" customFormat="1" ht="13.5" thickBot="1" x14ac:dyDescent="0.25">
      <c r="A70" s="534" t="s">
        <v>83</v>
      </c>
      <c r="B70" s="683">
        <v>0</v>
      </c>
      <c r="C70" s="647">
        <v>0</v>
      </c>
      <c r="D70" s="683">
        <v>0</v>
      </c>
      <c r="E70" s="629">
        <v>0</v>
      </c>
      <c r="F70" s="683">
        <v>0</v>
      </c>
      <c r="G70" s="629">
        <v>0</v>
      </c>
      <c r="H70" s="683">
        <v>0</v>
      </c>
      <c r="I70" s="629">
        <v>0</v>
      </c>
      <c r="J70" s="683">
        <v>0</v>
      </c>
      <c r="K70" s="629">
        <v>0</v>
      </c>
      <c r="L70" s="683">
        <v>0</v>
      </c>
      <c r="M70" s="683">
        <v>0</v>
      </c>
      <c r="N70" s="683">
        <v>0</v>
      </c>
      <c r="O70" s="683">
        <v>0</v>
      </c>
      <c r="P70" s="683">
        <v>0</v>
      </c>
      <c r="Q70" s="683">
        <v>0</v>
      </c>
      <c r="R70" s="683">
        <v>0</v>
      </c>
      <c r="S70" s="683">
        <v>0</v>
      </c>
      <c r="T70" s="161"/>
      <c r="U70" s="634"/>
      <c r="V70" s="50"/>
      <c r="W70" s="50"/>
    </row>
    <row r="71" spans="1:23" s="20" customFormat="1" x14ac:dyDescent="0.2">
      <c r="A71" s="534" t="s">
        <v>84</v>
      </c>
      <c r="B71" s="542">
        <v>0</v>
      </c>
      <c r="C71" s="542">
        <v>0</v>
      </c>
      <c r="D71" s="542">
        <v>0</v>
      </c>
      <c r="E71" s="203">
        <v>0</v>
      </c>
      <c r="F71" s="542">
        <v>0</v>
      </c>
      <c r="G71" s="203">
        <v>0</v>
      </c>
      <c r="H71" s="542">
        <v>0</v>
      </c>
      <c r="I71" s="203">
        <v>0</v>
      </c>
      <c r="J71" s="542">
        <v>0</v>
      </c>
      <c r="K71" s="203">
        <v>0</v>
      </c>
      <c r="L71" s="542">
        <v>0</v>
      </c>
      <c r="M71" s="542">
        <v>0</v>
      </c>
      <c r="N71" s="542">
        <v>0</v>
      </c>
      <c r="O71" s="542">
        <v>0</v>
      </c>
      <c r="P71" s="542">
        <v>0</v>
      </c>
      <c r="Q71" s="542">
        <v>0</v>
      </c>
      <c r="R71" s="542">
        <v>0</v>
      </c>
      <c r="S71" s="542">
        <v>0</v>
      </c>
      <c r="T71" s="161"/>
      <c r="U71" s="634"/>
      <c r="V71" s="50"/>
      <c r="W71" s="50"/>
    </row>
    <row r="72" spans="1:23" s="20" customFormat="1" x14ac:dyDescent="0.2">
      <c r="A72" s="534" t="s">
        <v>85</v>
      </c>
      <c r="B72" s="542">
        <v>0</v>
      </c>
      <c r="C72" s="542">
        <v>0</v>
      </c>
      <c r="D72" s="542">
        <v>0</v>
      </c>
      <c r="E72" s="203">
        <v>0</v>
      </c>
      <c r="F72" s="542">
        <v>0</v>
      </c>
      <c r="G72" s="203">
        <v>0</v>
      </c>
      <c r="H72" s="542">
        <v>0</v>
      </c>
      <c r="I72" s="203">
        <v>0</v>
      </c>
      <c r="J72" s="542">
        <v>0</v>
      </c>
      <c r="K72" s="203">
        <v>0</v>
      </c>
      <c r="L72" s="542">
        <v>0</v>
      </c>
      <c r="M72" s="542">
        <v>0</v>
      </c>
      <c r="N72" s="542">
        <v>0</v>
      </c>
      <c r="O72" s="542">
        <v>0</v>
      </c>
      <c r="P72" s="542">
        <v>0</v>
      </c>
      <c r="Q72" s="542">
        <v>0</v>
      </c>
      <c r="R72" s="542">
        <v>0</v>
      </c>
      <c r="S72" s="542">
        <v>0</v>
      </c>
      <c r="T72" s="161"/>
      <c r="U72" s="634"/>
      <c r="V72" s="50"/>
      <c r="W72" s="50"/>
    </row>
    <row r="73" spans="1:23" s="20" customFormat="1" x14ac:dyDescent="0.2">
      <c r="A73" s="534" t="s">
        <v>86</v>
      </c>
      <c r="B73" s="542">
        <v>0</v>
      </c>
      <c r="C73" s="542">
        <v>0</v>
      </c>
      <c r="D73" s="542">
        <v>0</v>
      </c>
      <c r="E73" s="203">
        <v>0</v>
      </c>
      <c r="F73" s="542">
        <v>0</v>
      </c>
      <c r="G73" s="203">
        <v>0</v>
      </c>
      <c r="H73" s="542">
        <v>0</v>
      </c>
      <c r="I73" s="203">
        <v>0</v>
      </c>
      <c r="J73" s="542">
        <v>0</v>
      </c>
      <c r="K73" s="203">
        <v>0</v>
      </c>
      <c r="L73" s="542">
        <v>0</v>
      </c>
      <c r="M73" s="542">
        <v>0</v>
      </c>
      <c r="N73" s="542">
        <v>0</v>
      </c>
      <c r="O73" s="542">
        <v>0</v>
      </c>
      <c r="P73" s="542">
        <v>0</v>
      </c>
      <c r="Q73" s="542">
        <v>0</v>
      </c>
      <c r="R73" s="542">
        <v>0</v>
      </c>
      <c r="S73" s="542">
        <v>0</v>
      </c>
      <c r="T73" s="161"/>
      <c r="U73" s="634"/>
      <c r="V73" s="50"/>
      <c r="W73" s="50"/>
    </row>
    <row r="74" spans="1:23" s="20" customFormat="1" x14ac:dyDescent="0.2">
      <c r="A74" s="534" t="s">
        <v>87</v>
      </c>
      <c r="B74" s="542">
        <v>0</v>
      </c>
      <c r="C74" s="542">
        <v>0</v>
      </c>
      <c r="D74" s="542">
        <v>0</v>
      </c>
      <c r="E74" s="203">
        <v>0</v>
      </c>
      <c r="F74" s="542">
        <v>0</v>
      </c>
      <c r="G74" s="203">
        <v>0</v>
      </c>
      <c r="H74" s="542">
        <v>0</v>
      </c>
      <c r="I74" s="203">
        <v>0</v>
      </c>
      <c r="J74" s="542">
        <v>0</v>
      </c>
      <c r="K74" s="203">
        <v>0</v>
      </c>
      <c r="L74" s="542">
        <v>0</v>
      </c>
      <c r="M74" s="542">
        <v>0</v>
      </c>
      <c r="N74" s="542">
        <v>0</v>
      </c>
      <c r="O74" s="542">
        <v>0</v>
      </c>
      <c r="P74" s="542">
        <v>0</v>
      </c>
      <c r="Q74" s="542">
        <v>0</v>
      </c>
      <c r="R74" s="542">
        <v>0</v>
      </c>
      <c r="S74" s="542">
        <v>0</v>
      </c>
      <c r="T74" s="161"/>
      <c r="U74" s="634"/>
      <c r="V74" s="50"/>
      <c r="W74" s="50"/>
    </row>
    <row r="75" spans="1:23" s="20" customFormat="1" x14ac:dyDescent="0.2">
      <c r="A75" s="534" t="s">
        <v>88</v>
      </c>
      <c r="B75" s="542">
        <v>0</v>
      </c>
      <c r="C75" s="542">
        <v>0</v>
      </c>
      <c r="D75" s="542">
        <v>0</v>
      </c>
      <c r="E75" s="203">
        <v>0</v>
      </c>
      <c r="F75" s="542">
        <v>0</v>
      </c>
      <c r="G75" s="203">
        <v>0</v>
      </c>
      <c r="H75" s="542">
        <v>0</v>
      </c>
      <c r="I75" s="203">
        <v>0</v>
      </c>
      <c r="J75" s="542">
        <v>0</v>
      </c>
      <c r="K75" s="203">
        <v>0</v>
      </c>
      <c r="L75" s="542">
        <v>0</v>
      </c>
      <c r="M75" s="542">
        <v>0</v>
      </c>
      <c r="N75" s="542">
        <v>0</v>
      </c>
      <c r="O75" s="542">
        <v>0</v>
      </c>
      <c r="P75" s="542">
        <v>0</v>
      </c>
      <c r="Q75" s="542">
        <v>0</v>
      </c>
      <c r="R75" s="542">
        <v>0</v>
      </c>
      <c r="S75" s="542">
        <v>0</v>
      </c>
      <c r="T75" s="161"/>
      <c r="U75" s="634"/>
      <c r="V75" s="50"/>
      <c r="W75" s="50"/>
    </row>
    <row r="76" spans="1:23" s="20" customFormat="1" x14ac:dyDescent="0.2">
      <c r="A76" s="534" t="s">
        <v>89</v>
      </c>
      <c r="B76" s="542">
        <v>0</v>
      </c>
      <c r="C76" s="542">
        <v>0</v>
      </c>
      <c r="D76" s="542">
        <v>0</v>
      </c>
      <c r="E76" s="203">
        <v>0</v>
      </c>
      <c r="F76" s="542">
        <v>0</v>
      </c>
      <c r="G76" s="203">
        <v>0</v>
      </c>
      <c r="H76" s="542">
        <v>0</v>
      </c>
      <c r="I76" s="203">
        <v>0</v>
      </c>
      <c r="J76" s="542">
        <v>0</v>
      </c>
      <c r="K76" s="203">
        <v>0</v>
      </c>
      <c r="L76" s="542">
        <v>0</v>
      </c>
      <c r="M76" s="542">
        <v>0</v>
      </c>
      <c r="N76" s="542">
        <v>0</v>
      </c>
      <c r="O76" s="542">
        <v>0</v>
      </c>
      <c r="P76" s="542">
        <v>18</v>
      </c>
      <c r="Q76" s="203">
        <v>112</v>
      </c>
      <c r="R76" s="542">
        <v>33</v>
      </c>
      <c r="S76" s="545">
        <v>170</v>
      </c>
      <c r="T76" s="161"/>
      <c r="U76" s="634"/>
      <c r="V76" s="50"/>
      <c r="W76" s="50"/>
    </row>
    <row r="77" spans="1:23" s="20" customFormat="1" x14ac:dyDescent="0.2">
      <c r="A77" s="534" t="s">
        <v>90</v>
      </c>
      <c r="B77" s="542">
        <v>0</v>
      </c>
      <c r="C77" s="542">
        <v>0</v>
      </c>
      <c r="D77" s="542">
        <v>0</v>
      </c>
      <c r="E77" s="203">
        <v>0</v>
      </c>
      <c r="F77" s="542">
        <v>0</v>
      </c>
      <c r="G77" s="203">
        <v>0</v>
      </c>
      <c r="H77" s="542">
        <v>0</v>
      </c>
      <c r="I77" s="203">
        <v>0</v>
      </c>
      <c r="J77" s="542">
        <v>0</v>
      </c>
      <c r="K77" s="203">
        <v>0</v>
      </c>
      <c r="L77" s="542">
        <v>0</v>
      </c>
      <c r="M77" s="542">
        <v>0</v>
      </c>
      <c r="N77" s="542">
        <v>0</v>
      </c>
      <c r="O77" s="542">
        <v>0</v>
      </c>
      <c r="P77" s="542">
        <v>0</v>
      </c>
      <c r="Q77" s="542">
        <v>0</v>
      </c>
      <c r="R77" s="542">
        <v>0</v>
      </c>
      <c r="S77" s="542">
        <v>0</v>
      </c>
      <c r="T77" s="161"/>
      <c r="U77" s="634"/>
      <c r="V77" s="50"/>
      <c r="W77" s="50"/>
    </row>
    <row r="78" spans="1:23" s="20" customFormat="1" x14ac:dyDescent="0.2">
      <c r="A78" s="534" t="s">
        <v>91</v>
      </c>
      <c r="B78" s="542">
        <v>0</v>
      </c>
      <c r="C78" s="542">
        <v>0</v>
      </c>
      <c r="D78" s="542">
        <v>0</v>
      </c>
      <c r="E78" s="203">
        <v>0</v>
      </c>
      <c r="F78" s="542">
        <v>0</v>
      </c>
      <c r="G78" s="203">
        <v>0</v>
      </c>
      <c r="H78" s="542">
        <v>0</v>
      </c>
      <c r="I78" s="203">
        <v>0</v>
      </c>
      <c r="J78" s="542">
        <v>0</v>
      </c>
      <c r="K78" s="203">
        <v>0</v>
      </c>
      <c r="L78" s="542">
        <v>0</v>
      </c>
      <c r="M78" s="542">
        <v>0</v>
      </c>
      <c r="N78" s="542">
        <v>0</v>
      </c>
      <c r="O78" s="542">
        <v>0</v>
      </c>
      <c r="P78" s="542">
        <v>0</v>
      </c>
      <c r="Q78" s="542">
        <v>0</v>
      </c>
      <c r="R78" s="542">
        <v>0</v>
      </c>
      <c r="S78" s="542">
        <v>0</v>
      </c>
      <c r="T78" s="161"/>
      <c r="U78" s="634"/>
      <c r="V78" s="50"/>
      <c r="W78" s="50"/>
    </row>
    <row r="79" spans="1:23" s="20" customFormat="1" x14ac:dyDescent="0.2">
      <c r="A79" s="534" t="s">
        <v>92</v>
      </c>
      <c r="B79" s="542">
        <v>0</v>
      </c>
      <c r="C79" s="542">
        <v>0</v>
      </c>
      <c r="D79" s="542">
        <v>0</v>
      </c>
      <c r="E79" s="203">
        <v>0</v>
      </c>
      <c r="F79" s="542">
        <v>0</v>
      </c>
      <c r="G79" s="203">
        <v>0</v>
      </c>
      <c r="H79" s="542">
        <v>0</v>
      </c>
      <c r="I79" s="203">
        <v>0</v>
      </c>
      <c r="J79" s="542">
        <v>0</v>
      </c>
      <c r="K79" s="203">
        <v>0</v>
      </c>
      <c r="L79" s="542">
        <v>0</v>
      </c>
      <c r="M79" s="542">
        <v>0</v>
      </c>
      <c r="N79" s="542">
        <v>0</v>
      </c>
      <c r="O79" s="542">
        <v>0</v>
      </c>
      <c r="P79" s="542">
        <v>0</v>
      </c>
      <c r="Q79" s="542">
        <v>0</v>
      </c>
      <c r="R79" s="542">
        <v>0</v>
      </c>
      <c r="S79" s="542">
        <v>0</v>
      </c>
      <c r="T79" s="161"/>
      <c r="U79" s="634"/>
      <c r="V79" s="50"/>
      <c r="W79" s="50"/>
    </row>
    <row r="80" spans="1:23" s="20" customFormat="1" x14ac:dyDescent="0.2">
      <c r="A80" s="534" t="s">
        <v>93</v>
      </c>
      <c r="B80" s="542">
        <v>0</v>
      </c>
      <c r="C80" s="542">
        <v>0</v>
      </c>
      <c r="D80" s="542">
        <v>0</v>
      </c>
      <c r="E80" s="203">
        <v>0</v>
      </c>
      <c r="F80" s="542">
        <v>0</v>
      </c>
      <c r="G80" s="203">
        <v>0</v>
      </c>
      <c r="H80" s="542">
        <v>0</v>
      </c>
      <c r="I80" s="203">
        <v>0</v>
      </c>
      <c r="J80" s="542">
        <v>0</v>
      </c>
      <c r="K80" s="203">
        <v>0</v>
      </c>
      <c r="L80" s="542">
        <v>0</v>
      </c>
      <c r="M80" s="542">
        <v>0</v>
      </c>
      <c r="N80" s="542">
        <v>0</v>
      </c>
      <c r="O80" s="542">
        <v>0</v>
      </c>
      <c r="P80" s="542">
        <v>0</v>
      </c>
      <c r="Q80" s="542">
        <v>0</v>
      </c>
      <c r="R80" s="542">
        <v>0</v>
      </c>
      <c r="S80" s="542">
        <v>0</v>
      </c>
      <c r="T80" s="161"/>
      <c r="U80" s="634"/>
      <c r="V80" s="50"/>
      <c r="W80" s="50"/>
    </row>
    <row r="81" spans="1:23" s="20" customFormat="1" x14ac:dyDescent="0.2">
      <c r="A81" s="534" t="s">
        <v>94</v>
      </c>
      <c r="B81" s="542">
        <v>0</v>
      </c>
      <c r="C81" s="542">
        <v>0</v>
      </c>
      <c r="D81" s="542">
        <v>0</v>
      </c>
      <c r="E81" s="203">
        <v>0</v>
      </c>
      <c r="F81" s="542">
        <v>0</v>
      </c>
      <c r="G81" s="203">
        <v>0</v>
      </c>
      <c r="H81" s="542">
        <v>0</v>
      </c>
      <c r="I81" s="203">
        <v>0</v>
      </c>
      <c r="J81" s="542">
        <v>0</v>
      </c>
      <c r="K81" s="203">
        <v>0</v>
      </c>
      <c r="L81" s="542">
        <v>0</v>
      </c>
      <c r="M81" s="542">
        <v>0</v>
      </c>
      <c r="N81" s="542">
        <v>0</v>
      </c>
      <c r="O81" s="542">
        <v>0</v>
      </c>
      <c r="P81" s="542">
        <v>0</v>
      </c>
      <c r="Q81" s="542">
        <v>0</v>
      </c>
      <c r="R81" s="542">
        <v>0</v>
      </c>
      <c r="S81" s="542">
        <v>0</v>
      </c>
      <c r="T81" s="161"/>
      <c r="U81" s="634"/>
      <c r="V81" s="50"/>
      <c r="W81" s="50"/>
    </row>
    <row r="82" spans="1:23" s="20" customFormat="1" ht="13.5" thickBot="1" x14ac:dyDescent="0.25">
      <c r="A82" s="626" t="s">
        <v>95</v>
      </c>
      <c r="B82" s="683">
        <v>0</v>
      </c>
      <c r="C82" s="647">
        <v>0</v>
      </c>
      <c r="D82" s="683">
        <v>0</v>
      </c>
      <c r="E82" s="629">
        <v>0</v>
      </c>
      <c r="F82" s="683">
        <v>0</v>
      </c>
      <c r="G82" s="629">
        <v>0</v>
      </c>
      <c r="H82" s="683">
        <v>0</v>
      </c>
      <c r="I82" s="629">
        <v>0</v>
      </c>
      <c r="J82" s="683">
        <v>0</v>
      </c>
      <c r="K82" s="629">
        <v>0</v>
      </c>
      <c r="L82" s="683">
        <v>0</v>
      </c>
      <c r="M82" s="683">
        <v>0</v>
      </c>
      <c r="N82" s="683">
        <v>0</v>
      </c>
      <c r="O82" s="683">
        <v>0</v>
      </c>
      <c r="P82" s="683">
        <v>0</v>
      </c>
      <c r="Q82" s="683">
        <v>0</v>
      </c>
      <c r="R82" s="683">
        <v>0</v>
      </c>
      <c r="S82" s="683">
        <v>0</v>
      </c>
      <c r="T82" s="161"/>
      <c r="U82" s="634"/>
      <c r="V82" s="50"/>
      <c r="W82" s="50"/>
    </row>
    <row r="83" spans="1:23" x14ac:dyDescent="0.2">
      <c r="A83" s="679" t="s">
        <v>616</v>
      </c>
      <c r="P83" s="172"/>
      <c r="Q83" s="172"/>
      <c r="R83" s="172"/>
      <c r="S83" s="684" t="s">
        <v>254</v>
      </c>
    </row>
    <row r="84" spans="1:23" x14ac:dyDescent="0.2">
      <c r="A84" s="679" t="s">
        <v>628</v>
      </c>
      <c r="P84" s="172"/>
      <c r="Q84" s="172"/>
      <c r="R84" s="172"/>
      <c r="S84" s="684"/>
    </row>
    <row r="85" spans="1:23" x14ac:dyDescent="0.2">
      <c r="H85" s="804"/>
      <c r="I85" s="794" t="s">
        <v>660</v>
      </c>
      <c r="J85" s="795"/>
      <c r="K85" s="795"/>
      <c r="L85" s="795"/>
      <c r="M85" s="795"/>
      <c r="N85" s="795"/>
      <c r="O85" s="795"/>
      <c r="P85" s="796"/>
      <c r="Q85" s="796"/>
      <c r="R85" s="796"/>
      <c r="S85" s="797"/>
      <c r="T85" s="798"/>
    </row>
    <row r="86" spans="1:23" x14ac:dyDescent="0.2">
      <c r="H86" s="805"/>
      <c r="I86" s="799" t="s">
        <v>666</v>
      </c>
      <c r="J86" s="159"/>
      <c r="K86" s="159"/>
      <c r="L86" s="159"/>
      <c r="M86" s="159"/>
      <c r="N86" s="159"/>
      <c r="O86" s="159"/>
      <c r="P86" s="157"/>
      <c r="Q86" s="157"/>
      <c r="R86" s="157"/>
      <c r="S86" s="157"/>
      <c r="T86" s="800"/>
    </row>
    <row r="87" spans="1:23" x14ac:dyDescent="0.2">
      <c r="A87" s="756"/>
      <c r="H87" s="805"/>
      <c r="I87" s="799" t="s">
        <v>661</v>
      </c>
      <c r="J87" s="159"/>
      <c r="K87" s="159"/>
      <c r="L87" s="159"/>
      <c r="M87" s="159"/>
      <c r="N87" s="159"/>
      <c r="O87" s="159"/>
      <c r="P87" s="159"/>
      <c r="Q87" s="159"/>
      <c r="R87" s="159"/>
      <c r="S87" s="159"/>
      <c r="T87" s="800"/>
    </row>
    <row r="88" spans="1:23" x14ac:dyDescent="0.2">
      <c r="G88" s="680"/>
      <c r="H88" s="805" t="s">
        <v>668</v>
      </c>
      <c r="I88" s="799" t="s">
        <v>662</v>
      </c>
      <c r="J88" s="159"/>
      <c r="K88" s="159"/>
      <c r="L88" s="159"/>
      <c r="M88" s="159"/>
      <c r="N88" s="159"/>
      <c r="O88" s="159"/>
      <c r="P88" s="159"/>
      <c r="Q88" s="159"/>
      <c r="R88" s="159"/>
      <c r="S88" s="159"/>
      <c r="T88" s="800"/>
    </row>
    <row r="89" spans="1:23" ht="15.75" x14ac:dyDescent="0.25">
      <c r="A89" s="755"/>
      <c r="H89" s="805"/>
      <c r="I89" s="799"/>
      <c r="J89" s="159"/>
      <c r="K89" s="159"/>
      <c r="L89" s="159"/>
      <c r="M89" s="159"/>
      <c r="N89" s="159"/>
      <c r="O89" s="159"/>
      <c r="P89" s="159"/>
      <c r="Q89" s="159"/>
      <c r="R89" s="159"/>
      <c r="S89" s="159"/>
      <c r="T89" s="800"/>
    </row>
    <row r="90" spans="1:23" x14ac:dyDescent="0.2">
      <c r="F90" s="681" t="s">
        <v>672</v>
      </c>
      <c r="H90" s="805"/>
      <c r="I90" s="799"/>
      <c r="J90" s="159"/>
      <c r="K90" s="159"/>
      <c r="L90" s="159"/>
      <c r="M90" s="159"/>
      <c r="N90" s="159"/>
      <c r="O90" s="159"/>
      <c r="P90" s="159"/>
      <c r="Q90" s="159"/>
      <c r="R90" s="159"/>
      <c r="S90" s="159"/>
      <c r="T90" s="800"/>
    </row>
    <row r="91" spans="1:23" ht="15.75" x14ac:dyDescent="0.25">
      <c r="A91" s="755"/>
      <c r="H91" s="806"/>
      <c r="I91" s="801" t="s">
        <v>667</v>
      </c>
      <c r="J91" s="802"/>
      <c r="K91" s="802"/>
      <c r="L91" s="802"/>
      <c r="M91" s="802"/>
      <c r="N91" s="802"/>
      <c r="O91" s="802"/>
      <c r="P91" s="802"/>
      <c r="Q91" s="802"/>
      <c r="R91" s="802"/>
      <c r="S91" s="802"/>
      <c r="T91" s="803"/>
    </row>
    <row r="92" spans="1:23" x14ac:dyDescent="0.2">
      <c r="H92" s="804" t="s">
        <v>669</v>
      </c>
      <c r="I92" s="794"/>
      <c r="J92" s="795"/>
      <c r="K92" s="795"/>
      <c r="L92" s="795"/>
      <c r="M92" s="795"/>
      <c r="N92" s="795"/>
      <c r="O92" s="795"/>
      <c r="P92" s="795"/>
      <c r="Q92" s="795"/>
      <c r="R92" s="795"/>
      <c r="S92" s="795"/>
      <c r="T92" s="798"/>
    </row>
    <row r="93" spans="1:23" x14ac:dyDescent="0.2">
      <c r="H93" s="806"/>
      <c r="I93" s="807" t="s">
        <v>664</v>
      </c>
      <c r="J93" s="802"/>
      <c r="K93" s="802"/>
      <c r="L93" s="802"/>
      <c r="M93" s="802"/>
      <c r="N93" s="802"/>
      <c r="O93" s="802"/>
      <c r="P93" s="802"/>
      <c r="Q93" s="802"/>
      <c r="R93" s="802"/>
      <c r="S93" s="802"/>
      <c r="T93" s="803"/>
    </row>
    <row r="94" spans="1:23" x14ac:dyDescent="0.2">
      <c r="H94" s="808" t="s">
        <v>670</v>
      </c>
      <c r="I94" s="809" t="s">
        <v>665</v>
      </c>
      <c r="J94" s="810"/>
      <c r="K94" s="810"/>
      <c r="L94" s="810"/>
      <c r="M94" s="810"/>
      <c r="N94" s="810"/>
      <c r="O94" s="810"/>
      <c r="P94" s="811"/>
      <c r="Q94" s="811"/>
      <c r="R94" s="811"/>
      <c r="S94" s="811"/>
      <c r="T94" s="812"/>
    </row>
    <row r="95" spans="1:23" x14ac:dyDescent="0.2">
      <c r="H95" s="808" t="s">
        <v>671</v>
      </c>
      <c r="I95" s="809" t="s">
        <v>663</v>
      </c>
      <c r="J95" s="810"/>
      <c r="K95" s="810"/>
      <c r="L95" s="810"/>
      <c r="M95" s="810"/>
      <c r="N95" s="810"/>
      <c r="O95" s="810"/>
      <c r="P95" s="811"/>
      <c r="Q95" s="811"/>
      <c r="R95" s="811"/>
      <c r="S95" s="811"/>
      <c r="T95" s="812"/>
    </row>
    <row r="96" spans="1:23" x14ac:dyDescent="0.2">
      <c r="I96" s="161"/>
      <c r="L96" s="680"/>
      <c r="N96" s="680"/>
      <c r="P96" s="172"/>
      <c r="Q96" s="172"/>
      <c r="R96" s="172"/>
      <c r="S96" s="172"/>
    </row>
    <row r="97" spans="1:19" x14ac:dyDescent="0.2">
      <c r="J97" s="680"/>
      <c r="L97" s="680"/>
      <c r="M97" s="680"/>
      <c r="P97" s="172"/>
      <c r="Q97" s="172"/>
      <c r="R97" s="172"/>
      <c r="S97" s="172"/>
    </row>
    <row r="98" spans="1:19" x14ac:dyDescent="0.2">
      <c r="J98" s="680"/>
      <c r="M98" s="680"/>
      <c r="P98" s="172"/>
      <c r="Q98" s="681"/>
      <c r="R98" s="172"/>
      <c r="S98" s="172"/>
    </row>
    <row r="99" spans="1:19" x14ac:dyDescent="0.2">
      <c r="J99" s="680"/>
      <c r="M99" s="680"/>
      <c r="P99" s="172"/>
      <c r="Q99" s="172"/>
      <c r="R99" s="172"/>
      <c r="S99" s="172"/>
    </row>
    <row r="100" spans="1:19" x14ac:dyDescent="0.2">
      <c r="A100" s="680"/>
      <c r="J100" s="680"/>
      <c r="M100" s="680"/>
      <c r="P100" s="681"/>
      <c r="Q100" s="172"/>
      <c r="R100" s="172"/>
      <c r="S100" s="172"/>
    </row>
    <row r="101" spans="1:19" x14ac:dyDescent="0.2">
      <c r="A101" s="680"/>
      <c r="P101" s="172"/>
      <c r="Q101" s="172"/>
      <c r="R101" s="172"/>
      <c r="S101" s="172"/>
    </row>
    <row r="102" spans="1:19" x14ac:dyDescent="0.2">
      <c r="P102" s="172"/>
      <c r="Q102" s="172"/>
      <c r="R102" s="172"/>
      <c r="S102" s="172"/>
    </row>
    <row r="103" spans="1:19" x14ac:dyDescent="0.2">
      <c r="P103" s="172"/>
      <c r="Q103" s="172"/>
      <c r="R103" s="172"/>
      <c r="S103" s="172"/>
    </row>
    <row r="104" spans="1:19" x14ac:dyDescent="0.2">
      <c r="P104" s="172"/>
      <c r="Q104" s="172"/>
      <c r="R104" s="172"/>
      <c r="S104" s="172"/>
    </row>
    <row r="105" spans="1:19" x14ac:dyDescent="0.2">
      <c r="P105" s="172"/>
      <c r="Q105" s="172"/>
      <c r="R105" s="172"/>
      <c r="S105" s="172"/>
    </row>
    <row r="106" spans="1:19" x14ac:dyDescent="0.2">
      <c r="P106" s="172"/>
      <c r="Q106" s="172"/>
      <c r="R106" s="172"/>
      <c r="S106" s="172"/>
    </row>
    <row r="107" spans="1:19" x14ac:dyDescent="0.2">
      <c r="A107" s="756"/>
      <c r="P107" s="681"/>
      <c r="Q107" s="681"/>
      <c r="R107" s="681"/>
      <c r="S107" s="681"/>
    </row>
    <row r="108" spans="1:19" x14ac:dyDescent="0.2">
      <c r="P108" s="172"/>
      <c r="Q108" s="172"/>
      <c r="R108" s="172"/>
      <c r="S108" s="172"/>
    </row>
    <row r="109" spans="1:19" x14ac:dyDescent="0.2">
      <c r="P109" s="172"/>
      <c r="Q109" s="172"/>
      <c r="R109" s="172"/>
      <c r="S109" s="172"/>
    </row>
    <row r="110" spans="1:19" x14ac:dyDescent="0.2">
      <c r="P110" s="172"/>
      <c r="Q110" s="172"/>
      <c r="R110" s="172"/>
      <c r="S110" s="172"/>
    </row>
    <row r="111" spans="1:19" x14ac:dyDescent="0.2">
      <c r="P111" s="172"/>
      <c r="Q111" s="172"/>
      <c r="R111" s="172"/>
      <c r="S111" s="172"/>
    </row>
    <row r="112" spans="1:19" x14ac:dyDescent="0.2">
      <c r="P112" s="172"/>
      <c r="Q112" s="172"/>
      <c r="R112" s="172"/>
      <c r="S112" s="172"/>
    </row>
    <row r="113" spans="1:19" x14ac:dyDescent="0.2">
      <c r="P113" s="172"/>
      <c r="Q113" s="172"/>
      <c r="R113" s="172"/>
      <c r="S113" s="172"/>
    </row>
    <row r="114" spans="1:19" x14ac:dyDescent="0.2">
      <c r="P114" s="172"/>
      <c r="Q114" s="172"/>
      <c r="R114" s="172"/>
      <c r="S114" s="172"/>
    </row>
    <row r="115" spans="1:19" x14ac:dyDescent="0.2">
      <c r="P115" s="172"/>
      <c r="Q115" s="172"/>
      <c r="R115" s="172"/>
      <c r="S115" s="172"/>
    </row>
    <row r="116" spans="1:19" x14ac:dyDescent="0.2">
      <c r="A116" s="680"/>
      <c r="D116" s="680"/>
      <c r="E116" s="680"/>
      <c r="F116" s="680"/>
      <c r="G116" s="680"/>
      <c r="H116" s="680"/>
      <c r="I116" s="680"/>
      <c r="J116" s="680"/>
      <c r="K116" s="680"/>
      <c r="L116" s="680"/>
      <c r="M116" s="680"/>
      <c r="N116" s="680"/>
      <c r="O116" s="680"/>
      <c r="P116" s="172"/>
      <c r="Q116" s="172"/>
      <c r="R116" s="172"/>
      <c r="S116" s="172"/>
    </row>
    <row r="117" spans="1:19" x14ac:dyDescent="0.2">
      <c r="A117" s="680"/>
      <c r="D117" s="680"/>
      <c r="E117" s="680"/>
      <c r="F117" s="680"/>
      <c r="G117" s="680"/>
      <c r="H117" s="680"/>
      <c r="I117" s="680"/>
      <c r="J117" s="680"/>
      <c r="K117" s="680"/>
      <c r="L117" s="680"/>
      <c r="M117" s="680"/>
      <c r="N117" s="680"/>
      <c r="O117" s="680"/>
      <c r="P117" s="172"/>
      <c r="Q117" s="172"/>
      <c r="R117" s="172"/>
      <c r="S117" s="172"/>
    </row>
    <row r="118" spans="1:19" x14ac:dyDescent="0.2">
      <c r="A118" s="680"/>
      <c r="D118" s="680"/>
      <c r="E118" s="680"/>
      <c r="F118" s="680"/>
      <c r="G118" s="680"/>
      <c r="H118" s="680"/>
      <c r="I118" s="680"/>
      <c r="J118" s="680"/>
      <c r="K118" s="680"/>
      <c r="L118" s="680"/>
      <c r="M118" s="680"/>
      <c r="N118" s="680"/>
      <c r="O118" s="680"/>
      <c r="P118" s="172"/>
      <c r="Q118" s="172"/>
      <c r="R118" s="172"/>
      <c r="S118" s="684"/>
    </row>
    <row r="119" spans="1:19" x14ac:dyDescent="0.2">
      <c r="A119" s="680"/>
      <c r="D119" s="680"/>
      <c r="E119" s="680"/>
      <c r="F119" s="680"/>
      <c r="G119" s="680"/>
      <c r="H119" s="680"/>
      <c r="I119" s="680"/>
      <c r="J119" s="680"/>
      <c r="K119" s="680"/>
      <c r="L119" s="680"/>
      <c r="M119" s="680"/>
      <c r="N119" s="680"/>
      <c r="O119" s="680"/>
      <c r="P119" s="158"/>
      <c r="Q119" s="158"/>
      <c r="R119" s="158"/>
      <c r="S119" s="158"/>
    </row>
    <row r="120" spans="1:19" x14ac:dyDescent="0.2">
      <c r="A120" s="680"/>
      <c r="D120" s="680"/>
      <c r="E120" s="680"/>
      <c r="F120" s="680"/>
      <c r="G120" s="680"/>
      <c r="H120" s="680"/>
      <c r="I120" s="680"/>
      <c r="J120" s="680"/>
      <c r="K120" s="680"/>
      <c r="L120" s="680"/>
      <c r="M120" s="680"/>
      <c r="N120" s="680"/>
      <c r="O120" s="680"/>
      <c r="P120" s="158"/>
      <c r="Q120" s="158"/>
      <c r="R120" s="158"/>
      <c r="S120" s="158"/>
    </row>
    <row r="121" spans="1:19" x14ac:dyDescent="0.2">
      <c r="A121" s="680"/>
      <c r="D121" s="680"/>
      <c r="E121" s="680"/>
      <c r="F121" s="680"/>
      <c r="G121" s="680"/>
      <c r="H121" s="680"/>
      <c r="I121" s="680"/>
      <c r="J121" s="680"/>
      <c r="K121" s="680"/>
      <c r="L121" s="680"/>
      <c r="M121" s="680"/>
      <c r="N121" s="680"/>
      <c r="O121" s="680"/>
      <c r="P121" s="158"/>
      <c r="Q121" s="158"/>
      <c r="R121" s="158"/>
      <c r="S121" s="158"/>
    </row>
    <row r="122" spans="1:19" x14ac:dyDescent="0.2">
      <c r="A122" s="680"/>
      <c r="D122" s="680"/>
      <c r="E122" s="680"/>
      <c r="F122" s="680"/>
      <c r="G122" s="680"/>
      <c r="H122" s="680"/>
      <c r="I122" s="680"/>
      <c r="J122" s="680"/>
      <c r="K122" s="680"/>
      <c r="L122" s="680"/>
      <c r="M122" s="680"/>
      <c r="N122" s="680"/>
      <c r="O122" s="680"/>
      <c r="P122" s="158"/>
      <c r="Q122" s="158"/>
      <c r="R122" s="158"/>
      <c r="S122" s="158"/>
    </row>
    <row r="123" spans="1:19" x14ac:dyDescent="0.2">
      <c r="A123" s="680"/>
      <c r="D123" s="680"/>
      <c r="E123" s="680"/>
      <c r="F123" s="680"/>
      <c r="G123" s="680"/>
      <c r="H123" s="680"/>
      <c r="I123" s="680"/>
      <c r="J123" s="680"/>
      <c r="K123" s="680"/>
      <c r="L123" s="680"/>
      <c r="M123" s="680"/>
      <c r="N123" s="680"/>
      <c r="O123" s="680"/>
      <c r="P123" s="158"/>
      <c r="Q123" s="158"/>
      <c r="R123" s="158"/>
      <c r="S123" s="158"/>
    </row>
    <row r="124" spans="1:19" x14ac:dyDescent="0.2">
      <c r="A124" s="680"/>
      <c r="D124" s="680"/>
      <c r="E124" s="680"/>
      <c r="F124" s="680"/>
      <c r="G124" s="680"/>
      <c r="H124" s="680"/>
      <c r="I124" s="680"/>
      <c r="J124" s="680"/>
      <c r="K124" s="680"/>
      <c r="L124" s="680"/>
      <c r="M124" s="680"/>
      <c r="N124" s="680"/>
      <c r="O124" s="680"/>
      <c r="P124" s="158"/>
      <c r="Q124" s="158"/>
      <c r="R124" s="158"/>
      <c r="S124" s="158"/>
    </row>
    <row r="125" spans="1:19" x14ac:dyDescent="0.2">
      <c r="A125" s="680"/>
      <c r="D125" s="680"/>
      <c r="E125" s="680"/>
      <c r="F125" s="680"/>
      <c r="G125" s="680"/>
      <c r="H125" s="680"/>
      <c r="I125" s="680"/>
      <c r="J125" s="680"/>
      <c r="K125" s="680"/>
      <c r="L125" s="680"/>
      <c r="M125" s="680"/>
      <c r="N125" s="680"/>
      <c r="O125" s="680"/>
      <c r="P125" s="158"/>
      <c r="Q125" s="158"/>
      <c r="R125" s="158"/>
      <c r="S125" s="158"/>
    </row>
    <row r="126" spans="1:19" x14ac:dyDescent="0.2">
      <c r="A126" s="680"/>
      <c r="D126" s="680"/>
      <c r="E126" s="680"/>
      <c r="F126" s="680"/>
      <c r="G126" s="680"/>
      <c r="H126" s="680"/>
      <c r="I126" s="680"/>
      <c r="J126" s="680"/>
      <c r="K126" s="680"/>
      <c r="L126" s="680"/>
      <c r="M126" s="680"/>
      <c r="N126" s="680"/>
      <c r="O126" s="680"/>
      <c r="P126" s="158"/>
      <c r="Q126" s="158"/>
      <c r="R126" s="158"/>
      <c r="S126" s="158"/>
    </row>
    <row r="127" spans="1:19" x14ac:dyDescent="0.2">
      <c r="A127" s="680"/>
      <c r="D127" s="680"/>
      <c r="E127" s="680"/>
      <c r="F127" s="680"/>
      <c r="G127" s="680"/>
      <c r="H127" s="680"/>
      <c r="I127" s="680"/>
      <c r="J127" s="680"/>
      <c r="K127" s="680"/>
      <c r="L127" s="680"/>
      <c r="M127" s="680"/>
      <c r="N127" s="680"/>
      <c r="O127" s="680"/>
      <c r="P127" s="158"/>
      <c r="Q127" s="158"/>
      <c r="R127" s="158"/>
      <c r="S127" s="158"/>
    </row>
    <row r="128" spans="1:19" x14ac:dyDescent="0.2">
      <c r="A128" s="680"/>
      <c r="D128" s="680"/>
      <c r="E128" s="680"/>
      <c r="F128" s="680"/>
      <c r="G128" s="680"/>
      <c r="H128" s="680"/>
      <c r="I128" s="680"/>
      <c r="J128" s="680"/>
      <c r="K128" s="680"/>
      <c r="L128" s="680"/>
      <c r="M128" s="680"/>
      <c r="N128" s="680"/>
      <c r="O128" s="680"/>
      <c r="P128" s="158"/>
      <c r="Q128" s="158"/>
      <c r="R128" s="158"/>
      <c r="S128" s="158"/>
    </row>
    <row r="129" spans="1:19" x14ac:dyDescent="0.2">
      <c r="A129" s="680"/>
      <c r="D129" s="680"/>
      <c r="E129" s="680"/>
      <c r="F129" s="680"/>
      <c r="G129" s="680"/>
      <c r="H129" s="680"/>
      <c r="I129" s="680"/>
      <c r="J129" s="680"/>
      <c r="K129" s="680"/>
      <c r="L129" s="680"/>
      <c r="M129" s="680"/>
      <c r="N129" s="680"/>
      <c r="O129" s="680"/>
      <c r="P129" s="158"/>
      <c r="Q129" s="158"/>
      <c r="R129" s="158"/>
      <c r="S129" s="158"/>
    </row>
    <row r="130" spans="1:19" x14ac:dyDescent="0.2">
      <c r="A130" s="680"/>
      <c r="D130" s="680"/>
      <c r="E130" s="680"/>
      <c r="F130" s="680"/>
      <c r="G130" s="680"/>
      <c r="H130" s="680"/>
      <c r="I130" s="680"/>
      <c r="J130" s="680"/>
      <c r="K130" s="680"/>
      <c r="L130" s="680"/>
      <c r="M130" s="680"/>
      <c r="N130" s="680"/>
      <c r="O130" s="680"/>
      <c r="P130" s="158"/>
      <c r="Q130" s="158"/>
      <c r="R130" s="158"/>
      <c r="S130" s="158"/>
    </row>
    <row r="131" spans="1:19" x14ac:dyDescent="0.2">
      <c r="A131" s="680"/>
      <c r="D131" s="680"/>
      <c r="E131" s="680"/>
      <c r="F131" s="680"/>
      <c r="G131" s="680"/>
      <c r="H131" s="680"/>
      <c r="I131" s="680"/>
      <c r="J131" s="680"/>
      <c r="K131" s="680"/>
      <c r="L131" s="680"/>
      <c r="M131" s="680"/>
      <c r="N131" s="680"/>
      <c r="O131" s="680"/>
      <c r="P131" s="158"/>
      <c r="Q131" s="158"/>
      <c r="R131" s="158"/>
      <c r="S131" s="158"/>
    </row>
    <row r="132" spans="1:19" x14ac:dyDescent="0.2">
      <c r="A132" s="680"/>
      <c r="D132" s="680"/>
      <c r="E132" s="680"/>
      <c r="F132" s="680"/>
      <c r="G132" s="680"/>
      <c r="H132" s="680"/>
      <c r="I132" s="680"/>
      <c r="J132" s="680"/>
      <c r="K132" s="680"/>
      <c r="L132" s="680"/>
      <c r="M132" s="680"/>
      <c r="N132" s="680"/>
      <c r="O132" s="680"/>
      <c r="P132" s="158"/>
      <c r="Q132" s="158"/>
      <c r="R132" s="158"/>
      <c r="S132" s="158"/>
    </row>
    <row r="133" spans="1:19" x14ac:dyDescent="0.2">
      <c r="A133" s="680"/>
      <c r="D133" s="680"/>
      <c r="E133" s="680"/>
      <c r="F133" s="680"/>
      <c r="G133" s="680"/>
      <c r="H133" s="680"/>
      <c r="I133" s="680"/>
      <c r="J133" s="680"/>
      <c r="K133" s="680"/>
      <c r="L133" s="680"/>
      <c r="M133" s="680"/>
      <c r="N133" s="680"/>
      <c r="O133" s="680"/>
      <c r="P133" s="158"/>
      <c r="Q133" s="158"/>
      <c r="R133" s="158"/>
      <c r="S133" s="158"/>
    </row>
    <row r="134" spans="1:19" x14ac:dyDescent="0.2">
      <c r="A134" s="680"/>
      <c r="D134" s="680"/>
      <c r="E134" s="680"/>
      <c r="F134" s="680"/>
      <c r="G134" s="680"/>
      <c r="H134" s="680"/>
      <c r="I134" s="680"/>
      <c r="J134" s="680"/>
      <c r="K134" s="680"/>
      <c r="L134" s="680"/>
      <c r="M134" s="680"/>
      <c r="N134" s="680"/>
      <c r="O134" s="680"/>
      <c r="P134" s="158"/>
      <c r="Q134" s="158"/>
      <c r="R134" s="158"/>
      <c r="S134" s="158"/>
    </row>
    <row r="135" spans="1:19" x14ac:dyDescent="0.2">
      <c r="A135" s="680"/>
      <c r="D135" s="680"/>
      <c r="E135" s="680"/>
      <c r="F135" s="680"/>
      <c r="G135" s="680"/>
      <c r="H135" s="680"/>
      <c r="I135" s="680"/>
      <c r="J135" s="680"/>
      <c r="K135" s="680"/>
      <c r="L135" s="680"/>
      <c r="M135" s="680"/>
      <c r="N135" s="680"/>
      <c r="O135" s="680"/>
      <c r="P135" s="158"/>
      <c r="Q135" s="158"/>
      <c r="R135" s="158"/>
      <c r="S135" s="158"/>
    </row>
    <row r="136" spans="1:19" x14ac:dyDescent="0.2">
      <c r="A136" s="680"/>
      <c r="D136" s="680"/>
      <c r="E136" s="680"/>
      <c r="F136" s="680"/>
      <c r="G136" s="680"/>
      <c r="H136" s="680"/>
      <c r="I136" s="680"/>
      <c r="J136" s="680"/>
      <c r="K136" s="680"/>
      <c r="L136" s="680"/>
      <c r="M136" s="680"/>
      <c r="N136" s="680"/>
      <c r="O136" s="680"/>
      <c r="P136" s="158"/>
      <c r="Q136" s="158"/>
      <c r="R136" s="158"/>
      <c r="S136" s="158"/>
    </row>
    <row r="137" spans="1:19" x14ac:dyDescent="0.2">
      <c r="A137" s="680"/>
      <c r="D137" s="680"/>
      <c r="E137" s="680"/>
      <c r="F137" s="680"/>
      <c r="G137" s="680"/>
      <c r="H137" s="680"/>
      <c r="I137" s="680"/>
      <c r="J137" s="680"/>
      <c r="K137" s="680"/>
      <c r="L137" s="680"/>
      <c r="M137" s="680"/>
      <c r="N137" s="680"/>
      <c r="O137" s="680"/>
      <c r="P137" s="158"/>
      <c r="Q137" s="158"/>
      <c r="R137" s="158"/>
      <c r="S137" s="158"/>
    </row>
    <row r="138" spans="1:19" x14ac:dyDescent="0.2">
      <c r="A138" s="680"/>
      <c r="D138" s="680"/>
      <c r="E138" s="680"/>
      <c r="F138" s="680"/>
      <c r="G138" s="680"/>
      <c r="H138" s="680"/>
      <c r="I138" s="680"/>
      <c r="J138" s="680"/>
      <c r="K138" s="680"/>
      <c r="L138" s="680"/>
      <c r="M138" s="680"/>
      <c r="N138" s="680"/>
      <c r="O138" s="680"/>
      <c r="P138" s="158"/>
      <c r="Q138" s="158"/>
      <c r="R138" s="158"/>
      <c r="S138" s="158"/>
    </row>
    <row r="139" spans="1:19" x14ac:dyDescent="0.2">
      <c r="A139" s="680"/>
      <c r="D139" s="680"/>
      <c r="E139" s="680"/>
      <c r="F139" s="680"/>
      <c r="G139" s="680"/>
      <c r="H139" s="680"/>
      <c r="I139" s="680"/>
      <c r="J139" s="680"/>
      <c r="K139" s="680"/>
      <c r="L139" s="680"/>
      <c r="M139" s="680"/>
      <c r="N139" s="680"/>
      <c r="O139" s="680"/>
      <c r="P139" s="158"/>
      <c r="Q139" s="158"/>
      <c r="R139" s="158"/>
      <c r="S139" s="158"/>
    </row>
  </sheetData>
  <mergeCells count="8">
    <mergeCell ref="A3:S3"/>
    <mergeCell ref="B4:O4"/>
    <mergeCell ref="B5:C5"/>
    <mergeCell ref="F5:G5"/>
    <mergeCell ref="H5:I5"/>
    <mergeCell ref="J5:K5"/>
    <mergeCell ref="L5:M5"/>
    <mergeCell ref="N5:O5"/>
  </mergeCells>
  <pageMargins left="0.39370078740157483" right="0.39370078740157483" top="0.39370078740157483" bottom="0.39370078740157483" header="0.51181102362204722" footer="0.51181102362204722"/>
  <pageSetup scale="60" orientation="landscape" r:id="rId1"/>
  <headerFooter alignWithMargins="0"/>
  <rowBreaks count="2" manualBreakCount="2">
    <brk id="70" max="18" man="1"/>
    <brk id="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32</vt:i4>
      </vt:variant>
    </vt:vector>
  </HeadingPairs>
  <TitlesOfParts>
    <vt:vector size="49" baseType="lpstr">
      <vt:lpstr>2.4</vt:lpstr>
      <vt:lpstr>2.5</vt:lpstr>
      <vt:lpstr>2.6</vt:lpstr>
      <vt:lpstr>3.5</vt:lpstr>
      <vt:lpstr>3.6</vt:lpstr>
      <vt:lpstr>4.1</vt:lpstr>
      <vt:lpstr>4.2</vt:lpstr>
      <vt:lpstr>5.5</vt:lpstr>
      <vt:lpstr>5.6</vt:lpstr>
      <vt:lpstr>5.7</vt:lpstr>
      <vt:lpstr>5.8</vt:lpstr>
      <vt:lpstr>5.9</vt:lpstr>
      <vt:lpstr>5.17</vt:lpstr>
      <vt:lpstr>6.20</vt:lpstr>
      <vt:lpstr>6.21</vt:lpstr>
      <vt:lpstr>6.7 DEFUNCIONES</vt:lpstr>
      <vt:lpstr>6.8</vt:lpstr>
      <vt:lpstr>'2.5'!Área_de_impresión</vt:lpstr>
      <vt:lpstr>'2.6'!Área_de_impresión</vt:lpstr>
      <vt:lpstr>'3.6'!Área_de_impresión</vt:lpstr>
      <vt:lpstr>'4.1'!Área_de_impresión</vt:lpstr>
      <vt:lpstr>'4.2'!Área_de_impresión</vt:lpstr>
      <vt:lpstr>'5.17'!Área_de_impresión</vt:lpstr>
      <vt:lpstr>'5.5'!Área_de_impresión</vt:lpstr>
      <vt:lpstr>'5.6'!Área_de_impresión</vt:lpstr>
      <vt:lpstr>'5.8'!Área_de_impresión</vt:lpstr>
      <vt:lpstr>'5.9'!Área_de_impresión</vt:lpstr>
      <vt:lpstr>'6.20'!Área_de_impresión</vt:lpstr>
      <vt:lpstr>'6.21'!Área_de_impresión</vt:lpstr>
      <vt:lpstr>'6.7 DEFUNCIONES'!Área_de_impresión</vt:lpstr>
      <vt:lpstr>'6.8'!Área_de_impresión</vt:lpstr>
      <vt:lpstr>BaseDeDatos</vt:lpstr>
      <vt:lpstr>'2.4'!Títulos_a_imprimir</vt:lpstr>
      <vt:lpstr>'2.5'!Títulos_a_imprimir</vt:lpstr>
      <vt:lpstr>'2.6'!Títulos_a_imprimir</vt:lpstr>
      <vt:lpstr>'3.5'!Títulos_a_imprimir</vt:lpstr>
      <vt:lpstr>'3.6'!Títulos_a_imprimir</vt:lpstr>
      <vt:lpstr>'4.1'!Títulos_a_imprimir</vt:lpstr>
      <vt:lpstr>'4.2'!Títulos_a_imprimir</vt:lpstr>
      <vt:lpstr>'5.17'!Títulos_a_imprimir</vt:lpstr>
      <vt:lpstr>'5.5'!Títulos_a_imprimir</vt:lpstr>
      <vt:lpstr>'5.6'!Títulos_a_imprimir</vt:lpstr>
      <vt:lpstr>'5.7'!Títulos_a_imprimir</vt:lpstr>
      <vt:lpstr>'5.8'!Títulos_a_imprimir</vt:lpstr>
      <vt:lpstr>'5.9'!Títulos_a_imprimir</vt:lpstr>
      <vt:lpstr>'6.20'!Títulos_a_imprimir</vt:lpstr>
      <vt:lpstr>'6.21'!Títulos_a_imprimir</vt:lpstr>
      <vt:lpstr>'6.7 DEFUNCIONES'!Títulos_a_imprimir</vt:lpstr>
      <vt:lpstr>'6.8'!Títulos_a_imprimir</vt:lpstr>
    </vt:vector>
  </TitlesOfParts>
  <Company>SALUD SONORA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Yessenia Viviana Dominguez Mendoza</dc:creator>
  <cp:lastModifiedBy>Yesenia Viviana Dominguez Mendoza</cp:lastModifiedBy>
  <cp:lastPrinted>2016-05-04T20:28:28Z</cp:lastPrinted>
  <dcterms:created xsi:type="dcterms:W3CDTF">2011-03-24T17:44:18Z</dcterms:created>
  <dcterms:modified xsi:type="dcterms:W3CDTF">2016-08-15T20:00:05Z</dcterms:modified>
</cp:coreProperties>
</file>