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ocuments\Nueva Administracion\Presupuesto\ANTEPROY PPTO 2019 CAP 1000\"/>
    </mc:Choice>
  </mc:AlternateContent>
  <bookViews>
    <workbookView xWindow="480" yWindow="315" windowWidth="21015" windowHeight="97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Hoja1!$A$3:$AS$53</definedName>
  </definedNames>
  <calcPr calcId="152511"/>
</workbook>
</file>

<file path=xl/calcChain.xml><?xml version="1.0" encoding="utf-8"?>
<calcChain xmlns="http://schemas.openxmlformats.org/spreadsheetml/2006/main">
  <c r="N11" i="2" l="1"/>
  <c r="M11" i="2"/>
  <c r="L11" i="2"/>
  <c r="K11" i="2"/>
  <c r="J11" i="2"/>
  <c r="I11" i="2"/>
  <c r="H11" i="2"/>
  <c r="G11" i="2"/>
  <c r="F11" i="2"/>
  <c r="E11" i="2"/>
  <c r="D11" i="2"/>
  <c r="C11" i="2"/>
  <c r="O10" i="2"/>
  <c r="O9" i="2"/>
  <c r="O4" i="2"/>
  <c r="O5" i="2"/>
  <c r="O6" i="2"/>
  <c r="O7" i="2"/>
  <c r="O8" i="2"/>
  <c r="O3" i="2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52" i="1"/>
  <c r="CC45" i="1"/>
  <c r="CC46" i="1"/>
  <c r="CC47" i="1"/>
  <c r="CC48" i="1"/>
  <c r="CC53" i="1"/>
  <c r="CC49" i="1"/>
  <c r="CC50" i="1"/>
  <c r="CC51" i="1"/>
  <c r="CC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52" i="1"/>
  <c r="BZ45" i="1"/>
  <c r="BZ46" i="1"/>
  <c r="BZ47" i="1"/>
  <c r="BZ48" i="1"/>
  <c r="BZ53" i="1"/>
  <c r="BZ49" i="1"/>
  <c r="BZ50" i="1"/>
  <c r="BZ51" i="1"/>
  <c r="BZ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52" i="1"/>
  <c r="BW45" i="1"/>
  <c r="BW46" i="1"/>
  <c r="BW47" i="1"/>
  <c r="BW48" i="1"/>
  <c r="BW53" i="1"/>
  <c r="BW49" i="1"/>
  <c r="BW50" i="1"/>
  <c r="BW51" i="1"/>
  <c r="BW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52" i="1"/>
  <c r="BP45" i="1"/>
  <c r="BP46" i="1"/>
  <c r="BP47" i="1"/>
  <c r="BP48" i="1"/>
  <c r="BP53" i="1"/>
  <c r="BP49" i="1"/>
  <c r="BP50" i="1"/>
  <c r="BP51" i="1"/>
  <c r="BP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52" i="1"/>
  <c r="BM45" i="1"/>
  <c r="BM46" i="1"/>
  <c r="BM47" i="1"/>
  <c r="BM48" i="1"/>
  <c r="BM53" i="1"/>
  <c r="BM49" i="1"/>
  <c r="BM50" i="1"/>
  <c r="BM51" i="1"/>
  <c r="BM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52" i="1"/>
  <c r="BJ45" i="1"/>
  <c r="BJ46" i="1"/>
  <c r="BJ47" i="1"/>
  <c r="BJ48" i="1"/>
  <c r="BJ53" i="1"/>
  <c r="BJ49" i="1"/>
  <c r="BJ50" i="1"/>
  <c r="BJ51" i="1"/>
  <c r="BJ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52" i="1"/>
  <c r="BF45" i="1"/>
  <c r="BF46" i="1"/>
  <c r="BF47" i="1"/>
  <c r="BF48" i="1"/>
  <c r="BF53" i="1"/>
  <c r="BF49" i="1"/>
  <c r="BF50" i="1"/>
  <c r="BF51" i="1"/>
  <c r="BF4" i="1"/>
  <c r="BC6" i="1"/>
  <c r="BC7" i="1"/>
  <c r="BC10" i="1"/>
  <c r="BC11" i="1"/>
  <c r="BC12" i="1"/>
  <c r="BC13" i="1"/>
  <c r="BC18" i="1"/>
  <c r="BC19" i="1"/>
  <c r="BC20" i="1"/>
  <c r="BC22" i="1"/>
  <c r="BC23" i="1"/>
  <c r="BC24" i="1"/>
  <c r="BC28" i="1"/>
  <c r="BC29" i="1"/>
  <c r="BC31" i="1"/>
  <c r="BC32" i="1"/>
  <c r="BC33" i="1"/>
  <c r="BC34" i="1"/>
  <c r="BC35" i="1"/>
  <c r="BC36" i="1"/>
  <c r="BC53" i="1"/>
  <c r="BC49" i="1"/>
  <c r="BC50" i="1"/>
  <c r="BC51" i="1"/>
  <c r="CK25" i="1"/>
  <c r="CK8" i="1"/>
  <c r="CK37" i="1"/>
  <c r="CK38" i="1"/>
  <c r="CK39" i="1"/>
  <c r="CK26" i="1"/>
  <c r="CK40" i="1"/>
  <c r="CK41" i="1"/>
  <c r="CK30" i="1"/>
  <c r="CK27" i="1"/>
  <c r="CK42" i="1"/>
  <c r="CK43" i="1"/>
  <c r="CK44" i="1"/>
  <c r="CK52" i="1"/>
  <c r="CK4" i="1"/>
  <c r="CK15" i="1"/>
  <c r="CK21" i="1"/>
  <c r="CK16" i="1"/>
  <c r="CK45" i="1"/>
  <c r="CK9" i="1"/>
  <c r="CK5" i="1"/>
  <c r="CK46" i="1"/>
  <c r="CK47" i="1"/>
  <c r="CK48" i="1"/>
  <c r="CK17" i="1"/>
  <c r="CK53" i="1"/>
  <c r="CK31" i="1"/>
  <c r="CK32" i="1"/>
  <c r="CK28" i="1"/>
  <c r="CK10" i="1"/>
  <c r="CK6" i="1"/>
  <c r="CK29" i="1"/>
  <c r="CK33" i="1"/>
  <c r="CK22" i="1"/>
  <c r="CK18" i="1"/>
  <c r="CK49" i="1"/>
  <c r="CK11" i="1"/>
  <c r="CK23" i="1"/>
  <c r="CK12" i="1"/>
  <c r="CK50" i="1"/>
  <c r="CK19" i="1"/>
  <c r="CK24" i="1"/>
  <c r="CK7" i="1"/>
  <c r="CK13" i="1"/>
  <c r="CK51" i="1"/>
  <c r="CK34" i="1"/>
  <c r="CK35" i="1"/>
  <c r="CK20" i="1"/>
  <c r="CK36" i="1"/>
  <c r="CK14" i="1"/>
  <c r="CJ25" i="1"/>
  <c r="CJ8" i="1"/>
  <c r="CJ37" i="1"/>
  <c r="CJ38" i="1"/>
  <c r="CJ39" i="1"/>
  <c r="CJ26" i="1"/>
  <c r="CJ40" i="1"/>
  <c r="CJ41" i="1"/>
  <c r="CJ30" i="1"/>
  <c r="CJ27" i="1"/>
  <c r="CJ42" i="1"/>
  <c r="CJ43" i="1"/>
  <c r="CJ44" i="1"/>
  <c r="CJ52" i="1"/>
  <c r="CJ4" i="1"/>
  <c r="CJ15" i="1"/>
  <c r="CJ21" i="1"/>
  <c r="CJ16" i="1"/>
  <c r="CJ45" i="1"/>
  <c r="CJ9" i="1"/>
  <c r="CJ5" i="1"/>
  <c r="CJ46" i="1"/>
  <c r="CJ47" i="1"/>
  <c r="CJ48" i="1"/>
  <c r="CJ17" i="1"/>
  <c r="CJ53" i="1"/>
  <c r="CJ31" i="1"/>
  <c r="CJ32" i="1"/>
  <c r="CJ28" i="1"/>
  <c r="CJ10" i="1"/>
  <c r="CJ6" i="1"/>
  <c r="CJ29" i="1"/>
  <c r="CJ33" i="1"/>
  <c r="CJ22" i="1"/>
  <c r="CJ18" i="1"/>
  <c r="CJ49" i="1"/>
  <c r="CJ11" i="1"/>
  <c r="CJ23" i="1"/>
  <c r="CJ12" i="1"/>
  <c r="CJ50" i="1"/>
  <c r="CJ19" i="1"/>
  <c r="CJ24" i="1"/>
  <c r="CJ7" i="1"/>
  <c r="CJ13" i="1"/>
  <c r="CJ51" i="1"/>
  <c r="CJ34" i="1"/>
  <c r="CJ35" i="1"/>
  <c r="CJ20" i="1"/>
  <c r="CJ36" i="1"/>
  <c r="CJ14" i="1"/>
  <c r="CG17" i="1"/>
  <c r="CG48" i="1"/>
  <c r="CG47" i="1"/>
  <c r="CG46" i="1"/>
  <c r="CG5" i="1"/>
  <c r="CG9" i="1"/>
  <c r="CG45" i="1"/>
  <c r="CG16" i="1"/>
  <c r="CG21" i="1"/>
  <c r="CG15" i="1"/>
  <c r="CG4" i="1"/>
  <c r="CG52" i="1"/>
  <c r="CG44" i="1"/>
  <c r="CG43" i="1"/>
  <c r="CG42" i="1"/>
  <c r="CG27" i="1"/>
  <c r="CG30" i="1"/>
  <c r="CG41" i="1"/>
  <c r="CG40" i="1"/>
  <c r="CG26" i="1"/>
  <c r="CG39" i="1"/>
  <c r="CG38" i="1"/>
  <c r="CG37" i="1"/>
  <c r="CG8" i="1"/>
  <c r="CG25" i="1"/>
  <c r="CG14" i="1"/>
  <c r="CG36" i="1"/>
  <c r="CG20" i="1"/>
  <c r="CG35" i="1"/>
  <c r="CG34" i="1"/>
  <c r="CG51" i="1"/>
  <c r="CG13" i="1"/>
  <c r="CG7" i="1"/>
  <c r="CG24" i="1"/>
  <c r="CG19" i="1"/>
  <c r="CG50" i="1"/>
  <c r="CG12" i="1"/>
  <c r="CG23" i="1"/>
  <c r="CG11" i="1"/>
  <c r="CG49" i="1"/>
  <c r="CG18" i="1"/>
  <c r="CG22" i="1"/>
  <c r="CG33" i="1"/>
  <c r="CG29" i="1"/>
  <c r="CG6" i="1"/>
  <c r="CG10" i="1"/>
  <c r="CG28" i="1"/>
  <c r="CG32" i="1"/>
  <c r="CG31" i="1"/>
  <c r="CG53" i="1"/>
  <c r="CE36" i="1"/>
  <c r="CH36" i="1" s="1"/>
  <c r="CE20" i="1"/>
  <c r="CH20" i="1" s="1"/>
  <c r="CE35" i="1"/>
  <c r="CH35" i="1" s="1"/>
  <c r="CE34" i="1"/>
  <c r="CH34" i="1" s="1"/>
  <c r="CE51" i="1"/>
  <c r="CH51" i="1" s="1"/>
  <c r="CE13" i="1"/>
  <c r="CH13" i="1" s="1"/>
  <c r="CE7" i="1"/>
  <c r="CH7" i="1" s="1"/>
  <c r="CE24" i="1"/>
  <c r="CH24" i="1" s="1"/>
  <c r="CE19" i="1"/>
  <c r="CH19" i="1" s="1"/>
  <c r="CE50" i="1"/>
  <c r="CH50" i="1" s="1"/>
  <c r="CE12" i="1"/>
  <c r="CE23" i="1"/>
  <c r="CH23" i="1" s="1"/>
  <c r="CE11" i="1"/>
  <c r="CH11" i="1" s="1"/>
  <c r="CE49" i="1"/>
  <c r="CH49" i="1" s="1"/>
  <c r="CE18" i="1"/>
  <c r="CH18" i="1" s="1"/>
  <c r="CE22" i="1"/>
  <c r="CH22" i="1" s="1"/>
  <c r="CE33" i="1"/>
  <c r="CE29" i="1"/>
  <c r="CH29" i="1" s="1"/>
  <c r="CE6" i="1"/>
  <c r="CH6" i="1" s="1"/>
  <c r="CE10" i="1"/>
  <c r="CH10" i="1" s="1"/>
  <c r="CE28" i="1"/>
  <c r="CH28" i="1" s="1"/>
  <c r="CE32" i="1"/>
  <c r="CH32" i="1" s="1"/>
  <c r="CE31" i="1"/>
  <c r="CH31" i="1" s="1"/>
  <c r="CE53" i="1"/>
  <c r="CH53" i="1" s="1"/>
  <c r="CE17" i="1"/>
  <c r="CE48" i="1"/>
  <c r="CH48" i="1" s="1"/>
  <c r="CE47" i="1"/>
  <c r="CE46" i="1"/>
  <c r="CE5" i="1"/>
  <c r="CE9" i="1"/>
  <c r="CE45" i="1"/>
  <c r="CE16" i="1"/>
  <c r="CH16" i="1" s="1"/>
  <c r="CE21" i="1"/>
  <c r="CE15" i="1"/>
  <c r="CE4" i="1"/>
  <c r="CE52" i="1"/>
  <c r="CE44" i="1"/>
  <c r="CE43" i="1"/>
  <c r="CH43" i="1" s="1"/>
  <c r="CE42" i="1"/>
  <c r="CE27" i="1"/>
  <c r="CE30" i="1"/>
  <c r="CE41" i="1"/>
  <c r="CE40" i="1"/>
  <c r="CE26" i="1"/>
  <c r="CH26" i="1" s="1"/>
  <c r="CE39" i="1"/>
  <c r="CE38" i="1"/>
  <c r="CE37" i="1"/>
  <c r="CE8" i="1"/>
  <c r="CE25" i="1"/>
  <c r="CE14" i="1"/>
  <c r="CH14" i="1" s="1"/>
  <c r="BR36" i="1"/>
  <c r="BT36" i="1" s="1"/>
  <c r="BR20" i="1"/>
  <c r="BT20" i="1" s="1"/>
  <c r="BR35" i="1"/>
  <c r="BT35" i="1" s="1"/>
  <c r="BR34" i="1"/>
  <c r="BT34" i="1" s="1"/>
  <c r="BR51" i="1"/>
  <c r="BT51" i="1" s="1"/>
  <c r="BR13" i="1"/>
  <c r="BT13" i="1" s="1"/>
  <c r="BR7" i="1"/>
  <c r="BT7" i="1" s="1"/>
  <c r="BR24" i="1"/>
  <c r="BT24" i="1" s="1"/>
  <c r="BR19" i="1"/>
  <c r="BT19" i="1" s="1"/>
  <c r="BR50" i="1"/>
  <c r="BT50" i="1" s="1"/>
  <c r="BR12" i="1"/>
  <c r="BT12" i="1" s="1"/>
  <c r="BR23" i="1"/>
  <c r="BT23" i="1" s="1"/>
  <c r="BR11" i="1"/>
  <c r="BT11" i="1" s="1"/>
  <c r="BR49" i="1"/>
  <c r="BT49" i="1" s="1"/>
  <c r="BR18" i="1"/>
  <c r="BT18" i="1" s="1"/>
  <c r="BR22" i="1"/>
  <c r="BT22" i="1" s="1"/>
  <c r="BR33" i="1"/>
  <c r="BT33" i="1" s="1"/>
  <c r="BR29" i="1"/>
  <c r="BT29" i="1" s="1"/>
  <c r="BR6" i="1"/>
  <c r="BT6" i="1" s="1"/>
  <c r="BR10" i="1"/>
  <c r="BT10" i="1" s="1"/>
  <c r="BR28" i="1"/>
  <c r="BT28" i="1" s="1"/>
  <c r="BR32" i="1"/>
  <c r="BT32" i="1" s="1"/>
  <c r="BR31" i="1"/>
  <c r="BT31" i="1" s="1"/>
  <c r="BR53" i="1"/>
  <c r="BT53" i="1" s="1"/>
  <c r="BR17" i="1"/>
  <c r="BT17" i="1" s="1"/>
  <c r="BR48" i="1"/>
  <c r="BT48" i="1" s="1"/>
  <c r="BR47" i="1"/>
  <c r="BT47" i="1" s="1"/>
  <c r="BR46" i="1"/>
  <c r="BT46" i="1" s="1"/>
  <c r="BR5" i="1"/>
  <c r="BT5" i="1" s="1"/>
  <c r="BR9" i="1"/>
  <c r="BT9" i="1" s="1"/>
  <c r="BR45" i="1"/>
  <c r="BT45" i="1" s="1"/>
  <c r="BR16" i="1"/>
  <c r="BT16" i="1" s="1"/>
  <c r="BR21" i="1"/>
  <c r="BT21" i="1" s="1"/>
  <c r="BR15" i="1"/>
  <c r="BT15" i="1" s="1"/>
  <c r="BR4" i="1"/>
  <c r="BT4" i="1" s="1"/>
  <c r="BR52" i="1"/>
  <c r="BT52" i="1" s="1"/>
  <c r="BR44" i="1"/>
  <c r="BT44" i="1" s="1"/>
  <c r="BR43" i="1"/>
  <c r="BT43" i="1" s="1"/>
  <c r="BR42" i="1"/>
  <c r="BT42" i="1" s="1"/>
  <c r="BR27" i="1"/>
  <c r="BT27" i="1" s="1"/>
  <c r="BR30" i="1"/>
  <c r="BT30" i="1" s="1"/>
  <c r="BR41" i="1"/>
  <c r="BT41" i="1" s="1"/>
  <c r="BR40" i="1"/>
  <c r="BT40" i="1" s="1"/>
  <c r="BR26" i="1"/>
  <c r="BT26" i="1" s="1"/>
  <c r="BR39" i="1"/>
  <c r="BT39" i="1" s="1"/>
  <c r="BR38" i="1"/>
  <c r="BT38" i="1" s="1"/>
  <c r="BR37" i="1"/>
  <c r="BT37" i="1" s="1"/>
  <c r="BR8" i="1"/>
  <c r="BT8" i="1" s="1"/>
  <c r="BR25" i="1"/>
  <c r="BT25" i="1" s="1"/>
  <c r="BR14" i="1"/>
  <c r="BT14" i="1" s="1"/>
  <c r="BB17" i="1"/>
  <c r="BB48" i="1"/>
  <c r="BB47" i="1"/>
  <c r="BB46" i="1"/>
  <c r="BB5" i="1"/>
  <c r="BB9" i="1"/>
  <c r="BB45" i="1"/>
  <c r="BB16" i="1"/>
  <c r="BB21" i="1"/>
  <c r="BB15" i="1"/>
  <c r="BB4" i="1"/>
  <c r="BB52" i="1"/>
  <c r="BB44" i="1"/>
  <c r="BB43" i="1"/>
  <c r="BB42" i="1"/>
  <c r="BB27" i="1"/>
  <c r="BB30" i="1"/>
  <c r="BB41" i="1"/>
  <c r="BB40" i="1"/>
  <c r="BB26" i="1"/>
  <c r="BB39" i="1"/>
  <c r="BB38" i="1"/>
  <c r="BB37" i="1"/>
  <c r="BB8" i="1"/>
  <c r="BB25" i="1"/>
  <c r="BB14" i="1"/>
  <c r="BA17" i="1"/>
  <c r="BA48" i="1"/>
  <c r="BC48" i="1" s="1"/>
  <c r="BA47" i="1"/>
  <c r="BA46" i="1"/>
  <c r="BA5" i="1"/>
  <c r="BA9" i="1"/>
  <c r="BA45" i="1"/>
  <c r="BA16" i="1"/>
  <c r="BA21" i="1"/>
  <c r="BA15" i="1"/>
  <c r="BA4" i="1"/>
  <c r="BA52" i="1"/>
  <c r="BA44" i="1"/>
  <c r="BA43" i="1"/>
  <c r="BC43" i="1" s="1"/>
  <c r="BA42" i="1"/>
  <c r="BA27" i="1"/>
  <c r="BA30" i="1"/>
  <c r="BA41" i="1"/>
  <c r="BA40" i="1"/>
  <c r="BA26" i="1"/>
  <c r="BC26" i="1" s="1"/>
  <c r="BA39" i="1"/>
  <c r="BA38" i="1"/>
  <c r="BA37" i="1"/>
  <c r="BA8" i="1"/>
  <c r="BA25" i="1"/>
  <c r="BA14" i="1"/>
  <c r="BC14" i="1" s="1"/>
  <c r="AW25" i="1"/>
  <c r="AY25" i="1" s="1"/>
  <c r="AW8" i="1"/>
  <c r="AY8" i="1" s="1"/>
  <c r="AW37" i="1"/>
  <c r="AY37" i="1" s="1"/>
  <c r="AW38" i="1"/>
  <c r="AY38" i="1" s="1"/>
  <c r="AW39" i="1"/>
  <c r="AY39" i="1" s="1"/>
  <c r="AW26" i="1"/>
  <c r="AY26" i="1" s="1"/>
  <c r="AW40" i="1"/>
  <c r="AY40" i="1" s="1"/>
  <c r="AW41" i="1"/>
  <c r="AY41" i="1" s="1"/>
  <c r="AW30" i="1"/>
  <c r="AY30" i="1" s="1"/>
  <c r="AW27" i="1"/>
  <c r="AY27" i="1" s="1"/>
  <c r="AW42" i="1"/>
  <c r="AY42" i="1" s="1"/>
  <c r="AW43" i="1"/>
  <c r="AY43" i="1" s="1"/>
  <c r="AW44" i="1"/>
  <c r="AY44" i="1" s="1"/>
  <c r="AW52" i="1"/>
  <c r="AY52" i="1" s="1"/>
  <c r="AW4" i="1"/>
  <c r="AY4" i="1" s="1"/>
  <c r="AW15" i="1"/>
  <c r="AY15" i="1" s="1"/>
  <c r="AW21" i="1"/>
  <c r="AY21" i="1" s="1"/>
  <c r="AW16" i="1"/>
  <c r="AY16" i="1" s="1"/>
  <c r="AW45" i="1"/>
  <c r="AY45" i="1" s="1"/>
  <c r="AW9" i="1"/>
  <c r="AY9" i="1" s="1"/>
  <c r="AW5" i="1"/>
  <c r="AY5" i="1" s="1"/>
  <c r="AW46" i="1"/>
  <c r="AY46" i="1" s="1"/>
  <c r="AW47" i="1"/>
  <c r="AY47" i="1" s="1"/>
  <c r="AW48" i="1"/>
  <c r="AY48" i="1" s="1"/>
  <c r="AW17" i="1"/>
  <c r="AY17" i="1" s="1"/>
  <c r="AW53" i="1"/>
  <c r="AY53" i="1" s="1"/>
  <c r="AW31" i="1"/>
  <c r="AY31" i="1" s="1"/>
  <c r="AW32" i="1"/>
  <c r="AY32" i="1" s="1"/>
  <c r="AW28" i="1"/>
  <c r="AY28" i="1" s="1"/>
  <c r="AW10" i="1"/>
  <c r="AY10" i="1" s="1"/>
  <c r="AW6" i="1"/>
  <c r="AY6" i="1" s="1"/>
  <c r="AW29" i="1"/>
  <c r="AY29" i="1" s="1"/>
  <c r="AW33" i="1"/>
  <c r="AY33" i="1" s="1"/>
  <c r="AW22" i="1"/>
  <c r="AY22" i="1" s="1"/>
  <c r="AW18" i="1"/>
  <c r="AY18" i="1" s="1"/>
  <c r="AW49" i="1"/>
  <c r="AY49" i="1" s="1"/>
  <c r="AW11" i="1"/>
  <c r="AY11" i="1" s="1"/>
  <c r="AW23" i="1"/>
  <c r="AY23" i="1" s="1"/>
  <c r="AW12" i="1"/>
  <c r="AY12" i="1" s="1"/>
  <c r="AW50" i="1"/>
  <c r="AY50" i="1" s="1"/>
  <c r="AW19" i="1"/>
  <c r="AY19" i="1" s="1"/>
  <c r="AW24" i="1"/>
  <c r="AY24" i="1" s="1"/>
  <c r="AW7" i="1"/>
  <c r="AY7" i="1" s="1"/>
  <c r="AW13" i="1"/>
  <c r="AY13" i="1" s="1"/>
  <c r="AW51" i="1"/>
  <c r="AY51" i="1" s="1"/>
  <c r="AW34" i="1"/>
  <c r="AY34" i="1" s="1"/>
  <c r="AW35" i="1"/>
  <c r="AY35" i="1" s="1"/>
  <c r="AW20" i="1"/>
  <c r="AY20" i="1" s="1"/>
  <c r="AW36" i="1"/>
  <c r="AY36" i="1" s="1"/>
  <c r="AW14" i="1"/>
  <c r="AY14" i="1" s="1"/>
  <c r="BC25" i="1" l="1"/>
  <c r="BC40" i="1"/>
  <c r="BC44" i="1"/>
  <c r="BC45" i="1"/>
  <c r="BC17" i="1"/>
  <c r="CH52" i="1"/>
  <c r="CH9" i="1"/>
  <c r="O11" i="2"/>
  <c r="CM30" i="1"/>
  <c r="CM46" i="1"/>
  <c r="CH42" i="1"/>
  <c r="CM45" i="1"/>
  <c r="CM44" i="1"/>
  <c r="CM25" i="1"/>
  <c r="BC15" i="1"/>
  <c r="CH38" i="1"/>
  <c r="CH27" i="1"/>
  <c r="CH15" i="1"/>
  <c r="CM14" i="1"/>
  <c r="CM23" i="1"/>
  <c r="CM29" i="1"/>
  <c r="CM53" i="1"/>
  <c r="CM9" i="1"/>
  <c r="CM52" i="1"/>
  <c r="CM41" i="1"/>
  <c r="CM8" i="1"/>
  <c r="BC5" i="1"/>
  <c r="CM4" i="1"/>
  <c r="CH47" i="1"/>
  <c r="CM7" i="1"/>
  <c r="CM40" i="1"/>
  <c r="BC27" i="1"/>
  <c r="BC46" i="1"/>
  <c r="CH30" i="1"/>
  <c r="CH4" i="1"/>
  <c r="CH5" i="1"/>
  <c r="CM51" i="1"/>
  <c r="CM12" i="1"/>
  <c r="CM31" i="1"/>
  <c r="CM5" i="1"/>
  <c r="CM37" i="1"/>
  <c r="BC39" i="1"/>
  <c r="BC42" i="1"/>
  <c r="BC21" i="1"/>
  <c r="BC47" i="1"/>
  <c r="BC30" i="1"/>
  <c r="BC4" i="1"/>
  <c r="CH41" i="1"/>
  <c r="CM32" i="1"/>
  <c r="CM38" i="1"/>
  <c r="CH33" i="1"/>
  <c r="CH12" i="1"/>
  <c r="BC8" i="1"/>
  <c r="BC41" i="1"/>
  <c r="BC52" i="1"/>
  <c r="BC9" i="1"/>
  <c r="CH25" i="1"/>
  <c r="CH40" i="1"/>
  <c r="CH44" i="1"/>
  <c r="CH45" i="1"/>
  <c r="CH17" i="1"/>
  <c r="CM35" i="1"/>
  <c r="CM19" i="1"/>
  <c r="CM18" i="1"/>
  <c r="CM28" i="1"/>
  <c r="CM47" i="1"/>
  <c r="CM21" i="1"/>
  <c r="CM42" i="1"/>
  <c r="CM39" i="1"/>
  <c r="CM20" i="1"/>
  <c r="CM24" i="1"/>
  <c r="CM49" i="1"/>
  <c r="CM10" i="1"/>
  <c r="CM48" i="1"/>
  <c r="CM16" i="1"/>
  <c r="CM43" i="1"/>
  <c r="CM26" i="1"/>
  <c r="BC38" i="1"/>
  <c r="CH37" i="1"/>
  <c r="CM33" i="1"/>
  <c r="BC37" i="1"/>
  <c r="CH8" i="1"/>
  <c r="CM34" i="1"/>
  <c r="CM50" i="1"/>
  <c r="CM22" i="1"/>
  <c r="CM15" i="1"/>
  <c r="CM27" i="1"/>
  <c r="BC16" i="1"/>
  <c r="CH39" i="1"/>
  <c r="CH21" i="1"/>
  <c r="CM36" i="1"/>
  <c r="CM11" i="1"/>
  <c r="CM6" i="1"/>
  <c r="CM17" i="1"/>
  <c r="CH46" i="1"/>
  <c r="CM13" i="1"/>
  <c r="AR17" i="1"/>
  <c r="AR48" i="1"/>
  <c r="AR47" i="1"/>
  <c r="AR46" i="1"/>
  <c r="AR5" i="1"/>
  <c r="AR9" i="1"/>
  <c r="AR45" i="1"/>
  <c r="AR16" i="1"/>
  <c r="AR21" i="1"/>
  <c r="AR15" i="1"/>
  <c r="AR4" i="1"/>
  <c r="AR52" i="1"/>
  <c r="AR44" i="1"/>
  <c r="AR43" i="1"/>
  <c r="AR42" i="1"/>
  <c r="AR27" i="1"/>
  <c r="AR30" i="1"/>
  <c r="AR41" i="1"/>
  <c r="AR40" i="1"/>
  <c r="AR26" i="1"/>
  <c r="AR39" i="1"/>
  <c r="AR38" i="1"/>
  <c r="AR37" i="1"/>
  <c r="AR8" i="1"/>
  <c r="AR25" i="1"/>
  <c r="AR14" i="1"/>
  <c r="AK26" i="1" l="1"/>
  <c r="AK10" i="1"/>
  <c r="AJ53" i="1"/>
  <c r="AK44" i="1"/>
  <c r="AK31" i="1"/>
  <c r="AK32" i="1"/>
  <c r="AK28" i="1"/>
  <c r="AK6" i="1"/>
  <c r="AK29" i="1"/>
  <c r="AK33" i="1"/>
  <c r="AK22" i="1"/>
  <c r="AK18" i="1"/>
  <c r="AK49" i="1"/>
  <c r="AK11" i="1"/>
  <c r="AK23" i="1"/>
  <c r="AK12" i="1"/>
  <c r="AK50" i="1"/>
  <c r="AK19" i="1"/>
  <c r="AK24" i="1"/>
  <c r="AK7" i="1"/>
  <c r="AK13" i="1"/>
  <c r="AK51" i="1"/>
  <c r="AK34" i="1"/>
  <c r="AK35" i="1"/>
  <c r="AK20" i="1"/>
  <c r="AK36" i="1"/>
  <c r="AK17" i="1"/>
  <c r="AK48" i="1"/>
  <c r="AK47" i="1"/>
  <c r="AK46" i="1"/>
  <c r="AK5" i="1"/>
  <c r="AK9" i="1"/>
  <c r="AK45" i="1"/>
  <c r="AK16" i="1"/>
  <c r="AK21" i="1"/>
  <c r="AK15" i="1"/>
  <c r="AK4" i="1"/>
  <c r="AK52" i="1"/>
  <c r="AK43" i="1"/>
  <c r="AK42" i="1"/>
  <c r="AK27" i="1"/>
  <c r="AK30" i="1"/>
  <c r="AK41" i="1"/>
  <c r="AK40" i="1"/>
  <c r="AK39" i="1"/>
  <c r="AK38" i="1"/>
  <c r="AK37" i="1"/>
  <c r="AK8" i="1"/>
  <c r="AK25" i="1"/>
  <c r="AK14" i="1"/>
  <c r="AJ31" i="1"/>
  <c r="AJ32" i="1"/>
  <c r="AJ28" i="1"/>
  <c r="AJ6" i="1"/>
  <c r="AJ29" i="1"/>
  <c r="AJ33" i="1"/>
  <c r="AJ22" i="1"/>
  <c r="AJ18" i="1"/>
  <c r="AJ49" i="1"/>
  <c r="AJ11" i="1"/>
  <c r="AJ23" i="1"/>
  <c r="AJ12" i="1"/>
  <c r="AJ50" i="1"/>
  <c r="AJ19" i="1"/>
  <c r="AJ24" i="1"/>
  <c r="AJ7" i="1"/>
  <c r="AJ13" i="1"/>
  <c r="AJ51" i="1"/>
  <c r="AJ34" i="1"/>
  <c r="AJ35" i="1"/>
  <c r="AJ20" i="1"/>
  <c r="AJ36" i="1"/>
  <c r="AJ17" i="1"/>
  <c r="AJ48" i="1"/>
  <c r="AJ47" i="1"/>
  <c r="AJ46" i="1"/>
  <c r="AJ5" i="1"/>
  <c r="AJ9" i="1"/>
  <c r="AJ45" i="1"/>
  <c r="AJ16" i="1"/>
  <c r="AJ21" i="1"/>
  <c r="AJ15" i="1"/>
  <c r="AJ4" i="1"/>
  <c r="AJ52" i="1"/>
  <c r="AJ43" i="1"/>
  <c r="AJ42" i="1"/>
  <c r="AJ27" i="1"/>
  <c r="AJ30" i="1"/>
  <c r="AJ41" i="1"/>
  <c r="AJ40" i="1"/>
  <c r="AJ39" i="1"/>
  <c r="AJ38" i="1"/>
  <c r="AJ37" i="1"/>
  <c r="AJ8" i="1"/>
  <c r="AJ25" i="1"/>
  <c r="AJ14" i="1"/>
  <c r="AI31" i="1"/>
  <c r="AI32" i="1"/>
  <c r="AI28" i="1"/>
  <c r="AI6" i="1"/>
  <c r="AI29" i="1"/>
  <c r="AI33" i="1"/>
  <c r="AI22" i="1"/>
  <c r="AI18" i="1"/>
  <c r="AI49" i="1"/>
  <c r="AI11" i="1"/>
  <c r="AI23" i="1"/>
  <c r="AI12" i="1"/>
  <c r="AI50" i="1"/>
  <c r="AI19" i="1"/>
  <c r="AI24" i="1"/>
  <c r="AI7" i="1"/>
  <c r="AI13" i="1"/>
  <c r="AI51" i="1"/>
  <c r="AI34" i="1"/>
  <c r="AI35" i="1"/>
  <c r="AI20" i="1"/>
  <c r="AI36" i="1"/>
  <c r="AI17" i="1"/>
  <c r="AI48" i="1"/>
  <c r="AI47" i="1"/>
  <c r="AI46" i="1"/>
  <c r="AI5" i="1"/>
  <c r="AI9" i="1"/>
  <c r="AI45" i="1"/>
  <c r="AI16" i="1"/>
  <c r="AI21" i="1"/>
  <c r="AI15" i="1"/>
  <c r="AI4" i="1"/>
  <c r="AI52" i="1"/>
  <c r="AI43" i="1"/>
  <c r="AI42" i="1"/>
  <c r="AI27" i="1"/>
  <c r="AI30" i="1"/>
  <c r="AI41" i="1"/>
  <c r="AI40" i="1"/>
  <c r="AI39" i="1"/>
  <c r="AI38" i="1"/>
  <c r="AI37" i="1"/>
  <c r="AI8" i="1"/>
  <c r="AI25" i="1"/>
  <c r="AI14" i="1"/>
  <c r="AH31" i="1"/>
  <c r="AH32" i="1"/>
  <c r="AH28" i="1"/>
  <c r="AH6" i="1"/>
  <c r="AH29" i="1"/>
  <c r="AH33" i="1"/>
  <c r="AH22" i="1"/>
  <c r="AH18" i="1"/>
  <c r="AH49" i="1"/>
  <c r="AH11" i="1"/>
  <c r="AH23" i="1"/>
  <c r="AH12" i="1"/>
  <c r="AH50" i="1"/>
  <c r="AH19" i="1"/>
  <c r="AH24" i="1"/>
  <c r="AH7" i="1"/>
  <c r="AH13" i="1"/>
  <c r="AH51" i="1"/>
  <c r="AH34" i="1"/>
  <c r="AH35" i="1"/>
  <c r="AH20" i="1"/>
  <c r="AH36" i="1"/>
  <c r="AH17" i="1"/>
  <c r="AH48" i="1"/>
  <c r="AH47" i="1"/>
  <c r="AH46" i="1"/>
  <c r="AH5" i="1"/>
  <c r="AH9" i="1"/>
  <c r="AH45" i="1"/>
  <c r="AH16" i="1"/>
  <c r="AH21" i="1"/>
  <c r="AH15" i="1"/>
  <c r="AH4" i="1"/>
  <c r="AH52" i="1"/>
  <c r="AH43" i="1"/>
  <c r="AH42" i="1"/>
  <c r="AH27" i="1"/>
  <c r="AH30" i="1"/>
  <c r="AH41" i="1"/>
  <c r="AH40" i="1"/>
  <c r="AH39" i="1"/>
  <c r="AH38" i="1"/>
  <c r="AH37" i="1"/>
  <c r="AH8" i="1"/>
  <c r="AH25" i="1"/>
  <c r="AH14" i="1"/>
  <c r="AG31" i="1"/>
  <c r="AG32" i="1"/>
  <c r="AG28" i="1"/>
  <c r="AG6" i="1"/>
  <c r="AG29" i="1"/>
  <c r="AG33" i="1"/>
  <c r="AG22" i="1"/>
  <c r="AG18" i="1"/>
  <c r="AG49" i="1"/>
  <c r="AG11" i="1"/>
  <c r="AG23" i="1"/>
  <c r="AG12" i="1"/>
  <c r="AG50" i="1"/>
  <c r="AG19" i="1"/>
  <c r="AG24" i="1"/>
  <c r="AG7" i="1"/>
  <c r="AG13" i="1"/>
  <c r="AG51" i="1"/>
  <c r="AG34" i="1"/>
  <c r="AG35" i="1"/>
  <c r="AG20" i="1"/>
  <c r="AG36" i="1"/>
  <c r="AG17" i="1"/>
  <c r="AG48" i="1"/>
  <c r="AG47" i="1"/>
  <c r="AG46" i="1"/>
  <c r="AG5" i="1"/>
  <c r="AG9" i="1"/>
  <c r="AG45" i="1"/>
  <c r="AG16" i="1"/>
  <c r="AG21" i="1"/>
  <c r="AG15" i="1"/>
  <c r="AG4" i="1"/>
  <c r="AG52" i="1"/>
  <c r="AG43" i="1"/>
  <c r="AG42" i="1"/>
  <c r="AG27" i="1"/>
  <c r="AG30" i="1"/>
  <c r="AG41" i="1"/>
  <c r="AG40" i="1"/>
  <c r="AG39" i="1"/>
  <c r="AG38" i="1"/>
  <c r="AG37" i="1"/>
  <c r="AG8" i="1"/>
  <c r="AG25" i="1"/>
  <c r="AG14" i="1"/>
  <c r="AF31" i="1"/>
  <c r="AF32" i="1"/>
  <c r="AF28" i="1"/>
  <c r="AF6" i="1"/>
  <c r="AF29" i="1"/>
  <c r="AF33" i="1"/>
  <c r="AF22" i="1"/>
  <c r="AF18" i="1"/>
  <c r="AF49" i="1"/>
  <c r="AF11" i="1"/>
  <c r="AF23" i="1"/>
  <c r="AF12" i="1"/>
  <c r="AF50" i="1"/>
  <c r="AF19" i="1"/>
  <c r="AF24" i="1"/>
  <c r="AF7" i="1"/>
  <c r="AF13" i="1"/>
  <c r="AF51" i="1"/>
  <c r="AF34" i="1"/>
  <c r="AF35" i="1"/>
  <c r="AF20" i="1"/>
  <c r="AF36" i="1"/>
  <c r="AF17" i="1"/>
  <c r="AF48" i="1"/>
  <c r="AF47" i="1"/>
  <c r="AF46" i="1"/>
  <c r="AF5" i="1"/>
  <c r="AF9" i="1"/>
  <c r="AF45" i="1"/>
  <c r="AF16" i="1"/>
  <c r="AF21" i="1"/>
  <c r="AF15" i="1"/>
  <c r="AF4" i="1"/>
  <c r="AF52" i="1"/>
  <c r="AF43" i="1"/>
  <c r="AF42" i="1"/>
  <c r="AF27" i="1"/>
  <c r="AF30" i="1"/>
  <c r="AF41" i="1"/>
  <c r="AF40" i="1"/>
  <c r="AF26" i="1"/>
  <c r="AF39" i="1"/>
  <c r="AF38" i="1"/>
  <c r="AF37" i="1"/>
  <c r="AF8" i="1"/>
  <c r="AF25" i="1"/>
  <c r="AF14" i="1"/>
  <c r="AE31" i="1"/>
  <c r="AE32" i="1"/>
  <c r="AE28" i="1"/>
  <c r="AE6" i="1"/>
  <c r="AE29" i="1"/>
  <c r="AE33" i="1"/>
  <c r="AE22" i="1"/>
  <c r="AE18" i="1"/>
  <c r="AE49" i="1"/>
  <c r="AE11" i="1"/>
  <c r="AE23" i="1"/>
  <c r="AE12" i="1"/>
  <c r="AE50" i="1"/>
  <c r="AE19" i="1"/>
  <c r="AE24" i="1"/>
  <c r="AE7" i="1"/>
  <c r="AE13" i="1"/>
  <c r="AE51" i="1"/>
  <c r="AE34" i="1"/>
  <c r="AE35" i="1"/>
  <c r="AE20" i="1"/>
  <c r="AE36" i="1"/>
  <c r="AE17" i="1"/>
  <c r="AE48" i="1"/>
  <c r="AE47" i="1"/>
  <c r="AE46" i="1"/>
  <c r="AE5" i="1"/>
  <c r="AE9" i="1"/>
  <c r="AE45" i="1"/>
  <c r="AE16" i="1"/>
  <c r="AE21" i="1"/>
  <c r="AE15" i="1"/>
  <c r="AE4" i="1"/>
  <c r="AE52" i="1"/>
  <c r="AE43" i="1"/>
  <c r="AE42" i="1"/>
  <c r="AE27" i="1"/>
  <c r="AE30" i="1"/>
  <c r="AE41" i="1"/>
  <c r="AE40" i="1"/>
  <c r="AE39" i="1"/>
  <c r="AE38" i="1"/>
  <c r="AE37" i="1"/>
  <c r="AE8" i="1"/>
  <c r="AE25" i="1"/>
  <c r="AE14" i="1"/>
  <c r="AD31" i="1"/>
  <c r="AD32" i="1"/>
  <c r="AD28" i="1"/>
  <c r="AD6" i="1"/>
  <c r="AD29" i="1"/>
  <c r="AD33" i="1"/>
  <c r="AD22" i="1"/>
  <c r="AD18" i="1"/>
  <c r="AD49" i="1"/>
  <c r="AD11" i="1"/>
  <c r="AD23" i="1"/>
  <c r="AD12" i="1"/>
  <c r="AD50" i="1"/>
  <c r="AD19" i="1"/>
  <c r="AD24" i="1"/>
  <c r="AD7" i="1"/>
  <c r="AD13" i="1"/>
  <c r="AD51" i="1"/>
  <c r="AD34" i="1"/>
  <c r="AD35" i="1"/>
  <c r="AD20" i="1"/>
  <c r="AD36" i="1"/>
  <c r="AD17" i="1"/>
  <c r="AD48" i="1"/>
  <c r="AD47" i="1"/>
  <c r="AD46" i="1"/>
  <c r="AD5" i="1"/>
  <c r="AD9" i="1"/>
  <c r="AD45" i="1"/>
  <c r="AD16" i="1"/>
  <c r="AD21" i="1"/>
  <c r="AD15" i="1"/>
  <c r="AD4" i="1"/>
  <c r="AD52" i="1"/>
  <c r="AD44" i="1"/>
  <c r="AD43" i="1"/>
  <c r="AD42" i="1"/>
  <c r="AD27" i="1"/>
  <c r="AD30" i="1"/>
  <c r="AD41" i="1"/>
  <c r="AD40" i="1"/>
  <c r="AD39" i="1"/>
  <c r="AD38" i="1"/>
  <c r="AD37" i="1"/>
  <c r="AD8" i="1"/>
  <c r="AD25" i="1"/>
  <c r="AD14" i="1"/>
  <c r="AC36" i="1"/>
  <c r="AC20" i="1"/>
  <c r="AC35" i="1"/>
  <c r="AC34" i="1"/>
  <c r="AC51" i="1"/>
  <c r="AC13" i="1"/>
  <c r="AC7" i="1"/>
  <c r="AC24" i="1"/>
  <c r="AC19" i="1"/>
  <c r="AC50" i="1"/>
  <c r="AC12" i="1"/>
  <c r="AC23" i="1"/>
  <c r="AC11" i="1"/>
  <c r="AC49" i="1"/>
  <c r="AC18" i="1"/>
  <c r="AC22" i="1"/>
  <c r="AC33" i="1"/>
  <c r="AC29" i="1"/>
  <c r="AC6" i="1"/>
  <c r="AC28" i="1"/>
  <c r="AC32" i="1"/>
  <c r="AC31" i="1"/>
  <c r="AC17" i="1"/>
  <c r="AC48" i="1"/>
  <c r="AC47" i="1"/>
  <c r="AC46" i="1"/>
  <c r="AC5" i="1"/>
  <c r="AC9" i="1"/>
  <c r="AC45" i="1"/>
  <c r="AC16" i="1"/>
  <c r="AC21" i="1"/>
  <c r="AC15" i="1"/>
  <c r="AC4" i="1"/>
  <c r="AC52" i="1"/>
  <c r="AC43" i="1"/>
  <c r="AC42" i="1"/>
  <c r="AC27" i="1"/>
  <c r="AC30" i="1"/>
  <c r="AC41" i="1"/>
  <c r="AC40" i="1"/>
  <c r="AC39" i="1"/>
  <c r="AC38" i="1"/>
  <c r="AC37" i="1"/>
  <c r="AC8" i="1"/>
  <c r="AC25" i="1"/>
  <c r="AC14" i="1"/>
  <c r="AS13" i="1" l="1"/>
  <c r="AU13" i="1" s="1"/>
  <c r="AS38" i="1"/>
  <c r="AU38" i="1" s="1"/>
  <c r="AS42" i="1"/>
  <c r="AU42" i="1" s="1"/>
  <c r="AS16" i="1"/>
  <c r="AU16" i="1" s="1"/>
  <c r="AS48" i="1"/>
  <c r="AU48" i="1" s="1"/>
  <c r="AS29" i="1"/>
  <c r="AU29" i="1" s="1"/>
  <c r="AS23" i="1"/>
  <c r="AU23" i="1" s="1"/>
  <c r="AS27" i="1"/>
  <c r="AU27" i="1" s="1"/>
  <c r="AS8" i="1"/>
  <c r="AU8" i="1" s="1"/>
  <c r="AS30" i="1"/>
  <c r="AU30" i="1" s="1"/>
  <c r="AS15" i="1"/>
  <c r="AU15" i="1" s="1"/>
  <c r="AS46" i="1"/>
  <c r="AU46" i="1" s="1"/>
  <c r="AS28" i="1"/>
  <c r="AU28" i="1" s="1"/>
  <c r="AS49" i="1"/>
  <c r="AU49" i="1" s="1"/>
  <c r="AS24" i="1"/>
  <c r="AU24" i="1" s="1"/>
  <c r="AS20" i="1"/>
  <c r="AU20" i="1" s="1"/>
  <c r="AS37" i="1"/>
  <c r="AU37" i="1" s="1"/>
  <c r="AS21" i="1"/>
  <c r="AU21" i="1" s="1"/>
  <c r="AS47" i="1"/>
  <c r="AU47" i="1" s="1"/>
  <c r="AS6" i="1"/>
  <c r="AU6" i="1" s="1"/>
  <c r="AS11" i="1"/>
  <c r="AU11" i="1" s="1"/>
  <c r="AS7" i="1"/>
  <c r="AU7" i="1" s="1"/>
  <c r="AS36" i="1"/>
  <c r="AU36" i="1" s="1"/>
  <c r="AS25" i="1"/>
  <c r="AU25" i="1" s="1"/>
  <c r="AS41" i="1"/>
  <c r="AU41" i="1" s="1"/>
  <c r="AS4" i="1"/>
  <c r="AU4" i="1" s="1"/>
  <c r="AS5" i="1"/>
  <c r="AU5" i="1" s="1"/>
  <c r="AS32" i="1"/>
  <c r="AU32" i="1" s="1"/>
  <c r="AS18" i="1"/>
  <c r="AU18" i="1" s="1"/>
  <c r="AS19" i="1"/>
  <c r="AU19" i="1" s="1"/>
  <c r="AS35" i="1"/>
  <c r="AU35" i="1" s="1"/>
  <c r="AS14" i="1"/>
  <c r="AU14" i="1" s="1"/>
  <c r="AS40" i="1"/>
  <c r="AU40" i="1" s="1"/>
  <c r="AS52" i="1"/>
  <c r="AU52" i="1" s="1"/>
  <c r="AS9" i="1"/>
  <c r="AU9" i="1" s="1"/>
  <c r="AS31" i="1"/>
  <c r="AU31" i="1" s="1"/>
  <c r="AS22" i="1"/>
  <c r="AU22" i="1" s="1"/>
  <c r="AS50" i="1"/>
  <c r="AU50" i="1" s="1"/>
  <c r="AS34" i="1"/>
  <c r="AU34" i="1" s="1"/>
  <c r="AS39" i="1"/>
  <c r="AU39" i="1" s="1"/>
  <c r="AS43" i="1"/>
  <c r="AU43" i="1" s="1"/>
  <c r="AS45" i="1"/>
  <c r="AU45" i="1" s="1"/>
  <c r="AS17" i="1"/>
  <c r="AU17" i="1" s="1"/>
  <c r="AS33" i="1"/>
  <c r="AU33" i="1" s="1"/>
  <c r="AS12" i="1"/>
  <c r="AU12" i="1" s="1"/>
  <c r="AS51" i="1"/>
  <c r="AU51" i="1" s="1"/>
  <c r="AG26" i="1"/>
  <c r="AH26" i="1"/>
  <c r="AI26" i="1"/>
  <c r="AC26" i="1"/>
  <c r="AJ26" i="1"/>
  <c r="AD26" i="1"/>
  <c r="AE26" i="1"/>
  <c r="AC10" i="1"/>
  <c r="AD10" i="1"/>
  <c r="AE10" i="1"/>
  <c r="AF10" i="1"/>
  <c r="AG10" i="1"/>
  <c r="AH10" i="1"/>
  <c r="AI10" i="1"/>
  <c r="AJ10" i="1"/>
  <c r="AF53" i="1"/>
  <c r="AI53" i="1"/>
  <c r="AH53" i="1"/>
  <c r="AG53" i="1"/>
  <c r="AE53" i="1"/>
  <c r="AK53" i="1"/>
  <c r="AC53" i="1"/>
  <c r="AD53" i="1"/>
  <c r="AF44" i="1"/>
  <c r="AG44" i="1"/>
  <c r="AJ44" i="1"/>
  <c r="AC44" i="1"/>
  <c r="AI44" i="1"/>
  <c r="AE44" i="1"/>
  <c r="AH44" i="1"/>
  <c r="AS10" i="1" l="1"/>
  <c r="AU10" i="1" s="1"/>
  <c r="AS26" i="1"/>
  <c r="AU26" i="1" s="1"/>
  <c r="AS44" i="1"/>
  <c r="AU44" i="1" s="1"/>
  <c r="AS53" i="1"/>
  <c r="AU53" i="1" s="1"/>
</calcChain>
</file>

<file path=xl/sharedStrings.xml><?xml version="1.0" encoding="utf-8"?>
<sst xmlns="http://schemas.openxmlformats.org/spreadsheetml/2006/main" count="441" uniqueCount="223">
  <si>
    <t>idrhempleado</t>
  </si>
  <si>
    <t>NUMEMP</t>
  </si>
  <si>
    <t>NOMBRE</t>
  </si>
  <si>
    <t>DEPTO</t>
  </si>
  <si>
    <t>PLAZA</t>
  </si>
  <si>
    <t>NIVEL</t>
  </si>
  <si>
    <t>SUELDO_MEN</t>
  </si>
  <si>
    <t>QUINQ_MEN</t>
  </si>
  <si>
    <t>FECING</t>
  </si>
  <si>
    <t>PUESTO</t>
  </si>
  <si>
    <t>PTOFUNC</t>
  </si>
  <si>
    <t>HS COMPENSACION PERSONAL ESTIMULO</t>
  </si>
  <si>
    <t>MORAN MICHEL MARIA GUADALUPE</t>
  </si>
  <si>
    <t>DIRECCION DE ASUNTOS JURIDICOS Y NORMATIVIDAD</t>
  </si>
  <si>
    <t>CONFIANZA</t>
  </si>
  <si>
    <t>09C</t>
  </si>
  <si>
    <t>JEFE DE DEPARTAMENTO</t>
  </si>
  <si>
    <t>AUXILIAR JURIDICO</t>
  </si>
  <si>
    <t>BELTRAN VALENZUELA ISIDRO ANTONIO</t>
  </si>
  <si>
    <t>DIRECCION DE PLANEACION Y SEGUIMIENTO</t>
  </si>
  <si>
    <t>COORDINADOR DE DESARROLLO DE PRODUCTOS</t>
  </si>
  <si>
    <t>CARRASCO ORTIZ MAGDA</t>
  </si>
  <si>
    <t>DIRECCION DE PROMOCION Y EVENTOS</t>
  </si>
  <si>
    <t>BASE</t>
  </si>
  <si>
    <t>08B</t>
  </si>
  <si>
    <t>PROFESIONISTA ESPECIALIZADO</t>
  </si>
  <si>
    <t>PROMOTOR(A)</t>
  </si>
  <si>
    <t>ROMERO ARVAYO MARIA SOLEDAD</t>
  </si>
  <si>
    <t>DIRECCION DE CAPACITACION Y CULTURA TURISTICA</t>
  </si>
  <si>
    <t>08A</t>
  </si>
  <si>
    <t>ASISTENTE DE LA DIR. CAPACITACION Y CULTURA TURISTICA</t>
  </si>
  <si>
    <t>PARRA VAZQUEZ LUZ DEL CARMEN</t>
  </si>
  <si>
    <t>SUBCOORDINACION GENERAL DE OPERACION</t>
  </si>
  <si>
    <t>COORDINADOR TURISMO ALAMOS</t>
  </si>
  <si>
    <t>SOBARZO MORALES ALEJANDRO</t>
  </si>
  <si>
    <t>COORDINACION ADMINISTRATIVA</t>
  </si>
  <si>
    <t>05B</t>
  </si>
  <si>
    <t>ANALISTA TECNICO</t>
  </si>
  <si>
    <t>MENSAJERO</t>
  </si>
  <si>
    <t>GARCIA GUERRERO MARIA DEL PILAR</t>
  </si>
  <si>
    <t>COORD. MODULO DE INFORMACION TURISTICA Y RECEPCION</t>
  </si>
  <si>
    <t>HUGUEZ PRECIADO ALEJANDRA</t>
  </si>
  <si>
    <t>ASISTENTE DE LA COORDINACION ADMINISTRATIVA</t>
  </si>
  <si>
    <t>FELIX CORDOVA MARINA DOLORES</t>
  </si>
  <si>
    <t>SUBDIRECTOR DE ESTADISTICA</t>
  </si>
  <si>
    <t>COTA BERNAL SERGIO ENRIQUE</t>
  </si>
  <si>
    <t>AUXILIAR ADMINISTRATIVO</t>
  </si>
  <si>
    <t>PEREZ RUELAS SANDRA LUZ</t>
  </si>
  <si>
    <t>ENLACE INTERNO Y CONTROL DE PAGOS</t>
  </si>
  <si>
    <t>LORETO ONTIVEROS PATRICIA</t>
  </si>
  <si>
    <t>DIRECTORA  DE RECURSOS MATERIALES</t>
  </si>
  <si>
    <t>MONROY LEON LAURA MARIA</t>
  </si>
  <si>
    <t>ASISTENTE DE LA DIR. PLANEACION  Y SEGUIMIENTO</t>
  </si>
  <si>
    <t>MARTINEZ GALVEZ SERGIO FERNANDO</t>
  </si>
  <si>
    <t>JEFE DEL DEPTO DE CULTURA TURISTICA</t>
  </si>
  <si>
    <t>GRANADOS HIGUERA KARLA</t>
  </si>
  <si>
    <t>05I</t>
  </si>
  <si>
    <t>JEFE DE SECCION</t>
  </si>
  <si>
    <t>JEFE DEL DEPTO DE CAPACITACION</t>
  </si>
  <si>
    <t>SILVA FRAGOSO ESVETLANA</t>
  </si>
  <si>
    <t>AUXILIAR DE RECURSOS HUMANOS</t>
  </si>
  <si>
    <t>SANTINELLI MAYAGOITIA MARIA ELENA</t>
  </si>
  <si>
    <t>SUBDIRECTORA DE PROYECTOS ESTRATEGICOS</t>
  </si>
  <si>
    <t>GALVAN FONSECA MARIO ABRAHAM</t>
  </si>
  <si>
    <t>08I</t>
  </si>
  <si>
    <t>COORDINADOR DE RECURSOS HUMANOS</t>
  </si>
  <si>
    <t>CECEÑA SALIDO ARMANDO ALFONSO</t>
  </si>
  <si>
    <t>GENERAL</t>
  </si>
  <si>
    <t>14A</t>
  </si>
  <si>
    <t>SECRETARIO DEL RAMO</t>
  </si>
  <si>
    <t>PUESTO NO ESPECIFICADO</t>
  </si>
  <si>
    <t>AVILES AMAYA LYDIA</t>
  </si>
  <si>
    <t>06I</t>
  </si>
  <si>
    <t>COORDINADOR TECNICO</t>
  </si>
  <si>
    <t>INTENDENTE</t>
  </si>
  <si>
    <t>SALAZAR MIRANDA RAUL ISRAEL</t>
  </si>
  <si>
    <t>CABRERA MENDOZA YOLANDA JANETH</t>
  </si>
  <si>
    <t>COORDINACION GENERAL</t>
  </si>
  <si>
    <t>09A</t>
  </si>
  <si>
    <t>ADMINISTRADOR DE PROYECTOS</t>
  </si>
  <si>
    <t>ASISTENTE DE LA COORDINACION GENERAL</t>
  </si>
  <si>
    <t>MORENO SAMANIEGO YAZMIN</t>
  </si>
  <si>
    <t>07B</t>
  </si>
  <si>
    <t>COORDINADOR DE AREA</t>
  </si>
  <si>
    <t>AISPURO PICO FLOR ELVIRA</t>
  </si>
  <si>
    <t>12I</t>
  </si>
  <si>
    <t>DIRECTOR GENERAL</t>
  </si>
  <si>
    <t>DIRECTORA DE CAPACITACION Y CULTURA TURISTICA</t>
  </si>
  <si>
    <t>YANES NORIEGA MARIA DEL ROSARIO</t>
  </si>
  <si>
    <t>DIRECCION DE TURISMO REGIONAL</t>
  </si>
  <si>
    <t>ASISTENTE DE LA DIR. DE TURISMO REGIONAL</t>
  </si>
  <si>
    <t>VALENZUELA OCHOA ANA CRISTINA</t>
  </si>
  <si>
    <t>DIRECTORA DE EVENTOS Y GRUPOS</t>
  </si>
  <si>
    <t>VELEZ ORCI JAVIER ALEJANDRO</t>
  </si>
  <si>
    <t>SUBDIRECTOR DE PLANEACION FINANCIERA</t>
  </si>
  <si>
    <t>TOSTADO AREVALO JUAN CARLOS</t>
  </si>
  <si>
    <t>10I</t>
  </si>
  <si>
    <t>SUBDIRECTOR</t>
  </si>
  <si>
    <t>SUBDIRECTOR DE TURISMO DE AVENTURA</t>
  </si>
  <si>
    <t>DURAZO ARVIZU CIPRIANO</t>
  </si>
  <si>
    <t>07I</t>
  </si>
  <si>
    <t>AUXILIAR CONTABLE</t>
  </si>
  <si>
    <t>GONZALEZ GONZALEZ LUIS ALBERTO</t>
  </si>
  <si>
    <t>DIRECTOR DE PROMOCION Y EVENTOS</t>
  </si>
  <si>
    <t>VALDEZ GASTELUM ALEJANDRINA</t>
  </si>
  <si>
    <t>AUXILIAR TECNICO</t>
  </si>
  <si>
    <t>ASISTENTE DE LA DELEGACION NOGALES</t>
  </si>
  <si>
    <t>SOBARZO CONTRERAS CHRISTIAN EMMANUEL</t>
  </si>
  <si>
    <t>CORONADO DOMINGUEZ JORGE ALBERTO</t>
  </si>
  <si>
    <t xml:space="preserve">COORDINADOR DE INFORMATICA </t>
  </si>
  <si>
    <t>SOTO DURAZO CLAUDIA</t>
  </si>
  <si>
    <t>AUXILIAR DE RECURSOS MATERIALES</t>
  </si>
  <si>
    <t>HEGUERTTY ACEVEDO GUSTAVO</t>
  </si>
  <si>
    <t>11I</t>
  </si>
  <si>
    <t>DIRECTOR</t>
  </si>
  <si>
    <t xml:space="preserve">DIRECTOR DE TURISMO INTERNO                                   </t>
  </si>
  <si>
    <t>VALENZUELA TORRES GLORIA LUCIA</t>
  </si>
  <si>
    <t xml:space="preserve">SUBDIRECTOR  DE TURISMO REGIONAL </t>
  </si>
  <si>
    <t>PLATT MAZON HECTOR GUSTAVO</t>
  </si>
  <si>
    <t>13I</t>
  </si>
  <si>
    <t>SUB-SECRETARIO</t>
  </si>
  <si>
    <t>SUBCOORDINADOR GENERAL DE OPERACIÓN</t>
  </si>
  <si>
    <t>LOPEZ PORTILLO CARLOS RAUL</t>
  </si>
  <si>
    <t>CORDINADOR(A) ADMINISTRATIVO</t>
  </si>
  <si>
    <t>NOVELO RAMIREZ ROGELIO BRUNO</t>
  </si>
  <si>
    <t>DIRECTOR DE PUBLICIDAD</t>
  </si>
  <si>
    <t>VALENZUELA BELTRONES RENE RAUL</t>
  </si>
  <si>
    <t xml:space="preserve">DIRECTOR DE TURISMO REGIONAL </t>
  </si>
  <si>
    <t>PACHECO LOPEZ MANUEL ALEJANDRO</t>
  </si>
  <si>
    <t>COORDINADOR DE COMUNICACIÓN SOCIAL</t>
  </si>
  <si>
    <t>ENCINAS BURRUEL ELVIA EDITH</t>
  </si>
  <si>
    <t>COORDINADOR DE DESARROLLO DE PROYECTOS</t>
  </si>
  <si>
    <t>AYON BEJARANO LUIS ENRIQUE</t>
  </si>
  <si>
    <t>AROSTEGUI CARRILLO MARIA EUGENIA</t>
  </si>
  <si>
    <t>RUIZ RODRIGUEZ FRANCISCO ARTURO</t>
  </si>
  <si>
    <t xml:space="preserve">DIRECTOR DE RECURSOS FINANCIEROS </t>
  </si>
  <si>
    <t>ESPINOZA GALARZA LUIS ALEJANDRO</t>
  </si>
  <si>
    <t>SUBDIRECTOR DE SUPERVISION DE OBRAS</t>
  </si>
  <si>
    <t>CORDOVA MEYER BERNABE</t>
  </si>
  <si>
    <t>DIRECTOR DE PLANEACION Y SEGUIMIENTO</t>
  </si>
  <si>
    <t>MURILLO BENITEZ COSSETTE</t>
  </si>
  <si>
    <t>06B</t>
  </si>
  <si>
    <t>GUZMAN IBARRA FERNANDA</t>
  </si>
  <si>
    <t>JEFE DEL DEPTO DE DISEÑO E IMAGEN</t>
  </si>
  <si>
    <t>MARTINEZ SILVA JESSICA ESMERALDA</t>
  </si>
  <si>
    <t>P-07 SUELDO DEL PERIODO</t>
  </si>
  <si>
    <t>P-Q1 QUINQ DE 05-10 A. SERV.</t>
  </si>
  <si>
    <t>P-BT BONO TRANSPORTE</t>
  </si>
  <si>
    <t>P-Q3 QUINQ DE 15-20 A. SERV.</t>
  </si>
  <si>
    <t>P-BC BONO CAPACITACION</t>
  </si>
  <si>
    <t>P-Q2 QUINQ DE 10-15 A. SERV.</t>
  </si>
  <si>
    <t>P-38 BONO DESPENSA</t>
  </si>
  <si>
    <t>P-Q4 QUINQ DE 20-25 A. SERV.</t>
  </si>
  <si>
    <t>P-L1 ACREDITACION DE ESTUDIOS DE LI</t>
  </si>
  <si>
    <t>P-CO COMPENSACION MENSUAL</t>
  </si>
  <si>
    <t>P-ZC ZONA CARA</t>
  </si>
  <si>
    <t>P-MC APOYO MATERIAL CONSTRUCION</t>
  </si>
  <si>
    <t>P-Q6 QUINQ DE 30 A. EN ADELANTE</t>
  </si>
  <si>
    <t>P-Q5 QUINQ DE 25-29 A. SERV.</t>
  </si>
  <si>
    <t>P-DP BONO DELEGACION SINDICAL</t>
  </si>
  <si>
    <t>CONS</t>
  </si>
  <si>
    <t>15%/sueldo</t>
  </si>
  <si>
    <t>10 %/sueldo</t>
  </si>
  <si>
    <t>Servicio</t>
  </si>
  <si>
    <t>Fondo de</t>
  </si>
  <si>
    <t>Préstamo</t>
  </si>
  <si>
    <t>Gastos de</t>
  </si>
  <si>
    <t>Seguro</t>
  </si>
  <si>
    <t>Médico</t>
  </si>
  <si>
    <t>Pensión</t>
  </si>
  <si>
    <t>C.P.</t>
  </si>
  <si>
    <t>Prendario</t>
  </si>
  <si>
    <t>Infraestr.</t>
  </si>
  <si>
    <t>de Vida</t>
  </si>
  <si>
    <t>de retiro</t>
  </si>
  <si>
    <t>Indem.</t>
  </si>
  <si>
    <t>Ayuda de</t>
  </si>
  <si>
    <t>Fovisss-</t>
  </si>
  <si>
    <t>Enfermedad</t>
  </si>
  <si>
    <t>Global</t>
  </si>
  <si>
    <t>Funeral</t>
  </si>
  <si>
    <t>Admón.</t>
  </si>
  <si>
    <t>teson</t>
  </si>
  <si>
    <t>Preexistemte</t>
  </si>
  <si>
    <t>A-ASR SEGURO RETIRO ESTATAL</t>
  </si>
  <si>
    <t>A-ASD APORTACION SD</t>
  </si>
  <si>
    <t>A-A42 APORTACION SEGURO POR DEFUNCION SINDICAL</t>
  </si>
  <si>
    <t>A-A23 FIDEICOMISO AHORRO TRABAJADOR SUTSPES</t>
  </si>
  <si>
    <t xml:space="preserve">TOTAL </t>
  </si>
  <si>
    <t>ESTIMULO MENSUAL</t>
  </si>
  <si>
    <t>MENSUAL 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</si>
  <si>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</si>
  <si>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</si>
  <si>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</si>
  <si>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</si>
  <si>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</si>
  <si>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</si>
  <si>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</si>
  <si>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</si>
  <si>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</si>
  <si>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</si>
  <si>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</si>
  <si>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</si>
  <si>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 AGUIN</t>
  </si>
  <si>
    <t>SUELDO</t>
  </si>
  <si>
    <t>EST ASIST</t>
  </si>
  <si>
    <t>10 DIAS ECON</t>
  </si>
  <si>
    <t>6 AP PER SIND</t>
  </si>
  <si>
    <t>BONO PRODUC</t>
  </si>
  <si>
    <t>BONO MADRES</t>
  </si>
  <si>
    <t>BONO UNIFORMES</t>
  </si>
  <si>
    <t>BONO PADRE</t>
  </si>
  <si>
    <t>P.V.</t>
  </si>
  <si>
    <t>UTILES ESC</t>
  </si>
  <si>
    <t>30 AGUIN</t>
  </si>
  <si>
    <t>ANIV SINDIC</t>
  </si>
  <si>
    <t>AGUI/COMPE</t>
  </si>
  <si>
    <t>BN Y AC</t>
  </si>
  <si>
    <t>BONO POR ANTIG</t>
  </si>
  <si>
    <t>DIRECCION DE PLANEACION Y SEGUIMIENTTO</t>
  </si>
  <si>
    <t>TOTAL</t>
  </si>
  <si>
    <t>UNIDAD ADMINISTRATIVA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</si>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</sst>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9" fontId="0" fillId="0" borderId="0" xfId="0" applyNumberFormat="1" applyFill="1"/>
    <xf numFmtId="0" fontId="0" fillId="2" borderId="0" xfId="0" applyFill="1"/>
    <xf numFmtId="14" fontId="0" fillId="0" borderId="0" xfId="0" applyNumberFormat="1" applyFill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8" fontId="3" fillId="4" borderId="7" xfId="0" applyNumberFormat="1" applyFont="1" applyFill="1" applyBorder="1" applyAlignment="1">
      <alignment horizontal="center"/>
    </xf>
    <xf numFmtId="8" fontId="3" fillId="4" borderId="9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" fontId="0" fillId="0" borderId="10" xfId="0" applyNumberFormat="1" applyBorder="1"/>
    <xf numFmtId="4" fontId="0" fillId="0" borderId="10" xfId="0" applyNumberFormat="1" applyFill="1" applyBorder="1"/>
    <xf numFmtId="0" fontId="0" fillId="3" borderId="10" xfId="0" applyFill="1" applyBorder="1"/>
    <xf numFmtId="4" fontId="0" fillId="3" borderId="10" xfId="0" applyNumberFormat="1" applyFill="1" applyBorder="1"/>
    <xf numFmtId="0" fontId="0" fillId="0" borderId="10" xfId="0" applyFill="1" applyBorder="1"/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3" borderId="11" xfId="0" applyFill="1" applyBorder="1"/>
    <xf numFmtId="4" fontId="0" fillId="3" borderId="11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1"/>
  <sheetViews>
    <sheetView tabSelected="1" topLeftCell="CF1" zoomScale="106" zoomScaleNormal="106" workbookViewId="0">
      <selection activeCell="CQ17" sqref="CQ16:CQ17"/>
    </sheetView>
  </sheetViews>
  <sheetFormatPr baseColWidth="10" defaultRowHeight="15" x14ac:dyDescent="0.25"/>
  <cols>
    <col min="1" max="1" width="0" hidden="1" customWidth="1"/>
    <col min="3" max="3" width="11.42578125" customWidth="1"/>
    <col min="4" max="4" width="41.85546875" customWidth="1"/>
    <col min="5" max="5" width="49" customWidth="1"/>
    <col min="6" max="7" width="11.42578125" customWidth="1"/>
    <col min="8" max="10" width="11.42578125" hidden="1" customWidth="1"/>
    <col min="11" max="11" width="30" customWidth="1"/>
    <col min="12" max="12" width="55.140625" hidden="1" customWidth="1"/>
    <col min="13" max="28" width="11.42578125" style="2" customWidth="1"/>
    <col min="29" max="40" width="11.42578125" customWidth="1"/>
    <col min="41" max="41" width="27.42578125" customWidth="1"/>
    <col min="42" max="44" width="11.42578125" customWidth="1"/>
    <col min="45" max="45" width="11.85546875" customWidth="1"/>
    <col min="46" max="46" width="19" customWidth="1"/>
    <col min="47" max="47" width="15.85546875" customWidth="1"/>
    <col min="48" max="50" width="11.42578125" customWidth="1"/>
    <col min="51" max="51" width="12.28515625" bestFit="1" customWidth="1"/>
    <col min="52" max="52" width="11.42578125" customWidth="1"/>
    <col min="53" max="53" width="12.5703125" customWidth="1"/>
    <col min="54" max="55" width="13" customWidth="1"/>
    <col min="56" max="56" width="11.42578125" customWidth="1"/>
    <col min="57" max="58" width="14.28515625" customWidth="1"/>
    <col min="59" max="59" width="11.42578125" customWidth="1"/>
    <col min="60" max="62" width="14.28515625" customWidth="1"/>
    <col min="63" max="63" width="11.42578125" customWidth="1"/>
    <col min="64" max="65" width="17.5703125" customWidth="1"/>
    <col min="66" max="66" width="11.42578125" customWidth="1"/>
    <col min="67" max="68" width="12.7109375" customWidth="1"/>
    <col min="69" max="71" width="11.42578125" customWidth="1"/>
    <col min="72" max="72" width="12.28515625" bestFit="1" customWidth="1"/>
    <col min="73" max="74" width="11.42578125" customWidth="1"/>
    <col min="75" max="75" width="12.28515625" bestFit="1" customWidth="1"/>
    <col min="76" max="77" width="11.42578125" customWidth="1"/>
    <col min="78" max="78" width="12.28515625" bestFit="1" customWidth="1"/>
    <col min="79" max="80" width="11.42578125" customWidth="1"/>
    <col min="81" max="81" width="12.28515625" bestFit="1" customWidth="1"/>
    <col min="82" max="85" width="11.42578125" customWidth="1"/>
    <col min="86" max="86" width="12.28515625" bestFit="1" customWidth="1"/>
    <col min="87" max="89" width="11.42578125" customWidth="1"/>
    <col min="90" max="90" width="16.7109375" customWidth="1"/>
    <col min="91" max="91" width="12.28515625" bestFit="1" customWidth="1"/>
  </cols>
  <sheetData>
    <row r="1" spans="1:91" x14ac:dyDescent="0.25">
      <c r="W1" s="2" t="s">
        <v>162</v>
      </c>
      <c r="AC1" s="10" t="s">
        <v>163</v>
      </c>
      <c r="AD1" s="10" t="s">
        <v>164</v>
      </c>
      <c r="AE1" s="11" t="s">
        <v>175</v>
      </c>
      <c r="AF1" s="10" t="s">
        <v>176</v>
      </c>
      <c r="AG1" s="11" t="s">
        <v>166</v>
      </c>
      <c r="AH1" s="11" t="s">
        <v>166</v>
      </c>
      <c r="AI1" s="10" t="s">
        <v>165</v>
      </c>
      <c r="AJ1" s="10" t="s">
        <v>165</v>
      </c>
      <c r="AK1" s="10" t="s">
        <v>177</v>
      </c>
      <c r="AL1" s="10" t="s">
        <v>167</v>
      </c>
      <c r="AM1" s="12" t="s">
        <v>167</v>
      </c>
      <c r="AO1" s="22"/>
      <c r="AP1" s="22"/>
      <c r="AQ1" s="22"/>
      <c r="AR1" s="22"/>
    </row>
    <row r="2" spans="1:91" x14ac:dyDescent="0.25">
      <c r="T2" s="7">
        <v>0.04</v>
      </c>
      <c r="U2" s="7">
        <v>7.0000000000000007E-2</v>
      </c>
      <c r="W2" s="2" t="s">
        <v>161</v>
      </c>
      <c r="X2" s="7">
        <v>0.13</v>
      </c>
      <c r="AA2" s="2" t="s">
        <v>161</v>
      </c>
      <c r="AB2" s="7">
        <v>0.05</v>
      </c>
      <c r="AC2" s="13" t="s">
        <v>168</v>
      </c>
      <c r="AD2" s="13" t="s">
        <v>169</v>
      </c>
      <c r="AE2" s="14" t="s">
        <v>179</v>
      </c>
      <c r="AF2" s="13" t="s">
        <v>180</v>
      </c>
      <c r="AG2" s="14" t="s">
        <v>181</v>
      </c>
      <c r="AH2" s="14" t="s">
        <v>172</v>
      </c>
      <c r="AI2" s="13" t="s">
        <v>170</v>
      </c>
      <c r="AJ2" s="13" t="s">
        <v>171</v>
      </c>
      <c r="AK2" s="13" t="s">
        <v>182</v>
      </c>
      <c r="AL2" s="13" t="s">
        <v>173</v>
      </c>
      <c r="AM2" s="15" t="s">
        <v>174</v>
      </c>
      <c r="AN2" s="10" t="s">
        <v>178</v>
      </c>
      <c r="AO2" s="22"/>
      <c r="AP2" s="22"/>
      <c r="AQ2" s="22"/>
      <c r="AR2" s="22"/>
      <c r="AV2" s="37" t="s">
        <v>191</v>
      </c>
      <c r="AW2" s="37"/>
      <c r="AX2" s="38"/>
      <c r="AY2" s="28"/>
      <c r="AZ2" s="39" t="s">
        <v>192</v>
      </c>
      <c r="BA2" s="39"/>
      <c r="BB2" s="39"/>
      <c r="BC2" s="29"/>
      <c r="BD2" s="37" t="s">
        <v>193</v>
      </c>
      <c r="BE2" s="37"/>
      <c r="BF2" s="28"/>
      <c r="BG2" s="39" t="s">
        <v>194</v>
      </c>
      <c r="BH2" s="39"/>
      <c r="BI2" s="39"/>
      <c r="BJ2" s="29"/>
      <c r="BK2" s="37" t="s">
        <v>195</v>
      </c>
      <c r="BL2" s="37"/>
      <c r="BM2" s="28"/>
      <c r="BN2" s="39" t="s">
        <v>196</v>
      </c>
      <c r="BO2" s="39"/>
      <c r="BP2" s="29"/>
      <c r="BQ2" s="37" t="s">
        <v>197</v>
      </c>
      <c r="BR2" s="37"/>
      <c r="BS2" s="37"/>
      <c r="BT2" s="28"/>
      <c r="BU2" s="39" t="s">
        <v>198</v>
      </c>
      <c r="BV2" s="39"/>
      <c r="BW2" s="29"/>
      <c r="BX2" s="37" t="s">
        <v>199</v>
      </c>
      <c r="BY2" s="37"/>
      <c r="BZ2" s="28"/>
      <c r="CA2" s="39" t="s">
        <v>200</v>
      </c>
      <c r="CB2" s="39"/>
      <c r="CC2" s="29"/>
      <c r="CD2" s="37" t="s">
        <v>201</v>
      </c>
      <c r="CE2" s="37"/>
      <c r="CF2" s="37"/>
      <c r="CG2" s="37"/>
      <c r="CH2" s="28"/>
      <c r="CI2" s="39" t="s">
        <v>202</v>
      </c>
      <c r="CJ2" s="39"/>
      <c r="CK2" s="39"/>
      <c r="CL2" s="39"/>
      <c r="CM2" s="30"/>
    </row>
    <row r="3" spans="1:91" x14ac:dyDescent="0.25">
      <c r="A3" t="s">
        <v>0</v>
      </c>
      <c r="B3" t="s">
        <v>160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s="8" t="s">
        <v>145</v>
      </c>
      <c r="N3" s="8" t="s">
        <v>146</v>
      </c>
      <c r="O3" s="8" t="s">
        <v>150</v>
      </c>
      <c r="P3" s="8" t="s">
        <v>148</v>
      </c>
      <c r="Q3" s="8" t="s">
        <v>152</v>
      </c>
      <c r="R3" s="8" t="s">
        <v>158</v>
      </c>
      <c r="S3" s="8" t="s">
        <v>157</v>
      </c>
      <c r="T3" s="8" t="s">
        <v>147</v>
      </c>
      <c r="U3" s="8" t="s">
        <v>149</v>
      </c>
      <c r="V3" s="8" t="s">
        <v>151</v>
      </c>
      <c r="W3" s="8" t="s">
        <v>153</v>
      </c>
      <c r="X3" s="8" t="s">
        <v>156</v>
      </c>
      <c r="Y3" s="8" t="s">
        <v>11</v>
      </c>
      <c r="Z3" s="8" t="s">
        <v>154</v>
      </c>
      <c r="AA3" s="2" t="s">
        <v>155</v>
      </c>
      <c r="AB3" s="2" t="s">
        <v>159</v>
      </c>
      <c r="AC3" s="16">
        <v>8.5000000000000006E-2</v>
      </c>
      <c r="AD3" s="16">
        <v>0.17</v>
      </c>
      <c r="AE3" s="17">
        <v>4.0000000000000001E-3</v>
      </c>
      <c r="AF3" s="16">
        <v>1E-3</v>
      </c>
      <c r="AG3" s="17">
        <v>2.5000000000000001E-2</v>
      </c>
      <c r="AH3" s="17">
        <v>0.01</v>
      </c>
      <c r="AI3" s="16">
        <v>5.0000000000000001E-3</v>
      </c>
      <c r="AJ3" s="16">
        <v>5.0000000000000001E-3</v>
      </c>
      <c r="AK3" s="16">
        <v>0.04</v>
      </c>
      <c r="AL3" s="18">
        <v>2.2799999999999998</v>
      </c>
      <c r="AM3" s="19">
        <v>4.04</v>
      </c>
      <c r="AN3" s="13" t="s">
        <v>183</v>
      </c>
      <c r="AO3" s="2" t="s">
        <v>184</v>
      </c>
      <c r="AP3" s="2" t="s">
        <v>185</v>
      </c>
      <c r="AQ3" s="2" t="s">
        <v>186</v>
      </c>
      <c r="AR3" s="2" t="s">
        <v>187</v>
      </c>
      <c r="AS3" s="3" t="s">
        <v>188</v>
      </c>
      <c r="AT3" s="21" t="s">
        <v>189</v>
      </c>
      <c r="AU3" s="21" t="s">
        <v>190</v>
      </c>
      <c r="AV3" s="25" t="s">
        <v>204</v>
      </c>
      <c r="AW3" s="25" t="s">
        <v>203</v>
      </c>
      <c r="AX3" s="35" t="s">
        <v>205</v>
      </c>
      <c r="AY3" s="25" t="s">
        <v>191</v>
      </c>
      <c r="AZ3" s="27" t="s">
        <v>204</v>
      </c>
      <c r="BA3" s="27" t="s">
        <v>207</v>
      </c>
      <c r="BB3" s="27" t="s">
        <v>206</v>
      </c>
      <c r="BC3" s="27" t="s">
        <v>192</v>
      </c>
      <c r="BD3" s="25" t="s">
        <v>204</v>
      </c>
      <c r="BE3" s="25" t="s">
        <v>208</v>
      </c>
      <c r="BF3" s="25" t="s">
        <v>193</v>
      </c>
      <c r="BG3" s="27" t="s">
        <v>204</v>
      </c>
      <c r="BH3" s="27" t="s">
        <v>209</v>
      </c>
      <c r="BI3" s="27" t="s">
        <v>205</v>
      </c>
      <c r="BJ3" s="27" t="s">
        <v>194</v>
      </c>
      <c r="BK3" s="25" t="s">
        <v>204</v>
      </c>
      <c r="BL3" s="25" t="s">
        <v>210</v>
      </c>
      <c r="BM3" s="25" t="s">
        <v>195</v>
      </c>
      <c r="BN3" s="27" t="s">
        <v>204</v>
      </c>
      <c r="BO3" s="27" t="s">
        <v>211</v>
      </c>
      <c r="BP3" s="27" t="s">
        <v>196</v>
      </c>
      <c r="BQ3" s="25" t="s">
        <v>204</v>
      </c>
      <c r="BR3" s="25" t="s">
        <v>212</v>
      </c>
      <c r="BS3" s="25" t="s">
        <v>205</v>
      </c>
      <c r="BT3" s="25" t="s">
        <v>197</v>
      </c>
      <c r="BU3" s="27" t="s">
        <v>204</v>
      </c>
      <c r="BV3" s="27" t="s">
        <v>213</v>
      </c>
      <c r="BW3" s="27" t="s">
        <v>198</v>
      </c>
      <c r="BX3" s="25" t="s">
        <v>204</v>
      </c>
      <c r="BY3" s="25" t="s">
        <v>208</v>
      </c>
      <c r="BZ3" s="25" t="s">
        <v>199</v>
      </c>
      <c r="CA3" s="27" t="s">
        <v>204</v>
      </c>
      <c r="CB3" s="27" t="s">
        <v>205</v>
      </c>
      <c r="CC3" s="27" t="s">
        <v>200</v>
      </c>
      <c r="CD3" s="25" t="s">
        <v>204</v>
      </c>
      <c r="CE3" s="25" t="s">
        <v>214</v>
      </c>
      <c r="CF3" s="25" t="s">
        <v>215</v>
      </c>
      <c r="CG3" s="25" t="s">
        <v>216</v>
      </c>
      <c r="CH3" s="25" t="s">
        <v>201</v>
      </c>
      <c r="CI3" s="27" t="s">
        <v>204</v>
      </c>
      <c r="CJ3" s="27" t="s">
        <v>212</v>
      </c>
      <c r="CK3" s="27" t="s">
        <v>217</v>
      </c>
      <c r="CL3" s="27" t="s">
        <v>218</v>
      </c>
      <c r="CM3" s="27" t="s">
        <v>202</v>
      </c>
    </row>
    <row r="4" spans="1:91" x14ac:dyDescent="0.25">
      <c r="A4" s="2">
        <v>94274</v>
      </c>
      <c r="B4" s="3">
        <v>1</v>
      </c>
      <c r="C4" s="2">
        <v>28913</v>
      </c>
      <c r="D4" s="2" t="s">
        <v>76</v>
      </c>
      <c r="E4" s="2" t="s">
        <v>77</v>
      </c>
      <c r="F4" s="2" t="s">
        <v>23</v>
      </c>
      <c r="G4" s="2" t="s">
        <v>78</v>
      </c>
      <c r="H4" s="2">
        <v>22334.23</v>
      </c>
      <c r="I4" s="2">
        <v>2233.4299999999998</v>
      </c>
      <c r="J4" s="9">
        <v>38617</v>
      </c>
      <c r="K4" s="2" t="s">
        <v>79</v>
      </c>
      <c r="L4" s="2" t="s">
        <v>80</v>
      </c>
      <c r="M4" s="5">
        <v>23227.5977232</v>
      </c>
      <c r="N4" s="5">
        <v>0</v>
      </c>
      <c r="O4" s="5">
        <v>2322.7657128000001</v>
      </c>
      <c r="P4" s="5">
        <v>0</v>
      </c>
      <c r="Q4" s="5">
        <v>0</v>
      </c>
      <c r="R4" s="5">
        <v>0</v>
      </c>
      <c r="S4" s="5">
        <v>0</v>
      </c>
      <c r="T4" s="5">
        <v>714.48</v>
      </c>
      <c r="U4" s="5">
        <v>652.70000000000005</v>
      </c>
      <c r="V4" s="5">
        <v>1260</v>
      </c>
      <c r="W4" s="5">
        <v>3484.13965848</v>
      </c>
      <c r="X4" s="5">
        <v>342.39</v>
      </c>
      <c r="Y4" s="5">
        <v>3500</v>
      </c>
      <c r="Z4" s="5">
        <v>0</v>
      </c>
      <c r="AA4" s="5">
        <v>0</v>
      </c>
      <c r="AB4" s="5">
        <v>0</v>
      </c>
      <c r="AC4" s="5">
        <f>+SUM(M4:Z4)*$AC$3</f>
        <v>3017.8462130308003</v>
      </c>
      <c r="AD4" s="5">
        <f>+SUM(M4:Z4)*$AD$3</f>
        <v>6035.6924260616006</v>
      </c>
      <c r="AE4" s="5">
        <f>+SUM(M4:Z4)*$AE$3</f>
        <v>142.01629237792</v>
      </c>
      <c r="AF4" s="5">
        <f>+SUM(M4:Z4)*$AF$3</f>
        <v>35.504073094479999</v>
      </c>
      <c r="AG4" s="5">
        <f>+SUM(M4:Z4)*$AG$3</f>
        <v>887.60182736200011</v>
      </c>
      <c r="AH4" s="5">
        <f>+SUM(M4:Z4)*$AH$3</f>
        <v>355.04073094480003</v>
      </c>
      <c r="AI4" s="5">
        <f>+SUM(M4:Z4)*$AI$3</f>
        <v>177.52036547240002</v>
      </c>
      <c r="AJ4" s="5">
        <f>+SUM(M4:Z4)*$AJ$3</f>
        <v>177.52036547240002</v>
      </c>
      <c r="AK4" s="5">
        <f>+SUM(M4:Z4)*$AK$3</f>
        <v>1420.1629237792001</v>
      </c>
      <c r="AL4" s="5">
        <v>2.2799999999999998</v>
      </c>
      <c r="AM4" s="5">
        <v>4.04</v>
      </c>
      <c r="AN4" s="5"/>
      <c r="AO4" s="5">
        <v>22</v>
      </c>
      <c r="AP4" s="5">
        <v>4.1399999999999997</v>
      </c>
      <c r="AQ4" s="5">
        <v>13.5</v>
      </c>
      <c r="AR4" s="5">
        <f>+M4*0.006</f>
        <v>139.36558633920001</v>
      </c>
      <c r="AS4" s="5">
        <f>SUM(M4:AR4)</f>
        <v>47938.303898414808</v>
      </c>
      <c r="AT4" s="2"/>
      <c r="AU4" s="5">
        <f>+AS4+AT4</f>
        <v>47938.303898414808</v>
      </c>
      <c r="AV4" s="26">
        <v>47938.303898414808</v>
      </c>
      <c r="AW4" s="26">
        <f>+SUM(H4:I4)/30*10</f>
        <v>8189.22</v>
      </c>
      <c r="AX4" s="36">
        <v>840</v>
      </c>
      <c r="AY4" s="26">
        <f>+AV4+AW4+AX4</f>
        <v>56967.523898414809</v>
      </c>
      <c r="AZ4" s="24">
        <v>47938.303898414808</v>
      </c>
      <c r="BA4" s="24">
        <f>+SUM(M4:S4)/30*6</f>
        <v>5110.0726871999996</v>
      </c>
      <c r="BB4" s="24">
        <f>SUM(M4:S4)/30*10</f>
        <v>8516.7878120000005</v>
      </c>
      <c r="BC4" s="24">
        <f>+AZ4+BA4+BB4</f>
        <v>61565.164397614812</v>
      </c>
      <c r="BD4" s="26">
        <v>47938.303898414808</v>
      </c>
      <c r="BE4" s="26">
        <v>870</v>
      </c>
      <c r="BF4" s="26">
        <f>+BD4+BE4</f>
        <v>48808.303898414808</v>
      </c>
      <c r="BG4" s="24">
        <v>47938.303898414808</v>
      </c>
      <c r="BH4" s="24">
        <v>1150</v>
      </c>
      <c r="BI4" s="24">
        <v>840</v>
      </c>
      <c r="BJ4" s="24">
        <f>+BG4+BH4+BI4</f>
        <v>49928.303898414808</v>
      </c>
      <c r="BK4" s="26">
        <v>47938.303898414808</v>
      </c>
      <c r="BL4" s="26">
        <v>710</v>
      </c>
      <c r="BM4" s="26">
        <f>+BK4+BL4</f>
        <v>48648.303898414808</v>
      </c>
      <c r="BN4" s="24">
        <v>47938.303898414808</v>
      </c>
      <c r="BO4" s="24">
        <v>0</v>
      </c>
      <c r="BP4" s="24">
        <f>+BN4+BO4</f>
        <v>47938.303898414808</v>
      </c>
      <c r="BQ4" s="26">
        <v>47938.303898414808</v>
      </c>
      <c r="BR4" s="26">
        <f>+SUM(M4:S4)/30*10</f>
        <v>8516.7878120000005</v>
      </c>
      <c r="BS4" s="26">
        <v>840</v>
      </c>
      <c r="BT4" s="26">
        <f>+BQ4+BR4+BS4</f>
        <v>57295.09171041481</v>
      </c>
      <c r="BU4" s="24">
        <v>47938.303898414808</v>
      </c>
      <c r="BV4" s="24">
        <v>1260</v>
      </c>
      <c r="BW4" s="24">
        <f>+BU4+BV4</f>
        <v>49198.303898414808</v>
      </c>
      <c r="BX4" s="26">
        <v>47938.303898414808</v>
      </c>
      <c r="BY4" s="26">
        <v>870</v>
      </c>
      <c r="BZ4" s="26">
        <f>+BX4+BY4</f>
        <v>48808.303898414808</v>
      </c>
      <c r="CA4" s="24">
        <v>47938.303898414808</v>
      </c>
      <c r="CB4" s="24">
        <v>840</v>
      </c>
      <c r="CC4" s="24">
        <f>+CA4+CB4</f>
        <v>48778.303898414808</v>
      </c>
      <c r="CD4" s="26">
        <v>47938.303898414808</v>
      </c>
      <c r="CE4" s="26">
        <f>+SUM(M4:S4)/30*30</f>
        <v>25550.363436</v>
      </c>
      <c r="CF4" s="26">
        <v>555</v>
      </c>
      <c r="CG4" s="26">
        <f>+Y4/30*50</f>
        <v>5833.3333333333339</v>
      </c>
      <c r="CH4" s="26">
        <f>+CD4+CE4+CF4+CG4</f>
        <v>79877.000667748143</v>
      </c>
      <c r="CI4" s="24">
        <v>47938.303898414808</v>
      </c>
      <c r="CJ4" s="24">
        <f>+SUM(M4:S4)/30*10</f>
        <v>8516.7878120000005</v>
      </c>
      <c r="CK4" s="24">
        <f>+SUM(M4:S4)/30*10</f>
        <v>8516.7878120000005</v>
      </c>
      <c r="CL4" s="24">
        <v>0</v>
      </c>
      <c r="CM4" s="23">
        <f>+CI4+CJ4+CK4+CL4</f>
        <v>64971.879522414813</v>
      </c>
    </row>
    <row r="5" spans="1:91" s="2" customFormat="1" x14ac:dyDescent="0.25">
      <c r="A5" s="2">
        <v>94286</v>
      </c>
      <c r="B5" s="3">
        <v>1</v>
      </c>
      <c r="C5" s="2">
        <v>28970</v>
      </c>
      <c r="D5" s="2" t="s">
        <v>107</v>
      </c>
      <c r="E5" s="2" t="s">
        <v>35</v>
      </c>
      <c r="F5" s="2" t="s">
        <v>23</v>
      </c>
      <c r="G5" s="2" t="s">
        <v>64</v>
      </c>
      <c r="H5" s="2">
        <v>18374.740000000002</v>
      </c>
      <c r="I5" s="2">
        <v>0</v>
      </c>
      <c r="J5" s="9">
        <v>42659</v>
      </c>
      <c r="K5" s="2" t="s">
        <v>25</v>
      </c>
      <c r="L5" s="2" t="s">
        <v>38</v>
      </c>
      <c r="M5" s="5">
        <v>19109.732570240001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714.48</v>
      </c>
      <c r="U5" s="5">
        <v>652.70000000000005</v>
      </c>
      <c r="V5" s="5">
        <v>1260</v>
      </c>
      <c r="W5" s="5">
        <v>0</v>
      </c>
      <c r="X5" s="5">
        <v>342.39</v>
      </c>
      <c r="Y5" s="5">
        <v>3000</v>
      </c>
      <c r="Z5" s="5">
        <v>0</v>
      </c>
      <c r="AA5" s="5">
        <v>0</v>
      </c>
      <c r="AB5" s="5">
        <v>0</v>
      </c>
      <c r="AC5" s="5">
        <f>+SUM(M5:Z5)*$AC$3</f>
        <v>2131.7407184704002</v>
      </c>
      <c r="AD5" s="5">
        <f>+SUM(M5:Z5)*$AD$3</f>
        <v>4263.4814369408004</v>
      </c>
      <c r="AE5" s="5">
        <f>+SUM(M5:Z5)*$AE$3</f>
        <v>100.31721028096001</v>
      </c>
      <c r="AF5" s="5">
        <f>+SUM(M5:Z5)*$AF$3</f>
        <v>25.079302570240003</v>
      </c>
      <c r="AG5" s="5">
        <f>+SUM(M5:Z5)*$AG$3</f>
        <v>626.98256425600005</v>
      </c>
      <c r="AH5" s="5">
        <f>+SUM(M5:Z5)*$AH$3</f>
        <v>250.7930257024</v>
      </c>
      <c r="AI5" s="5">
        <f>+SUM(M5:Z5)*$AI$3</f>
        <v>125.3965128512</v>
      </c>
      <c r="AJ5" s="5">
        <f>+SUM(M5:Z5)*$AJ$3</f>
        <v>125.3965128512</v>
      </c>
      <c r="AK5" s="5">
        <f>+SUM(M5:Z5)*$AK$3</f>
        <v>1003.1721028096</v>
      </c>
      <c r="AL5" s="5">
        <v>2.2799999999999998</v>
      </c>
      <c r="AM5" s="5">
        <v>4.04</v>
      </c>
      <c r="AN5" s="5"/>
      <c r="AO5" s="5">
        <v>22</v>
      </c>
      <c r="AP5" s="5">
        <v>4.1399999999999997</v>
      </c>
      <c r="AQ5" s="5">
        <v>13.5</v>
      </c>
      <c r="AR5" s="5">
        <f>+M5*0.006</f>
        <v>114.65839542144001</v>
      </c>
      <c r="AS5" s="5">
        <f>SUM(M5:AR5)</f>
        <v>33892.280352394235</v>
      </c>
      <c r="AU5" s="5">
        <f>+AS5+AT5</f>
        <v>33892.280352394235</v>
      </c>
      <c r="AV5" s="26">
        <v>33892.280352394235</v>
      </c>
      <c r="AW5" s="26">
        <f>+SUM(H5:I5)/30*10</f>
        <v>6124.9133333333339</v>
      </c>
      <c r="AX5" s="36">
        <v>840</v>
      </c>
      <c r="AY5" s="26">
        <f>+AV5+AW5+AX5</f>
        <v>40857.193685727572</v>
      </c>
      <c r="AZ5" s="24">
        <v>33892.280352394235</v>
      </c>
      <c r="BA5" s="24">
        <f>+SUM(M5:S5)/30*6</f>
        <v>3821.9465140480002</v>
      </c>
      <c r="BB5" s="24">
        <f>SUM(M5:S5)/30*10</f>
        <v>6369.9108567466665</v>
      </c>
      <c r="BC5" s="24">
        <f>+AZ5+BA5+BB5</f>
        <v>44084.137723188906</v>
      </c>
      <c r="BD5" s="26">
        <v>33892.280352394235</v>
      </c>
      <c r="BE5" s="26">
        <v>870</v>
      </c>
      <c r="BF5" s="26">
        <f>+BD5+BE5</f>
        <v>34762.280352394235</v>
      </c>
      <c r="BG5" s="24">
        <v>33892.280352394235</v>
      </c>
      <c r="BH5" s="24">
        <v>0</v>
      </c>
      <c r="BI5" s="24">
        <v>840</v>
      </c>
      <c r="BJ5" s="24">
        <f>+BG5+BH5+BI5</f>
        <v>34732.280352394235</v>
      </c>
      <c r="BK5" s="26">
        <v>33892.280352394235</v>
      </c>
      <c r="BL5" s="26">
        <v>710</v>
      </c>
      <c r="BM5" s="26">
        <f>+BK5+BL5</f>
        <v>34602.280352394235</v>
      </c>
      <c r="BN5" s="24">
        <v>33892.280352394235</v>
      </c>
      <c r="BO5" s="24">
        <v>560</v>
      </c>
      <c r="BP5" s="24">
        <f>+BN5+BO5</f>
        <v>34452.280352394235</v>
      </c>
      <c r="BQ5" s="26">
        <v>33892.280352394235</v>
      </c>
      <c r="BR5" s="26">
        <f>+SUM(M5:S5)/30*10</f>
        <v>6369.9108567466665</v>
      </c>
      <c r="BS5" s="26">
        <v>840</v>
      </c>
      <c r="BT5" s="26">
        <f>+BQ5+BR5+BS5</f>
        <v>41102.191209140903</v>
      </c>
      <c r="BU5" s="24">
        <v>33892.280352394235</v>
      </c>
      <c r="BV5" s="24">
        <v>1260</v>
      </c>
      <c r="BW5" s="24">
        <f>+BU5+BV5</f>
        <v>35152.280352394235</v>
      </c>
      <c r="BX5" s="26">
        <v>33892.280352394235</v>
      </c>
      <c r="BY5" s="26">
        <v>870</v>
      </c>
      <c r="BZ5" s="26">
        <f>+BX5+BY5</f>
        <v>34762.280352394235</v>
      </c>
      <c r="CA5" s="24">
        <v>33892.280352394235</v>
      </c>
      <c r="CB5" s="24">
        <v>840</v>
      </c>
      <c r="CC5" s="24">
        <f>+CA5+CB5</f>
        <v>34732.280352394235</v>
      </c>
      <c r="CD5" s="26">
        <v>33892.280352394235</v>
      </c>
      <c r="CE5" s="26">
        <f>+SUM(M5:S5)/30*30</f>
        <v>19109.732570240001</v>
      </c>
      <c r="CF5" s="26">
        <v>555</v>
      </c>
      <c r="CG5" s="26">
        <f>+Y5/30*50</f>
        <v>5000</v>
      </c>
      <c r="CH5" s="26">
        <f>+CD5+CE5+CF5+CG5</f>
        <v>58557.01292263424</v>
      </c>
      <c r="CI5" s="24">
        <v>33892.280352394235</v>
      </c>
      <c r="CJ5" s="24">
        <f>+SUM(M5:S5)/30*10</f>
        <v>6369.9108567466665</v>
      </c>
      <c r="CK5" s="24">
        <f>+SUM(M5:S5)/30*10</f>
        <v>6369.9108567466665</v>
      </c>
      <c r="CL5" s="24">
        <v>0</v>
      </c>
      <c r="CM5" s="23">
        <f>+CI5+CJ5+CK5+CL5</f>
        <v>46632.102065887571</v>
      </c>
    </row>
    <row r="6" spans="1:91" s="2" customFormat="1" x14ac:dyDescent="0.25">
      <c r="A6" s="2">
        <v>100998</v>
      </c>
      <c r="B6" s="3">
        <v>1</v>
      </c>
      <c r="C6" s="2">
        <v>28903</v>
      </c>
      <c r="D6" s="2" t="s">
        <v>66</v>
      </c>
      <c r="E6" s="2" t="s">
        <v>67</v>
      </c>
      <c r="F6" s="2" t="s">
        <v>14</v>
      </c>
      <c r="G6" s="2" t="s">
        <v>68</v>
      </c>
      <c r="H6" s="2">
        <v>44880.29</v>
      </c>
      <c r="I6" s="2">
        <v>0</v>
      </c>
      <c r="J6" s="9">
        <v>43200</v>
      </c>
      <c r="K6" s="2" t="s">
        <v>69</v>
      </c>
      <c r="L6" s="2" t="s">
        <v>70</v>
      </c>
      <c r="M6" s="5">
        <v>44880.28572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31433.74</v>
      </c>
      <c r="AA6" s="5">
        <v>0</v>
      </c>
      <c r="AB6" s="5">
        <v>0</v>
      </c>
      <c r="AC6" s="5">
        <f>+(SUM(M6:Y6)+(Z6/4))*$AC$3</f>
        <v>4482.7912612</v>
      </c>
      <c r="AD6" s="5">
        <f>+(SUM(M6:Y6)+(Z6/4))*$AD$3</f>
        <v>8965.5825224</v>
      </c>
      <c r="AE6" s="5">
        <f>+(SUM(M6:Y6)+(Z6/4))*$AE$3</f>
        <v>210.95488287999999</v>
      </c>
      <c r="AF6" s="5">
        <f>+(SUM(M6:Y6)+(Z6/4))*$AF$3</f>
        <v>52.738720719999996</v>
      </c>
      <c r="AG6" s="5">
        <f>+(SUM(M6:Y6)+(Z6/4))*$AG$3</f>
        <v>1318.468018</v>
      </c>
      <c r="AH6" s="5">
        <f>+(SUM(M6:Y6)+(Z6/4))*$AH$3</f>
        <v>527.38720720000003</v>
      </c>
      <c r="AI6" s="5">
        <f>+(SUM(M6:Y6)+(Z6/4))*$AI$3</f>
        <v>263.69360360000002</v>
      </c>
      <c r="AJ6" s="5">
        <f>+(SUM(M6:Y6)+(Z6/4))*$AJ$3</f>
        <v>263.69360360000002</v>
      </c>
      <c r="AK6" s="5">
        <f>+(SUM(M6:Y6)+(Z6/4))*$AK$3</f>
        <v>2109.5488288000001</v>
      </c>
      <c r="AL6" s="5">
        <v>2.2799999999999998</v>
      </c>
      <c r="AM6" s="5">
        <v>4.04</v>
      </c>
      <c r="AN6" s="5">
        <v>1846</v>
      </c>
      <c r="AO6" s="5">
        <v>22</v>
      </c>
      <c r="AP6" s="5">
        <v>4.1399999999999997</v>
      </c>
      <c r="AQ6" s="5"/>
      <c r="AR6" s="5"/>
      <c r="AS6" s="5">
        <f>SUM(M6:AR6)</f>
        <v>96387.344368399994</v>
      </c>
      <c r="AT6" s="2">
        <v>21100</v>
      </c>
      <c r="AU6" s="5">
        <f>+AS6+AT6</f>
        <v>117487.34436839999</v>
      </c>
      <c r="AV6" s="26">
        <v>117487.34436839999</v>
      </c>
      <c r="AW6" s="26">
        <f>+SUM(H6:I6)/30*10</f>
        <v>14960.096666666666</v>
      </c>
      <c r="AX6" s="36">
        <v>0</v>
      </c>
      <c r="AY6" s="26">
        <f>+AV6+AW6+AX6</f>
        <v>132447.44103506667</v>
      </c>
      <c r="AZ6" s="24">
        <v>117487.34436839999</v>
      </c>
      <c r="BA6" s="24">
        <v>0</v>
      </c>
      <c r="BB6" s="24">
        <v>0</v>
      </c>
      <c r="BC6" s="24">
        <f>+AZ6+BA6+BB6</f>
        <v>117487.34436839999</v>
      </c>
      <c r="BD6" s="26">
        <v>117487.34436839999</v>
      </c>
      <c r="BE6" s="26">
        <v>0</v>
      </c>
      <c r="BF6" s="26">
        <f>+BD6+BE6</f>
        <v>117487.34436839999</v>
      </c>
      <c r="BG6" s="24">
        <v>117487.34436839999</v>
      </c>
      <c r="BH6" s="24">
        <v>0</v>
      </c>
      <c r="BI6" s="24">
        <v>0</v>
      </c>
      <c r="BJ6" s="24">
        <f>+BG6+BH6+BI6</f>
        <v>117487.34436839999</v>
      </c>
      <c r="BK6" s="26">
        <v>117487.34436839999</v>
      </c>
      <c r="BL6" s="26">
        <v>0</v>
      </c>
      <c r="BM6" s="26">
        <f>+BK6+BL6</f>
        <v>117487.34436839999</v>
      </c>
      <c r="BN6" s="24">
        <v>117487.34436839999</v>
      </c>
      <c r="BO6" s="24">
        <v>0</v>
      </c>
      <c r="BP6" s="24">
        <f>+BN6+BO6</f>
        <v>117487.34436839999</v>
      </c>
      <c r="BQ6" s="26">
        <v>117487.34436839999</v>
      </c>
      <c r="BR6" s="26">
        <f>+SUM(M6:S6)/30*10</f>
        <v>14960.095240000001</v>
      </c>
      <c r="BS6" s="26">
        <v>0</v>
      </c>
      <c r="BT6" s="26">
        <f>+BQ6+BR6+BS6</f>
        <v>132447.43960839999</v>
      </c>
      <c r="BU6" s="24">
        <v>117487.34436839999</v>
      </c>
      <c r="BV6" s="24">
        <v>0</v>
      </c>
      <c r="BW6" s="24">
        <f>+BU6+BV6</f>
        <v>117487.34436839999</v>
      </c>
      <c r="BX6" s="26">
        <v>117487.34436839999</v>
      </c>
      <c r="BY6" s="26">
        <v>0</v>
      </c>
      <c r="BZ6" s="26">
        <f>+BX6+BY6</f>
        <v>117487.34436839999</v>
      </c>
      <c r="CA6" s="24">
        <v>117487.34436839999</v>
      </c>
      <c r="CB6" s="24">
        <v>0</v>
      </c>
      <c r="CC6" s="24">
        <f>+CA6+CB6</f>
        <v>117487.34436839999</v>
      </c>
      <c r="CD6" s="26">
        <v>117487.34436839999</v>
      </c>
      <c r="CE6" s="26">
        <f>+((SUM(M6:S6)/30*30)+(Z6/30*50))</f>
        <v>97269.852386666666</v>
      </c>
      <c r="CF6" s="26">
        <v>0</v>
      </c>
      <c r="CG6" s="26">
        <f>+AT6/30*50</f>
        <v>35166.666666666672</v>
      </c>
      <c r="CH6" s="26">
        <f>+CD6+CE6+CF6+CG6</f>
        <v>249923.86342173332</v>
      </c>
      <c r="CI6" s="24">
        <v>117487.34436839999</v>
      </c>
      <c r="CJ6" s="24">
        <f>+SUM(M6:S6)/30*10</f>
        <v>14960.095240000001</v>
      </c>
      <c r="CK6" s="24">
        <f>+SUM(M6:S6)/30*10</f>
        <v>14960.095240000001</v>
      </c>
      <c r="CL6" s="24">
        <v>0</v>
      </c>
      <c r="CM6" s="23">
        <f>+CI6+CJ6+CK6+CL6</f>
        <v>147407.53484839998</v>
      </c>
    </row>
    <row r="7" spans="1:91" s="2" customFormat="1" x14ac:dyDescent="0.25">
      <c r="A7" s="2">
        <v>94302</v>
      </c>
      <c r="B7" s="3">
        <v>1</v>
      </c>
      <c r="C7" s="2">
        <v>28988</v>
      </c>
      <c r="D7" s="2" t="s">
        <v>128</v>
      </c>
      <c r="E7" s="2" t="s">
        <v>77</v>
      </c>
      <c r="F7" s="2" t="s">
        <v>14</v>
      </c>
      <c r="G7" s="2" t="s">
        <v>15</v>
      </c>
      <c r="H7" s="2">
        <v>17702.34</v>
      </c>
      <c r="I7" s="2">
        <v>0</v>
      </c>
      <c r="J7" s="9">
        <v>42293</v>
      </c>
      <c r="K7" s="2" t="s">
        <v>16</v>
      </c>
      <c r="L7" s="2" t="s">
        <v>129</v>
      </c>
      <c r="M7" s="5">
        <v>17702.342855999999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5000</v>
      </c>
      <c r="Z7" s="5">
        <v>0</v>
      </c>
      <c r="AA7" s="5">
        <v>0</v>
      </c>
      <c r="AB7" s="5">
        <v>0</v>
      </c>
      <c r="AC7" s="5">
        <f>+(SUM(M7:Y7)+(Z7/4))*$AC$3</f>
        <v>1929.6991427600001</v>
      </c>
      <c r="AD7" s="5">
        <f>+(SUM(M7:Y7)+(Z7/4))*$AD$3</f>
        <v>3859.3982855200002</v>
      </c>
      <c r="AE7" s="5">
        <f>+(SUM(M7:Y7)+(Z7/4))*$AE$3</f>
        <v>90.809371424000005</v>
      </c>
      <c r="AF7" s="5">
        <f>+(SUM(M7:Y7)+(Z7/4))*$AF$3</f>
        <v>22.702342856000001</v>
      </c>
      <c r="AG7" s="5">
        <f>+(SUM(M7:Y7)+(Z7/4))*$AG$3</f>
        <v>567.55857140000001</v>
      </c>
      <c r="AH7" s="5">
        <f>+(SUM(M7:Y7)+(Z7/4))*$AH$3</f>
        <v>227.02342855999999</v>
      </c>
      <c r="AI7" s="5">
        <f>+(SUM(M7:Y7)+(Z7/4))*$AI$3</f>
        <v>113.51171427999999</v>
      </c>
      <c r="AJ7" s="5">
        <f>+(SUM(M7:Y7)+(Z7/4))*$AJ$3</f>
        <v>113.51171427999999</v>
      </c>
      <c r="AK7" s="5">
        <f>+(SUM(M7:Y7)+(Z7/4))*$AK$3</f>
        <v>908.09371423999994</v>
      </c>
      <c r="AL7" s="5">
        <v>2.2799999999999998</v>
      </c>
      <c r="AM7" s="5">
        <v>4.04</v>
      </c>
      <c r="AN7" s="5">
        <v>1846</v>
      </c>
      <c r="AO7" s="5">
        <v>22</v>
      </c>
      <c r="AP7" s="5">
        <v>4.1399999999999997</v>
      </c>
      <c r="AQ7" s="5"/>
      <c r="AR7" s="5"/>
      <c r="AS7" s="5">
        <f>SUM(M7:AR7)</f>
        <v>32413.111141320001</v>
      </c>
      <c r="AU7" s="5">
        <f>+AS7+AT7</f>
        <v>32413.111141320001</v>
      </c>
      <c r="AV7" s="26">
        <v>32413.111141320001</v>
      </c>
      <c r="AW7" s="26">
        <f>+SUM(H7:I7)/30*10</f>
        <v>5900.78</v>
      </c>
      <c r="AX7" s="36">
        <v>0</v>
      </c>
      <c r="AY7" s="26">
        <f>+AV7+AW7+AX7</f>
        <v>38313.891141320004</v>
      </c>
      <c r="AZ7" s="24">
        <v>32413.111141320001</v>
      </c>
      <c r="BA7" s="24">
        <v>0</v>
      </c>
      <c r="BB7" s="24">
        <v>0</v>
      </c>
      <c r="BC7" s="24">
        <f>+AZ7+BA7+BB7</f>
        <v>32413.111141320001</v>
      </c>
      <c r="BD7" s="26">
        <v>32413.111141320001</v>
      </c>
      <c r="BE7" s="26">
        <v>0</v>
      </c>
      <c r="BF7" s="26">
        <f>+BD7+BE7</f>
        <v>32413.111141320001</v>
      </c>
      <c r="BG7" s="24">
        <v>32413.111141320001</v>
      </c>
      <c r="BH7" s="24">
        <v>0</v>
      </c>
      <c r="BI7" s="24">
        <v>0</v>
      </c>
      <c r="BJ7" s="24">
        <f>+BG7+BH7+BI7</f>
        <v>32413.111141320001</v>
      </c>
      <c r="BK7" s="26">
        <v>32413.111141320001</v>
      </c>
      <c r="BL7" s="26">
        <v>0</v>
      </c>
      <c r="BM7" s="26">
        <f>+BK7+BL7</f>
        <v>32413.111141320001</v>
      </c>
      <c r="BN7" s="24">
        <v>32413.111141320001</v>
      </c>
      <c r="BO7" s="24">
        <v>0</v>
      </c>
      <c r="BP7" s="24">
        <f>+BN7+BO7</f>
        <v>32413.111141320001</v>
      </c>
      <c r="BQ7" s="26">
        <v>32413.111141320001</v>
      </c>
      <c r="BR7" s="26">
        <f>+SUM(M7:S7)/30*10</f>
        <v>5900.7809520000001</v>
      </c>
      <c r="BS7" s="26">
        <v>0</v>
      </c>
      <c r="BT7" s="26">
        <f>+BQ7+BR7+BS7</f>
        <v>38313.892093319999</v>
      </c>
      <c r="BU7" s="24">
        <v>32413.111141320001</v>
      </c>
      <c r="BV7" s="24">
        <v>0</v>
      </c>
      <c r="BW7" s="24">
        <f>+BU7+BV7</f>
        <v>32413.111141320001</v>
      </c>
      <c r="BX7" s="26">
        <v>32413.111141320001</v>
      </c>
      <c r="BY7" s="26">
        <v>0</v>
      </c>
      <c r="BZ7" s="26">
        <f>+BX7+BY7</f>
        <v>32413.111141320001</v>
      </c>
      <c r="CA7" s="24">
        <v>32413.111141320001</v>
      </c>
      <c r="CB7" s="24">
        <v>0</v>
      </c>
      <c r="CC7" s="24">
        <f>+CA7+CB7</f>
        <v>32413.111141320001</v>
      </c>
      <c r="CD7" s="26">
        <v>32413.111141320001</v>
      </c>
      <c r="CE7" s="26">
        <f>+((SUM(M7:S7)/30*30)+(Z7/30*50))</f>
        <v>17702.342855999999</v>
      </c>
      <c r="CF7" s="26">
        <v>0</v>
      </c>
      <c r="CG7" s="26">
        <f>+AT7/30*50</f>
        <v>0</v>
      </c>
      <c r="CH7" s="26">
        <f>+CD7+CE7+CF7+CG7</f>
        <v>50115.453997320001</v>
      </c>
      <c r="CI7" s="24">
        <v>32413.111141320001</v>
      </c>
      <c r="CJ7" s="24">
        <f>+SUM(M7:S7)/30*10</f>
        <v>5900.7809520000001</v>
      </c>
      <c r="CK7" s="24">
        <f>+SUM(M7:S7)/30*10</f>
        <v>5900.7809520000001</v>
      </c>
      <c r="CL7" s="24">
        <v>0</v>
      </c>
      <c r="CM7" s="23">
        <f>+CI7+CJ7+CK7+CL7</f>
        <v>44214.67304532</v>
      </c>
    </row>
    <row r="8" spans="1:91" s="2" customFormat="1" x14ac:dyDescent="0.25">
      <c r="A8" s="2">
        <v>94254</v>
      </c>
      <c r="B8" s="3">
        <v>2</v>
      </c>
      <c r="C8" s="2">
        <v>17324</v>
      </c>
      <c r="D8" s="2" t="s">
        <v>31</v>
      </c>
      <c r="E8" s="2" t="s">
        <v>32</v>
      </c>
      <c r="F8" s="2" t="s">
        <v>23</v>
      </c>
      <c r="G8" s="2" t="s">
        <v>24</v>
      </c>
      <c r="H8" s="2">
        <v>20257.830000000002</v>
      </c>
      <c r="I8" s="2">
        <v>5064.46</v>
      </c>
      <c r="J8" s="9">
        <v>42506</v>
      </c>
      <c r="K8" s="2" t="s">
        <v>25</v>
      </c>
      <c r="L8" s="2" t="s">
        <v>33</v>
      </c>
      <c r="M8" s="5">
        <v>21068.141723200002</v>
      </c>
      <c r="N8" s="5">
        <v>0</v>
      </c>
      <c r="O8" s="5">
        <v>0</v>
      </c>
      <c r="P8" s="5">
        <v>0</v>
      </c>
      <c r="Q8" s="5">
        <v>0</v>
      </c>
      <c r="R8" s="5">
        <v>5267.0354276800008</v>
      </c>
      <c r="S8" s="5">
        <v>0</v>
      </c>
      <c r="T8" s="5">
        <v>714.48</v>
      </c>
      <c r="U8" s="5">
        <v>652.70000000000005</v>
      </c>
      <c r="V8" s="5">
        <v>1260</v>
      </c>
      <c r="W8" s="5">
        <v>0</v>
      </c>
      <c r="X8" s="5">
        <v>342.39</v>
      </c>
      <c r="Y8" s="5">
        <v>0</v>
      </c>
      <c r="Z8" s="5">
        <v>0</v>
      </c>
      <c r="AA8" s="5">
        <v>3038.6745000000001</v>
      </c>
      <c r="AB8" s="5">
        <v>0</v>
      </c>
      <c r="AC8" s="5">
        <f>+SUM(M8:Z8)*$AC$3</f>
        <v>2490.9035078248003</v>
      </c>
      <c r="AD8" s="5">
        <f>+SUM(M8:Z8)*$AD$3</f>
        <v>4981.8070156496005</v>
      </c>
      <c r="AE8" s="5">
        <f>+SUM(M8:Z8)*$AE$3</f>
        <v>117.21898860352</v>
      </c>
      <c r="AF8" s="5">
        <f>+SUM(M8:Z8)*$AF$3</f>
        <v>29.304747150880001</v>
      </c>
      <c r="AG8" s="5">
        <f>+SUM(M8:Z8)*$AG$3</f>
        <v>732.61867877200007</v>
      </c>
      <c r="AH8" s="5">
        <f>+SUM(M8:Z8)*$AH$3</f>
        <v>293.04747150880002</v>
      </c>
      <c r="AI8" s="5">
        <f>+SUM(M8:Z8)*$AI$3</f>
        <v>146.52373575440001</v>
      </c>
      <c r="AJ8" s="5">
        <f>+SUM(M8:Z8)*$AJ$3</f>
        <v>146.52373575440001</v>
      </c>
      <c r="AK8" s="5">
        <f>+SUM(M8:Z8)*$AK$3</f>
        <v>1172.1898860352001</v>
      </c>
      <c r="AL8" s="5">
        <v>2.2799999999999998</v>
      </c>
      <c r="AM8" s="5">
        <v>4.04</v>
      </c>
      <c r="AN8" s="5"/>
      <c r="AO8" s="5">
        <v>22</v>
      </c>
      <c r="AP8" s="5">
        <v>4.1399999999999997</v>
      </c>
      <c r="AQ8" s="5">
        <v>13.5</v>
      </c>
      <c r="AR8" s="5">
        <f>+M8*0.006</f>
        <v>126.40885033920001</v>
      </c>
      <c r="AS8" s="5">
        <f t="shared" ref="AS8:AS13" si="0">SUM(M8:AR8)</f>
        <v>42625.928268272808</v>
      </c>
      <c r="AU8" s="5">
        <f t="shared" ref="AU8:AU13" si="1">+AS8+AT8</f>
        <v>42625.928268272808</v>
      </c>
      <c r="AV8" s="26">
        <v>42625.928268272808</v>
      </c>
      <c r="AW8" s="26">
        <f t="shared" ref="AW8:AW13" si="2">+SUM(H8:I8)/30*10</f>
        <v>8440.7633333333324</v>
      </c>
      <c r="AX8" s="36">
        <v>840</v>
      </c>
      <c r="AY8" s="26">
        <f t="shared" ref="AY8:AY13" si="3">+AV8+AW8+AX8</f>
        <v>51906.691601606144</v>
      </c>
      <c r="AZ8" s="24">
        <v>42625.928268272808</v>
      </c>
      <c r="BA8" s="24">
        <f>+SUM(M8:S8)/30*6</f>
        <v>5267.0354301759999</v>
      </c>
      <c r="BB8" s="24">
        <f>SUM(M8:S8)/30*10</f>
        <v>8778.3923836266677</v>
      </c>
      <c r="BC8" s="24">
        <f t="shared" ref="BC8:BC13" si="4">+AZ8+BA8+BB8</f>
        <v>56671.356082075479</v>
      </c>
      <c r="BD8" s="26">
        <v>42625.928268272808</v>
      </c>
      <c r="BE8" s="26">
        <v>870</v>
      </c>
      <c r="BF8" s="26">
        <f t="shared" ref="BF8:BF13" si="5">+BD8+BE8</f>
        <v>43495.928268272808</v>
      </c>
      <c r="BG8" s="24">
        <v>42625.928268272808</v>
      </c>
      <c r="BH8" s="24">
        <v>1150</v>
      </c>
      <c r="BI8" s="24">
        <v>840</v>
      </c>
      <c r="BJ8" s="24">
        <f t="shared" ref="BJ8:BJ13" si="6">+BG8+BH8+BI8</f>
        <v>44615.928268272808</v>
      </c>
      <c r="BK8" s="26">
        <v>42625.928268272808</v>
      </c>
      <c r="BL8" s="26">
        <v>710</v>
      </c>
      <c r="BM8" s="26">
        <f t="shared" ref="BM8:BM13" si="7">+BK8+BL8</f>
        <v>43335.928268272808</v>
      </c>
      <c r="BN8" s="24">
        <v>42625.928268272808</v>
      </c>
      <c r="BO8" s="24">
        <v>0</v>
      </c>
      <c r="BP8" s="24">
        <f t="shared" ref="BP8:BP13" si="8">+BN8+BO8</f>
        <v>42625.928268272808</v>
      </c>
      <c r="BQ8" s="26">
        <v>42625.928268272808</v>
      </c>
      <c r="BR8" s="26">
        <f t="shared" ref="BR8:BR13" si="9">+SUM(M8:S8)/30*10</f>
        <v>8778.3923836266677</v>
      </c>
      <c r="BS8" s="26">
        <v>840</v>
      </c>
      <c r="BT8" s="26">
        <f t="shared" ref="BT8:BT13" si="10">+BQ8+BR8+BS8</f>
        <v>52244.320651899478</v>
      </c>
      <c r="BU8" s="24">
        <v>42625.928268272808</v>
      </c>
      <c r="BV8" s="24">
        <v>0</v>
      </c>
      <c r="BW8" s="24">
        <f t="shared" ref="BW8:BW13" si="11">+BU8+BV8</f>
        <v>42625.928268272808</v>
      </c>
      <c r="BX8" s="26">
        <v>42625.928268272808</v>
      </c>
      <c r="BY8" s="26">
        <v>870</v>
      </c>
      <c r="BZ8" s="26">
        <f t="shared" ref="BZ8:BZ13" si="12">+BX8+BY8</f>
        <v>43495.928268272808</v>
      </c>
      <c r="CA8" s="24">
        <v>42625.928268272808</v>
      </c>
      <c r="CB8" s="24">
        <v>840</v>
      </c>
      <c r="CC8" s="24">
        <f t="shared" ref="CC8:CC13" si="13">+CA8+CB8</f>
        <v>43465.928268272808</v>
      </c>
      <c r="CD8" s="26">
        <v>42625.928268272808</v>
      </c>
      <c r="CE8" s="26">
        <f>+SUM(M8:S8)/30*30</f>
        <v>26335.177150880001</v>
      </c>
      <c r="CF8" s="26">
        <v>555</v>
      </c>
      <c r="CG8" s="26">
        <f>+Y8/30*50</f>
        <v>0</v>
      </c>
      <c r="CH8" s="26">
        <f t="shared" ref="CH8:CH13" si="14">+CD8+CE8+CF8+CG8</f>
        <v>69516.105419152809</v>
      </c>
      <c r="CI8" s="24">
        <v>42625.928268272808</v>
      </c>
      <c r="CJ8" s="24">
        <f t="shared" ref="CJ8:CJ13" si="15">+SUM(M8:S8)/30*10</f>
        <v>8778.3923836266677</v>
      </c>
      <c r="CK8" s="24">
        <f t="shared" ref="CK8:CK13" si="16">+SUM(M8:S8)/30*10</f>
        <v>8778.3923836266677</v>
      </c>
      <c r="CL8" s="24">
        <v>0</v>
      </c>
      <c r="CM8" s="23">
        <f t="shared" ref="CM8:CM13" si="17">+CI8+CJ8+CK8+CL8</f>
        <v>60182.713035526147</v>
      </c>
    </row>
    <row r="9" spans="1:91" s="2" customFormat="1" x14ac:dyDescent="0.25">
      <c r="A9" s="2">
        <v>94285</v>
      </c>
      <c r="B9" s="3">
        <v>2</v>
      </c>
      <c r="C9" s="2">
        <v>28969</v>
      </c>
      <c r="D9" s="2" t="s">
        <v>104</v>
      </c>
      <c r="E9" s="2" t="s">
        <v>32</v>
      </c>
      <c r="F9" s="2" t="s">
        <v>23</v>
      </c>
      <c r="G9" s="2" t="s">
        <v>36</v>
      </c>
      <c r="H9" s="2">
        <v>13051.94</v>
      </c>
      <c r="I9" s="2">
        <v>0</v>
      </c>
      <c r="J9" s="9">
        <v>42506</v>
      </c>
      <c r="K9" s="2" t="s">
        <v>105</v>
      </c>
      <c r="L9" s="2" t="s">
        <v>106</v>
      </c>
      <c r="M9" s="5">
        <v>13574.02057024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714.48</v>
      </c>
      <c r="U9" s="5">
        <v>652.70000000000005</v>
      </c>
      <c r="V9" s="5">
        <v>1260</v>
      </c>
      <c r="W9" s="5">
        <v>0</v>
      </c>
      <c r="X9" s="5">
        <v>342.39</v>
      </c>
      <c r="Y9" s="5">
        <v>0</v>
      </c>
      <c r="Z9" s="5">
        <v>0</v>
      </c>
      <c r="AA9" s="5">
        <v>0</v>
      </c>
      <c r="AB9" s="5">
        <v>0</v>
      </c>
      <c r="AC9" s="5">
        <f>+SUM(M9:Z9)*$AC$3</f>
        <v>1406.2051984704003</v>
      </c>
      <c r="AD9" s="5">
        <f>+SUM(M9:Z9)*$AD$3</f>
        <v>2812.4103969408006</v>
      </c>
      <c r="AE9" s="5">
        <f>+SUM(M9:Z9)*$AE$3</f>
        <v>66.174362280960011</v>
      </c>
      <c r="AF9" s="5">
        <f>+SUM(M9:Z9)*$AF$3</f>
        <v>16.543590570240003</v>
      </c>
      <c r="AG9" s="5">
        <f>+SUM(M9:Z9)*$AG$3</f>
        <v>413.58976425600008</v>
      </c>
      <c r="AH9" s="5">
        <f>+SUM(M9:Z9)*$AH$3</f>
        <v>165.43590570240002</v>
      </c>
      <c r="AI9" s="5">
        <f>+SUM(M9:Z9)*$AI$3</f>
        <v>82.71795285120001</v>
      </c>
      <c r="AJ9" s="5">
        <f>+SUM(M9:Z9)*$AJ$3</f>
        <v>82.71795285120001</v>
      </c>
      <c r="AK9" s="5">
        <f>+SUM(M9:Z9)*$AK$3</f>
        <v>661.74362280960008</v>
      </c>
      <c r="AL9" s="5">
        <v>2.2799999999999998</v>
      </c>
      <c r="AM9" s="5">
        <v>4.04</v>
      </c>
      <c r="AN9" s="5">
        <v>1846</v>
      </c>
      <c r="AO9" s="5">
        <v>22</v>
      </c>
      <c r="AP9" s="5">
        <v>4.1399999999999997</v>
      </c>
      <c r="AQ9" s="5">
        <v>13.5</v>
      </c>
      <c r="AR9" s="5">
        <f>+M9*0.006</f>
        <v>81.444123421439997</v>
      </c>
      <c r="AS9" s="5">
        <f t="shared" si="0"/>
        <v>24224.53344039424</v>
      </c>
      <c r="AU9" s="5">
        <f t="shared" si="1"/>
        <v>24224.53344039424</v>
      </c>
      <c r="AV9" s="26">
        <v>24224.53344039424</v>
      </c>
      <c r="AW9" s="26">
        <f t="shared" si="2"/>
        <v>4350.6466666666674</v>
      </c>
      <c r="AX9" s="36">
        <v>840</v>
      </c>
      <c r="AY9" s="26">
        <f t="shared" si="3"/>
        <v>29415.180107060907</v>
      </c>
      <c r="AZ9" s="24">
        <v>24224.53344039424</v>
      </c>
      <c r="BA9" s="24">
        <f>+SUM(M9:S9)/30*6</f>
        <v>2714.804114048</v>
      </c>
      <c r="BB9" s="24">
        <f>SUM(M9:S9)/30*10</f>
        <v>4524.673523413333</v>
      </c>
      <c r="BC9" s="24">
        <f t="shared" si="4"/>
        <v>31464.011077855572</v>
      </c>
      <c r="BD9" s="26">
        <v>24224.53344039424</v>
      </c>
      <c r="BE9" s="26">
        <v>870</v>
      </c>
      <c r="BF9" s="26">
        <f t="shared" si="5"/>
        <v>25094.53344039424</v>
      </c>
      <c r="BG9" s="24">
        <v>24224.53344039424</v>
      </c>
      <c r="BH9" s="24">
        <v>1150</v>
      </c>
      <c r="BI9" s="24">
        <v>840</v>
      </c>
      <c r="BJ9" s="24">
        <f t="shared" si="6"/>
        <v>26214.53344039424</v>
      </c>
      <c r="BK9" s="26">
        <v>24224.53344039424</v>
      </c>
      <c r="BL9" s="26">
        <v>710</v>
      </c>
      <c r="BM9" s="26">
        <f t="shared" si="7"/>
        <v>24934.53344039424</v>
      </c>
      <c r="BN9" s="24">
        <v>24224.53344039424</v>
      </c>
      <c r="BO9" s="24">
        <v>0</v>
      </c>
      <c r="BP9" s="24">
        <f t="shared" si="8"/>
        <v>24224.53344039424</v>
      </c>
      <c r="BQ9" s="26">
        <v>24224.53344039424</v>
      </c>
      <c r="BR9" s="26">
        <f t="shared" si="9"/>
        <v>4524.673523413333</v>
      </c>
      <c r="BS9" s="26">
        <v>840</v>
      </c>
      <c r="BT9" s="26">
        <f t="shared" si="10"/>
        <v>29589.206963807574</v>
      </c>
      <c r="BU9" s="24">
        <v>24224.53344039424</v>
      </c>
      <c r="BV9" s="24">
        <v>0</v>
      </c>
      <c r="BW9" s="24">
        <f t="shared" si="11"/>
        <v>24224.53344039424</v>
      </c>
      <c r="BX9" s="26">
        <v>24224.53344039424</v>
      </c>
      <c r="BY9" s="26">
        <v>870</v>
      </c>
      <c r="BZ9" s="26">
        <f t="shared" si="12"/>
        <v>25094.53344039424</v>
      </c>
      <c r="CA9" s="24">
        <v>24224.53344039424</v>
      </c>
      <c r="CB9" s="24">
        <v>840</v>
      </c>
      <c r="CC9" s="24">
        <f t="shared" si="13"/>
        <v>25064.53344039424</v>
      </c>
      <c r="CD9" s="26">
        <v>24224.53344039424</v>
      </c>
      <c r="CE9" s="26">
        <f>+SUM(M9:S9)/30*30</f>
        <v>13574.02057024</v>
      </c>
      <c r="CF9" s="26">
        <v>555</v>
      </c>
      <c r="CG9" s="26">
        <f>+Y9/30*50</f>
        <v>0</v>
      </c>
      <c r="CH9" s="26">
        <f t="shared" si="14"/>
        <v>38353.554010634238</v>
      </c>
      <c r="CI9" s="24">
        <v>24224.53344039424</v>
      </c>
      <c r="CJ9" s="24">
        <f t="shared" si="15"/>
        <v>4524.673523413333</v>
      </c>
      <c r="CK9" s="24">
        <f t="shared" si="16"/>
        <v>4524.673523413333</v>
      </c>
      <c r="CL9" s="24">
        <v>0</v>
      </c>
      <c r="CM9" s="23">
        <f t="shared" si="17"/>
        <v>33273.880487220908</v>
      </c>
    </row>
    <row r="10" spans="1:91" s="2" customFormat="1" x14ac:dyDescent="0.25">
      <c r="A10" s="2">
        <v>94267</v>
      </c>
      <c r="B10" s="3">
        <v>2</v>
      </c>
      <c r="C10" s="2">
        <v>28873</v>
      </c>
      <c r="D10" s="2" t="s">
        <v>61</v>
      </c>
      <c r="E10" s="2" t="s">
        <v>32</v>
      </c>
      <c r="F10" s="2" t="s">
        <v>14</v>
      </c>
      <c r="G10" s="2" t="s">
        <v>15</v>
      </c>
      <c r="H10" s="2">
        <v>17702.34</v>
      </c>
      <c r="I10" s="2">
        <v>885.14</v>
      </c>
      <c r="J10" s="9">
        <v>42506</v>
      </c>
      <c r="K10" s="2" t="s">
        <v>16</v>
      </c>
      <c r="L10" s="2" t="s">
        <v>62</v>
      </c>
      <c r="M10" s="5">
        <v>17702.342855999999</v>
      </c>
      <c r="N10" s="5"/>
      <c r="O10" s="5">
        <v>1770.2340000000002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f>+(SUM(M10:Y10)+(Z10/4))*$AC$3</f>
        <v>1655.1690327600002</v>
      </c>
      <c r="AD10" s="5">
        <f>+(SUM(M10:Y10)+(Z10/4))*$AD$3</f>
        <v>3310.3380655200003</v>
      </c>
      <c r="AE10" s="5">
        <f>+(SUM(M10:Y10)+(Z10/4))*$AE$3</f>
        <v>77.890307424</v>
      </c>
      <c r="AF10" s="5">
        <f>+(SUM(M10:Y10)+(Z10/4))*$AF$3</f>
        <v>19.472576856</v>
      </c>
      <c r="AG10" s="5">
        <f>+(SUM(M10:Y10)+(Z10/4))*$AG$3</f>
        <v>486.81442140000001</v>
      </c>
      <c r="AH10" s="5">
        <f>+(SUM(M10:Y10)+(Z10/4))*$AH$3</f>
        <v>194.72576856000001</v>
      </c>
      <c r="AI10" s="5">
        <f>+(SUM(M10:Y10)+(Z10/4))*$AI$3</f>
        <v>97.362884280000003</v>
      </c>
      <c r="AJ10" s="5">
        <f>+(SUM(M10:Y10)+(Z10/4))*$AJ$3</f>
        <v>97.362884280000003</v>
      </c>
      <c r="AK10" s="5">
        <f>+(SUM(M10:Y10)+(Z10/4))*$AK$3</f>
        <v>778.90307424000002</v>
      </c>
      <c r="AL10" s="5">
        <v>2.2799999999999998</v>
      </c>
      <c r="AM10" s="5">
        <v>4.04</v>
      </c>
      <c r="AN10" s="5">
        <v>1368</v>
      </c>
      <c r="AO10" s="5">
        <v>22</v>
      </c>
      <c r="AP10" s="5">
        <v>4.1399999999999997</v>
      </c>
      <c r="AQ10" s="5"/>
      <c r="AR10" s="5"/>
      <c r="AS10" s="5">
        <f t="shared" si="0"/>
        <v>27591.075871319998</v>
      </c>
      <c r="AU10" s="5">
        <f t="shared" si="1"/>
        <v>27591.075871319998</v>
      </c>
      <c r="AV10" s="26">
        <v>27591.075871319998</v>
      </c>
      <c r="AW10" s="26">
        <f t="shared" si="2"/>
        <v>6195.8266666666668</v>
      </c>
      <c r="AX10" s="36">
        <v>0</v>
      </c>
      <c r="AY10" s="26">
        <f t="shared" si="3"/>
        <v>33786.902537986665</v>
      </c>
      <c r="AZ10" s="24">
        <v>27591.075871319998</v>
      </c>
      <c r="BA10" s="24">
        <v>0</v>
      </c>
      <c r="BB10" s="24">
        <v>0</v>
      </c>
      <c r="BC10" s="24">
        <f t="shared" si="4"/>
        <v>27591.075871319998</v>
      </c>
      <c r="BD10" s="26">
        <v>27591.075871319998</v>
      </c>
      <c r="BE10" s="26">
        <v>0</v>
      </c>
      <c r="BF10" s="26">
        <f t="shared" si="5"/>
        <v>27591.075871319998</v>
      </c>
      <c r="BG10" s="24">
        <v>27591.075871319998</v>
      </c>
      <c r="BH10" s="24">
        <v>0</v>
      </c>
      <c r="BI10" s="24">
        <v>0</v>
      </c>
      <c r="BJ10" s="24">
        <f t="shared" si="6"/>
        <v>27591.075871319998</v>
      </c>
      <c r="BK10" s="26">
        <v>27591.075871319998</v>
      </c>
      <c r="BL10" s="26">
        <v>0</v>
      </c>
      <c r="BM10" s="26">
        <f t="shared" si="7"/>
        <v>27591.075871319998</v>
      </c>
      <c r="BN10" s="24">
        <v>27591.075871319998</v>
      </c>
      <c r="BO10" s="24">
        <v>0</v>
      </c>
      <c r="BP10" s="24">
        <f t="shared" si="8"/>
        <v>27591.075871319998</v>
      </c>
      <c r="BQ10" s="26">
        <v>27591.075871319998</v>
      </c>
      <c r="BR10" s="26">
        <f t="shared" si="9"/>
        <v>6490.8589519999996</v>
      </c>
      <c r="BS10" s="26">
        <v>0</v>
      </c>
      <c r="BT10" s="26">
        <f t="shared" si="10"/>
        <v>34081.93482332</v>
      </c>
      <c r="BU10" s="24">
        <v>27591.075871319998</v>
      </c>
      <c r="BV10" s="24">
        <v>0</v>
      </c>
      <c r="BW10" s="24">
        <f t="shared" si="11"/>
        <v>27591.075871319998</v>
      </c>
      <c r="BX10" s="26">
        <v>27591.075871319998</v>
      </c>
      <c r="BY10" s="26">
        <v>0</v>
      </c>
      <c r="BZ10" s="26">
        <f t="shared" si="12"/>
        <v>27591.075871319998</v>
      </c>
      <c r="CA10" s="24">
        <v>27591.075871319998</v>
      </c>
      <c r="CB10" s="24">
        <v>0</v>
      </c>
      <c r="CC10" s="24">
        <f t="shared" si="13"/>
        <v>27591.075871319998</v>
      </c>
      <c r="CD10" s="26">
        <v>27591.075871319998</v>
      </c>
      <c r="CE10" s="26">
        <f>+((SUM(M10:S10)/30*30)+(Z10/30*50))</f>
        <v>19472.576856</v>
      </c>
      <c r="CF10" s="26">
        <v>0</v>
      </c>
      <c r="CG10" s="26">
        <f>+AT10/30*50</f>
        <v>0</v>
      </c>
      <c r="CH10" s="26">
        <f t="shared" si="14"/>
        <v>47063.652727319997</v>
      </c>
      <c r="CI10" s="24">
        <v>27591.075871319998</v>
      </c>
      <c r="CJ10" s="24">
        <f t="shared" si="15"/>
        <v>6490.8589519999996</v>
      </c>
      <c r="CK10" s="24">
        <f t="shared" si="16"/>
        <v>6490.8589519999996</v>
      </c>
      <c r="CL10" s="24">
        <v>0</v>
      </c>
      <c r="CM10" s="23">
        <f t="shared" si="17"/>
        <v>40572.793775320002</v>
      </c>
    </row>
    <row r="11" spans="1:91" s="2" customFormat="1" x14ac:dyDescent="0.25">
      <c r="A11" s="2">
        <v>94292</v>
      </c>
      <c r="B11" s="3">
        <v>2</v>
      </c>
      <c r="C11" s="2">
        <v>28977</v>
      </c>
      <c r="D11" s="2" t="s">
        <v>112</v>
      </c>
      <c r="E11" s="2" t="s">
        <v>32</v>
      </c>
      <c r="F11" s="2" t="s">
        <v>14</v>
      </c>
      <c r="G11" s="2" t="s">
        <v>113</v>
      </c>
      <c r="H11" s="2">
        <v>25395.03</v>
      </c>
      <c r="I11" s="2">
        <v>0</v>
      </c>
      <c r="J11" s="9">
        <v>42269</v>
      </c>
      <c r="K11" s="2" t="s">
        <v>114</v>
      </c>
      <c r="L11" s="2" t="s">
        <v>115</v>
      </c>
      <c r="M11" s="5">
        <v>25395.028579999998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5950</v>
      </c>
      <c r="Z11" s="5">
        <v>0</v>
      </c>
      <c r="AA11" s="5">
        <v>0</v>
      </c>
      <c r="AB11" s="5">
        <v>0</v>
      </c>
      <c r="AC11" s="5">
        <f>+(SUM(M11:Y11)+(Z11/4))*$AC$3</f>
        <v>2664.3274292999999</v>
      </c>
      <c r="AD11" s="5">
        <f>+(SUM(M11:Y11)+(Z11/4))*$AD$3</f>
        <v>5328.6548585999999</v>
      </c>
      <c r="AE11" s="5">
        <f>+(SUM(M11:Y11)+(Z11/4))*$AE$3</f>
        <v>125.38011431999999</v>
      </c>
      <c r="AF11" s="5">
        <f>+(SUM(M11:Y11)+(Z11/4))*$AF$3</f>
        <v>31.345028579999997</v>
      </c>
      <c r="AG11" s="5">
        <f>+(SUM(M11:Y11)+(Z11/4))*$AG$3</f>
        <v>783.62571449999996</v>
      </c>
      <c r="AH11" s="5">
        <f>+(SUM(M11:Y11)+(Z11/4))*$AH$3</f>
        <v>313.45028580000002</v>
      </c>
      <c r="AI11" s="5">
        <f>+(SUM(M11:Y11)+(Z11/4))*$AI$3</f>
        <v>156.72514290000001</v>
      </c>
      <c r="AJ11" s="5">
        <f>+(SUM(M11:Y11)+(Z11/4))*$AJ$3</f>
        <v>156.72514290000001</v>
      </c>
      <c r="AK11" s="5">
        <f>+(SUM(M11:Y11)+(Z11/4))*$AK$3</f>
        <v>1253.8011432000001</v>
      </c>
      <c r="AL11" s="5">
        <v>2.2799999999999998</v>
      </c>
      <c r="AM11" s="5">
        <v>4.04</v>
      </c>
      <c r="AN11" s="5"/>
      <c r="AO11" s="5">
        <v>22</v>
      </c>
      <c r="AP11" s="5">
        <v>4.1399999999999997</v>
      </c>
      <c r="AQ11" s="5"/>
      <c r="AR11" s="5"/>
      <c r="AS11" s="5">
        <f t="shared" si="0"/>
        <v>42191.523440099998</v>
      </c>
      <c r="AU11" s="5">
        <f t="shared" si="1"/>
        <v>42191.523440099998</v>
      </c>
      <c r="AV11" s="26">
        <v>42191.523440099998</v>
      </c>
      <c r="AW11" s="26">
        <f t="shared" si="2"/>
        <v>8465.01</v>
      </c>
      <c r="AX11" s="36">
        <v>0</v>
      </c>
      <c r="AY11" s="26">
        <f t="shared" si="3"/>
        <v>50656.5334401</v>
      </c>
      <c r="AZ11" s="24">
        <v>42191.523440099998</v>
      </c>
      <c r="BA11" s="24">
        <v>0</v>
      </c>
      <c r="BB11" s="24">
        <v>0</v>
      </c>
      <c r="BC11" s="24">
        <f t="shared" si="4"/>
        <v>42191.523440099998</v>
      </c>
      <c r="BD11" s="26">
        <v>42191.523440099998</v>
      </c>
      <c r="BE11" s="26">
        <v>0</v>
      </c>
      <c r="BF11" s="26">
        <f t="shared" si="5"/>
        <v>42191.523440099998</v>
      </c>
      <c r="BG11" s="24">
        <v>42191.523440099998</v>
      </c>
      <c r="BH11" s="24">
        <v>0</v>
      </c>
      <c r="BI11" s="24">
        <v>0</v>
      </c>
      <c r="BJ11" s="24">
        <f t="shared" si="6"/>
        <v>42191.523440099998</v>
      </c>
      <c r="BK11" s="26">
        <v>42191.523440099998</v>
      </c>
      <c r="BL11" s="26">
        <v>0</v>
      </c>
      <c r="BM11" s="26">
        <f t="shared" si="7"/>
        <v>42191.523440099998</v>
      </c>
      <c r="BN11" s="24">
        <v>42191.523440099998</v>
      </c>
      <c r="BO11" s="24">
        <v>0</v>
      </c>
      <c r="BP11" s="24">
        <f t="shared" si="8"/>
        <v>42191.523440099998</v>
      </c>
      <c r="BQ11" s="26">
        <v>42191.523440099998</v>
      </c>
      <c r="BR11" s="26">
        <f t="shared" si="9"/>
        <v>8465.0095266666667</v>
      </c>
      <c r="BS11" s="26">
        <v>0</v>
      </c>
      <c r="BT11" s="26">
        <f t="shared" si="10"/>
        <v>50656.532966766667</v>
      </c>
      <c r="BU11" s="24">
        <v>42191.523440099998</v>
      </c>
      <c r="BV11" s="24">
        <v>0</v>
      </c>
      <c r="BW11" s="24">
        <f t="shared" si="11"/>
        <v>42191.523440099998</v>
      </c>
      <c r="BX11" s="26">
        <v>42191.523440099998</v>
      </c>
      <c r="BY11" s="26">
        <v>0</v>
      </c>
      <c r="BZ11" s="26">
        <f t="shared" si="12"/>
        <v>42191.523440099998</v>
      </c>
      <c r="CA11" s="24">
        <v>42191.523440099998</v>
      </c>
      <c r="CB11" s="24">
        <v>0</v>
      </c>
      <c r="CC11" s="24">
        <f t="shared" si="13"/>
        <v>42191.523440099998</v>
      </c>
      <c r="CD11" s="26">
        <v>42191.523440099998</v>
      </c>
      <c r="CE11" s="26">
        <f>+((SUM(M11:S11)/30*30)+(Z11/30*50))</f>
        <v>25395.028579999998</v>
      </c>
      <c r="CF11" s="26">
        <v>0</v>
      </c>
      <c r="CG11" s="26">
        <f>+AT11/30*50</f>
        <v>0</v>
      </c>
      <c r="CH11" s="26">
        <f t="shared" si="14"/>
        <v>67586.552020100004</v>
      </c>
      <c r="CI11" s="24">
        <v>42191.523440099998</v>
      </c>
      <c r="CJ11" s="24">
        <f t="shared" si="15"/>
        <v>8465.0095266666667</v>
      </c>
      <c r="CK11" s="24">
        <f t="shared" si="16"/>
        <v>8465.0095266666667</v>
      </c>
      <c r="CL11" s="24">
        <v>0</v>
      </c>
      <c r="CM11" s="23">
        <f t="shared" si="17"/>
        <v>59121.542493433335</v>
      </c>
    </row>
    <row r="12" spans="1:91" s="2" customFormat="1" x14ac:dyDescent="0.25">
      <c r="A12" s="2">
        <v>94294</v>
      </c>
      <c r="B12" s="3">
        <v>2</v>
      </c>
      <c r="C12" s="2">
        <v>28979</v>
      </c>
      <c r="D12" s="2" t="s">
        <v>118</v>
      </c>
      <c r="E12" s="2" t="s">
        <v>32</v>
      </c>
      <c r="F12" s="2" t="s">
        <v>14</v>
      </c>
      <c r="G12" s="2" t="s">
        <v>119</v>
      </c>
      <c r="H12" s="2">
        <v>33441.43</v>
      </c>
      <c r="I12" s="2">
        <v>0</v>
      </c>
      <c r="J12" s="9">
        <v>42261</v>
      </c>
      <c r="K12" s="2" t="s">
        <v>120</v>
      </c>
      <c r="L12" s="2" t="s">
        <v>121</v>
      </c>
      <c r="M12" s="5">
        <v>33441.42858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21998.6</v>
      </c>
      <c r="AA12" s="5">
        <v>0</v>
      </c>
      <c r="AB12" s="5">
        <v>0</v>
      </c>
      <c r="AC12" s="5">
        <f>+(SUM(M12:Y12)+(Z12/4))*$AC$3</f>
        <v>3309.9916793000002</v>
      </c>
      <c r="AD12" s="5">
        <f>+(SUM(M12:Y12)+(Z12/4))*$AD$3</f>
        <v>6619.9833586000004</v>
      </c>
      <c r="AE12" s="5">
        <f>+(SUM(M12:Y12)+(Z12/4))*$AE$3</f>
        <v>155.76431432000001</v>
      </c>
      <c r="AF12" s="5">
        <f>+(SUM(M12:Y12)+(Z12/4))*$AF$3</f>
        <v>38.941078580000003</v>
      </c>
      <c r="AG12" s="5">
        <f>+(SUM(M12:Y12)+(Z12/4))*$AG$3</f>
        <v>973.52696450000008</v>
      </c>
      <c r="AH12" s="5">
        <f>+(SUM(M12:Y12)+(Z12/4))*$AH$3</f>
        <v>389.41078580000004</v>
      </c>
      <c r="AI12" s="5">
        <f>+(SUM(M12:Y12)+(Z12/4))*$AI$3</f>
        <v>194.70539290000002</v>
      </c>
      <c r="AJ12" s="5">
        <f>+(SUM(M12:Y12)+(Z12/4))*$AJ$3</f>
        <v>194.70539290000002</v>
      </c>
      <c r="AK12" s="5">
        <f>+(SUM(M12:Y12)+(Z12/4))*$AK$3</f>
        <v>1557.6431432000002</v>
      </c>
      <c r="AL12" s="5">
        <v>2.2799999999999998</v>
      </c>
      <c r="AM12" s="5">
        <v>4.04</v>
      </c>
      <c r="AN12" s="5"/>
      <c r="AO12" s="5">
        <v>22</v>
      </c>
      <c r="AP12" s="5">
        <v>4.1399999999999997</v>
      </c>
      <c r="AQ12" s="5"/>
      <c r="AR12" s="5"/>
      <c r="AS12" s="5">
        <f t="shared" si="0"/>
        <v>68907.160690099976</v>
      </c>
      <c r="AT12" s="2">
        <v>19600</v>
      </c>
      <c r="AU12" s="5">
        <f t="shared" si="1"/>
        <v>88507.160690099976</v>
      </c>
      <c r="AV12" s="26">
        <v>88507.160690099976</v>
      </c>
      <c r="AW12" s="26">
        <f t="shared" si="2"/>
        <v>11147.143333333333</v>
      </c>
      <c r="AX12" s="36">
        <v>0</v>
      </c>
      <c r="AY12" s="26">
        <f t="shared" si="3"/>
        <v>99654.304023433302</v>
      </c>
      <c r="AZ12" s="24">
        <v>88507.160690099976</v>
      </c>
      <c r="BA12" s="24">
        <v>0</v>
      </c>
      <c r="BB12" s="24">
        <v>0</v>
      </c>
      <c r="BC12" s="24">
        <f t="shared" si="4"/>
        <v>88507.160690099976</v>
      </c>
      <c r="BD12" s="26">
        <v>88507.160690099976</v>
      </c>
      <c r="BE12" s="26">
        <v>0</v>
      </c>
      <c r="BF12" s="26">
        <f t="shared" si="5"/>
        <v>88507.160690099976</v>
      </c>
      <c r="BG12" s="24">
        <v>88507.160690099976</v>
      </c>
      <c r="BH12" s="24">
        <v>0</v>
      </c>
      <c r="BI12" s="24">
        <v>0</v>
      </c>
      <c r="BJ12" s="24">
        <f t="shared" si="6"/>
        <v>88507.160690099976</v>
      </c>
      <c r="BK12" s="26">
        <v>88507.160690099976</v>
      </c>
      <c r="BL12" s="26">
        <v>0</v>
      </c>
      <c r="BM12" s="26">
        <f t="shared" si="7"/>
        <v>88507.160690099976</v>
      </c>
      <c r="BN12" s="24">
        <v>88507.160690099976</v>
      </c>
      <c r="BO12" s="24">
        <v>0</v>
      </c>
      <c r="BP12" s="24">
        <f t="shared" si="8"/>
        <v>88507.160690099976</v>
      </c>
      <c r="BQ12" s="26">
        <v>88507.160690099976</v>
      </c>
      <c r="BR12" s="26">
        <f t="shared" si="9"/>
        <v>11147.14286</v>
      </c>
      <c r="BS12" s="26">
        <v>0</v>
      </c>
      <c r="BT12" s="26">
        <f t="shared" si="10"/>
        <v>99654.303550099983</v>
      </c>
      <c r="BU12" s="24">
        <v>88507.160690099976</v>
      </c>
      <c r="BV12" s="24">
        <v>0</v>
      </c>
      <c r="BW12" s="24">
        <f t="shared" si="11"/>
        <v>88507.160690099976</v>
      </c>
      <c r="BX12" s="26">
        <v>88507.160690099976</v>
      </c>
      <c r="BY12" s="26">
        <v>0</v>
      </c>
      <c r="BZ12" s="26">
        <f t="shared" si="12"/>
        <v>88507.160690099976</v>
      </c>
      <c r="CA12" s="24">
        <v>88507.160690099976</v>
      </c>
      <c r="CB12" s="24">
        <v>0</v>
      </c>
      <c r="CC12" s="24">
        <f t="shared" si="13"/>
        <v>88507.160690099976</v>
      </c>
      <c r="CD12" s="26">
        <v>88507.160690099976</v>
      </c>
      <c r="CE12" s="26">
        <f>+((SUM(M12:S12)/30*30)+(Z12/30*50))</f>
        <v>70105.761913333321</v>
      </c>
      <c r="CF12" s="26">
        <v>0</v>
      </c>
      <c r="CG12" s="26">
        <f>+AT12/30*50</f>
        <v>32666.666666666668</v>
      </c>
      <c r="CH12" s="26">
        <f t="shared" si="14"/>
        <v>191279.58927009997</v>
      </c>
      <c r="CI12" s="24">
        <v>88507.160690099976</v>
      </c>
      <c r="CJ12" s="24">
        <f t="shared" si="15"/>
        <v>11147.14286</v>
      </c>
      <c r="CK12" s="24">
        <f t="shared" si="16"/>
        <v>11147.14286</v>
      </c>
      <c r="CL12" s="24">
        <v>0</v>
      </c>
      <c r="CM12" s="23">
        <f t="shared" si="17"/>
        <v>110801.44641009998</v>
      </c>
    </row>
    <row r="13" spans="1:91" s="2" customFormat="1" x14ac:dyDescent="0.25">
      <c r="A13" s="2">
        <v>94304</v>
      </c>
      <c r="B13" s="3">
        <v>2</v>
      </c>
      <c r="C13" s="2">
        <v>28991</v>
      </c>
      <c r="D13" s="2" t="s">
        <v>130</v>
      </c>
      <c r="E13" s="2" t="s">
        <v>32</v>
      </c>
      <c r="F13" s="2" t="s">
        <v>14</v>
      </c>
      <c r="G13" s="2" t="s">
        <v>113</v>
      </c>
      <c r="H13" s="2">
        <v>25395.03</v>
      </c>
      <c r="I13" s="2">
        <v>0</v>
      </c>
      <c r="J13" s="9">
        <v>42437</v>
      </c>
      <c r="K13" s="2" t="s">
        <v>114</v>
      </c>
      <c r="L13" s="2" t="s">
        <v>131</v>
      </c>
      <c r="M13" s="5">
        <v>25395.028579999998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5950</v>
      </c>
      <c r="Z13" s="5">
        <v>0</v>
      </c>
      <c r="AA13" s="5">
        <v>0</v>
      </c>
      <c r="AB13" s="5">
        <v>0</v>
      </c>
      <c r="AC13" s="5">
        <f>+(SUM(M13:Y13)+(Z13/4))*$AC$3</f>
        <v>2664.3274292999999</v>
      </c>
      <c r="AD13" s="5">
        <f>+(SUM(M13:Y13)+(Z13/4))*$AD$3</f>
        <v>5328.6548585999999</v>
      </c>
      <c r="AE13" s="5">
        <f>+(SUM(M13:Y13)+(Z13/4))*$AE$3</f>
        <v>125.38011431999999</v>
      </c>
      <c r="AF13" s="5">
        <f>+(SUM(M13:Y13)+(Z13/4))*$AF$3</f>
        <v>31.345028579999997</v>
      </c>
      <c r="AG13" s="5">
        <f>+(SUM(M13:Y13)+(Z13/4))*$AG$3</f>
        <v>783.62571449999996</v>
      </c>
      <c r="AH13" s="5">
        <f>+(SUM(M13:Y13)+(Z13/4))*$AH$3</f>
        <v>313.45028580000002</v>
      </c>
      <c r="AI13" s="5">
        <f>+(SUM(M13:Y13)+(Z13/4))*$AI$3</f>
        <v>156.72514290000001</v>
      </c>
      <c r="AJ13" s="5">
        <f>+(SUM(M13:Y13)+(Z13/4))*$AJ$3</f>
        <v>156.72514290000001</v>
      </c>
      <c r="AK13" s="5">
        <f>+(SUM(M13:Y13)+(Z13/4))*$AK$3</f>
        <v>1253.8011432000001</v>
      </c>
      <c r="AL13" s="5">
        <v>2.2799999999999998</v>
      </c>
      <c r="AM13" s="5">
        <v>4.04</v>
      </c>
      <c r="AN13" s="5"/>
      <c r="AO13" s="5">
        <v>22</v>
      </c>
      <c r="AP13" s="5">
        <v>4.1399999999999997</v>
      </c>
      <c r="AQ13" s="5"/>
      <c r="AR13" s="5"/>
      <c r="AS13" s="5">
        <f t="shared" si="0"/>
        <v>42191.523440099998</v>
      </c>
      <c r="AU13" s="5">
        <f t="shared" si="1"/>
        <v>42191.523440099998</v>
      </c>
      <c r="AV13" s="26">
        <v>42191.523440099998</v>
      </c>
      <c r="AW13" s="26">
        <f t="shared" si="2"/>
        <v>8465.01</v>
      </c>
      <c r="AX13" s="36">
        <v>0</v>
      </c>
      <c r="AY13" s="26">
        <f t="shared" si="3"/>
        <v>50656.5334401</v>
      </c>
      <c r="AZ13" s="24">
        <v>42191.523440099998</v>
      </c>
      <c r="BA13" s="24">
        <v>0</v>
      </c>
      <c r="BB13" s="24">
        <v>0</v>
      </c>
      <c r="BC13" s="24">
        <f t="shared" si="4"/>
        <v>42191.523440099998</v>
      </c>
      <c r="BD13" s="26">
        <v>42191.523440099998</v>
      </c>
      <c r="BE13" s="26">
        <v>0</v>
      </c>
      <c r="BF13" s="26">
        <f t="shared" si="5"/>
        <v>42191.523440099998</v>
      </c>
      <c r="BG13" s="24">
        <v>42191.523440099998</v>
      </c>
      <c r="BH13" s="24">
        <v>0</v>
      </c>
      <c r="BI13" s="24">
        <v>0</v>
      </c>
      <c r="BJ13" s="24">
        <f t="shared" si="6"/>
        <v>42191.523440099998</v>
      </c>
      <c r="BK13" s="26">
        <v>42191.523440099998</v>
      </c>
      <c r="BL13" s="26">
        <v>0</v>
      </c>
      <c r="BM13" s="26">
        <f t="shared" si="7"/>
        <v>42191.523440099998</v>
      </c>
      <c r="BN13" s="24">
        <v>42191.523440099998</v>
      </c>
      <c r="BO13" s="24">
        <v>0</v>
      </c>
      <c r="BP13" s="24">
        <f t="shared" si="8"/>
        <v>42191.523440099998</v>
      </c>
      <c r="BQ13" s="26">
        <v>42191.523440099998</v>
      </c>
      <c r="BR13" s="26">
        <f t="shared" si="9"/>
        <v>8465.0095266666667</v>
      </c>
      <c r="BS13" s="26">
        <v>0</v>
      </c>
      <c r="BT13" s="26">
        <f t="shared" si="10"/>
        <v>50656.532966766667</v>
      </c>
      <c r="BU13" s="24">
        <v>42191.523440099998</v>
      </c>
      <c r="BV13" s="24">
        <v>0</v>
      </c>
      <c r="BW13" s="24">
        <f t="shared" si="11"/>
        <v>42191.523440099998</v>
      </c>
      <c r="BX13" s="26">
        <v>42191.523440099998</v>
      </c>
      <c r="BY13" s="26">
        <v>0</v>
      </c>
      <c r="BZ13" s="26">
        <f t="shared" si="12"/>
        <v>42191.523440099998</v>
      </c>
      <c r="CA13" s="24">
        <v>42191.523440099998</v>
      </c>
      <c r="CB13" s="24">
        <v>0</v>
      </c>
      <c r="CC13" s="24">
        <f t="shared" si="13"/>
        <v>42191.523440099998</v>
      </c>
      <c r="CD13" s="26">
        <v>42191.523440099998</v>
      </c>
      <c r="CE13" s="26">
        <f>+((SUM(M13:S13)/30*30)+(Z13/30*50))</f>
        <v>25395.028579999998</v>
      </c>
      <c r="CF13" s="26">
        <v>0</v>
      </c>
      <c r="CG13" s="26">
        <f>+AT13/30*50</f>
        <v>0</v>
      </c>
      <c r="CH13" s="26">
        <f t="shared" si="14"/>
        <v>67586.552020100004</v>
      </c>
      <c r="CI13" s="24">
        <v>42191.523440099998</v>
      </c>
      <c r="CJ13" s="24">
        <f t="shared" si="15"/>
        <v>8465.0095266666667</v>
      </c>
      <c r="CK13" s="24">
        <f t="shared" si="16"/>
        <v>8465.0095266666667</v>
      </c>
      <c r="CL13" s="24">
        <v>0</v>
      </c>
      <c r="CM13" s="23">
        <f t="shared" si="17"/>
        <v>59121.542493433335</v>
      </c>
    </row>
    <row r="14" spans="1:91" s="2" customFormat="1" x14ac:dyDescent="0.25">
      <c r="A14">
        <v>94251</v>
      </c>
      <c r="B14" s="4">
        <v>3</v>
      </c>
      <c r="C14">
        <v>12641</v>
      </c>
      <c r="D14" t="s">
        <v>21</v>
      </c>
      <c r="E14" t="s">
        <v>22</v>
      </c>
      <c r="F14" t="s">
        <v>23</v>
      </c>
      <c r="G14" t="s">
        <v>24</v>
      </c>
      <c r="H14">
        <v>20257.830000000002</v>
      </c>
      <c r="I14">
        <v>5064.46</v>
      </c>
      <c r="J14" s="1">
        <v>42506</v>
      </c>
      <c r="K14" t="s">
        <v>25</v>
      </c>
      <c r="L14" t="s">
        <v>26</v>
      </c>
      <c r="M14" s="5">
        <v>21068.141723200002</v>
      </c>
      <c r="N14" s="5">
        <v>0</v>
      </c>
      <c r="O14" s="5">
        <v>0</v>
      </c>
      <c r="P14" s="5">
        <v>0</v>
      </c>
      <c r="Q14" s="5">
        <v>0</v>
      </c>
      <c r="R14" s="5">
        <v>5267.0354276800008</v>
      </c>
      <c r="S14" s="5">
        <v>0</v>
      </c>
      <c r="T14" s="5">
        <v>714.48</v>
      </c>
      <c r="U14" s="5">
        <v>652.70000000000005</v>
      </c>
      <c r="V14" s="5">
        <v>1260</v>
      </c>
      <c r="W14" s="5">
        <v>0</v>
      </c>
      <c r="X14" s="5">
        <v>342.39</v>
      </c>
      <c r="Y14" s="5">
        <v>0</v>
      </c>
      <c r="Z14" s="5">
        <v>0</v>
      </c>
      <c r="AA14" s="5">
        <v>0</v>
      </c>
      <c r="AB14" s="5">
        <v>0</v>
      </c>
      <c r="AC14" s="5">
        <f>+SUM(M14:Z14)*$AC$3</f>
        <v>2490.9035078248003</v>
      </c>
      <c r="AD14" s="5">
        <f>+SUM(M14:Z14)*$AD$3</f>
        <v>4981.8070156496005</v>
      </c>
      <c r="AE14" s="5">
        <f>+SUM(M14:Z14)*$AE$3</f>
        <v>117.21898860352</v>
      </c>
      <c r="AF14" s="5">
        <f>+SUM(M14:Z14)*$AF$3</f>
        <v>29.304747150880001</v>
      </c>
      <c r="AG14" s="5">
        <f>+SUM(M14:Z14)*$AG$3</f>
        <v>732.61867877200007</v>
      </c>
      <c r="AH14" s="5">
        <f>+SUM(M14:Z14)*$AH$3</f>
        <v>293.04747150880002</v>
      </c>
      <c r="AI14" s="5">
        <f>+SUM(M14:Z14)*$AI$3</f>
        <v>146.52373575440001</v>
      </c>
      <c r="AJ14" s="5">
        <f>+SUM(M14:Z14)*$AJ$3</f>
        <v>146.52373575440001</v>
      </c>
      <c r="AK14" s="5">
        <f>+SUM(M14:Z14)*$AK$3</f>
        <v>1172.1898860352001</v>
      </c>
      <c r="AL14" s="5">
        <v>2.2799999999999998</v>
      </c>
      <c r="AM14" s="5">
        <v>4.04</v>
      </c>
      <c r="AN14" s="5"/>
      <c r="AO14" s="5">
        <v>22</v>
      </c>
      <c r="AP14" s="5">
        <v>4.1399999999999997</v>
      </c>
      <c r="AQ14" s="5">
        <v>13.5</v>
      </c>
      <c r="AR14" s="5">
        <f>+M14*0.006</f>
        <v>126.40885033920001</v>
      </c>
      <c r="AS14" s="6">
        <f t="shared" ref="AS14:AS20" si="18">SUM(M14:AR14)</f>
        <v>39587.253768272807</v>
      </c>
      <c r="AT14"/>
      <c r="AU14" s="6">
        <f t="shared" ref="AU14:AU20" si="19">+AS14+AT14</f>
        <v>39587.253768272807</v>
      </c>
      <c r="AV14" s="26">
        <v>39587.253768272807</v>
      </c>
      <c r="AW14" s="26">
        <f t="shared" ref="AW14:AW20" si="20">+SUM(H14:I14)/30*10</f>
        <v>8440.7633333333324</v>
      </c>
      <c r="AX14" s="36">
        <v>840</v>
      </c>
      <c r="AY14" s="26">
        <f t="shared" ref="AY14:AY20" si="21">+AV14+AW14+AX14</f>
        <v>48868.017101606136</v>
      </c>
      <c r="AZ14" s="24">
        <v>39587.253768272807</v>
      </c>
      <c r="BA14" s="24">
        <f>+SUM(M14:S14)/30*6</f>
        <v>5267.0354301759999</v>
      </c>
      <c r="BB14" s="24">
        <f>SUM(M14:S14)/30*10</f>
        <v>8778.3923836266677</v>
      </c>
      <c r="BC14" s="24">
        <f t="shared" ref="BC14:BC20" si="22">+AZ14+BA14+BB14</f>
        <v>53632.681582075478</v>
      </c>
      <c r="BD14" s="26">
        <v>39587.253768272807</v>
      </c>
      <c r="BE14" s="26">
        <v>870</v>
      </c>
      <c r="BF14" s="26">
        <f t="shared" ref="BF14:BF20" si="23">+BD14+BE14</f>
        <v>40457.253768272807</v>
      </c>
      <c r="BG14" s="24">
        <v>39587.253768272807</v>
      </c>
      <c r="BH14" s="24">
        <v>1150</v>
      </c>
      <c r="BI14" s="24">
        <v>840</v>
      </c>
      <c r="BJ14" s="24">
        <f t="shared" ref="BJ14:BJ20" si="24">+BG14+BH14+BI14</f>
        <v>41577.253768272807</v>
      </c>
      <c r="BK14" s="26">
        <v>39587.253768272807</v>
      </c>
      <c r="BL14" s="26">
        <v>710</v>
      </c>
      <c r="BM14" s="26">
        <f t="shared" ref="BM14:BM20" si="25">+BK14+BL14</f>
        <v>40297.253768272807</v>
      </c>
      <c r="BN14" s="23">
        <v>39587.253768272807</v>
      </c>
      <c r="BO14" s="23">
        <v>0</v>
      </c>
      <c r="BP14" s="24">
        <f t="shared" ref="BP14:BP20" si="26">+BN14+BO14</f>
        <v>39587.253768272807</v>
      </c>
      <c r="BQ14" s="26">
        <v>39587.253768272807</v>
      </c>
      <c r="BR14" s="26">
        <f t="shared" ref="BR14:BR20" si="27">+SUM(M14:S14)/30*10</f>
        <v>8778.3923836266677</v>
      </c>
      <c r="BS14" s="26">
        <v>840</v>
      </c>
      <c r="BT14" s="26">
        <f t="shared" ref="BT14:BT20" si="28">+BQ14+BR14+BS14</f>
        <v>49205.646151899477</v>
      </c>
      <c r="BU14" s="23">
        <v>39587.253768272807</v>
      </c>
      <c r="BV14" s="23">
        <v>1260</v>
      </c>
      <c r="BW14" s="24">
        <f t="shared" ref="BW14:BW20" si="29">+BU14+BV14</f>
        <v>40847.253768272807</v>
      </c>
      <c r="BX14" s="26">
        <v>39587.253768272807</v>
      </c>
      <c r="BY14" s="26">
        <v>870</v>
      </c>
      <c r="BZ14" s="26">
        <f t="shared" ref="BZ14:BZ20" si="30">+BX14+BY14</f>
        <v>40457.253768272807</v>
      </c>
      <c r="CA14" s="23">
        <v>39587.253768272807</v>
      </c>
      <c r="CB14" s="23">
        <v>840</v>
      </c>
      <c r="CC14" s="24">
        <f t="shared" ref="CC14:CC20" si="31">+CA14+CB14</f>
        <v>40427.253768272807</v>
      </c>
      <c r="CD14" s="26">
        <v>39587.253768272807</v>
      </c>
      <c r="CE14" s="26">
        <f>+SUM(M14:S14)/30*30</f>
        <v>26335.177150880001</v>
      </c>
      <c r="CF14" s="26">
        <v>555</v>
      </c>
      <c r="CG14" s="26">
        <f>+Y14/30*50</f>
        <v>0</v>
      </c>
      <c r="CH14" s="26">
        <f t="shared" ref="CH14:CH20" si="32">+CD14+CE14+CF14+CG14</f>
        <v>66477.430919152801</v>
      </c>
      <c r="CI14" s="23">
        <v>39587.253768272807</v>
      </c>
      <c r="CJ14" s="23">
        <f t="shared" ref="CJ14:CJ20" si="33">+SUM(M14:S14)/30*10</f>
        <v>8778.3923836266677</v>
      </c>
      <c r="CK14" s="23">
        <f t="shared" ref="CK14:CK20" si="34">+SUM(M14:S14)/30*10</f>
        <v>8778.3923836266677</v>
      </c>
      <c r="CL14" s="24">
        <v>0</v>
      </c>
      <c r="CM14" s="23">
        <f t="shared" ref="CM14:CM20" si="35">+CI14+CJ14+CK14+CL14</f>
        <v>57144.038535526146</v>
      </c>
    </row>
    <row r="15" spans="1:91" s="2" customFormat="1" x14ac:dyDescent="0.25">
      <c r="A15" s="2">
        <v>94276</v>
      </c>
      <c r="B15" s="3">
        <v>3</v>
      </c>
      <c r="C15" s="2">
        <v>28930</v>
      </c>
      <c r="D15" s="2" t="s">
        <v>81</v>
      </c>
      <c r="E15" s="2" t="s">
        <v>35</v>
      </c>
      <c r="F15" s="2" t="s">
        <v>23</v>
      </c>
      <c r="G15" s="2" t="s">
        <v>82</v>
      </c>
      <c r="H15" s="2">
        <v>17499.43</v>
      </c>
      <c r="I15" s="2">
        <v>874.97</v>
      </c>
      <c r="J15" s="9">
        <v>40253</v>
      </c>
      <c r="K15" s="2" t="s">
        <v>83</v>
      </c>
      <c r="L15" s="2" t="s">
        <v>46</v>
      </c>
      <c r="M15" s="5">
        <v>18199.405712800002</v>
      </c>
      <c r="N15" s="5">
        <v>909.97028511999997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714.48</v>
      </c>
      <c r="U15" s="5">
        <v>652.70000000000005</v>
      </c>
      <c r="V15" s="5">
        <v>1260</v>
      </c>
      <c r="W15" s="5">
        <v>1819.9405712800003</v>
      </c>
      <c r="X15" s="5">
        <v>342.39</v>
      </c>
      <c r="Y15" s="5">
        <v>0</v>
      </c>
      <c r="Z15" s="5">
        <v>0</v>
      </c>
      <c r="AA15" s="5">
        <v>0</v>
      </c>
      <c r="AB15" s="5">
        <v>0</v>
      </c>
      <c r="AC15" s="5">
        <f>+SUM(M15:Z15)*$AC$3</f>
        <v>2031.4053583820005</v>
      </c>
      <c r="AD15" s="5">
        <f>+SUM(M15:Z15)*$AD$3</f>
        <v>4062.810716764001</v>
      </c>
      <c r="AE15" s="5">
        <f>+SUM(M15:Z15)*$AE$3</f>
        <v>95.595546276800022</v>
      </c>
      <c r="AF15" s="5">
        <f>+SUM(M15:Z15)*$AF$3</f>
        <v>23.898886569200005</v>
      </c>
      <c r="AG15" s="5">
        <f>+SUM(M15:Z15)*$AG$3</f>
        <v>597.47216423000009</v>
      </c>
      <c r="AH15" s="5">
        <f>+SUM(M15:Z15)*$AH$3</f>
        <v>238.98886569200005</v>
      </c>
      <c r="AI15" s="5">
        <f>+SUM(M15:Z15)*$AI$3</f>
        <v>119.49443284600002</v>
      </c>
      <c r="AJ15" s="5">
        <f>+SUM(M15:Z15)*$AJ$3</f>
        <v>119.49443284600002</v>
      </c>
      <c r="AK15" s="5">
        <f>+SUM(M15:Z15)*$AK$3</f>
        <v>955.95546276800019</v>
      </c>
      <c r="AL15" s="5">
        <v>2.2799999999999998</v>
      </c>
      <c r="AM15" s="5">
        <v>4.04</v>
      </c>
      <c r="AN15" s="5"/>
      <c r="AO15" s="5">
        <v>22</v>
      </c>
      <c r="AP15" s="5">
        <v>4.1399999999999997</v>
      </c>
      <c r="AQ15" s="5">
        <v>13.5</v>
      </c>
      <c r="AR15" s="5">
        <f>+M15*0.006</f>
        <v>109.19643427680002</v>
      </c>
      <c r="AS15" s="5">
        <f t="shared" si="18"/>
        <v>32299.158869850806</v>
      </c>
      <c r="AU15" s="5">
        <f t="shared" si="19"/>
        <v>32299.158869850806</v>
      </c>
      <c r="AV15" s="26">
        <v>32299.158869850806</v>
      </c>
      <c r="AW15" s="26">
        <f t="shared" si="20"/>
        <v>6124.8</v>
      </c>
      <c r="AX15" s="36">
        <v>840</v>
      </c>
      <c r="AY15" s="26">
        <f t="shared" si="21"/>
        <v>39263.958869850809</v>
      </c>
      <c r="AZ15" s="24">
        <v>32299.158869850806</v>
      </c>
      <c r="BA15" s="24">
        <f>+SUM(M15:S15)/30*6</f>
        <v>3821.8751995840012</v>
      </c>
      <c r="BB15" s="24">
        <f>SUM(M15:S15)/30*10</f>
        <v>6369.791999306668</v>
      </c>
      <c r="BC15" s="24">
        <f t="shared" si="22"/>
        <v>42490.826068741473</v>
      </c>
      <c r="BD15" s="26">
        <v>32299.158869850806</v>
      </c>
      <c r="BE15" s="26">
        <v>870</v>
      </c>
      <c r="BF15" s="26">
        <f t="shared" si="23"/>
        <v>33169.158869850806</v>
      </c>
      <c r="BG15" s="24">
        <v>32299.158869850806</v>
      </c>
      <c r="BH15" s="24">
        <v>0</v>
      </c>
      <c r="BI15" s="24">
        <v>840</v>
      </c>
      <c r="BJ15" s="24">
        <f t="shared" si="24"/>
        <v>33139.158869850806</v>
      </c>
      <c r="BK15" s="26">
        <v>32299.158869850806</v>
      </c>
      <c r="BL15" s="26">
        <v>710</v>
      </c>
      <c r="BM15" s="26">
        <f t="shared" si="25"/>
        <v>33009.158869850806</v>
      </c>
      <c r="BN15" s="24">
        <v>32299.158869850806</v>
      </c>
      <c r="BO15" s="24">
        <v>0</v>
      </c>
      <c r="BP15" s="24">
        <f t="shared" si="26"/>
        <v>32299.158869850806</v>
      </c>
      <c r="BQ15" s="26">
        <v>32299.158869850806</v>
      </c>
      <c r="BR15" s="26">
        <f t="shared" si="27"/>
        <v>6369.791999306668</v>
      </c>
      <c r="BS15" s="26">
        <v>840</v>
      </c>
      <c r="BT15" s="26">
        <f t="shared" si="28"/>
        <v>39508.950869157474</v>
      </c>
      <c r="BU15" s="24">
        <v>32299.158869850806</v>
      </c>
      <c r="BV15" s="24">
        <v>0</v>
      </c>
      <c r="BW15" s="24">
        <f t="shared" si="29"/>
        <v>32299.158869850806</v>
      </c>
      <c r="BX15" s="26">
        <v>32299.158869850806</v>
      </c>
      <c r="BY15" s="26">
        <v>870</v>
      </c>
      <c r="BZ15" s="26">
        <f t="shared" si="30"/>
        <v>33169.158869850806</v>
      </c>
      <c r="CA15" s="24">
        <v>32299.158869850806</v>
      </c>
      <c r="CB15" s="24">
        <v>840</v>
      </c>
      <c r="CC15" s="24">
        <f t="shared" si="31"/>
        <v>33139.158869850806</v>
      </c>
      <c r="CD15" s="26">
        <v>32299.158869850806</v>
      </c>
      <c r="CE15" s="26">
        <f>+SUM(M15:S15)/30*30</f>
        <v>19109.375997920004</v>
      </c>
      <c r="CF15" s="26">
        <v>555</v>
      </c>
      <c r="CG15" s="26">
        <f>+Y15/30*50</f>
        <v>0</v>
      </c>
      <c r="CH15" s="26">
        <f t="shared" si="32"/>
        <v>51963.53486777081</v>
      </c>
      <c r="CI15" s="24">
        <v>32299.158869850806</v>
      </c>
      <c r="CJ15" s="24">
        <f t="shared" si="33"/>
        <v>6369.791999306668</v>
      </c>
      <c r="CK15" s="24">
        <f t="shared" si="34"/>
        <v>6369.791999306668</v>
      </c>
      <c r="CL15" s="24">
        <v>0</v>
      </c>
      <c r="CM15" s="23">
        <f t="shared" si="35"/>
        <v>45038.742868464142</v>
      </c>
    </row>
    <row r="16" spans="1:91" s="2" customFormat="1" x14ac:dyDescent="0.25">
      <c r="A16" s="2">
        <v>94280</v>
      </c>
      <c r="B16" s="3">
        <v>3</v>
      </c>
      <c r="C16" s="2">
        <v>28945</v>
      </c>
      <c r="D16" s="2" t="s">
        <v>91</v>
      </c>
      <c r="E16" s="2" t="s">
        <v>22</v>
      </c>
      <c r="F16" s="2" t="s">
        <v>23</v>
      </c>
      <c r="G16" s="2" t="s">
        <v>24</v>
      </c>
      <c r="H16" s="2">
        <v>20257.830000000002</v>
      </c>
      <c r="I16" s="2">
        <v>1012.91</v>
      </c>
      <c r="J16" s="9">
        <v>40392</v>
      </c>
      <c r="K16" s="2" t="s">
        <v>25</v>
      </c>
      <c r="L16" s="2" t="s">
        <v>92</v>
      </c>
      <c r="M16" s="5">
        <v>21068.141723200002</v>
      </c>
      <c r="N16" s="5">
        <v>1053.4308553599999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714.48</v>
      </c>
      <c r="U16" s="5">
        <v>652.70000000000005</v>
      </c>
      <c r="V16" s="5">
        <v>1260</v>
      </c>
      <c r="W16" s="5">
        <v>2106.8141723200001</v>
      </c>
      <c r="X16" s="5">
        <v>342.39</v>
      </c>
      <c r="Y16" s="5">
        <v>0</v>
      </c>
      <c r="Z16" s="5">
        <v>0</v>
      </c>
      <c r="AA16" s="5">
        <v>0</v>
      </c>
      <c r="AB16" s="5">
        <v>0</v>
      </c>
      <c r="AC16" s="5">
        <f>+SUM(M16:Z16)*$AC$3</f>
        <v>2311.8263238248001</v>
      </c>
      <c r="AD16" s="5">
        <f>+SUM(M16:Z16)*$AD$3</f>
        <v>4623.6526476496001</v>
      </c>
      <c r="AE16" s="5">
        <f>+SUM(M16:Z16)*$AE$3</f>
        <v>108.79182700352</v>
      </c>
      <c r="AF16" s="5">
        <f>+SUM(M16:Z16)*$AF$3</f>
        <v>27.19795675088</v>
      </c>
      <c r="AG16" s="5">
        <f>+SUM(M16:Z16)*$AG$3</f>
        <v>679.94891877200007</v>
      </c>
      <c r="AH16" s="5">
        <f>+SUM(M16:Z16)*$AH$3</f>
        <v>271.97956750880002</v>
      </c>
      <c r="AI16" s="5">
        <f>+SUM(M16:Z16)*$AI$3</f>
        <v>135.98978375440001</v>
      </c>
      <c r="AJ16" s="5">
        <f>+SUM(M16:Z16)*$AJ$3</f>
        <v>135.98978375440001</v>
      </c>
      <c r="AK16" s="5">
        <f>+SUM(M16:Z16)*$AK$3</f>
        <v>1087.9182700352001</v>
      </c>
      <c r="AL16" s="5">
        <v>2.2799999999999998</v>
      </c>
      <c r="AM16" s="5">
        <v>4.04</v>
      </c>
      <c r="AN16" s="5"/>
      <c r="AO16" s="5">
        <v>22</v>
      </c>
      <c r="AP16" s="5">
        <v>4.1399999999999997</v>
      </c>
      <c r="AQ16" s="5">
        <v>13.5</v>
      </c>
      <c r="AR16" s="5">
        <f>+M16*0.006</f>
        <v>126.40885033920001</v>
      </c>
      <c r="AS16" s="5">
        <f t="shared" si="18"/>
        <v>36753.620680272805</v>
      </c>
      <c r="AU16" s="5">
        <f t="shared" si="19"/>
        <v>36753.620680272805</v>
      </c>
      <c r="AV16" s="26">
        <v>36753.620680272805</v>
      </c>
      <c r="AW16" s="26">
        <f t="shared" si="20"/>
        <v>7090.2466666666669</v>
      </c>
      <c r="AX16" s="36">
        <v>840</v>
      </c>
      <c r="AY16" s="26">
        <f t="shared" si="21"/>
        <v>44683.867346939471</v>
      </c>
      <c r="AZ16" s="24">
        <v>36753.620680272805</v>
      </c>
      <c r="BA16" s="24">
        <f>+SUM(M16:S16)/30*6</f>
        <v>4424.3145157120007</v>
      </c>
      <c r="BB16" s="24">
        <f>SUM(M16:S16)/30*10</f>
        <v>7373.8575261866672</v>
      </c>
      <c r="BC16" s="24">
        <f t="shared" si="22"/>
        <v>48551.792722171471</v>
      </c>
      <c r="BD16" s="26">
        <v>36753.620680272805</v>
      </c>
      <c r="BE16" s="26">
        <v>870</v>
      </c>
      <c r="BF16" s="26">
        <f t="shared" si="23"/>
        <v>37623.620680272805</v>
      </c>
      <c r="BG16" s="24">
        <v>36753.620680272805</v>
      </c>
      <c r="BH16" s="24">
        <v>0</v>
      </c>
      <c r="BI16" s="24">
        <v>840</v>
      </c>
      <c r="BJ16" s="24">
        <f t="shared" si="24"/>
        <v>37593.620680272805</v>
      </c>
      <c r="BK16" s="26">
        <v>36753.620680272805</v>
      </c>
      <c r="BL16" s="26">
        <v>710</v>
      </c>
      <c r="BM16" s="26">
        <f t="shared" si="25"/>
        <v>37463.620680272805</v>
      </c>
      <c r="BN16" s="24">
        <v>36753.620680272805</v>
      </c>
      <c r="BO16" s="24">
        <v>0</v>
      </c>
      <c r="BP16" s="24">
        <f t="shared" si="26"/>
        <v>36753.620680272805</v>
      </c>
      <c r="BQ16" s="26">
        <v>36753.620680272805</v>
      </c>
      <c r="BR16" s="26">
        <f t="shared" si="27"/>
        <v>7373.8575261866672</v>
      </c>
      <c r="BS16" s="26">
        <v>840</v>
      </c>
      <c r="BT16" s="26">
        <f t="shared" si="28"/>
        <v>44967.478206459469</v>
      </c>
      <c r="BU16" s="24">
        <v>36753.620680272805</v>
      </c>
      <c r="BV16" s="24">
        <v>0</v>
      </c>
      <c r="BW16" s="24">
        <f t="shared" si="29"/>
        <v>36753.620680272805</v>
      </c>
      <c r="BX16" s="26">
        <v>36753.620680272805</v>
      </c>
      <c r="BY16" s="26">
        <v>870</v>
      </c>
      <c r="BZ16" s="26">
        <f t="shared" si="30"/>
        <v>37623.620680272805</v>
      </c>
      <c r="CA16" s="24">
        <v>36753.620680272805</v>
      </c>
      <c r="CB16" s="24">
        <v>840</v>
      </c>
      <c r="CC16" s="24">
        <f t="shared" si="31"/>
        <v>37593.620680272805</v>
      </c>
      <c r="CD16" s="26">
        <v>36753.620680272805</v>
      </c>
      <c r="CE16" s="26">
        <f>+SUM(M16:S16)/30*30</f>
        <v>22121.572578560001</v>
      </c>
      <c r="CF16" s="26">
        <v>555</v>
      </c>
      <c r="CG16" s="26">
        <f>+Y16/30*50</f>
        <v>0</v>
      </c>
      <c r="CH16" s="26">
        <f t="shared" si="32"/>
        <v>59430.193258832805</v>
      </c>
      <c r="CI16" s="24">
        <v>36753.620680272805</v>
      </c>
      <c r="CJ16" s="24">
        <f t="shared" si="33"/>
        <v>7373.8575261866672</v>
      </c>
      <c r="CK16" s="24">
        <f t="shared" si="34"/>
        <v>7373.8575261866672</v>
      </c>
      <c r="CL16" s="24">
        <v>0</v>
      </c>
      <c r="CM16" s="23">
        <f t="shared" si="35"/>
        <v>51501.335732646134</v>
      </c>
    </row>
    <row r="17" spans="1:91" s="2" customFormat="1" x14ac:dyDescent="0.25">
      <c r="A17" s="2">
        <v>100918</v>
      </c>
      <c r="B17" s="3">
        <v>3</v>
      </c>
      <c r="C17" s="2">
        <v>29002</v>
      </c>
      <c r="D17" s="2" t="s">
        <v>140</v>
      </c>
      <c r="E17" s="2" t="s">
        <v>22</v>
      </c>
      <c r="F17" s="2" t="s">
        <v>23</v>
      </c>
      <c r="G17" s="2" t="s">
        <v>141</v>
      </c>
      <c r="H17" s="2">
        <v>15145.83</v>
      </c>
      <c r="I17" s="2">
        <v>0</v>
      </c>
      <c r="J17" s="9">
        <v>43160</v>
      </c>
      <c r="K17" s="2" t="s">
        <v>73</v>
      </c>
      <c r="L17" s="2" t="s">
        <v>46</v>
      </c>
      <c r="M17" s="5">
        <v>15751.6617128</v>
      </c>
      <c r="N17" s="5">
        <v>0</v>
      </c>
      <c r="O17" s="20">
        <v>0</v>
      </c>
      <c r="P17" s="5">
        <v>0</v>
      </c>
      <c r="Q17" s="5">
        <v>0</v>
      </c>
      <c r="R17" s="5">
        <v>0</v>
      </c>
      <c r="S17" s="5">
        <v>0</v>
      </c>
      <c r="T17" s="5">
        <v>714.48</v>
      </c>
      <c r="U17" s="5">
        <v>652.70000000000005</v>
      </c>
      <c r="V17" s="5">
        <v>1260</v>
      </c>
      <c r="W17" s="5">
        <v>1575.1661712800001</v>
      </c>
      <c r="X17" s="5">
        <v>342.39</v>
      </c>
      <c r="Y17" s="5">
        <v>0</v>
      </c>
      <c r="Z17" s="5">
        <v>0</v>
      </c>
      <c r="AA17" s="5">
        <v>0</v>
      </c>
      <c r="AB17" s="5">
        <v>0</v>
      </c>
      <c r="AC17" s="5">
        <f>+SUM(M17:Z17)*$AC$3</f>
        <v>1725.1938201468001</v>
      </c>
      <c r="AD17" s="5">
        <f>+SUM(M17:Z17)*$AD$3</f>
        <v>3450.3876402936003</v>
      </c>
      <c r="AE17" s="5">
        <f>+SUM(M17:Z17)*$AE$3</f>
        <v>81.185591536320004</v>
      </c>
      <c r="AF17" s="5">
        <f>+SUM(M17:Z17)*$AF$3</f>
        <v>20.296397884080001</v>
      </c>
      <c r="AG17" s="5">
        <f>+SUM(M17:Z17)*$AG$3</f>
        <v>507.40994710200005</v>
      </c>
      <c r="AH17" s="5">
        <f>+SUM(M17:Z17)*$AH$3</f>
        <v>202.96397884080002</v>
      </c>
      <c r="AI17" s="5">
        <f>+SUM(M17:Z17)*$AI$3</f>
        <v>101.48198942040001</v>
      </c>
      <c r="AJ17" s="5">
        <f>+SUM(M17:Z17)*$AJ$3</f>
        <v>101.48198942040001</v>
      </c>
      <c r="AK17" s="5">
        <f>+SUM(M17:Z17)*$AK$3</f>
        <v>811.8559153632001</v>
      </c>
      <c r="AL17" s="5">
        <v>2.2799999999999998</v>
      </c>
      <c r="AM17" s="5">
        <v>4.04</v>
      </c>
      <c r="AN17" s="5"/>
      <c r="AO17" s="5">
        <v>22</v>
      </c>
      <c r="AP17" s="5">
        <v>4.1399999999999997</v>
      </c>
      <c r="AQ17" s="5">
        <v>13.5</v>
      </c>
      <c r="AR17" s="5">
        <f>+M17*0.006</f>
        <v>94.509970276800004</v>
      </c>
      <c r="AS17" s="5">
        <f t="shared" si="18"/>
        <v>27439.125124364404</v>
      </c>
      <c r="AU17" s="5">
        <f t="shared" si="19"/>
        <v>27439.125124364404</v>
      </c>
      <c r="AV17" s="26">
        <v>27439.125124364404</v>
      </c>
      <c r="AW17" s="26">
        <f t="shared" si="20"/>
        <v>5048.6099999999997</v>
      </c>
      <c r="AX17" s="36">
        <v>840</v>
      </c>
      <c r="AY17" s="26">
        <f t="shared" si="21"/>
        <v>33327.735124364408</v>
      </c>
      <c r="AZ17" s="24">
        <v>27439.125124364404</v>
      </c>
      <c r="BA17" s="24">
        <f>+SUM(M17:S17)/30*6</f>
        <v>3150.3323425600001</v>
      </c>
      <c r="BB17" s="24">
        <f>SUM(M17:S17)/30*10</f>
        <v>5250.5539042666669</v>
      </c>
      <c r="BC17" s="24">
        <f t="shared" si="22"/>
        <v>35840.011371191067</v>
      </c>
      <c r="BD17" s="26">
        <v>27439.125124364404</v>
      </c>
      <c r="BE17" s="26">
        <v>870</v>
      </c>
      <c r="BF17" s="26">
        <f t="shared" si="23"/>
        <v>28309.125124364404</v>
      </c>
      <c r="BG17" s="24">
        <v>27439.125124364404</v>
      </c>
      <c r="BH17" s="24">
        <v>0</v>
      </c>
      <c r="BI17" s="24">
        <v>840</v>
      </c>
      <c r="BJ17" s="24">
        <f t="shared" si="24"/>
        <v>28279.125124364404</v>
      </c>
      <c r="BK17" s="26">
        <v>27439.125124364404</v>
      </c>
      <c r="BL17" s="26">
        <v>710</v>
      </c>
      <c r="BM17" s="26">
        <f t="shared" si="25"/>
        <v>28149.125124364404</v>
      </c>
      <c r="BN17" s="24">
        <v>27439.125124364404</v>
      </c>
      <c r="BO17" s="24">
        <v>0</v>
      </c>
      <c r="BP17" s="24">
        <f t="shared" si="26"/>
        <v>27439.125124364404</v>
      </c>
      <c r="BQ17" s="26">
        <v>27439.125124364404</v>
      </c>
      <c r="BR17" s="26">
        <f t="shared" si="27"/>
        <v>5250.5539042666669</v>
      </c>
      <c r="BS17" s="26">
        <v>840</v>
      </c>
      <c r="BT17" s="26">
        <f t="shared" si="28"/>
        <v>33529.679028631072</v>
      </c>
      <c r="BU17" s="24">
        <v>27439.125124364404</v>
      </c>
      <c r="BV17" s="24">
        <v>0</v>
      </c>
      <c r="BW17" s="24">
        <f t="shared" si="29"/>
        <v>27439.125124364404</v>
      </c>
      <c r="BX17" s="26">
        <v>27439.125124364404</v>
      </c>
      <c r="BY17" s="26">
        <v>870</v>
      </c>
      <c r="BZ17" s="26">
        <f t="shared" si="30"/>
        <v>28309.125124364404</v>
      </c>
      <c r="CA17" s="24">
        <v>27439.125124364404</v>
      </c>
      <c r="CB17" s="24">
        <v>840</v>
      </c>
      <c r="CC17" s="24">
        <f t="shared" si="31"/>
        <v>28279.125124364404</v>
      </c>
      <c r="CD17" s="26">
        <v>27439.125124364404</v>
      </c>
      <c r="CE17" s="26">
        <f>+SUM(M17:S17)/30*30</f>
        <v>15751.6617128</v>
      </c>
      <c r="CF17" s="26">
        <v>555</v>
      </c>
      <c r="CG17" s="26">
        <f>+Y17/30*50</f>
        <v>0</v>
      </c>
      <c r="CH17" s="26">
        <f t="shared" si="32"/>
        <v>43745.7868371644</v>
      </c>
      <c r="CI17" s="24">
        <v>27439.125124364404</v>
      </c>
      <c r="CJ17" s="24">
        <f t="shared" si="33"/>
        <v>5250.5539042666669</v>
      </c>
      <c r="CK17" s="24">
        <f t="shared" si="34"/>
        <v>5250.5539042666669</v>
      </c>
      <c r="CL17" s="24">
        <v>0</v>
      </c>
      <c r="CM17" s="23">
        <f t="shared" si="35"/>
        <v>37940.232932897736</v>
      </c>
    </row>
    <row r="18" spans="1:91" s="2" customFormat="1" x14ac:dyDescent="0.25">
      <c r="A18" s="2">
        <v>97742</v>
      </c>
      <c r="B18" s="3">
        <v>3</v>
      </c>
      <c r="C18" s="2">
        <v>28967</v>
      </c>
      <c r="D18" s="2" t="s">
        <v>102</v>
      </c>
      <c r="E18" s="2" t="s">
        <v>22</v>
      </c>
      <c r="F18" s="2" t="s">
        <v>14</v>
      </c>
      <c r="G18" s="2" t="s">
        <v>85</v>
      </c>
      <c r="H18" s="2">
        <v>29072.74</v>
      </c>
      <c r="I18" s="2">
        <v>0</v>
      </c>
      <c r="J18" s="9">
        <v>42821</v>
      </c>
      <c r="K18" s="2" t="s">
        <v>86</v>
      </c>
      <c r="L18" s="2" t="s">
        <v>103</v>
      </c>
      <c r="M18" s="5">
        <v>29072.742859999998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12507.26</v>
      </c>
      <c r="AA18" s="5">
        <v>0</v>
      </c>
      <c r="AB18" s="5">
        <v>0</v>
      </c>
      <c r="AC18" s="5">
        <f>+(SUM(M18:Y18)+(Z18/4))*$AC$3</f>
        <v>2736.9624180999999</v>
      </c>
      <c r="AD18" s="5">
        <f>+(SUM(M18:Y18)+(Z18/4))*$AD$3</f>
        <v>5473.9248361999998</v>
      </c>
      <c r="AE18" s="5">
        <f>+(SUM(M18:Y18)+(Z18/4))*$AE$3</f>
        <v>128.79823144</v>
      </c>
      <c r="AF18" s="5">
        <f>+(SUM(M18:Y18)+(Z18/4))*$AF$3</f>
        <v>32.199557859999999</v>
      </c>
      <c r="AG18" s="5">
        <f>+(SUM(M18:Y18)+(Z18/4))*$AG$3</f>
        <v>804.9889465</v>
      </c>
      <c r="AH18" s="5">
        <f>+(SUM(M18:Y18)+(Z18/4))*$AH$3</f>
        <v>321.99557859999999</v>
      </c>
      <c r="AI18" s="5">
        <f>+(SUM(M18:Y18)+(Z18/4))*$AI$3</f>
        <v>160.99778929999999</v>
      </c>
      <c r="AJ18" s="5">
        <f>+(SUM(M18:Y18)+(Z18/4))*$AJ$3</f>
        <v>160.99778929999999</v>
      </c>
      <c r="AK18" s="5">
        <f>+(SUM(M18:Y18)+(Z18/4))*$AK$3</f>
        <v>1287.9823144</v>
      </c>
      <c r="AL18" s="5">
        <v>2.2799999999999998</v>
      </c>
      <c r="AM18" s="5">
        <v>4.04</v>
      </c>
      <c r="AN18" s="5"/>
      <c r="AO18" s="5">
        <v>22</v>
      </c>
      <c r="AP18" s="5">
        <v>4.1399999999999997</v>
      </c>
      <c r="AQ18" s="5"/>
      <c r="AR18" s="5"/>
      <c r="AS18" s="5">
        <f t="shared" si="18"/>
        <v>52721.31032170001</v>
      </c>
      <c r="AT18" s="2">
        <v>9800</v>
      </c>
      <c r="AU18" s="5">
        <f t="shared" si="19"/>
        <v>62521.31032170001</v>
      </c>
      <c r="AV18" s="26">
        <v>62521.31032170001</v>
      </c>
      <c r="AW18" s="26">
        <f t="shared" si="20"/>
        <v>9690.9133333333339</v>
      </c>
      <c r="AX18" s="36">
        <v>0</v>
      </c>
      <c r="AY18" s="26">
        <f t="shared" si="21"/>
        <v>72212.223655033347</v>
      </c>
      <c r="AZ18" s="24">
        <v>62521.31032170001</v>
      </c>
      <c r="BA18" s="24">
        <v>0</v>
      </c>
      <c r="BB18" s="24">
        <v>0</v>
      </c>
      <c r="BC18" s="24">
        <f t="shared" si="22"/>
        <v>62521.31032170001</v>
      </c>
      <c r="BD18" s="26">
        <v>62521.31032170001</v>
      </c>
      <c r="BE18" s="26">
        <v>0</v>
      </c>
      <c r="BF18" s="26">
        <f t="shared" si="23"/>
        <v>62521.31032170001</v>
      </c>
      <c r="BG18" s="24">
        <v>62521.31032170001</v>
      </c>
      <c r="BH18" s="24">
        <v>0</v>
      </c>
      <c r="BI18" s="24">
        <v>0</v>
      </c>
      <c r="BJ18" s="24">
        <f t="shared" si="24"/>
        <v>62521.31032170001</v>
      </c>
      <c r="BK18" s="26">
        <v>62521.31032170001</v>
      </c>
      <c r="BL18" s="26">
        <v>0</v>
      </c>
      <c r="BM18" s="26">
        <f t="shared" si="25"/>
        <v>62521.31032170001</v>
      </c>
      <c r="BN18" s="24">
        <v>62521.31032170001</v>
      </c>
      <c r="BO18" s="24">
        <v>0</v>
      </c>
      <c r="BP18" s="24">
        <f t="shared" si="26"/>
        <v>62521.31032170001</v>
      </c>
      <c r="BQ18" s="26">
        <v>62521.31032170001</v>
      </c>
      <c r="BR18" s="26">
        <f t="shared" si="27"/>
        <v>9690.9142866666662</v>
      </c>
      <c r="BS18" s="26">
        <v>0</v>
      </c>
      <c r="BT18" s="26">
        <f t="shared" si="28"/>
        <v>72212.224608366669</v>
      </c>
      <c r="BU18" s="24">
        <v>62521.31032170001</v>
      </c>
      <c r="BV18" s="24">
        <v>0</v>
      </c>
      <c r="BW18" s="24">
        <f t="shared" si="29"/>
        <v>62521.31032170001</v>
      </c>
      <c r="BX18" s="26">
        <v>62521.31032170001</v>
      </c>
      <c r="BY18" s="26">
        <v>0</v>
      </c>
      <c r="BZ18" s="26">
        <f t="shared" si="30"/>
        <v>62521.31032170001</v>
      </c>
      <c r="CA18" s="24">
        <v>62521.31032170001</v>
      </c>
      <c r="CB18" s="24">
        <v>0</v>
      </c>
      <c r="CC18" s="24">
        <f t="shared" si="31"/>
        <v>62521.31032170001</v>
      </c>
      <c r="CD18" s="26">
        <v>62521.31032170001</v>
      </c>
      <c r="CE18" s="26">
        <f>+((SUM(M18:S18)/30*30)+(Z18/30*50))</f>
        <v>49918.176193333333</v>
      </c>
      <c r="CF18" s="26">
        <v>0</v>
      </c>
      <c r="CG18" s="26">
        <f>+AT18/30*50</f>
        <v>16333.333333333334</v>
      </c>
      <c r="CH18" s="26">
        <f t="shared" si="32"/>
        <v>128772.81984836668</v>
      </c>
      <c r="CI18" s="24">
        <v>62521.31032170001</v>
      </c>
      <c r="CJ18" s="24">
        <f t="shared" si="33"/>
        <v>9690.9142866666662</v>
      </c>
      <c r="CK18" s="24">
        <f t="shared" si="34"/>
        <v>9690.9142866666662</v>
      </c>
      <c r="CL18" s="24">
        <v>0</v>
      </c>
      <c r="CM18" s="23">
        <f t="shared" si="35"/>
        <v>81903.138895033335</v>
      </c>
    </row>
    <row r="19" spans="1:91" s="2" customFormat="1" x14ac:dyDescent="0.25">
      <c r="A19" s="2">
        <v>94296</v>
      </c>
      <c r="B19" s="3">
        <v>3</v>
      </c>
      <c r="C19" s="2">
        <v>28981</v>
      </c>
      <c r="D19" s="2" t="s">
        <v>124</v>
      </c>
      <c r="E19" s="2" t="s">
        <v>22</v>
      </c>
      <c r="F19" s="2" t="s">
        <v>14</v>
      </c>
      <c r="G19" s="2" t="s">
        <v>113</v>
      </c>
      <c r="H19" s="2">
        <v>25395.03</v>
      </c>
      <c r="I19" s="2">
        <v>0</v>
      </c>
      <c r="J19" s="9">
        <v>42269</v>
      </c>
      <c r="K19" s="2" t="s">
        <v>114</v>
      </c>
      <c r="L19" s="2" t="s">
        <v>125</v>
      </c>
      <c r="M19" s="5">
        <v>25395.028579999998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5950</v>
      </c>
      <c r="Z19" s="5">
        <v>0</v>
      </c>
      <c r="AA19" s="5">
        <v>0</v>
      </c>
      <c r="AB19" s="5">
        <v>0</v>
      </c>
      <c r="AC19" s="5">
        <f>+(SUM(M19:Y19)+(Z19/4))*$AC$3</f>
        <v>2664.3274292999999</v>
      </c>
      <c r="AD19" s="5">
        <f>+(SUM(M19:Y19)+(Z19/4))*$AD$3</f>
        <v>5328.6548585999999</v>
      </c>
      <c r="AE19" s="5">
        <f>+(SUM(M19:Y19)+(Z19/4))*$AE$3</f>
        <v>125.38011431999999</v>
      </c>
      <c r="AF19" s="5">
        <f>+(SUM(M19:Y19)+(Z19/4))*$AF$3</f>
        <v>31.345028579999997</v>
      </c>
      <c r="AG19" s="5">
        <f>+(SUM(M19:Y19)+(Z19/4))*$AG$3</f>
        <v>783.62571449999996</v>
      </c>
      <c r="AH19" s="5">
        <f>+(SUM(M19:Y19)+(Z19/4))*$AH$3</f>
        <v>313.45028580000002</v>
      </c>
      <c r="AI19" s="5">
        <f>+(SUM(M19:Y19)+(Z19/4))*$AI$3</f>
        <v>156.72514290000001</v>
      </c>
      <c r="AJ19" s="5">
        <f>+(SUM(M19:Y19)+(Z19/4))*$AJ$3</f>
        <v>156.72514290000001</v>
      </c>
      <c r="AK19" s="5">
        <f>+(SUM(M19:Y19)+(Z19/4))*$AK$3</f>
        <v>1253.8011432000001</v>
      </c>
      <c r="AL19" s="5">
        <v>2.2799999999999998</v>
      </c>
      <c r="AM19" s="5">
        <v>4.04</v>
      </c>
      <c r="AN19" s="5">
        <v>1846</v>
      </c>
      <c r="AO19" s="5">
        <v>22</v>
      </c>
      <c r="AP19" s="5">
        <v>4.1399999999999997</v>
      </c>
      <c r="AQ19" s="5"/>
      <c r="AR19" s="5"/>
      <c r="AS19" s="5">
        <f t="shared" si="18"/>
        <v>44037.523440099998</v>
      </c>
      <c r="AU19" s="5">
        <f t="shared" si="19"/>
        <v>44037.523440099998</v>
      </c>
      <c r="AV19" s="26">
        <v>44037.523440099998</v>
      </c>
      <c r="AW19" s="26">
        <f t="shared" si="20"/>
        <v>8465.01</v>
      </c>
      <c r="AX19" s="36">
        <v>0</v>
      </c>
      <c r="AY19" s="26">
        <f t="shared" si="21"/>
        <v>52502.5334401</v>
      </c>
      <c r="AZ19" s="24">
        <v>44037.523440099998</v>
      </c>
      <c r="BA19" s="24">
        <v>0</v>
      </c>
      <c r="BB19" s="24">
        <v>0</v>
      </c>
      <c r="BC19" s="24">
        <f t="shared" si="22"/>
        <v>44037.523440099998</v>
      </c>
      <c r="BD19" s="26">
        <v>44037.523440099998</v>
      </c>
      <c r="BE19" s="26">
        <v>0</v>
      </c>
      <c r="BF19" s="26">
        <f t="shared" si="23"/>
        <v>44037.523440099998</v>
      </c>
      <c r="BG19" s="24">
        <v>44037.523440099998</v>
      </c>
      <c r="BH19" s="24">
        <v>0</v>
      </c>
      <c r="BI19" s="24">
        <v>0</v>
      </c>
      <c r="BJ19" s="24">
        <f t="shared" si="24"/>
        <v>44037.523440099998</v>
      </c>
      <c r="BK19" s="26">
        <v>44037.523440099998</v>
      </c>
      <c r="BL19" s="26">
        <v>0</v>
      </c>
      <c r="BM19" s="26">
        <f t="shared" si="25"/>
        <v>44037.523440099998</v>
      </c>
      <c r="BN19" s="24">
        <v>44037.523440099998</v>
      </c>
      <c r="BO19" s="24">
        <v>0</v>
      </c>
      <c r="BP19" s="24">
        <f t="shared" si="26"/>
        <v>44037.523440099998</v>
      </c>
      <c r="BQ19" s="26">
        <v>44037.523440099998</v>
      </c>
      <c r="BR19" s="26">
        <f t="shared" si="27"/>
        <v>8465.0095266666667</v>
      </c>
      <c r="BS19" s="26">
        <v>0</v>
      </c>
      <c r="BT19" s="26">
        <f t="shared" si="28"/>
        <v>52502.532966766667</v>
      </c>
      <c r="BU19" s="24">
        <v>44037.523440099998</v>
      </c>
      <c r="BV19" s="24">
        <v>0</v>
      </c>
      <c r="BW19" s="24">
        <f t="shared" si="29"/>
        <v>44037.523440099998</v>
      </c>
      <c r="BX19" s="26">
        <v>44037.523440099998</v>
      </c>
      <c r="BY19" s="26">
        <v>0</v>
      </c>
      <c r="BZ19" s="26">
        <f t="shared" si="30"/>
        <v>44037.523440099998</v>
      </c>
      <c r="CA19" s="24">
        <v>44037.523440099998</v>
      </c>
      <c r="CB19" s="24">
        <v>0</v>
      </c>
      <c r="CC19" s="24">
        <f t="shared" si="31"/>
        <v>44037.523440099998</v>
      </c>
      <c r="CD19" s="26">
        <v>44037.523440099998</v>
      </c>
      <c r="CE19" s="26">
        <f>+((SUM(M19:S19)/30*30)+(Z19/30*50))</f>
        <v>25395.028579999998</v>
      </c>
      <c r="CF19" s="26">
        <v>0</v>
      </c>
      <c r="CG19" s="26">
        <f>+AT19/30*50</f>
        <v>0</v>
      </c>
      <c r="CH19" s="26">
        <f t="shared" si="32"/>
        <v>69432.552020100004</v>
      </c>
      <c r="CI19" s="24">
        <v>44037.523440099998</v>
      </c>
      <c r="CJ19" s="24">
        <f t="shared" si="33"/>
        <v>8465.0095266666667</v>
      </c>
      <c r="CK19" s="24">
        <f t="shared" si="34"/>
        <v>8465.0095266666667</v>
      </c>
      <c r="CL19" s="24">
        <v>0</v>
      </c>
      <c r="CM19" s="23">
        <f t="shared" si="35"/>
        <v>60967.542493433335</v>
      </c>
    </row>
    <row r="20" spans="1:91" s="2" customFormat="1" x14ac:dyDescent="0.25">
      <c r="A20" s="2">
        <v>101079</v>
      </c>
      <c r="B20" s="3">
        <v>3</v>
      </c>
      <c r="C20" s="2">
        <v>29003</v>
      </c>
      <c r="D20" s="2" t="s">
        <v>142</v>
      </c>
      <c r="E20" s="2" t="s">
        <v>22</v>
      </c>
      <c r="F20" s="2" t="s">
        <v>14</v>
      </c>
      <c r="G20" s="2" t="s">
        <v>15</v>
      </c>
      <c r="H20" s="2">
        <v>17702.34</v>
      </c>
      <c r="I20" s="2">
        <v>0</v>
      </c>
      <c r="J20" s="9">
        <v>43255</v>
      </c>
      <c r="K20" s="2" t="s">
        <v>16</v>
      </c>
      <c r="L20" s="2" t="s">
        <v>143</v>
      </c>
      <c r="M20" s="5">
        <v>17702.342855999999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f>+(SUM(M20:Y20)+(Z20/4))*$AC$3</f>
        <v>1504.6991427600001</v>
      </c>
      <c r="AD20" s="5">
        <f>+(SUM(M20:Y20)+(Z20/4))*$AD$3</f>
        <v>3009.3982855200002</v>
      </c>
      <c r="AE20" s="5">
        <f>+(SUM(M20:Y20)+(Z20/4))*$AE$3</f>
        <v>70.809371424000005</v>
      </c>
      <c r="AF20" s="5">
        <f>+(SUM(M20:Y20)+(Z20/4))*$AF$3</f>
        <v>17.702342856000001</v>
      </c>
      <c r="AG20" s="5">
        <f>+(SUM(M20:Y20)+(Z20/4))*$AG$3</f>
        <v>442.55857140000001</v>
      </c>
      <c r="AH20" s="5">
        <f>+(SUM(M20:Y20)+(Z20/4))*$AH$3</f>
        <v>177.02342855999999</v>
      </c>
      <c r="AI20" s="5">
        <f>+(SUM(M20:Y20)+(Z20/4))*$AI$3</f>
        <v>88.511714279999993</v>
      </c>
      <c r="AJ20" s="5">
        <f>+(SUM(M20:Y20)+(Z20/4))*$AJ$3</f>
        <v>88.511714279999993</v>
      </c>
      <c r="AK20" s="5">
        <f>+(SUM(M20:Y20)+(Z20/4))*$AK$3</f>
        <v>708.09371423999994</v>
      </c>
      <c r="AL20" s="5">
        <v>2.2799999999999998</v>
      </c>
      <c r="AM20" s="5">
        <v>4.04</v>
      </c>
      <c r="AN20" s="5"/>
      <c r="AO20" s="5">
        <v>22</v>
      </c>
      <c r="AP20" s="5">
        <v>4.1399999999999997</v>
      </c>
      <c r="AQ20" s="5"/>
      <c r="AR20" s="5"/>
      <c r="AS20" s="5">
        <f t="shared" si="18"/>
        <v>23842.111141320001</v>
      </c>
      <c r="AU20" s="5">
        <f t="shared" si="19"/>
        <v>23842.111141320001</v>
      </c>
      <c r="AV20" s="26">
        <v>23842.111141320001</v>
      </c>
      <c r="AW20" s="26">
        <f t="shared" si="20"/>
        <v>5900.78</v>
      </c>
      <c r="AX20" s="36">
        <v>0</v>
      </c>
      <c r="AY20" s="26">
        <f t="shared" si="21"/>
        <v>29742.89114132</v>
      </c>
      <c r="AZ20" s="24">
        <v>23842.111141320001</v>
      </c>
      <c r="BA20" s="24">
        <v>0</v>
      </c>
      <c r="BB20" s="24">
        <v>0</v>
      </c>
      <c r="BC20" s="24">
        <f t="shared" si="22"/>
        <v>23842.111141320001</v>
      </c>
      <c r="BD20" s="26">
        <v>23842.111141320001</v>
      </c>
      <c r="BE20" s="26">
        <v>0</v>
      </c>
      <c r="BF20" s="26">
        <f t="shared" si="23"/>
        <v>23842.111141320001</v>
      </c>
      <c r="BG20" s="24">
        <v>23842.111141320001</v>
      </c>
      <c r="BH20" s="24">
        <v>0</v>
      </c>
      <c r="BI20" s="24">
        <v>0</v>
      </c>
      <c r="BJ20" s="24">
        <f t="shared" si="24"/>
        <v>23842.111141320001</v>
      </c>
      <c r="BK20" s="26">
        <v>23842.111141320001</v>
      </c>
      <c r="BL20" s="26">
        <v>0</v>
      </c>
      <c r="BM20" s="26">
        <f t="shared" si="25"/>
        <v>23842.111141320001</v>
      </c>
      <c r="BN20" s="24">
        <v>23842.111141320001</v>
      </c>
      <c r="BO20" s="24">
        <v>0</v>
      </c>
      <c r="BP20" s="24">
        <f t="shared" si="26"/>
        <v>23842.111141320001</v>
      </c>
      <c r="BQ20" s="26">
        <v>23842.111141320001</v>
      </c>
      <c r="BR20" s="26">
        <f t="shared" si="27"/>
        <v>5900.7809520000001</v>
      </c>
      <c r="BS20" s="26">
        <v>0</v>
      </c>
      <c r="BT20" s="26">
        <f t="shared" si="28"/>
        <v>29742.892093320002</v>
      </c>
      <c r="BU20" s="24">
        <v>23842.111141320001</v>
      </c>
      <c r="BV20" s="24">
        <v>0</v>
      </c>
      <c r="BW20" s="24">
        <f t="shared" si="29"/>
        <v>23842.111141320001</v>
      </c>
      <c r="BX20" s="26">
        <v>23842.111141320001</v>
      </c>
      <c r="BY20" s="26">
        <v>0</v>
      </c>
      <c r="BZ20" s="26">
        <f t="shared" si="30"/>
        <v>23842.111141320001</v>
      </c>
      <c r="CA20" s="24">
        <v>23842.111141320001</v>
      </c>
      <c r="CB20" s="24">
        <v>0</v>
      </c>
      <c r="CC20" s="24">
        <f t="shared" si="31"/>
        <v>23842.111141320001</v>
      </c>
      <c r="CD20" s="26">
        <v>23842.111141320001</v>
      </c>
      <c r="CE20" s="26">
        <f>+((SUM(M20:S20)/30*30)+(Z20/30*50))</f>
        <v>17702.342855999999</v>
      </c>
      <c r="CF20" s="26">
        <v>0</v>
      </c>
      <c r="CG20" s="26">
        <f>+AT20/30*50</f>
        <v>0</v>
      </c>
      <c r="CH20" s="26">
        <f t="shared" si="32"/>
        <v>41544.453997320001</v>
      </c>
      <c r="CI20" s="24">
        <v>23842.111141320001</v>
      </c>
      <c r="CJ20" s="24">
        <f t="shared" si="33"/>
        <v>5900.7809520000001</v>
      </c>
      <c r="CK20" s="24">
        <f t="shared" si="34"/>
        <v>5900.7809520000001</v>
      </c>
      <c r="CL20" s="24">
        <v>0</v>
      </c>
      <c r="CM20" s="23">
        <f t="shared" si="35"/>
        <v>35643.67304532</v>
      </c>
    </row>
    <row r="21" spans="1:91" s="2" customFormat="1" x14ac:dyDescent="0.25">
      <c r="A21" s="2">
        <v>94279</v>
      </c>
      <c r="B21" s="3">
        <v>4</v>
      </c>
      <c r="C21" s="2">
        <v>28944</v>
      </c>
      <c r="D21" s="2" t="s">
        <v>88</v>
      </c>
      <c r="E21" s="2" t="s">
        <v>89</v>
      </c>
      <c r="F21" s="2" t="s">
        <v>23</v>
      </c>
      <c r="G21" s="2" t="s">
        <v>72</v>
      </c>
      <c r="H21" s="2">
        <v>13737.66</v>
      </c>
      <c r="I21" s="2">
        <v>686.86</v>
      </c>
      <c r="J21" s="9">
        <v>41349</v>
      </c>
      <c r="K21" s="2" t="s">
        <v>73</v>
      </c>
      <c r="L21" s="2" t="s">
        <v>90</v>
      </c>
      <c r="M21" s="5">
        <v>14287.163427680001</v>
      </c>
      <c r="N21" s="5">
        <v>714.33142767999993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714.48</v>
      </c>
      <c r="U21" s="5">
        <v>652.70000000000005</v>
      </c>
      <c r="V21" s="5">
        <v>1260</v>
      </c>
      <c r="W21" s="5">
        <v>0</v>
      </c>
      <c r="X21" s="5">
        <v>342.39</v>
      </c>
      <c r="Y21" s="5">
        <v>0</v>
      </c>
      <c r="Z21" s="5">
        <v>0</v>
      </c>
      <c r="AA21" s="5">
        <v>0</v>
      </c>
      <c r="AB21" s="5">
        <v>0</v>
      </c>
      <c r="AC21" s="5">
        <f>+SUM(M21:Z21)*$AC$3</f>
        <v>1527.5405127056001</v>
      </c>
      <c r="AD21" s="5">
        <f>+SUM(M21:Z21)*$AD$3</f>
        <v>3055.0810254112002</v>
      </c>
      <c r="AE21" s="5">
        <f>+SUM(M21:Z21)*$AE$3</f>
        <v>71.884259421440007</v>
      </c>
      <c r="AF21" s="5">
        <f>+SUM(M21:Z21)*$AF$3</f>
        <v>17.971064855360002</v>
      </c>
      <c r="AG21" s="5">
        <f>+SUM(M21:Z21)*$AG$3</f>
        <v>449.27662138400001</v>
      </c>
      <c r="AH21" s="5">
        <f>+SUM(M21:Z21)*$AH$3</f>
        <v>179.71064855360001</v>
      </c>
      <c r="AI21" s="5">
        <f>+SUM(M21:Z21)*$AI$3</f>
        <v>89.855324276800005</v>
      </c>
      <c r="AJ21" s="5">
        <f>+SUM(M21:Z21)*$AJ$3</f>
        <v>89.855324276800005</v>
      </c>
      <c r="AK21" s="5">
        <f>+SUM(M21:Z21)*$AK$3</f>
        <v>718.84259421440004</v>
      </c>
      <c r="AL21" s="5">
        <v>2.2799999999999998</v>
      </c>
      <c r="AM21" s="5">
        <v>4.04</v>
      </c>
      <c r="AN21" s="5"/>
      <c r="AO21" s="5">
        <v>22</v>
      </c>
      <c r="AP21" s="5">
        <v>4.1399999999999997</v>
      </c>
      <c r="AQ21" s="5">
        <v>13.5</v>
      </c>
      <c r="AR21" s="5">
        <f>+M21*0.006</f>
        <v>85.722980566080011</v>
      </c>
      <c r="AS21" s="5">
        <f>SUM(M21:AR21)</f>
        <v>24302.765211025275</v>
      </c>
      <c r="AU21" s="5">
        <f>+AS21+AT21</f>
        <v>24302.765211025275</v>
      </c>
      <c r="AV21" s="26">
        <v>24302.765211025275</v>
      </c>
      <c r="AW21" s="26">
        <f>+SUM(H21:I21)/30*10</f>
        <v>4808.1733333333332</v>
      </c>
      <c r="AX21" s="36">
        <v>840</v>
      </c>
      <c r="AY21" s="26">
        <f>+AV21+AW21+AX21</f>
        <v>29950.938544358607</v>
      </c>
      <c r="AZ21" s="24">
        <v>24302.765211025275</v>
      </c>
      <c r="BA21" s="24">
        <f>+SUM(M21:S21)/30*6</f>
        <v>3000.2989710720003</v>
      </c>
      <c r="BB21" s="24">
        <f>SUM(M21:S21)/30*10</f>
        <v>5000.4982851200002</v>
      </c>
      <c r="BC21" s="24">
        <f>+AZ21+BA21+BB21</f>
        <v>32303.562467217274</v>
      </c>
      <c r="BD21" s="26">
        <v>24302.765211025275</v>
      </c>
      <c r="BE21" s="26">
        <v>870</v>
      </c>
      <c r="BF21" s="26">
        <f>+BD21+BE21</f>
        <v>25172.765211025275</v>
      </c>
      <c r="BG21" s="24">
        <v>24302.765211025275</v>
      </c>
      <c r="BH21" s="24">
        <v>1150</v>
      </c>
      <c r="BI21" s="24">
        <v>840</v>
      </c>
      <c r="BJ21" s="24">
        <f>+BG21+BH21+BI21</f>
        <v>26292.765211025275</v>
      </c>
      <c r="BK21" s="26">
        <v>24302.765211025275</v>
      </c>
      <c r="BL21" s="26">
        <v>710</v>
      </c>
      <c r="BM21" s="26">
        <f>+BK21+BL21</f>
        <v>25012.765211025275</v>
      </c>
      <c r="BN21" s="24">
        <v>24302.765211025275</v>
      </c>
      <c r="BO21" s="24">
        <v>0</v>
      </c>
      <c r="BP21" s="24">
        <f>+BN21+BO21</f>
        <v>24302.765211025275</v>
      </c>
      <c r="BQ21" s="26">
        <v>24302.765211025275</v>
      </c>
      <c r="BR21" s="26">
        <f>+SUM(M21:S21)/30*10</f>
        <v>5000.4982851200002</v>
      </c>
      <c r="BS21" s="26">
        <v>840</v>
      </c>
      <c r="BT21" s="26">
        <f>+BQ21+BR21+BS21</f>
        <v>30143.263496145275</v>
      </c>
      <c r="BU21" s="24">
        <v>24302.765211025275</v>
      </c>
      <c r="BV21" s="24">
        <v>1260</v>
      </c>
      <c r="BW21" s="24">
        <f>+BU21+BV21</f>
        <v>25562.765211025275</v>
      </c>
      <c r="BX21" s="26">
        <v>24302.765211025275</v>
      </c>
      <c r="BY21" s="26">
        <v>870</v>
      </c>
      <c r="BZ21" s="26">
        <f>+BX21+BY21</f>
        <v>25172.765211025275</v>
      </c>
      <c r="CA21" s="24">
        <v>24302.765211025275</v>
      </c>
      <c r="CB21" s="24">
        <v>840</v>
      </c>
      <c r="CC21" s="24">
        <f>+CA21+CB21</f>
        <v>25142.765211025275</v>
      </c>
      <c r="CD21" s="26">
        <v>24302.765211025275</v>
      </c>
      <c r="CE21" s="26">
        <f>+SUM(M21:S21)/30*30</f>
        <v>15001.494855360001</v>
      </c>
      <c r="CF21" s="26">
        <v>555</v>
      </c>
      <c r="CG21" s="26">
        <f>+Y21/30*50</f>
        <v>0</v>
      </c>
      <c r="CH21" s="26">
        <f>+CD21+CE21+CF21+CG21</f>
        <v>39859.260066385279</v>
      </c>
      <c r="CI21" s="24">
        <v>24302.765211025275</v>
      </c>
      <c r="CJ21" s="24">
        <f>+SUM(M21:S21)/30*10</f>
        <v>5000.4982851200002</v>
      </c>
      <c r="CK21" s="24">
        <f>+SUM(M21:S21)/30*10</f>
        <v>5000.4982851200002</v>
      </c>
      <c r="CL21" s="24">
        <v>0</v>
      </c>
      <c r="CM21" s="23">
        <f>+CI21+CJ21+CK21+CL21</f>
        <v>34303.761781265275</v>
      </c>
    </row>
    <row r="22" spans="1:91" s="2" customFormat="1" x14ac:dyDescent="0.25">
      <c r="A22" s="2">
        <v>94282</v>
      </c>
      <c r="B22" s="3">
        <v>4</v>
      </c>
      <c r="C22" s="2">
        <v>28958</v>
      </c>
      <c r="D22" s="2" t="s">
        <v>95</v>
      </c>
      <c r="E22" s="2" t="s">
        <v>89</v>
      </c>
      <c r="F22" s="2" t="s">
        <v>14</v>
      </c>
      <c r="G22" s="2" t="s">
        <v>96</v>
      </c>
      <c r="H22" s="2">
        <v>18414.11</v>
      </c>
      <c r="I22" s="2">
        <v>920.69</v>
      </c>
      <c r="J22" s="9">
        <v>41091</v>
      </c>
      <c r="K22" s="2" t="s">
        <v>97</v>
      </c>
      <c r="L22" s="2" t="s">
        <v>98</v>
      </c>
      <c r="M22" s="5">
        <v>18414.114283999999</v>
      </c>
      <c r="N22" s="5">
        <v>920.68571399999996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f>+(SUM(M22:Y22)+(Z22/4))*$AC$3</f>
        <v>1643.4579998300001</v>
      </c>
      <c r="AD22" s="5">
        <f>+(SUM(M22:Y22)+(Z22/4))*$AD$3</f>
        <v>3286.9159996600001</v>
      </c>
      <c r="AE22" s="5">
        <f>+(SUM(M22:Y22)+(Z22/4))*$AE$3</f>
        <v>77.33919999199999</v>
      </c>
      <c r="AF22" s="5">
        <f>+(SUM(M22:Y22)+(Z22/4))*$AF$3</f>
        <v>19.334799997999998</v>
      </c>
      <c r="AG22" s="5">
        <f>+(SUM(M22:Y22)+(Z22/4))*$AG$3</f>
        <v>483.36999994999996</v>
      </c>
      <c r="AH22" s="5">
        <f>+(SUM(M22:Y22)+(Z22/4))*$AH$3</f>
        <v>193.34799998</v>
      </c>
      <c r="AI22" s="5">
        <f>+(SUM(M22:Y22)+(Z22/4))*$AI$3</f>
        <v>96.673999989999999</v>
      </c>
      <c r="AJ22" s="5">
        <f>+(SUM(M22:Y22)+(Z22/4))*$AJ$3</f>
        <v>96.673999989999999</v>
      </c>
      <c r="AK22" s="5">
        <f>+(SUM(M22:Y22)+(Z22/4))*$AK$3</f>
        <v>773.39199991999999</v>
      </c>
      <c r="AL22" s="5">
        <v>2.2799999999999998</v>
      </c>
      <c r="AM22" s="5">
        <v>4.04</v>
      </c>
      <c r="AN22" s="5"/>
      <c r="AO22" s="5">
        <v>22</v>
      </c>
      <c r="AP22" s="5">
        <v>4.1399999999999997</v>
      </c>
      <c r="AQ22" s="5"/>
      <c r="AR22" s="5"/>
      <c r="AS22" s="5">
        <f>SUM(M22:AR22)</f>
        <v>26037.765997309991</v>
      </c>
      <c r="AU22" s="5">
        <f>+AS22+AT22</f>
        <v>26037.765997309991</v>
      </c>
      <c r="AV22" s="26">
        <v>26037.765997309991</v>
      </c>
      <c r="AW22" s="26">
        <f>+SUM(H22:I22)/30*10</f>
        <v>6444.9333333333334</v>
      </c>
      <c r="AX22" s="36">
        <v>0</v>
      </c>
      <c r="AY22" s="26">
        <f>+AV22+AW22+AX22</f>
        <v>32482.699330643325</v>
      </c>
      <c r="AZ22" s="24">
        <v>26037.765997309991</v>
      </c>
      <c r="BA22" s="24">
        <v>0</v>
      </c>
      <c r="BB22" s="24">
        <v>0</v>
      </c>
      <c r="BC22" s="24">
        <f>+AZ22+BA22+BB22</f>
        <v>26037.765997309991</v>
      </c>
      <c r="BD22" s="26">
        <v>26037.765997309991</v>
      </c>
      <c r="BE22" s="26">
        <v>0</v>
      </c>
      <c r="BF22" s="26">
        <f>+BD22+BE22</f>
        <v>26037.765997309991</v>
      </c>
      <c r="BG22" s="24">
        <v>26037.765997309991</v>
      </c>
      <c r="BH22" s="24">
        <v>0</v>
      </c>
      <c r="BI22" s="24">
        <v>0</v>
      </c>
      <c r="BJ22" s="24">
        <f>+BG22+BH22+BI22</f>
        <v>26037.765997309991</v>
      </c>
      <c r="BK22" s="26">
        <v>26037.765997309991</v>
      </c>
      <c r="BL22" s="26">
        <v>0</v>
      </c>
      <c r="BM22" s="26">
        <f>+BK22+BL22</f>
        <v>26037.765997309991</v>
      </c>
      <c r="BN22" s="24">
        <v>26037.765997309991</v>
      </c>
      <c r="BO22" s="24">
        <v>0</v>
      </c>
      <c r="BP22" s="24">
        <f>+BN22+BO22</f>
        <v>26037.765997309991</v>
      </c>
      <c r="BQ22" s="26">
        <v>26037.765997309991</v>
      </c>
      <c r="BR22" s="26">
        <f>+SUM(M22:S22)/30*10</f>
        <v>6444.9333326666656</v>
      </c>
      <c r="BS22" s="26">
        <v>0</v>
      </c>
      <c r="BT22" s="26">
        <f>+BQ22+BR22+BS22</f>
        <v>32482.699329976655</v>
      </c>
      <c r="BU22" s="24">
        <v>26037.765997309991</v>
      </c>
      <c r="BV22" s="24">
        <v>0</v>
      </c>
      <c r="BW22" s="24">
        <f>+BU22+BV22</f>
        <v>26037.765997309991</v>
      </c>
      <c r="BX22" s="26">
        <v>26037.765997309991</v>
      </c>
      <c r="BY22" s="26">
        <v>0</v>
      </c>
      <c r="BZ22" s="26">
        <f>+BX22+BY22</f>
        <v>26037.765997309991</v>
      </c>
      <c r="CA22" s="24">
        <v>26037.765997309991</v>
      </c>
      <c r="CB22" s="24">
        <v>0</v>
      </c>
      <c r="CC22" s="24">
        <f>+CA22+CB22</f>
        <v>26037.765997309991</v>
      </c>
      <c r="CD22" s="26">
        <v>26037.765997309991</v>
      </c>
      <c r="CE22" s="26">
        <f>+((SUM(M22:S22)/30*30)+(Z22/30*50))</f>
        <v>19334.799997999999</v>
      </c>
      <c r="CF22" s="26">
        <v>0</v>
      </c>
      <c r="CG22" s="26">
        <f>+AT22/30*50</f>
        <v>0</v>
      </c>
      <c r="CH22" s="26">
        <f>+CD22+CE22+CF22+CG22</f>
        <v>45372.565995309989</v>
      </c>
      <c r="CI22" s="24">
        <v>26037.765997309991</v>
      </c>
      <c r="CJ22" s="24">
        <f>+SUM(M22:S22)/30*10</f>
        <v>6444.9333326666656</v>
      </c>
      <c r="CK22" s="24">
        <f>+SUM(M22:S22)/30*10</f>
        <v>6444.9333326666656</v>
      </c>
      <c r="CL22" s="24">
        <v>0</v>
      </c>
      <c r="CM22" s="23">
        <f>+CI22+CJ22+CK22+CL22</f>
        <v>38927.632662643322</v>
      </c>
    </row>
    <row r="23" spans="1:91" s="2" customFormat="1" ht="15.75" customHeight="1" x14ac:dyDescent="0.25">
      <c r="A23" s="2">
        <v>94293</v>
      </c>
      <c r="B23" s="3">
        <v>4</v>
      </c>
      <c r="C23" s="2">
        <v>28978</v>
      </c>
      <c r="D23" s="2" t="s">
        <v>116</v>
      </c>
      <c r="E23" s="2" t="s">
        <v>89</v>
      </c>
      <c r="F23" s="2" t="s">
        <v>14</v>
      </c>
      <c r="G23" s="2" t="s">
        <v>96</v>
      </c>
      <c r="H23" s="2">
        <v>18414.11</v>
      </c>
      <c r="I23" s="2">
        <v>0</v>
      </c>
      <c r="J23" s="9">
        <v>42401</v>
      </c>
      <c r="K23" s="2" t="s">
        <v>97</v>
      </c>
      <c r="L23" s="2" t="s">
        <v>117</v>
      </c>
      <c r="M23" s="5">
        <v>18414.114283999999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f>+(SUM(M23:Y23)+(Z23/4))*$AC$3</f>
        <v>1565.19971414</v>
      </c>
      <c r="AD23" s="5">
        <f>+(SUM(M23:Y23)+(Z23/4))*$AD$3</f>
        <v>3130.3994282799999</v>
      </c>
      <c r="AE23" s="5">
        <f>+(SUM(M23:Y23)+(Z23/4))*$AE$3</f>
        <v>73.656457136</v>
      </c>
      <c r="AF23" s="5">
        <f>+(SUM(M23:Y23)+(Z23/4))*$AF$3</f>
        <v>18.414114284</v>
      </c>
      <c r="AG23" s="5">
        <f>+(SUM(M23:Y23)+(Z23/4))*$AG$3</f>
        <v>460.35285709999999</v>
      </c>
      <c r="AH23" s="5">
        <f>+(SUM(M23:Y23)+(Z23/4))*$AH$3</f>
        <v>184.14114283999999</v>
      </c>
      <c r="AI23" s="5">
        <f>+(SUM(M23:Y23)+(Z23/4))*$AI$3</f>
        <v>92.070571419999993</v>
      </c>
      <c r="AJ23" s="5">
        <f>+(SUM(M23:Y23)+(Z23/4))*$AJ$3</f>
        <v>92.070571419999993</v>
      </c>
      <c r="AK23" s="5">
        <f>+(SUM(M23:Y23)+(Z23/4))*$AK$3</f>
        <v>736.56457135999995</v>
      </c>
      <c r="AL23" s="5">
        <v>2.2799999999999998</v>
      </c>
      <c r="AM23" s="5">
        <v>4.04</v>
      </c>
      <c r="AN23" s="5">
        <v>1846</v>
      </c>
      <c r="AO23" s="5">
        <v>22</v>
      </c>
      <c r="AP23" s="5">
        <v>4.1399999999999997</v>
      </c>
      <c r="AQ23" s="5"/>
      <c r="AR23" s="5"/>
      <c r="AS23" s="5">
        <f>SUM(M23:AR23)</f>
        <v>26645.443711979999</v>
      </c>
      <c r="AU23" s="5">
        <f>+AS23+AT23</f>
        <v>26645.443711979999</v>
      </c>
      <c r="AV23" s="26">
        <v>26645.443711979999</v>
      </c>
      <c r="AW23" s="26">
        <f>+SUM(H23:I23)/30*10</f>
        <v>6138.0366666666669</v>
      </c>
      <c r="AX23" s="36">
        <v>0</v>
      </c>
      <c r="AY23" s="26">
        <f>+AV23+AW23+AX23</f>
        <v>32783.480378646665</v>
      </c>
      <c r="AZ23" s="24">
        <v>26645.443711979999</v>
      </c>
      <c r="BA23" s="24">
        <v>0</v>
      </c>
      <c r="BB23" s="24">
        <v>0</v>
      </c>
      <c r="BC23" s="24">
        <f>+AZ23+BA23+BB23</f>
        <v>26645.443711979999</v>
      </c>
      <c r="BD23" s="26">
        <v>26645.443711979999</v>
      </c>
      <c r="BE23" s="26">
        <v>0</v>
      </c>
      <c r="BF23" s="26">
        <f>+BD23+BE23</f>
        <v>26645.443711979999</v>
      </c>
      <c r="BG23" s="24">
        <v>26645.443711979999</v>
      </c>
      <c r="BH23" s="24">
        <v>0</v>
      </c>
      <c r="BI23" s="24">
        <v>0</v>
      </c>
      <c r="BJ23" s="24">
        <f>+BG23+BH23+BI23</f>
        <v>26645.443711979999</v>
      </c>
      <c r="BK23" s="26">
        <v>26645.443711979999</v>
      </c>
      <c r="BL23" s="26">
        <v>0</v>
      </c>
      <c r="BM23" s="26">
        <f>+BK23+BL23</f>
        <v>26645.443711979999</v>
      </c>
      <c r="BN23" s="24">
        <v>26645.443711979999</v>
      </c>
      <c r="BO23" s="24">
        <v>0</v>
      </c>
      <c r="BP23" s="24">
        <f>+BN23+BO23</f>
        <v>26645.443711979999</v>
      </c>
      <c r="BQ23" s="26">
        <v>26645.443711979999</v>
      </c>
      <c r="BR23" s="26">
        <f>+SUM(M23:S23)/30*10</f>
        <v>6138.0380946666664</v>
      </c>
      <c r="BS23" s="26">
        <v>0</v>
      </c>
      <c r="BT23" s="26">
        <f>+BQ23+BR23+BS23</f>
        <v>32783.481806646669</v>
      </c>
      <c r="BU23" s="24">
        <v>26645.443711979999</v>
      </c>
      <c r="BV23" s="24">
        <v>0</v>
      </c>
      <c r="BW23" s="24">
        <f>+BU23+BV23</f>
        <v>26645.443711979999</v>
      </c>
      <c r="BX23" s="26">
        <v>26645.443711979999</v>
      </c>
      <c r="BY23" s="26">
        <v>0</v>
      </c>
      <c r="BZ23" s="26">
        <f>+BX23+BY23</f>
        <v>26645.443711979999</v>
      </c>
      <c r="CA23" s="24">
        <v>26645.443711979999</v>
      </c>
      <c r="CB23" s="24">
        <v>0</v>
      </c>
      <c r="CC23" s="24">
        <f>+CA23+CB23</f>
        <v>26645.443711979999</v>
      </c>
      <c r="CD23" s="26">
        <v>26645.443711979999</v>
      </c>
      <c r="CE23" s="26">
        <f>+((SUM(M23:S23)/30*30)+(Z23/30*50))</f>
        <v>18414.114283999999</v>
      </c>
      <c r="CF23" s="26">
        <v>0</v>
      </c>
      <c r="CG23" s="26">
        <f>+AT23/30*50</f>
        <v>0</v>
      </c>
      <c r="CH23" s="26">
        <f>+CD23+CE23+CF23+CG23</f>
        <v>45059.557995979994</v>
      </c>
      <c r="CI23" s="24">
        <v>26645.443711979999</v>
      </c>
      <c r="CJ23" s="24">
        <f>+SUM(M23:S23)/30*10</f>
        <v>6138.0380946666664</v>
      </c>
      <c r="CK23" s="24">
        <f>+SUM(M23:S23)/30*10</f>
        <v>6138.0380946666664</v>
      </c>
      <c r="CL23" s="24">
        <v>0</v>
      </c>
      <c r="CM23" s="23">
        <f>+CI23+CJ23+CK23+CL23</f>
        <v>38921.519901313339</v>
      </c>
    </row>
    <row r="24" spans="1:91" s="2" customFormat="1" x14ac:dyDescent="0.25">
      <c r="A24" s="2">
        <v>94297</v>
      </c>
      <c r="B24" s="3">
        <v>4</v>
      </c>
      <c r="C24" s="2">
        <v>28982</v>
      </c>
      <c r="D24" s="2" t="s">
        <v>126</v>
      </c>
      <c r="E24" s="2" t="s">
        <v>89</v>
      </c>
      <c r="F24" s="2" t="s">
        <v>14</v>
      </c>
      <c r="G24" s="2" t="s">
        <v>85</v>
      </c>
      <c r="H24" s="2">
        <v>29072.74</v>
      </c>
      <c r="I24" s="2">
        <v>0</v>
      </c>
      <c r="J24" s="9">
        <v>42278</v>
      </c>
      <c r="K24" s="2" t="s">
        <v>86</v>
      </c>
      <c r="L24" s="2" t="s">
        <v>127</v>
      </c>
      <c r="M24" s="5">
        <v>29072.742859999998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12507.26</v>
      </c>
      <c r="AA24" s="5">
        <v>0</v>
      </c>
      <c r="AB24" s="5">
        <v>0</v>
      </c>
      <c r="AC24" s="5">
        <f>+(SUM(M24:Y24)+(Z24/4))*$AC$3</f>
        <v>2736.9624180999999</v>
      </c>
      <c r="AD24" s="5">
        <f>+(SUM(M24:Y24)+(Z24/4))*$AD$3</f>
        <v>5473.9248361999998</v>
      </c>
      <c r="AE24" s="5">
        <f>+(SUM(M24:Y24)+(Z24/4))*$AE$3</f>
        <v>128.79823144</v>
      </c>
      <c r="AF24" s="5">
        <f>+(SUM(M24:Y24)+(Z24/4))*$AF$3</f>
        <v>32.199557859999999</v>
      </c>
      <c r="AG24" s="5">
        <f>+(SUM(M24:Y24)+(Z24/4))*$AG$3</f>
        <v>804.9889465</v>
      </c>
      <c r="AH24" s="5">
        <f>+(SUM(M24:Y24)+(Z24/4))*$AH$3</f>
        <v>321.99557859999999</v>
      </c>
      <c r="AI24" s="5">
        <f>+(SUM(M24:Y24)+(Z24/4))*$AI$3</f>
        <v>160.99778929999999</v>
      </c>
      <c r="AJ24" s="5">
        <f>+(SUM(M24:Y24)+(Z24/4))*$AJ$3</f>
        <v>160.99778929999999</v>
      </c>
      <c r="AK24" s="5">
        <f>+(SUM(M24:Y24)+(Z24/4))*$AK$3</f>
        <v>1287.9823144</v>
      </c>
      <c r="AL24" s="5">
        <v>2.2799999999999998</v>
      </c>
      <c r="AM24" s="5">
        <v>4.04</v>
      </c>
      <c r="AN24" s="5"/>
      <c r="AO24" s="5">
        <v>22</v>
      </c>
      <c r="AP24" s="5">
        <v>4.1399999999999997</v>
      </c>
      <c r="AQ24" s="5"/>
      <c r="AR24" s="5"/>
      <c r="AS24" s="5">
        <f>SUM(M24:AR24)</f>
        <v>52721.31032170001</v>
      </c>
      <c r="AT24" s="2">
        <v>9800</v>
      </c>
      <c r="AU24" s="5">
        <f>+AS24+AT24</f>
        <v>62521.31032170001</v>
      </c>
      <c r="AV24" s="26">
        <v>62521.31032170001</v>
      </c>
      <c r="AW24" s="26">
        <f>+SUM(H24:I24)/30*10</f>
        <v>9690.9133333333339</v>
      </c>
      <c r="AX24" s="36">
        <v>0</v>
      </c>
      <c r="AY24" s="26">
        <f>+AV24+AW24+AX24</f>
        <v>72212.223655033347</v>
      </c>
      <c r="AZ24" s="24">
        <v>62521.31032170001</v>
      </c>
      <c r="BA24" s="24">
        <v>0</v>
      </c>
      <c r="BB24" s="24">
        <v>0</v>
      </c>
      <c r="BC24" s="24">
        <f>+AZ24+BA24+BB24</f>
        <v>62521.31032170001</v>
      </c>
      <c r="BD24" s="26">
        <v>62521.31032170001</v>
      </c>
      <c r="BE24" s="26">
        <v>0</v>
      </c>
      <c r="BF24" s="26">
        <f>+BD24+BE24</f>
        <v>62521.31032170001</v>
      </c>
      <c r="BG24" s="24">
        <v>62521.31032170001</v>
      </c>
      <c r="BH24" s="24">
        <v>0</v>
      </c>
      <c r="BI24" s="24">
        <v>0</v>
      </c>
      <c r="BJ24" s="24">
        <f>+BG24+BH24+BI24</f>
        <v>62521.31032170001</v>
      </c>
      <c r="BK24" s="26">
        <v>62521.31032170001</v>
      </c>
      <c r="BL24" s="26">
        <v>0</v>
      </c>
      <c r="BM24" s="26">
        <f>+BK24+BL24</f>
        <v>62521.31032170001</v>
      </c>
      <c r="BN24" s="24">
        <v>62521.31032170001</v>
      </c>
      <c r="BO24" s="24">
        <v>0</v>
      </c>
      <c r="BP24" s="24">
        <f>+BN24+BO24</f>
        <v>62521.31032170001</v>
      </c>
      <c r="BQ24" s="26">
        <v>62521.31032170001</v>
      </c>
      <c r="BR24" s="26">
        <f>+SUM(M24:S24)/30*10</f>
        <v>9690.9142866666662</v>
      </c>
      <c r="BS24" s="26">
        <v>0</v>
      </c>
      <c r="BT24" s="26">
        <f>+BQ24+BR24+BS24</f>
        <v>72212.224608366669</v>
      </c>
      <c r="BU24" s="24">
        <v>62521.31032170001</v>
      </c>
      <c r="BV24" s="24">
        <v>0</v>
      </c>
      <c r="BW24" s="24">
        <f>+BU24+BV24</f>
        <v>62521.31032170001</v>
      </c>
      <c r="BX24" s="26">
        <v>62521.31032170001</v>
      </c>
      <c r="BY24" s="26">
        <v>0</v>
      </c>
      <c r="BZ24" s="26">
        <f>+BX24+BY24</f>
        <v>62521.31032170001</v>
      </c>
      <c r="CA24" s="24">
        <v>62521.31032170001</v>
      </c>
      <c r="CB24" s="24">
        <v>0</v>
      </c>
      <c r="CC24" s="24">
        <f>+CA24+CB24</f>
        <v>62521.31032170001</v>
      </c>
      <c r="CD24" s="26">
        <v>62521.31032170001</v>
      </c>
      <c r="CE24" s="26">
        <f>+((SUM(M24:S24)/30*30)+(Z24/30*50))</f>
        <v>49918.176193333333</v>
      </c>
      <c r="CF24" s="26">
        <v>0</v>
      </c>
      <c r="CG24" s="26">
        <f>+AT24/30*50</f>
        <v>16333.333333333334</v>
      </c>
      <c r="CH24" s="26">
        <f>+CD24+CE24+CF24+CG24</f>
        <v>128772.81984836668</v>
      </c>
      <c r="CI24" s="24">
        <v>62521.31032170001</v>
      </c>
      <c r="CJ24" s="24">
        <f>+SUM(M24:S24)/30*10</f>
        <v>9690.9142866666662</v>
      </c>
      <c r="CK24" s="24">
        <f>+SUM(M24:S24)/30*10</f>
        <v>9690.9142866666662</v>
      </c>
      <c r="CL24" s="24">
        <v>0</v>
      </c>
      <c r="CM24" s="23">
        <f>+CI24+CJ24+CK24+CL24</f>
        <v>81903.138895033335</v>
      </c>
    </row>
    <row r="25" spans="1:91" s="2" customFormat="1" x14ac:dyDescent="0.25">
      <c r="A25" s="2">
        <v>94253</v>
      </c>
      <c r="B25" s="3">
        <v>5</v>
      </c>
      <c r="C25" s="2">
        <v>14886</v>
      </c>
      <c r="D25" s="2" t="s">
        <v>27</v>
      </c>
      <c r="E25" s="2" t="s">
        <v>28</v>
      </c>
      <c r="F25" s="2" t="s">
        <v>23</v>
      </c>
      <c r="G25" s="2" t="s">
        <v>29</v>
      </c>
      <c r="H25" s="2">
        <v>19293.14</v>
      </c>
      <c r="I25" s="2">
        <v>4823.26</v>
      </c>
      <c r="J25" s="9">
        <v>43055</v>
      </c>
      <c r="K25" s="2" t="s">
        <v>25</v>
      </c>
      <c r="L25" s="2" t="s">
        <v>30</v>
      </c>
      <c r="M25" s="5">
        <v>20064.86857024</v>
      </c>
      <c r="N25" s="5">
        <v>0</v>
      </c>
      <c r="O25" s="5">
        <v>0</v>
      </c>
      <c r="P25" s="5">
        <v>0</v>
      </c>
      <c r="Q25" s="5">
        <v>0</v>
      </c>
      <c r="R25" s="5">
        <v>5016.1874276800008</v>
      </c>
      <c r="S25" s="5">
        <v>0</v>
      </c>
      <c r="T25" s="5">
        <v>714.48</v>
      </c>
      <c r="U25" s="5">
        <v>652.70000000000005</v>
      </c>
      <c r="V25" s="5">
        <v>1260</v>
      </c>
      <c r="W25" s="5">
        <v>0</v>
      </c>
      <c r="X25" s="5">
        <v>342.39</v>
      </c>
      <c r="Y25" s="5">
        <v>0</v>
      </c>
      <c r="Z25" s="5">
        <v>0</v>
      </c>
      <c r="AA25" s="5">
        <v>0</v>
      </c>
      <c r="AB25" s="5">
        <v>0</v>
      </c>
      <c r="AC25" s="5">
        <f>+SUM(M25:Z25)*$AC$3</f>
        <v>2384.3032098232002</v>
      </c>
      <c r="AD25" s="5">
        <f>+SUM(M25:Z25)*$AD$3</f>
        <v>4768.6064196464004</v>
      </c>
      <c r="AE25" s="5">
        <f>+SUM(M25:Z25)*$AE$3</f>
        <v>112.20250399168</v>
      </c>
      <c r="AF25" s="5">
        <f>+SUM(M25:Z25)*$AF$3</f>
        <v>28.050625997920001</v>
      </c>
      <c r="AG25" s="5">
        <f>+SUM(M25:Z25)*$AG$3</f>
        <v>701.26564994800003</v>
      </c>
      <c r="AH25" s="5">
        <f>+SUM(M25:Z25)*$AH$3</f>
        <v>280.50625997920002</v>
      </c>
      <c r="AI25" s="5">
        <f>+SUM(M25:Z25)*$AI$3</f>
        <v>140.25312998960001</v>
      </c>
      <c r="AJ25" s="5">
        <f>+SUM(M25:Z25)*$AJ$3</f>
        <v>140.25312998960001</v>
      </c>
      <c r="AK25" s="5">
        <f>+SUM(M25:Z25)*$AK$3</f>
        <v>1122.0250399168001</v>
      </c>
      <c r="AL25" s="5">
        <v>2.2799999999999998</v>
      </c>
      <c r="AM25" s="5">
        <v>4.04</v>
      </c>
      <c r="AN25" s="5"/>
      <c r="AO25" s="5">
        <v>22</v>
      </c>
      <c r="AP25" s="5">
        <v>4.1399999999999997</v>
      </c>
      <c r="AQ25" s="5">
        <v>13.5</v>
      </c>
      <c r="AR25" s="5">
        <f>+M25*0.006</f>
        <v>120.38921142144</v>
      </c>
      <c r="AS25" s="5">
        <f>SUM(M25:AR25)</f>
        <v>37894.441178623842</v>
      </c>
      <c r="AU25" s="5">
        <f>+AS25+AT25</f>
        <v>37894.441178623842</v>
      </c>
      <c r="AV25" s="26">
        <v>37894.441178623842</v>
      </c>
      <c r="AW25" s="26">
        <f>+SUM(H25:I25)/30*10</f>
        <v>8038.8</v>
      </c>
      <c r="AX25" s="36">
        <v>840</v>
      </c>
      <c r="AY25" s="26">
        <f>+AV25+AW25+AX25</f>
        <v>46773.241178623844</v>
      </c>
      <c r="AZ25" s="24">
        <v>37894.441178623842</v>
      </c>
      <c r="BA25" s="24">
        <f>+SUM(M25:S25)/30*6</f>
        <v>5016.2111995839996</v>
      </c>
      <c r="BB25" s="24">
        <f>SUM(M25:S25)/30*10</f>
        <v>8360.3519993066657</v>
      </c>
      <c r="BC25" s="24">
        <f>+AZ25+BA25+BB25</f>
        <v>51271.00437751451</v>
      </c>
      <c r="BD25" s="26">
        <v>37894.441178623842</v>
      </c>
      <c r="BE25" s="26">
        <v>870</v>
      </c>
      <c r="BF25" s="26">
        <f>+BD25+BE25</f>
        <v>38764.441178623842</v>
      </c>
      <c r="BG25" s="24">
        <v>37894.441178623842</v>
      </c>
      <c r="BH25" s="24">
        <v>1150</v>
      </c>
      <c r="BI25" s="24">
        <v>840</v>
      </c>
      <c r="BJ25" s="24">
        <f>+BG25+BH25+BI25</f>
        <v>39884.441178623842</v>
      </c>
      <c r="BK25" s="26">
        <v>37894.441178623842</v>
      </c>
      <c r="BL25" s="26">
        <v>710</v>
      </c>
      <c r="BM25" s="26">
        <f>+BK25+BL25</f>
        <v>38604.441178623842</v>
      </c>
      <c r="BN25" s="24">
        <v>37894.441178623842</v>
      </c>
      <c r="BO25" s="24">
        <v>0</v>
      </c>
      <c r="BP25" s="24">
        <f>+BN25+BO25</f>
        <v>37894.441178623842</v>
      </c>
      <c r="BQ25" s="26">
        <v>37894.441178623842</v>
      </c>
      <c r="BR25" s="26">
        <f>+SUM(M25:S25)/30*10</f>
        <v>8360.3519993066657</v>
      </c>
      <c r="BS25" s="26">
        <v>840</v>
      </c>
      <c r="BT25" s="26">
        <f>+BQ25+BR25+BS25</f>
        <v>47094.793177930507</v>
      </c>
      <c r="BU25" s="24">
        <v>37894.441178623842</v>
      </c>
      <c r="BV25" s="24">
        <v>0</v>
      </c>
      <c r="BW25" s="24">
        <f>+BU25+BV25</f>
        <v>37894.441178623842</v>
      </c>
      <c r="BX25" s="26">
        <v>37894.441178623842</v>
      </c>
      <c r="BY25" s="26">
        <v>870</v>
      </c>
      <c r="BZ25" s="26">
        <f>+BX25+BY25</f>
        <v>38764.441178623842</v>
      </c>
      <c r="CA25" s="24">
        <v>37894.441178623842</v>
      </c>
      <c r="CB25" s="24">
        <v>840</v>
      </c>
      <c r="CC25" s="24">
        <f>+CA25+CB25</f>
        <v>38734.441178623842</v>
      </c>
      <c r="CD25" s="26">
        <v>37894.441178623842</v>
      </c>
      <c r="CE25" s="26">
        <f>+SUM(M25:S25)/30*30</f>
        <v>25081.055997920001</v>
      </c>
      <c r="CF25" s="26">
        <v>555</v>
      </c>
      <c r="CG25" s="26">
        <f>+Y25/30*50</f>
        <v>0</v>
      </c>
      <c r="CH25" s="26">
        <f>+CD25+CE25+CF25+CG25</f>
        <v>63530.497176543839</v>
      </c>
      <c r="CI25" s="24">
        <v>37894.441178623842</v>
      </c>
      <c r="CJ25" s="24">
        <f>+SUM(M25:S25)/30*10</f>
        <v>8360.3519993066657</v>
      </c>
      <c r="CK25" s="24">
        <f>+SUM(M25:S25)/30*10</f>
        <v>8360.3519993066657</v>
      </c>
      <c r="CL25" s="24">
        <v>0</v>
      </c>
      <c r="CM25" s="23">
        <f>+CI25+CJ25+CK25+CL25</f>
        <v>54615.145177237173</v>
      </c>
    </row>
    <row r="26" spans="1:91" s="2" customFormat="1" x14ac:dyDescent="0.25">
      <c r="A26" s="2">
        <v>94259</v>
      </c>
      <c r="B26" s="3">
        <v>5</v>
      </c>
      <c r="C26" s="2">
        <v>19546</v>
      </c>
      <c r="D26" s="2" t="s">
        <v>45</v>
      </c>
      <c r="E26" s="2" t="s">
        <v>28</v>
      </c>
      <c r="F26" s="2" t="s">
        <v>23</v>
      </c>
      <c r="G26" s="2" t="s">
        <v>24</v>
      </c>
      <c r="H26" s="2">
        <v>20257.830000000002</v>
      </c>
      <c r="I26" s="2">
        <v>3038.69</v>
      </c>
      <c r="J26" s="9">
        <v>43055</v>
      </c>
      <c r="K26" s="2" t="s">
        <v>25</v>
      </c>
      <c r="L26" s="2" t="s">
        <v>46</v>
      </c>
      <c r="M26" s="5">
        <v>21068.141723200002</v>
      </c>
      <c r="N26" s="5">
        <v>0</v>
      </c>
      <c r="O26" s="5">
        <v>0</v>
      </c>
      <c r="P26" s="5">
        <v>0</v>
      </c>
      <c r="Q26" s="5">
        <v>4051.5660000000007</v>
      </c>
      <c r="R26" s="5">
        <v>0</v>
      </c>
      <c r="S26" s="5">
        <v>0</v>
      </c>
      <c r="T26" s="5">
        <v>714.48</v>
      </c>
      <c r="U26" s="5">
        <v>652.70000000000005</v>
      </c>
      <c r="V26" s="5">
        <v>1260</v>
      </c>
      <c r="W26" s="5">
        <v>3160.2212584800004</v>
      </c>
      <c r="X26" s="5">
        <v>342.39</v>
      </c>
      <c r="Y26" s="5">
        <v>0</v>
      </c>
      <c r="Z26" s="5">
        <v>0</v>
      </c>
      <c r="AA26" s="5">
        <v>0</v>
      </c>
      <c r="AB26" s="5">
        <v>0</v>
      </c>
      <c r="AC26" s="5">
        <f>+SUM(M26:Z26)*$AC$3</f>
        <v>2656.2074134428003</v>
      </c>
      <c r="AD26" s="5">
        <f>+SUM(M26:Z26)*$AD$3</f>
        <v>5312.4148268856006</v>
      </c>
      <c r="AE26" s="5">
        <f>+SUM(M26:Z26)*$AE$3</f>
        <v>124.99799592672001</v>
      </c>
      <c r="AF26" s="5">
        <f>+SUM(M26:Z26)*$AF$3</f>
        <v>31.249498981680002</v>
      </c>
      <c r="AG26" s="5">
        <f>+SUM(M26:Z26)*$AG$3</f>
        <v>781.23747454200009</v>
      </c>
      <c r="AH26" s="5">
        <f>+SUM(M26:Z26)*$AH$3</f>
        <v>312.4949898168</v>
      </c>
      <c r="AI26" s="5">
        <f>+SUM(M26:Z26)*$AI$3</f>
        <v>156.2474949084</v>
      </c>
      <c r="AJ26" s="5">
        <f>+SUM(M26:Z26)*$AJ$3</f>
        <v>156.2474949084</v>
      </c>
      <c r="AK26" s="5">
        <f>+SUM(M26:Z26)*$AK$3</f>
        <v>1249.9799592672</v>
      </c>
      <c r="AL26" s="5">
        <v>2.2799999999999998</v>
      </c>
      <c r="AM26" s="5">
        <v>4.04</v>
      </c>
      <c r="AN26" s="5"/>
      <c r="AO26" s="5">
        <v>22</v>
      </c>
      <c r="AP26" s="5">
        <v>4.1399999999999997</v>
      </c>
      <c r="AQ26" s="5">
        <v>13.5</v>
      </c>
      <c r="AR26" s="5">
        <f>+M26*0.006</f>
        <v>126.40885033920001</v>
      </c>
      <c r="AS26" s="5">
        <f>SUM(M26:AR26)</f>
        <v>42202.944980698798</v>
      </c>
      <c r="AU26" s="5">
        <f>+AS26+AT26</f>
        <v>42202.944980698798</v>
      </c>
      <c r="AV26" s="26">
        <v>42202.944980698798</v>
      </c>
      <c r="AW26" s="26">
        <f>+SUM(H26:I26)/30*10</f>
        <v>7765.5066666666662</v>
      </c>
      <c r="AX26" s="36">
        <v>840</v>
      </c>
      <c r="AY26" s="26">
        <f>+AV26+AW26+AX26</f>
        <v>50808.451647365466</v>
      </c>
      <c r="AZ26" s="24">
        <v>42202.944980698798</v>
      </c>
      <c r="BA26" s="24">
        <f>+SUM(M26:S26)/30*6</f>
        <v>5023.9415446400008</v>
      </c>
      <c r="BB26" s="24">
        <f>SUM(M26:S26)/30*10</f>
        <v>8373.2359077333349</v>
      </c>
      <c r="BC26" s="24">
        <f>+AZ26+BA26+BB26</f>
        <v>55600.122433072131</v>
      </c>
      <c r="BD26" s="26">
        <v>42202.944980698798</v>
      </c>
      <c r="BE26" s="26">
        <v>870</v>
      </c>
      <c r="BF26" s="26">
        <f>+BD26+BE26</f>
        <v>43072.944980698798</v>
      </c>
      <c r="BG26" s="24">
        <v>42202.944980698798</v>
      </c>
      <c r="BH26" s="24">
        <v>0</v>
      </c>
      <c r="BI26" s="24">
        <v>840</v>
      </c>
      <c r="BJ26" s="24">
        <f>+BG26+BH26+BI26</f>
        <v>43042.944980698798</v>
      </c>
      <c r="BK26" s="26">
        <v>42202.944980698798</v>
      </c>
      <c r="BL26" s="26">
        <v>710</v>
      </c>
      <c r="BM26" s="26">
        <f>+BK26+BL26</f>
        <v>42912.944980698798</v>
      </c>
      <c r="BN26" s="24">
        <v>42202.944980698798</v>
      </c>
      <c r="BO26" s="24">
        <v>0</v>
      </c>
      <c r="BP26" s="24">
        <f>+BN26+BO26</f>
        <v>42202.944980698798</v>
      </c>
      <c r="BQ26" s="26">
        <v>42202.944980698798</v>
      </c>
      <c r="BR26" s="26">
        <f>+SUM(M26:S26)/30*10</f>
        <v>8373.2359077333349</v>
      </c>
      <c r="BS26" s="26">
        <v>840</v>
      </c>
      <c r="BT26" s="26">
        <f>+BQ26+BR26+BS26</f>
        <v>51416.180888432136</v>
      </c>
      <c r="BU26" s="24">
        <v>42202.944980698798</v>
      </c>
      <c r="BV26" s="24">
        <v>0</v>
      </c>
      <c r="BW26" s="24">
        <f>+BU26+BV26</f>
        <v>42202.944980698798</v>
      </c>
      <c r="BX26" s="26">
        <v>42202.944980698798</v>
      </c>
      <c r="BY26" s="26">
        <v>870</v>
      </c>
      <c r="BZ26" s="26">
        <f>+BX26+BY26</f>
        <v>43072.944980698798</v>
      </c>
      <c r="CA26" s="24">
        <v>42202.944980698798</v>
      </c>
      <c r="CB26" s="24">
        <v>840</v>
      </c>
      <c r="CC26" s="24">
        <f>+CA26+CB26</f>
        <v>43042.944980698798</v>
      </c>
      <c r="CD26" s="26">
        <v>42202.944980698798</v>
      </c>
      <c r="CE26" s="26">
        <f>+SUM(M26:S26)/30*30</f>
        <v>25119.707723200001</v>
      </c>
      <c r="CF26" s="26">
        <v>555</v>
      </c>
      <c r="CG26" s="26">
        <f>+Y26/30*50</f>
        <v>0</v>
      </c>
      <c r="CH26" s="26">
        <f>+CD26+CE26+CF26+CG26</f>
        <v>67877.652703898799</v>
      </c>
      <c r="CI26" s="24">
        <v>42202.944980698798</v>
      </c>
      <c r="CJ26" s="24">
        <f>+SUM(M26:S26)/30*10</f>
        <v>8373.2359077333349</v>
      </c>
      <c r="CK26" s="24">
        <f>+SUM(M26:S26)/30*10</f>
        <v>8373.2359077333349</v>
      </c>
      <c r="CL26" s="24">
        <v>0</v>
      </c>
      <c r="CM26" s="23">
        <f>+CI26+CJ26+CK26+CL26</f>
        <v>58949.416796165475</v>
      </c>
    </row>
    <row r="27" spans="1:91" s="2" customFormat="1" x14ac:dyDescent="0.25">
      <c r="A27" s="2">
        <v>94264</v>
      </c>
      <c r="B27" s="3">
        <v>5</v>
      </c>
      <c r="C27" s="2">
        <v>25648</v>
      </c>
      <c r="D27" s="2" t="s">
        <v>55</v>
      </c>
      <c r="E27" s="2" t="s">
        <v>28</v>
      </c>
      <c r="F27" s="2" t="s">
        <v>23</v>
      </c>
      <c r="G27" s="2" t="s">
        <v>56</v>
      </c>
      <c r="H27" s="2">
        <v>11838.46</v>
      </c>
      <c r="I27" s="2">
        <v>1775.77</v>
      </c>
      <c r="J27" s="9">
        <v>43055</v>
      </c>
      <c r="K27" s="2" t="s">
        <v>57</v>
      </c>
      <c r="L27" s="2" t="s">
        <v>58</v>
      </c>
      <c r="M27" s="5">
        <v>13574.017600000001</v>
      </c>
      <c r="N27" s="5">
        <v>0</v>
      </c>
      <c r="O27" s="5">
        <v>0</v>
      </c>
      <c r="P27" s="5">
        <v>2036.1026400000001</v>
      </c>
      <c r="Q27" s="5">
        <v>0</v>
      </c>
      <c r="R27" s="5">
        <v>0</v>
      </c>
      <c r="S27" s="5">
        <v>0</v>
      </c>
      <c r="T27" s="5">
        <v>714.48</v>
      </c>
      <c r="U27" s="5">
        <v>652.70000000000005</v>
      </c>
      <c r="V27" s="5">
        <v>1260</v>
      </c>
      <c r="W27" s="5">
        <v>2036.1026400000001</v>
      </c>
      <c r="X27" s="5">
        <v>342.39</v>
      </c>
      <c r="Y27" s="5">
        <v>0</v>
      </c>
      <c r="Z27" s="5">
        <v>0</v>
      </c>
      <c r="AA27" s="5">
        <v>0</v>
      </c>
      <c r="AB27" s="5">
        <v>0</v>
      </c>
      <c r="AC27" s="5">
        <f>+SUM(M27:Z27)*$AC$3</f>
        <v>1752.3423948000002</v>
      </c>
      <c r="AD27" s="5">
        <f>+SUM(M27:Z27)*$AD$3</f>
        <v>3504.6847896000004</v>
      </c>
      <c r="AE27" s="5">
        <f>+SUM(M27:Z27)*$AE$3</f>
        <v>82.463171520000003</v>
      </c>
      <c r="AF27" s="5">
        <f>+SUM(M27:Z27)*$AF$3</f>
        <v>20.615792880000001</v>
      </c>
      <c r="AG27" s="5">
        <f>+SUM(M27:Z27)*$AG$3</f>
        <v>515.39482200000009</v>
      </c>
      <c r="AH27" s="5">
        <f>+SUM(M27:Z27)*$AH$3</f>
        <v>206.15792880000001</v>
      </c>
      <c r="AI27" s="5">
        <f>+SUM(M27:Z27)*$AI$3</f>
        <v>103.0789644</v>
      </c>
      <c r="AJ27" s="5">
        <f>+SUM(M27:Z27)*$AJ$3</f>
        <v>103.0789644</v>
      </c>
      <c r="AK27" s="5">
        <f>+SUM(M27:Z27)*$AK$3</f>
        <v>824.63171520000003</v>
      </c>
      <c r="AL27" s="5">
        <v>2.2799999999999998</v>
      </c>
      <c r="AM27" s="5">
        <v>4.04</v>
      </c>
      <c r="AN27" s="5"/>
      <c r="AO27" s="5">
        <v>22</v>
      </c>
      <c r="AP27" s="5">
        <v>4.1399999999999997</v>
      </c>
      <c r="AQ27" s="5">
        <v>13.5</v>
      </c>
      <c r="AR27" s="5">
        <f>+M27*0.006</f>
        <v>81.444105600000015</v>
      </c>
      <c r="AS27" s="5">
        <f>SUM(M27:AR27)</f>
        <v>27855.645529199999</v>
      </c>
      <c r="AU27" s="5">
        <f>+AS27+AT27</f>
        <v>27855.645529199999</v>
      </c>
      <c r="AV27" s="26">
        <v>27855.645529199999</v>
      </c>
      <c r="AW27" s="26">
        <f>+SUM(H27:I27)/30*10</f>
        <v>4538.0766666666668</v>
      </c>
      <c r="AX27" s="36">
        <v>840</v>
      </c>
      <c r="AY27" s="26">
        <f>+AV27+AW27+AX27</f>
        <v>33233.722195866663</v>
      </c>
      <c r="AZ27" s="24">
        <v>27855.645529199999</v>
      </c>
      <c r="BA27" s="24">
        <f>+SUM(M27:S27)/30*6</f>
        <v>3122.0240480000002</v>
      </c>
      <c r="BB27" s="24">
        <f>SUM(M27:S27)/30*10</f>
        <v>5203.3734133333337</v>
      </c>
      <c r="BC27" s="24">
        <f>+AZ27+BA27+BB27</f>
        <v>36181.042990533329</v>
      </c>
      <c r="BD27" s="26">
        <v>27855.645529199999</v>
      </c>
      <c r="BE27" s="26">
        <v>870</v>
      </c>
      <c r="BF27" s="26">
        <f>+BD27+BE27</f>
        <v>28725.645529199999</v>
      </c>
      <c r="BG27" s="24">
        <v>27855.645529199999</v>
      </c>
      <c r="BH27" s="24">
        <v>1150</v>
      </c>
      <c r="BI27" s="24">
        <v>840</v>
      </c>
      <c r="BJ27" s="24">
        <f>+BG27+BH27+BI27</f>
        <v>29845.645529199999</v>
      </c>
      <c r="BK27" s="26">
        <v>27855.645529199999</v>
      </c>
      <c r="BL27" s="26">
        <v>710</v>
      </c>
      <c r="BM27" s="26">
        <f>+BK27+BL27</f>
        <v>28565.645529199999</v>
      </c>
      <c r="BN27" s="24">
        <v>27855.645529199999</v>
      </c>
      <c r="BO27" s="24">
        <v>0</v>
      </c>
      <c r="BP27" s="24">
        <f>+BN27+BO27</f>
        <v>27855.645529199999</v>
      </c>
      <c r="BQ27" s="26">
        <v>27855.645529199999</v>
      </c>
      <c r="BR27" s="26">
        <f>+SUM(M27:S27)/30*10</f>
        <v>5203.3734133333337</v>
      </c>
      <c r="BS27" s="26">
        <v>840</v>
      </c>
      <c r="BT27" s="26">
        <f>+BQ27+BR27+BS27</f>
        <v>33899.01894253333</v>
      </c>
      <c r="BU27" s="24">
        <v>27855.645529199999</v>
      </c>
      <c r="BV27" s="24">
        <v>1260</v>
      </c>
      <c r="BW27" s="24">
        <f>+BU27+BV27</f>
        <v>29115.645529199999</v>
      </c>
      <c r="BX27" s="26">
        <v>27855.645529199999</v>
      </c>
      <c r="BY27" s="26">
        <v>870</v>
      </c>
      <c r="BZ27" s="26">
        <f>+BX27+BY27</f>
        <v>28725.645529199999</v>
      </c>
      <c r="CA27" s="24">
        <v>27855.645529199999</v>
      </c>
      <c r="CB27" s="24">
        <v>840</v>
      </c>
      <c r="CC27" s="24">
        <f>+CA27+CB27</f>
        <v>28695.645529199999</v>
      </c>
      <c r="CD27" s="26">
        <v>27855.645529199999</v>
      </c>
      <c r="CE27" s="26">
        <f>+SUM(M27:S27)/30*30</f>
        <v>15610.12024</v>
      </c>
      <c r="CF27" s="26">
        <v>555</v>
      </c>
      <c r="CG27" s="26">
        <f>+Y27/30*50</f>
        <v>0</v>
      </c>
      <c r="CH27" s="26">
        <f>+CD27+CE27+CF27+CG27</f>
        <v>44020.765769199999</v>
      </c>
      <c r="CI27" s="24">
        <v>27855.645529199999</v>
      </c>
      <c r="CJ27" s="24">
        <f>+SUM(M27:S27)/30*10</f>
        <v>5203.3734133333337</v>
      </c>
      <c r="CK27" s="24">
        <f>+SUM(M27:S27)/30*10</f>
        <v>5203.3734133333337</v>
      </c>
      <c r="CL27" s="24">
        <v>0</v>
      </c>
      <c r="CM27" s="23">
        <f>+CI27+CJ27+CK27+CL27</f>
        <v>38262.392355866665</v>
      </c>
    </row>
    <row r="28" spans="1:91" s="2" customFormat="1" x14ac:dyDescent="0.25">
      <c r="A28" s="2">
        <v>94263</v>
      </c>
      <c r="B28" s="3">
        <v>5</v>
      </c>
      <c r="C28" s="2">
        <v>24630</v>
      </c>
      <c r="D28" s="2" t="s">
        <v>53</v>
      </c>
      <c r="E28" s="2" t="s">
        <v>28</v>
      </c>
      <c r="F28" s="2" t="s">
        <v>14</v>
      </c>
      <c r="G28" s="2" t="s">
        <v>15</v>
      </c>
      <c r="H28" s="2">
        <v>17702.34</v>
      </c>
      <c r="I28" s="2">
        <v>2655.37</v>
      </c>
      <c r="J28" s="9">
        <v>42506</v>
      </c>
      <c r="K28" s="2" t="s">
        <v>16</v>
      </c>
      <c r="L28" s="2" t="s">
        <v>54</v>
      </c>
      <c r="M28" s="5">
        <v>17702.342855999999</v>
      </c>
      <c r="N28" s="5">
        <v>0</v>
      </c>
      <c r="O28" s="5">
        <v>0</v>
      </c>
      <c r="P28" s="5">
        <v>2655.3714279999999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5000</v>
      </c>
      <c r="Z28" s="5">
        <v>0</v>
      </c>
      <c r="AA28" s="5">
        <v>0</v>
      </c>
      <c r="AB28" s="5">
        <v>0</v>
      </c>
      <c r="AC28" s="5">
        <f>+(SUM(M28:Y28)+(Z28/4))*$AC$3</f>
        <v>2155.4057141399999</v>
      </c>
      <c r="AD28" s="5">
        <f>+(SUM(M28:Y28)+(Z28/4))*$AD$3</f>
        <v>4310.8114282799997</v>
      </c>
      <c r="AE28" s="5">
        <f>+(SUM(M28:Y28)+(Z28/4))*$AE$3</f>
        <v>101.430857136</v>
      </c>
      <c r="AF28" s="5">
        <f>+(SUM(M28:Y28)+(Z28/4))*$AF$3</f>
        <v>25.357714284</v>
      </c>
      <c r="AG28" s="5">
        <f>+(SUM(M28:Y28)+(Z28/4))*$AG$3</f>
        <v>633.94285709999997</v>
      </c>
      <c r="AH28" s="5">
        <f>+(SUM(M28:Y28)+(Z28/4))*$AH$3</f>
        <v>253.57714283999999</v>
      </c>
      <c r="AI28" s="5">
        <f>+(SUM(M28:Y28)+(Z28/4))*$AI$3</f>
        <v>126.78857142</v>
      </c>
      <c r="AJ28" s="5">
        <f>+(SUM(M28:Y28)+(Z28/4))*$AJ$3</f>
        <v>126.78857142</v>
      </c>
      <c r="AK28" s="5">
        <f>+(SUM(M28:Y28)+(Z28/4))*$AK$3</f>
        <v>1014.30857136</v>
      </c>
      <c r="AL28" s="5">
        <v>2.2799999999999998</v>
      </c>
      <c r="AM28" s="5">
        <v>4.04</v>
      </c>
      <c r="AN28" s="5"/>
      <c r="AO28" s="5">
        <v>22</v>
      </c>
      <c r="AP28" s="5">
        <v>4.1399999999999997</v>
      </c>
      <c r="AQ28" s="5"/>
      <c r="AR28" s="5"/>
      <c r="AS28" s="5">
        <f>SUM(M28:AR28)</f>
        <v>34138.585711980006</v>
      </c>
      <c r="AU28" s="5">
        <f>+AS28+AT28</f>
        <v>34138.585711980006</v>
      </c>
      <c r="AV28" s="26">
        <v>34138.585711980006</v>
      </c>
      <c r="AW28" s="26">
        <f>+SUM(H28:I28)/30*10</f>
        <v>6785.9033333333336</v>
      </c>
      <c r="AX28" s="36">
        <v>0</v>
      </c>
      <c r="AY28" s="26">
        <f>+AV28+AW28+AX28</f>
        <v>40924.489045313341</v>
      </c>
      <c r="AZ28" s="24">
        <v>34138.585711980006</v>
      </c>
      <c r="BA28" s="24">
        <v>0</v>
      </c>
      <c r="BB28" s="24">
        <v>0</v>
      </c>
      <c r="BC28" s="24">
        <f>+AZ28+BA28+BB28</f>
        <v>34138.585711980006</v>
      </c>
      <c r="BD28" s="26">
        <v>34138.585711980006</v>
      </c>
      <c r="BE28" s="26">
        <v>0</v>
      </c>
      <c r="BF28" s="26">
        <f>+BD28+BE28</f>
        <v>34138.585711980006</v>
      </c>
      <c r="BG28" s="24">
        <v>34138.585711980006</v>
      </c>
      <c r="BH28" s="24">
        <v>0</v>
      </c>
      <c r="BI28" s="24">
        <v>0</v>
      </c>
      <c r="BJ28" s="24">
        <f>+BG28+BH28+BI28</f>
        <v>34138.585711980006</v>
      </c>
      <c r="BK28" s="26">
        <v>34138.585711980006</v>
      </c>
      <c r="BL28" s="26">
        <v>0</v>
      </c>
      <c r="BM28" s="26">
        <f>+BK28+BL28</f>
        <v>34138.585711980006</v>
      </c>
      <c r="BN28" s="24">
        <v>34138.585711980006</v>
      </c>
      <c r="BO28" s="24">
        <v>0</v>
      </c>
      <c r="BP28" s="24">
        <f>+BN28+BO28</f>
        <v>34138.585711980006</v>
      </c>
      <c r="BQ28" s="26">
        <v>34138.585711980006</v>
      </c>
      <c r="BR28" s="26">
        <f>+SUM(M28:S28)/30*10</f>
        <v>6785.9047613333323</v>
      </c>
      <c r="BS28" s="26">
        <v>0</v>
      </c>
      <c r="BT28" s="26">
        <f>+BQ28+BR28+BS28</f>
        <v>40924.490473313337</v>
      </c>
      <c r="BU28" s="24">
        <v>34138.585711980006</v>
      </c>
      <c r="BV28" s="24">
        <v>0</v>
      </c>
      <c r="BW28" s="24">
        <f>+BU28+BV28</f>
        <v>34138.585711980006</v>
      </c>
      <c r="BX28" s="26">
        <v>34138.585711980006</v>
      </c>
      <c r="BY28" s="26">
        <v>0</v>
      </c>
      <c r="BZ28" s="26">
        <f>+BX28+BY28</f>
        <v>34138.585711980006</v>
      </c>
      <c r="CA28" s="24">
        <v>34138.585711980006</v>
      </c>
      <c r="CB28" s="24">
        <v>0</v>
      </c>
      <c r="CC28" s="24">
        <f>+CA28+CB28</f>
        <v>34138.585711980006</v>
      </c>
      <c r="CD28" s="26">
        <v>34138.585711980006</v>
      </c>
      <c r="CE28" s="26">
        <f>+((SUM(M28:S28)/30*30)+(Z28/30*50))</f>
        <v>20357.714283999998</v>
      </c>
      <c r="CF28" s="26">
        <v>0</v>
      </c>
      <c r="CG28" s="26">
        <f>+AT28/30*50</f>
        <v>0</v>
      </c>
      <c r="CH28" s="26">
        <f>+CD28+CE28+CF28+CG28</f>
        <v>54496.299995980007</v>
      </c>
      <c r="CI28" s="24">
        <v>34138.585711980006</v>
      </c>
      <c r="CJ28" s="24">
        <f>+SUM(M28:S28)/30*10</f>
        <v>6785.9047613333323</v>
      </c>
      <c r="CK28" s="24">
        <f>+SUM(M28:S28)/30*10</f>
        <v>6785.9047613333323</v>
      </c>
      <c r="CL28" s="24">
        <v>0</v>
      </c>
      <c r="CM28" s="23">
        <f>+CI28+CJ28+CK28+CL28</f>
        <v>47710.395234646669</v>
      </c>
    </row>
    <row r="29" spans="1:91" s="2" customFormat="1" x14ac:dyDescent="0.25">
      <c r="A29" s="2">
        <v>94278</v>
      </c>
      <c r="B29" s="3">
        <v>5</v>
      </c>
      <c r="C29" s="2">
        <v>28943</v>
      </c>
      <c r="D29" s="2" t="s">
        <v>84</v>
      </c>
      <c r="E29" s="2" t="s">
        <v>28</v>
      </c>
      <c r="F29" s="2" t="s">
        <v>14</v>
      </c>
      <c r="G29" s="2" t="s">
        <v>85</v>
      </c>
      <c r="H29" s="2">
        <v>29072.74</v>
      </c>
      <c r="I29" s="2">
        <v>1453.66</v>
      </c>
      <c r="J29" s="9">
        <v>40256</v>
      </c>
      <c r="K29" s="2" t="s">
        <v>86</v>
      </c>
      <c r="L29" s="2" t="s">
        <v>87</v>
      </c>
      <c r="M29" s="5">
        <v>29072.742859999998</v>
      </c>
      <c r="N29" s="5">
        <v>1453.657142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12507.26</v>
      </c>
      <c r="AA29" s="5">
        <v>0</v>
      </c>
      <c r="AB29" s="5">
        <v>0</v>
      </c>
      <c r="AC29" s="5">
        <f>+(SUM(M29:Y29)+(Z29/4))*$AC$3</f>
        <v>2860.52327517</v>
      </c>
      <c r="AD29" s="5">
        <f>+(SUM(M29:Y29)+(Z29/4))*$AD$3</f>
        <v>5721.0465503400001</v>
      </c>
      <c r="AE29" s="5">
        <f>+(SUM(M29:Y29)+(Z29/4))*$AE$3</f>
        <v>134.61286000799998</v>
      </c>
      <c r="AF29" s="5">
        <f>+(SUM(M29:Y29)+(Z29/4))*$AF$3</f>
        <v>33.653215001999996</v>
      </c>
      <c r="AG29" s="5">
        <f>+(SUM(M29:Y29)+(Z29/4))*$AG$3</f>
        <v>841.33037504999993</v>
      </c>
      <c r="AH29" s="5">
        <f>+(SUM(M29:Y29)+(Z29/4))*$AH$3</f>
        <v>336.53215001999996</v>
      </c>
      <c r="AI29" s="5">
        <f>+(SUM(M29:Y29)+(Z29/4))*$AI$3</f>
        <v>168.26607500999998</v>
      </c>
      <c r="AJ29" s="5">
        <f>+(SUM(M29:Y29)+(Z29/4))*$AJ$3</f>
        <v>168.26607500999998</v>
      </c>
      <c r="AK29" s="5">
        <f>+(SUM(M29:Y29)+(Z29/4))*$AK$3</f>
        <v>1346.1286000799998</v>
      </c>
      <c r="AL29" s="5">
        <v>2.2799999999999998</v>
      </c>
      <c r="AM29" s="5">
        <v>4.04</v>
      </c>
      <c r="AN29" s="5"/>
      <c r="AO29" s="5">
        <v>22</v>
      </c>
      <c r="AP29" s="5">
        <v>4.1399999999999997</v>
      </c>
      <c r="AQ29" s="5"/>
      <c r="AR29" s="5"/>
      <c r="AS29" s="5">
        <f>SUM(M29:AR29)</f>
        <v>54676.479177689987</v>
      </c>
      <c r="AT29" s="2">
        <v>9800</v>
      </c>
      <c r="AU29" s="5">
        <f>+AS29+AT29</f>
        <v>64476.479177689987</v>
      </c>
      <c r="AV29" s="26">
        <v>64476.479177689987</v>
      </c>
      <c r="AW29" s="26">
        <f>+SUM(H29:I29)/30*10</f>
        <v>10175.466666666667</v>
      </c>
      <c r="AX29" s="36">
        <v>0</v>
      </c>
      <c r="AY29" s="26">
        <f>+AV29+AW29+AX29</f>
        <v>74651.945844356655</v>
      </c>
      <c r="AZ29" s="24">
        <v>64476.479177689987</v>
      </c>
      <c r="BA29" s="24">
        <v>0</v>
      </c>
      <c r="BB29" s="24">
        <v>0</v>
      </c>
      <c r="BC29" s="24">
        <f>+AZ29+BA29+BB29</f>
        <v>64476.479177689987</v>
      </c>
      <c r="BD29" s="26">
        <v>64476.479177689987</v>
      </c>
      <c r="BE29" s="26">
        <v>0</v>
      </c>
      <c r="BF29" s="26">
        <f>+BD29+BE29</f>
        <v>64476.479177689987</v>
      </c>
      <c r="BG29" s="24">
        <v>64476.479177689987</v>
      </c>
      <c r="BH29" s="24">
        <v>0</v>
      </c>
      <c r="BI29" s="24">
        <v>0</v>
      </c>
      <c r="BJ29" s="24">
        <f>+BG29+BH29+BI29</f>
        <v>64476.479177689987</v>
      </c>
      <c r="BK29" s="26">
        <v>64476.479177689987</v>
      </c>
      <c r="BL29" s="26">
        <v>0</v>
      </c>
      <c r="BM29" s="26">
        <f>+BK29+BL29</f>
        <v>64476.479177689987</v>
      </c>
      <c r="BN29" s="24">
        <v>64476.479177689987</v>
      </c>
      <c r="BO29" s="24">
        <v>0</v>
      </c>
      <c r="BP29" s="24">
        <f>+BN29+BO29</f>
        <v>64476.479177689987</v>
      </c>
      <c r="BQ29" s="26">
        <v>64476.479177689987</v>
      </c>
      <c r="BR29" s="26">
        <f>+SUM(M29:S29)/30*10</f>
        <v>10175.466667333332</v>
      </c>
      <c r="BS29" s="26">
        <v>0</v>
      </c>
      <c r="BT29" s="26">
        <f>+BQ29+BR29+BS29</f>
        <v>74651.945845023321</v>
      </c>
      <c r="BU29" s="24">
        <v>64476.479177689987</v>
      </c>
      <c r="BV29" s="24">
        <v>0</v>
      </c>
      <c r="BW29" s="24">
        <f>+BU29+BV29</f>
        <v>64476.479177689987</v>
      </c>
      <c r="BX29" s="26">
        <v>64476.479177689987</v>
      </c>
      <c r="BY29" s="26">
        <v>0</v>
      </c>
      <c r="BZ29" s="26">
        <f>+BX29+BY29</f>
        <v>64476.479177689987</v>
      </c>
      <c r="CA29" s="24">
        <v>64476.479177689987</v>
      </c>
      <c r="CB29" s="24">
        <v>0</v>
      </c>
      <c r="CC29" s="24">
        <f>+CA29+CB29</f>
        <v>64476.479177689987</v>
      </c>
      <c r="CD29" s="26">
        <v>64476.479177689987</v>
      </c>
      <c r="CE29" s="26">
        <f>+((SUM(M29:S29)/30*30)+(Z29/30*50))</f>
        <v>51371.833335333329</v>
      </c>
      <c r="CF29" s="26">
        <v>0</v>
      </c>
      <c r="CG29" s="26">
        <f>+AT29/30*50</f>
        <v>16333.333333333334</v>
      </c>
      <c r="CH29" s="26">
        <f>+CD29+CE29+CF29+CG29</f>
        <v>132181.64584635667</v>
      </c>
      <c r="CI29" s="24">
        <v>64476.479177689987</v>
      </c>
      <c r="CJ29" s="24">
        <f>+SUM(M29:S29)/30*10</f>
        <v>10175.466667333332</v>
      </c>
      <c r="CK29" s="24">
        <f>+SUM(M29:S29)/30*10</f>
        <v>10175.466667333332</v>
      </c>
      <c r="CL29" s="24">
        <v>0</v>
      </c>
      <c r="CM29" s="23">
        <f>+CI29+CJ29+CK29+CL29</f>
        <v>84827.412512356648</v>
      </c>
    </row>
    <row r="30" spans="1:91" s="2" customFormat="1" x14ac:dyDescent="0.25">
      <c r="A30" s="2">
        <v>94262</v>
      </c>
      <c r="B30" s="3">
        <v>6</v>
      </c>
      <c r="C30" s="2">
        <v>21641</v>
      </c>
      <c r="D30" s="2" t="s">
        <v>51</v>
      </c>
      <c r="E30" s="2" t="s">
        <v>19</v>
      </c>
      <c r="F30" s="2" t="s">
        <v>23</v>
      </c>
      <c r="G30" s="2" t="s">
        <v>24</v>
      </c>
      <c r="H30" s="2">
        <v>20257.830000000002</v>
      </c>
      <c r="I30" s="2">
        <v>3038.69</v>
      </c>
      <c r="J30" s="9">
        <v>42506</v>
      </c>
      <c r="K30" s="2" t="s">
        <v>25</v>
      </c>
      <c r="L30" s="2" t="s">
        <v>52</v>
      </c>
      <c r="M30" s="5">
        <v>21068.141723200002</v>
      </c>
      <c r="N30" s="5">
        <v>0</v>
      </c>
      <c r="O30" s="5">
        <v>0</v>
      </c>
      <c r="P30" s="5">
        <v>3160.2331425600005</v>
      </c>
      <c r="Q30" s="5">
        <v>0</v>
      </c>
      <c r="R30" s="5">
        <v>0</v>
      </c>
      <c r="S30" s="5">
        <v>0</v>
      </c>
      <c r="T30" s="5">
        <v>714.48</v>
      </c>
      <c r="U30" s="5">
        <v>652.70000000000005</v>
      </c>
      <c r="V30" s="5">
        <v>1260</v>
      </c>
      <c r="W30" s="5">
        <v>0</v>
      </c>
      <c r="X30" s="5">
        <v>342.39</v>
      </c>
      <c r="Y30" s="5">
        <v>0</v>
      </c>
      <c r="Z30" s="5">
        <v>0</v>
      </c>
      <c r="AA30" s="5">
        <v>0</v>
      </c>
      <c r="AB30" s="5">
        <v>456.75</v>
      </c>
      <c r="AC30" s="5">
        <f>+SUM(M30:Z30)*$AC$3</f>
        <v>2311.8253135896002</v>
      </c>
      <c r="AD30" s="5">
        <f>+SUM(M30:Z30)*$AD$3</f>
        <v>4623.6506271792005</v>
      </c>
      <c r="AE30" s="5">
        <f>+SUM(M30:Z30)*$AE$3</f>
        <v>108.79177946304</v>
      </c>
      <c r="AF30" s="5">
        <f>+SUM(M30:Z30)*$AF$3</f>
        <v>27.19794486576</v>
      </c>
      <c r="AG30" s="5">
        <f>+SUM(M30:Z30)*$AG$3</f>
        <v>679.94862164400001</v>
      </c>
      <c r="AH30" s="5">
        <f>+SUM(M30:Z30)*$AH$3</f>
        <v>271.97944865760002</v>
      </c>
      <c r="AI30" s="5">
        <f>+SUM(M30:Z30)*$AI$3</f>
        <v>135.98972432880001</v>
      </c>
      <c r="AJ30" s="5">
        <f>+SUM(M30:Z30)*$AJ$3</f>
        <v>135.98972432880001</v>
      </c>
      <c r="AK30" s="5">
        <f>+SUM(M30:Z30)*$AK$3</f>
        <v>1087.9177946304001</v>
      </c>
      <c r="AL30" s="5">
        <v>2.2799999999999998</v>
      </c>
      <c r="AM30" s="5">
        <v>4.04</v>
      </c>
      <c r="AN30" s="5"/>
      <c r="AO30" s="5">
        <v>22</v>
      </c>
      <c r="AP30" s="5">
        <v>4.1399999999999997</v>
      </c>
      <c r="AQ30" s="5">
        <v>13.5</v>
      </c>
      <c r="AR30" s="5">
        <f>+M30*0.006</f>
        <v>126.40885033920001</v>
      </c>
      <c r="AS30" s="5">
        <f t="shared" ref="AS30:AS36" si="36">SUM(M30:AR30)</f>
        <v>37210.354694786394</v>
      </c>
      <c r="AU30" s="5">
        <f t="shared" ref="AU30:AU36" si="37">+AS30+AT30</f>
        <v>37210.354694786394</v>
      </c>
      <c r="AV30" s="26">
        <v>37210.354694786394</v>
      </c>
      <c r="AW30" s="26">
        <f t="shared" ref="AW30:AW36" si="38">+SUM(H30:I30)/30*10</f>
        <v>7765.5066666666662</v>
      </c>
      <c r="AX30" s="36">
        <v>840</v>
      </c>
      <c r="AY30" s="26">
        <f t="shared" ref="AY30:AY36" si="39">+AV30+AW30+AX30</f>
        <v>45815.861361453062</v>
      </c>
      <c r="AZ30" s="24">
        <v>37210.354694786394</v>
      </c>
      <c r="BA30" s="24">
        <f>+SUM(M30:S30)/30*6</f>
        <v>4845.6749731519994</v>
      </c>
      <c r="BB30" s="24">
        <f>SUM(M30:S30)/30*10</f>
        <v>8076.1249552533336</v>
      </c>
      <c r="BC30" s="24">
        <f t="shared" ref="BC30:BC36" si="40">+AZ30+BA30+BB30</f>
        <v>50132.154623191724</v>
      </c>
      <c r="BD30" s="26">
        <v>37210.354694786394</v>
      </c>
      <c r="BE30" s="26">
        <v>870</v>
      </c>
      <c r="BF30" s="26">
        <f t="shared" ref="BF30:BF36" si="41">+BD30+BE30</f>
        <v>38080.354694786394</v>
      </c>
      <c r="BG30" s="24">
        <v>37210.354694786394</v>
      </c>
      <c r="BH30" s="24">
        <v>1150</v>
      </c>
      <c r="BI30" s="24">
        <v>840</v>
      </c>
      <c r="BJ30" s="24">
        <f t="shared" ref="BJ30:BJ36" si="42">+BG30+BH30+BI30</f>
        <v>39200.354694786394</v>
      </c>
      <c r="BK30" s="26">
        <v>37210.354694786394</v>
      </c>
      <c r="BL30" s="26">
        <v>710</v>
      </c>
      <c r="BM30" s="26">
        <f t="shared" ref="BM30:BM36" si="43">+BK30+BL30</f>
        <v>37920.354694786394</v>
      </c>
      <c r="BN30" s="24">
        <v>37210.354694786394</v>
      </c>
      <c r="BO30" s="24">
        <v>0</v>
      </c>
      <c r="BP30" s="24">
        <f t="shared" ref="BP30:BP36" si="44">+BN30+BO30</f>
        <v>37210.354694786394</v>
      </c>
      <c r="BQ30" s="26">
        <v>37210.354694786394</v>
      </c>
      <c r="BR30" s="26">
        <f t="shared" ref="BR30:BR36" si="45">+SUM(M30:S30)/30*10</f>
        <v>8076.1249552533336</v>
      </c>
      <c r="BS30" s="26">
        <v>840</v>
      </c>
      <c r="BT30" s="26">
        <f t="shared" ref="BT30:BT36" si="46">+BQ30+BR30+BS30</f>
        <v>46126.479650039728</v>
      </c>
      <c r="BU30" s="24">
        <v>37210.354694786394</v>
      </c>
      <c r="BV30" s="24">
        <v>0</v>
      </c>
      <c r="BW30" s="24">
        <f t="shared" ref="BW30:BW36" si="47">+BU30+BV30</f>
        <v>37210.354694786394</v>
      </c>
      <c r="BX30" s="26">
        <v>37210.354694786394</v>
      </c>
      <c r="BY30" s="26">
        <v>870</v>
      </c>
      <c r="BZ30" s="26">
        <f t="shared" ref="BZ30:BZ36" si="48">+BX30+BY30</f>
        <v>38080.354694786394</v>
      </c>
      <c r="CA30" s="24">
        <v>37210.354694786394</v>
      </c>
      <c r="CB30" s="24">
        <v>840</v>
      </c>
      <c r="CC30" s="24">
        <f t="shared" ref="CC30:CC36" si="49">+CA30+CB30</f>
        <v>38050.354694786394</v>
      </c>
      <c r="CD30" s="26">
        <v>37210.354694786394</v>
      </c>
      <c r="CE30" s="26">
        <f>+SUM(M30:S30)/30*30</f>
        <v>24228.374865760001</v>
      </c>
      <c r="CF30" s="26">
        <v>555</v>
      </c>
      <c r="CG30" s="26">
        <f>+Y30/30*50</f>
        <v>0</v>
      </c>
      <c r="CH30" s="26">
        <f t="shared" ref="CH30:CH36" si="50">+CD30+CE30+CF30+CG30</f>
        <v>61993.729560546395</v>
      </c>
      <c r="CI30" s="24">
        <v>37210.354694786394</v>
      </c>
      <c r="CJ30" s="24">
        <f t="shared" ref="CJ30:CJ36" si="51">+SUM(M30:S30)/30*10</f>
        <v>8076.1249552533336</v>
      </c>
      <c r="CK30" s="24">
        <f t="shared" ref="CK30:CK36" si="52">+SUM(M30:S30)/30*10</f>
        <v>8076.1249552533336</v>
      </c>
      <c r="CL30" s="24">
        <v>0</v>
      </c>
      <c r="CM30" s="23">
        <f t="shared" ref="CM30:CM36" si="53">+CI30+CJ30+CK30+CL30</f>
        <v>53362.604605293061</v>
      </c>
    </row>
    <row r="31" spans="1:91" s="2" customFormat="1" x14ac:dyDescent="0.25">
      <c r="A31" s="2">
        <v>94250</v>
      </c>
      <c r="B31" s="3">
        <v>6</v>
      </c>
      <c r="C31" s="2">
        <v>6117</v>
      </c>
      <c r="D31" s="2" t="s">
        <v>18</v>
      </c>
      <c r="E31" s="2" t="s">
        <v>19</v>
      </c>
      <c r="F31" s="2" t="s">
        <v>14</v>
      </c>
      <c r="G31" s="2" t="s">
        <v>15</v>
      </c>
      <c r="H31" s="2">
        <v>17702.34</v>
      </c>
      <c r="I31" s="2">
        <v>5310.69</v>
      </c>
      <c r="J31" s="9">
        <v>42506</v>
      </c>
      <c r="K31" s="2" t="s">
        <v>16</v>
      </c>
      <c r="L31" s="2" t="s">
        <v>20</v>
      </c>
      <c r="M31" s="5">
        <v>17702.342855999999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5310.6857140000002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f t="shared" ref="AC31:AC36" si="54">+(SUM(M31:Y31)+(Z31/4))*$AC$3</f>
        <v>1956.10742845</v>
      </c>
      <c r="AD31" s="5">
        <f t="shared" ref="AD31:AD36" si="55">+(SUM(M31:Y31)+(Z31/4))*$AD$3</f>
        <v>3912.2148569000001</v>
      </c>
      <c r="AE31" s="5">
        <f t="shared" ref="AE31:AE36" si="56">+(SUM(M31:Y31)+(Z31/4))*$AE$3</f>
        <v>92.052114279999998</v>
      </c>
      <c r="AF31" s="5">
        <f t="shared" ref="AF31:AF36" si="57">+(SUM(M31:Y31)+(Z31/4))*$AF$3</f>
        <v>23.013028569999999</v>
      </c>
      <c r="AG31" s="5">
        <f t="shared" ref="AG31:AG36" si="58">+(SUM(M31:Y31)+(Z31/4))*$AG$3</f>
        <v>575.32571425000003</v>
      </c>
      <c r="AH31" s="5">
        <f t="shared" ref="AH31:AH36" si="59">+(SUM(M31:Y31)+(Z31/4))*$AH$3</f>
        <v>230.1302857</v>
      </c>
      <c r="AI31" s="5">
        <f t="shared" ref="AI31:AI36" si="60">+(SUM(M31:Y31)+(Z31/4))*$AI$3</f>
        <v>115.06514285</v>
      </c>
      <c r="AJ31" s="5">
        <f t="shared" ref="AJ31:AJ36" si="61">+(SUM(M31:Y31)+(Z31/4))*$AJ$3</f>
        <v>115.06514285</v>
      </c>
      <c r="AK31" s="5">
        <f t="shared" ref="AK31:AK36" si="62">+(SUM(M31:Y31)+(Z31/4))*$AK$3</f>
        <v>920.52114280000001</v>
      </c>
      <c r="AL31" s="5">
        <v>2.2799999999999998</v>
      </c>
      <c r="AM31" s="5">
        <v>4.04</v>
      </c>
      <c r="AN31" s="5">
        <v>1846</v>
      </c>
      <c r="AO31" s="5">
        <v>22</v>
      </c>
      <c r="AP31" s="5">
        <v>4.1399999999999997</v>
      </c>
      <c r="AQ31" s="5"/>
      <c r="AR31" s="5"/>
      <c r="AS31" s="5">
        <f t="shared" si="36"/>
        <v>32830.983426649997</v>
      </c>
      <c r="AU31" s="5">
        <f t="shared" si="37"/>
        <v>32830.983426649997</v>
      </c>
      <c r="AV31" s="26">
        <v>32830.983426649997</v>
      </c>
      <c r="AW31" s="26">
        <f t="shared" si="38"/>
        <v>7671.01</v>
      </c>
      <c r="AX31" s="36">
        <v>0</v>
      </c>
      <c r="AY31" s="26">
        <f t="shared" si="39"/>
        <v>40501.993426649999</v>
      </c>
      <c r="AZ31" s="24">
        <v>32830.983426649997</v>
      </c>
      <c r="BA31" s="24">
        <v>0</v>
      </c>
      <c r="BB31" s="24">
        <v>0</v>
      </c>
      <c r="BC31" s="24">
        <f t="shared" si="40"/>
        <v>32830.983426649997</v>
      </c>
      <c r="BD31" s="26">
        <v>32830.983426649997</v>
      </c>
      <c r="BE31" s="26">
        <v>0</v>
      </c>
      <c r="BF31" s="26">
        <f t="shared" si="41"/>
        <v>32830.983426649997</v>
      </c>
      <c r="BG31" s="24">
        <v>32830.983426649997</v>
      </c>
      <c r="BH31" s="24">
        <v>0</v>
      </c>
      <c r="BI31" s="24">
        <v>0</v>
      </c>
      <c r="BJ31" s="24">
        <f t="shared" si="42"/>
        <v>32830.983426649997</v>
      </c>
      <c r="BK31" s="26">
        <v>32830.983426649997</v>
      </c>
      <c r="BL31" s="26">
        <v>0</v>
      </c>
      <c r="BM31" s="26">
        <f t="shared" si="43"/>
        <v>32830.983426649997</v>
      </c>
      <c r="BN31" s="24">
        <v>32830.983426649997</v>
      </c>
      <c r="BO31" s="24">
        <v>0</v>
      </c>
      <c r="BP31" s="24">
        <f t="shared" si="44"/>
        <v>32830.983426649997</v>
      </c>
      <c r="BQ31" s="26">
        <v>32830.983426649997</v>
      </c>
      <c r="BR31" s="26">
        <f t="shared" si="45"/>
        <v>7671.0095233333332</v>
      </c>
      <c r="BS31" s="26">
        <v>0</v>
      </c>
      <c r="BT31" s="26">
        <f t="shared" si="46"/>
        <v>40501.992949983331</v>
      </c>
      <c r="BU31" s="24">
        <v>32830.983426649997</v>
      </c>
      <c r="BV31" s="24">
        <v>0</v>
      </c>
      <c r="BW31" s="24">
        <f t="shared" si="47"/>
        <v>32830.983426649997</v>
      </c>
      <c r="BX31" s="26">
        <v>32830.983426649997</v>
      </c>
      <c r="BY31" s="26">
        <v>0</v>
      </c>
      <c r="BZ31" s="26">
        <f t="shared" si="48"/>
        <v>32830.983426649997</v>
      </c>
      <c r="CA31" s="24">
        <v>32830.983426649997</v>
      </c>
      <c r="CB31" s="24">
        <v>0</v>
      </c>
      <c r="CC31" s="24">
        <f t="shared" si="49"/>
        <v>32830.983426649997</v>
      </c>
      <c r="CD31" s="26">
        <v>32830.983426649997</v>
      </c>
      <c r="CE31" s="26">
        <f t="shared" ref="CE31:CE36" si="63">+((SUM(M31:S31)/30*30)+(Z31/30*50))</f>
        <v>23013.028569999999</v>
      </c>
      <c r="CF31" s="26">
        <v>0</v>
      </c>
      <c r="CG31" s="26">
        <f t="shared" ref="CG31:CG36" si="64">+AT31/30*50</f>
        <v>0</v>
      </c>
      <c r="CH31" s="26">
        <f t="shared" si="50"/>
        <v>55844.011996649991</v>
      </c>
      <c r="CI31" s="24">
        <v>32830.983426649997</v>
      </c>
      <c r="CJ31" s="24">
        <f t="shared" si="51"/>
        <v>7671.0095233333332</v>
      </c>
      <c r="CK31" s="24">
        <f t="shared" si="52"/>
        <v>7671.0095233333332</v>
      </c>
      <c r="CL31" s="24">
        <v>0</v>
      </c>
      <c r="CM31" s="23">
        <f t="shared" si="53"/>
        <v>48173.002473316665</v>
      </c>
    </row>
    <row r="32" spans="1:91" s="2" customFormat="1" x14ac:dyDescent="0.25">
      <c r="A32" s="2">
        <v>94258</v>
      </c>
      <c r="B32" s="3">
        <v>6</v>
      </c>
      <c r="C32" s="2">
        <v>19498</v>
      </c>
      <c r="D32" s="2" t="s">
        <v>43</v>
      </c>
      <c r="E32" s="2" t="s">
        <v>19</v>
      </c>
      <c r="F32" s="2" t="s">
        <v>14</v>
      </c>
      <c r="G32" s="2" t="s">
        <v>15</v>
      </c>
      <c r="H32" s="2">
        <v>17702.34</v>
      </c>
      <c r="I32" s="2">
        <v>3540.46</v>
      </c>
      <c r="J32" s="9">
        <v>42506</v>
      </c>
      <c r="K32" s="2" t="s">
        <v>16</v>
      </c>
      <c r="L32" s="2" t="s">
        <v>44</v>
      </c>
      <c r="M32" s="5">
        <v>17702.342855999999</v>
      </c>
      <c r="N32" s="5">
        <v>0</v>
      </c>
      <c r="O32" s="5">
        <v>0</v>
      </c>
      <c r="P32" s="5">
        <v>0</v>
      </c>
      <c r="Q32" s="5">
        <v>3540.4571420000002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f t="shared" si="54"/>
        <v>1805.6379998299999</v>
      </c>
      <c r="AD32" s="5">
        <f t="shared" si="55"/>
        <v>3611.2759996599998</v>
      </c>
      <c r="AE32" s="5">
        <f t="shared" si="56"/>
        <v>84.971199991999995</v>
      </c>
      <c r="AF32" s="5">
        <f t="shared" si="57"/>
        <v>21.242799997999999</v>
      </c>
      <c r="AG32" s="5">
        <f t="shared" si="58"/>
        <v>531.06999995000001</v>
      </c>
      <c r="AH32" s="5">
        <f t="shared" si="59"/>
        <v>212.42799997999998</v>
      </c>
      <c r="AI32" s="5">
        <f t="shared" si="60"/>
        <v>106.21399998999999</v>
      </c>
      <c r="AJ32" s="5">
        <f t="shared" si="61"/>
        <v>106.21399998999999</v>
      </c>
      <c r="AK32" s="5">
        <f t="shared" si="62"/>
        <v>849.71199991999993</v>
      </c>
      <c r="AL32" s="5">
        <v>2.2799999999999998</v>
      </c>
      <c r="AM32" s="5">
        <v>4.04</v>
      </c>
      <c r="AN32" s="5"/>
      <c r="AO32" s="5">
        <v>22</v>
      </c>
      <c r="AP32" s="5">
        <v>4.1399999999999997</v>
      </c>
      <c r="AQ32" s="5"/>
      <c r="AR32" s="5"/>
      <c r="AS32" s="5">
        <f t="shared" si="36"/>
        <v>28604.025997309993</v>
      </c>
      <c r="AU32" s="5">
        <f t="shared" si="37"/>
        <v>28604.025997309993</v>
      </c>
      <c r="AV32" s="26">
        <v>28604.025997309993</v>
      </c>
      <c r="AW32" s="26">
        <f t="shared" si="38"/>
        <v>7080.9333333333334</v>
      </c>
      <c r="AX32" s="36">
        <v>0</v>
      </c>
      <c r="AY32" s="26">
        <f t="shared" si="39"/>
        <v>35684.959330643323</v>
      </c>
      <c r="AZ32" s="24">
        <v>28604.025997309993</v>
      </c>
      <c r="BA32" s="24">
        <v>0</v>
      </c>
      <c r="BB32" s="24">
        <v>0</v>
      </c>
      <c r="BC32" s="24">
        <f t="shared" si="40"/>
        <v>28604.025997309993</v>
      </c>
      <c r="BD32" s="26">
        <v>28604.025997309993</v>
      </c>
      <c r="BE32" s="26">
        <v>0</v>
      </c>
      <c r="BF32" s="26">
        <f t="shared" si="41"/>
        <v>28604.025997309993</v>
      </c>
      <c r="BG32" s="24">
        <v>28604.025997309993</v>
      </c>
      <c r="BH32" s="24">
        <v>0</v>
      </c>
      <c r="BI32" s="24">
        <v>0</v>
      </c>
      <c r="BJ32" s="24">
        <f t="shared" si="42"/>
        <v>28604.025997309993</v>
      </c>
      <c r="BK32" s="26">
        <v>28604.025997309993</v>
      </c>
      <c r="BL32" s="26">
        <v>0</v>
      </c>
      <c r="BM32" s="26">
        <f t="shared" si="43"/>
        <v>28604.025997309993</v>
      </c>
      <c r="BN32" s="24">
        <v>28604.025997309993</v>
      </c>
      <c r="BO32" s="24">
        <v>0</v>
      </c>
      <c r="BP32" s="24">
        <f t="shared" si="44"/>
        <v>28604.025997309993</v>
      </c>
      <c r="BQ32" s="26">
        <v>28604.025997309993</v>
      </c>
      <c r="BR32" s="26">
        <f t="shared" si="45"/>
        <v>7080.9333326666656</v>
      </c>
      <c r="BS32" s="26">
        <v>0</v>
      </c>
      <c r="BT32" s="26">
        <f t="shared" si="46"/>
        <v>35684.959329976657</v>
      </c>
      <c r="BU32" s="24">
        <v>28604.025997309993</v>
      </c>
      <c r="BV32" s="24">
        <v>0</v>
      </c>
      <c r="BW32" s="24">
        <f t="shared" si="47"/>
        <v>28604.025997309993</v>
      </c>
      <c r="BX32" s="26">
        <v>28604.025997309993</v>
      </c>
      <c r="BY32" s="26">
        <v>0</v>
      </c>
      <c r="BZ32" s="26">
        <f t="shared" si="48"/>
        <v>28604.025997309993</v>
      </c>
      <c r="CA32" s="24">
        <v>28604.025997309993</v>
      </c>
      <c r="CB32" s="24">
        <v>0</v>
      </c>
      <c r="CC32" s="24">
        <f t="shared" si="49"/>
        <v>28604.025997309993</v>
      </c>
      <c r="CD32" s="26">
        <v>28604.025997309993</v>
      </c>
      <c r="CE32" s="26">
        <f t="shared" si="63"/>
        <v>21242.799997999999</v>
      </c>
      <c r="CF32" s="26">
        <v>0</v>
      </c>
      <c r="CG32" s="26">
        <f t="shared" si="64"/>
        <v>0</v>
      </c>
      <c r="CH32" s="26">
        <f t="shared" si="50"/>
        <v>49846.825995309991</v>
      </c>
      <c r="CI32" s="24">
        <v>28604.025997309993</v>
      </c>
      <c r="CJ32" s="24">
        <f t="shared" si="51"/>
        <v>7080.9333326666656</v>
      </c>
      <c r="CK32" s="24">
        <f t="shared" si="52"/>
        <v>7080.9333326666656</v>
      </c>
      <c r="CL32" s="24">
        <v>0</v>
      </c>
      <c r="CM32" s="23">
        <f t="shared" si="53"/>
        <v>42765.892662643324</v>
      </c>
    </row>
    <row r="33" spans="1:91" s="2" customFormat="1" x14ac:dyDescent="0.25">
      <c r="A33" s="2">
        <v>94281</v>
      </c>
      <c r="B33" s="3">
        <v>6</v>
      </c>
      <c r="C33" s="2">
        <v>28957</v>
      </c>
      <c r="D33" s="2" t="s">
        <v>93</v>
      </c>
      <c r="E33" s="2" t="s">
        <v>19</v>
      </c>
      <c r="F33" s="2" t="s">
        <v>14</v>
      </c>
      <c r="G33" s="2" t="s">
        <v>15</v>
      </c>
      <c r="H33" s="2">
        <v>17702.34</v>
      </c>
      <c r="I33" s="2">
        <v>885.14</v>
      </c>
      <c r="J33" s="9">
        <v>40955</v>
      </c>
      <c r="K33" s="2" t="s">
        <v>16</v>
      </c>
      <c r="L33" s="2" t="s">
        <v>94</v>
      </c>
      <c r="M33" s="5">
        <v>17702.342855999999</v>
      </c>
      <c r="N33" s="5">
        <v>885.14285600000005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f t="shared" si="54"/>
        <v>1579.93628552</v>
      </c>
      <c r="AD33" s="5">
        <f t="shared" si="55"/>
        <v>3159.8725710399999</v>
      </c>
      <c r="AE33" s="5">
        <f t="shared" si="56"/>
        <v>74.349942847999998</v>
      </c>
      <c r="AF33" s="5">
        <f t="shared" si="57"/>
        <v>18.587485711999999</v>
      </c>
      <c r="AG33" s="5">
        <f t="shared" si="58"/>
        <v>464.68714279999995</v>
      </c>
      <c r="AH33" s="5">
        <f t="shared" si="59"/>
        <v>185.87485711999997</v>
      </c>
      <c r="AI33" s="5">
        <f t="shared" si="60"/>
        <v>92.937428559999987</v>
      </c>
      <c r="AJ33" s="5">
        <f t="shared" si="61"/>
        <v>92.937428559999987</v>
      </c>
      <c r="AK33" s="5">
        <f t="shared" si="62"/>
        <v>743.49942847999989</v>
      </c>
      <c r="AL33" s="5">
        <v>2.2799999999999998</v>
      </c>
      <c r="AM33" s="5">
        <v>4.04</v>
      </c>
      <c r="AN33" s="5"/>
      <c r="AO33" s="5">
        <v>22</v>
      </c>
      <c r="AP33" s="5">
        <v>4.1399999999999997</v>
      </c>
      <c r="AQ33" s="5"/>
      <c r="AR33" s="5"/>
      <c r="AS33" s="5">
        <f t="shared" si="36"/>
        <v>25032.628282639998</v>
      </c>
      <c r="AU33" s="5">
        <f t="shared" si="37"/>
        <v>25032.628282639998</v>
      </c>
      <c r="AV33" s="26">
        <v>25032.628282639998</v>
      </c>
      <c r="AW33" s="26">
        <f t="shared" si="38"/>
        <v>6195.8266666666668</v>
      </c>
      <c r="AX33" s="36">
        <v>0</v>
      </c>
      <c r="AY33" s="26">
        <f t="shared" si="39"/>
        <v>31228.454949306666</v>
      </c>
      <c r="AZ33" s="24">
        <v>25032.628282639998</v>
      </c>
      <c r="BA33" s="24">
        <v>0</v>
      </c>
      <c r="BB33" s="24">
        <v>0</v>
      </c>
      <c r="BC33" s="24">
        <f t="shared" si="40"/>
        <v>25032.628282639998</v>
      </c>
      <c r="BD33" s="26">
        <v>25032.628282639998</v>
      </c>
      <c r="BE33" s="26">
        <v>0</v>
      </c>
      <c r="BF33" s="26">
        <f t="shared" si="41"/>
        <v>25032.628282639998</v>
      </c>
      <c r="BG33" s="24">
        <v>25032.628282639998</v>
      </c>
      <c r="BH33" s="24">
        <v>0</v>
      </c>
      <c r="BI33" s="24">
        <v>0</v>
      </c>
      <c r="BJ33" s="24">
        <f t="shared" si="42"/>
        <v>25032.628282639998</v>
      </c>
      <c r="BK33" s="26">
        <v>25032.628282639998</v>
      </c>
      <c r="BL33" s="26">
        <v>0</v>
      </c>
      <c r="BM33" s="26">
        <f t="shared" si="43"/>
        <v>25032.628282639998</v>
      </c>
      <c r="BN33" s="24">
        <v>25032.628282639998</v>
      </c>
      <c r="BO33" s="24">
        <v>0</v>
      </c>
      <c r="BP33" s="24">
        <f t="shared" si="44"/>
        <v>25032.628282639998</v>
      </c>
      <c r="BQ33" s="26">
        <v>25032.628282639998</v>
      </c>
      <c r="BR33" s="26">
        <f t="shared" si="45"/>
        <v>6195.8285706666666</v>
      </c>
      <c r="BS33" s="26">
        <v>0</v>
      </c>
      <c r="BT33" s="26">
        <f t="shared" si="46"/>
        <v>31228.456853306663</v>
      </c>
      <c r="BU33" s="24">
        <v>25032.628282639998</v>
      </c>
      <c r="BV33" s="24">
        <v>0</v>
      </c>
      <c r="BW33" s="24">
        <f t="shared" si="47"/>
        <v>25032.628282639998</v>
      </c>
      <c r="BX33" s="26">
        <v>25032.628282639998</v>
      </c>
      <c r="BY33" s="26">
        <v>0</v>
      </c>
      <c r="BZ33" s="26">
        <f t="shared" si="48"/>
        <v>25032.628282639998</v>
      </c>
      <c r="CA33" s="24">
        <v>25032.628282639998</v>
      </c>
      <c r="CB33" s="24">
        <v>0</v>
      </c>
      <c r="CC33" s="24">
        <f t="shared" si="49"/>
        <v>25032.628282639998</v>
      </c>
      <c r="CD33" s="26">
        <v>25032.628282639998</v>
      </c>
      <c r="CE33" s="26">
        <f t="shared" si="63"/>
        <v>18587.485711999998</v>
      </c>
      <c r="CF33" s="26">
        <v>0</v>
      </c>
      <c r="CG33" s="26">
        <f t="shared" si="64"/>
        <v>0</v>
      </c>
      <c r="CH33" s="26">
        <f t="shared" si="50"/>
        <v>43620.113994639993</v>
      </c>
      <c r="CI33" s="24">
        <v>25032.628282639998</v>
      </c>
      <c r="CJ33" s="24">
        <f t="shared" si="51"/>
        <v>6195.8285706666666</v>
      </c>
      <c r="CK33" s="24">
        <f t="shared" si="52"/>
        <v>6195.8285706666666</v>
      </c>
      <c r="CL33" s="24">
        <v>0</v>
      </c>
      <c r="CM33" s="23">
        <f t="shared" si="53"/>
        <v>37424.285423973328</v>
      </c>
    </row>
    <row r="34" spans="1:91" s="2" customFormat="1" x14ac:dyDescent="0.25">
      <c r="A34" s="2">
        <v>96735</v>
      </c>
      <c r="B34" s="3">
        <v>6</v>
      </c>
      <c r="C34" s="2">
        <v>28998</v>
      </c>
      <c r="D34" s="2" t="s">
        <v>136</v>
      </c>
      <c r="E34" s="2" t="s">
        <v>19</v>
      </c>
      <c r="F34" s="2" t="s">
        <v>14</v>
      </c>
      <c r="G34" s="2" t="s">
        <v>15</v>
      </c>
      <c r="H34" s="2">
        <v>17702.34</v>
      </c>
      <c r="I34" s="2">
        <v>0</v>
      </c>
      <c r="J34" s="9">
        <v>42736</v>
      </c>
      <c r="K34" s="2" t="s">
        <v>16</v>
      </c>
      <c r="L34" s="2" t="s">
        <v>137</v>
      </c>
      <c r="M34" s="5">
        <v>17702.342855999999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f t="shared" si="54"/>
        <v>1504.6991427600001</v>
      </c>
      <c r="AD34" s="5">
        <f t="shared" si="55"/>
        <v>3009.3982855200002</v>
      </c>
      <c r="AE34" s="5">
        <f t="shared" si="56"/>
        <v>70.809371424000005</v>
      </c>
      <c r="AF34" s="5">
        <f t="shared" si="57"/>
        <v>17.702342856000001</v>
      </c>
      <c r="AG34" s="5">
        <f t="shared" si="58"/>
        <v>442.55857140000001</v>
      </c>
      <c r="AH34" s="5">
        <f t="shared" si="59"/>
        <v>177.02342855999999</v>
      </c>
      <c r="AI34" s="5">
        <f t="shared" si="60"/>
        <v>88.511714279999993</v>
      </c>
      <c r="AJ34" s="5">
        <f t="shared" si="61"/>
        <v>88.511714279999993</v>
      </c>
      <c r="AK34" s="5">
        <f t="shared" si="62"/>
        <v>708.09371423999994</v>
      </c>
      <c r="AL34" s="5">
        <v>2.2799999999999998</v>
      </c>
      <c r="AM34" s="5">
        <v>4.04</v>
      </c>
      <c r="AN34" s="5">
        <v>1846</v>
      </c>
      <c r="AO34" s="5">
        <v>22</v>
      </c>
      <c r="AP34" s="5">
        <v>4.1399999999999997</v>
      </c>
      <c r="AQ34" s="5"/>
      <c r="AR34" s="5"/>
      <c r="AS34" s="5">
        <f t="shared" si="36"/>
        <v>25688.111141320001</v>
      </c>
      <c r="AU34" s="5">
        <f t="shared" si="37"/>
        <v>25688.111141320001</v>
      </c>
      <c r="AV34" s="26">
        <v>25688.111141320001</v>
      </c>
      <c r="AW34" s="26">
        <f t="shared" si="38"/>
        <v>5900.78</v>
      </c>
      <c r="AX34" s="36">
        <v>0</v>
      </c>
      <c r="AY34" s="26">
        <f t="shared" si="39"/>
        <v>31588.89114132</v>
      </c>
      <c r="AZ34" s="24">
        <v>25688.111141320001</v>
      </c>
      <c r="BA34" s="24">
        <v>0</v>
      </c>
      <c r="BB34" s="24">
        <v>0</v>
      </c>
      <c r="BC34" s="24">
        <f t="shared" si="40"/>
        <v>25688.111141320001</v>
      </c>
      <c r="BD34" s="26">
        <v>25688.111141320001</v>
      </c>
      <c r="BE34" s="26">
        <v>0</v>
      </c>
      <c r="BF34" s="26">
        <f t="shared" si="41"/>
        <v>25688.111141320001</v>
      </c>
      <c r="BG34" s="24">
        <v>25688.111141320001</v>
      </c>
      <c r="BH34" s="24">
        <v>0</v>
      </c>
      <c r="BI34" s="24">
        <v>0</v>
      </c>
      <c r="BJ34" s="24">
        <f t="shared" si="42"/>
        <v>25688.111141320001</v>
      </c>
      <c r="BK34" s="26">
        <v>25688.111141320001</v>
      </c>
      <c r="BL34" s="26">
        <v>0</v>
      </c>
      <c r="BM34" s="26">
        <f t="shared" si="43"/>
        <v>25688.111141320001</v>
      </c>
      <c r="BN34" s="24">
        <v>25688.111141320001</v>
      </c>
      <c r="BO34" s="24">
        <v>0</v>
      </c>
      <c r="BP34" s="24">
        <f t="shared" si="44"/>
        <v>25688.111141320001</v>
      </c>
      <c r="BQ34" s="26">
        <v>25688.111141320001</v>
      </c>
      <c r="BR34" s="26">
        <f t="shared" si="45"/>
        <v>5900.7809520000001</v>
      </c>
      <c r="BS34" s="26">
        <v>0</v>
      </c>
      <c r="BT34" s="26">
        <f t="shared" si="46"/>
        <v>31588.892093320002</v>
      </c>
      <c r="BU34" s="24">
        <v>25688.111141320001</v>
      </c>
      <c r="BV34" s="24">
        <v>0</v>
      </c>
      <c r="BW34" s="24">
        <f t="shared" si="47"/>
        <v>25688.111141320001</v>
      </c>
      <c r="BX34" s="26">
        <v>25688.111141320001</v>
      </c>
      <c r="BY34" s="26">
        <v>0</v>
      </c>
      <c r="BZ34" s="26">
        <f t="shared" si="48"/>
        <v>25688.111141320001</v>
      </c>
      <c r="CA34" s="24">
        <v>25688.111141320001</v>
      </c>
      <c r="CB34" s="24">
        <v>0</v>
      </c>
      <c r="CC34" s="24">
        <f t="shared" si="49"/>
        <v>25688.111141320001</v>
      </c>
      <c r="CD34" s="26">
        <v>25688.111141320001</v>
      </c>
      <c r="CE34" s="26">
        <f t="shared" si="63"/>
        <v>17702.342855999999</v>
      </c>
      <c r="CF34" s="26">
        <v>0</v>
      </c>
      <c r="CG34" s="26">
        <f t="shared" si="64"/>
        <v>0</v>
      </c>
      <c r="CH34" s="26">
        <f t="shared" si="50"/>
        <v>43390.453997320001</v>
      </c>
      <c r="CI34" s="24">
        <v>25688.111141320001</v>
      </c>
      <c r="CJ34" s="24">
        <f t="shared" si="51"/>
        <v>5900.7809520000001</v>
      </c>
      <c r="CK34" s="24">
        <f t="shared" si="52"/>
        <v>5900.7809520000001</v>
      </c>
      <c r="CL34" s="24">
        <v>0</v>
      </c>
      <c r="CM34" s="23">
        <f t="shared" si="53"/>
        <v>37489.67304532</v>
      </c>
    </row>
    <row r="35" spans="1:91" s="2" customFormat="1" x14ac:dyDescent="0.25">
      <c r="A35" s="2">
        <v>99126</v>
      </c>
      <c r="B35" s="3">
        <v>6</v>
      </c>
      <c r="C35" s="2">
        <v>29001</v>
      </c>
      <c r="D35" s="2" t="s">
        <v>138</v>
      </c>
      <c r="E35" s="2" t="s">
        <v>19</v>
      </c>
      <c r="F35" s="2" t="s">
        <v>14</v>
      </c>
      <c r="G35" s="2" t="s">
        <v>85</v>
      </c>
      <c r="H35" s="2">
        <v>29072.74</v>
      </c>
      <c r="I35" s="2">
        <v>0</v>
      </c>
      <c r="J35" s="9">
        <v>42870</v>
      </c>
      <c r="K35" s="2" t="s">
        <v>86</v>
      </c>
      <c r="L35" s="2" t="s">
        <v>139</v>
      </c>
      <c r="M35" s="5">
        <v>29072.742859999998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12507.26</v>
      </c>
      <c r="AA35" s="5">
        <v>0</v>
      </c>
      <c r="AB35" s="5">
        <v>0</v>
      </c>
      <c r="AC35" s="5">
        <f t="shared" si="54"/>
        <v>2736.9624180999999</v>
      </c>
      <c r="AD35" s="5">
        <f t="shared" si="55"/>
        <v>5473.9248361999998</v>
      </c>
      <c r="AE35" s="5">
        <f t="shared" si="56"/>
        <v>128.79823144</v>
      </c>
      <c r="AF35" s="5">
        <f t="shared" si="57"/>
        <v>32.199557859999999</v>
      </c>
      <c r="AG35" s="5">
        <f t="shared" si="58"/>
        <v>804.9889465</v>
      </c>
      <c r="AH35" s="5">
        <f t="shared" si="59"/>
        <v>321.99557859999999</v>
      </c>
      <c r="AI35" s="5">
        <f t="shared" si="60"/>
        <v>160.99778929999999</v>
      </c>
      <c r="AJ35" s="5">
        <f t="shared" si="61"/>
        <v>160.99778929999999</v>
      </c>
      <c r="AK35" s="5">
        <f t="shared" si="62"/>
        <v>1287.9823144</v>
      </c>
      <c r="AL35" s="5">
        <v>2.2799999999999998</v>
      </c>
      <c r="AM35" s="5">
        <v>4.04</v>
      </c>
      <c r="AN35" s="5"/>
      <c r="AO35" s="5">
        <v>22</v>
      </c>
      <c r="AP35" s="5">
        <v>4.1399999999999997</v>
      </c>
      <c r="AQ35" s="5"/>
      <c r="AR35" s="5"/>
      <c r="AS35" s="5">
        <f t="shared" si="36"/>
        <v>52721.31032170001</v>
      </c>
      <c r="AT35" s="2">
        <v>9800</v>
      </c>
      <c r="AU35" s="5">
        <f t="shared" si="37"/>
        <v>62521.31032170001</v>
      </c>
      <c r="AV35" s="26">
        <v>62521.31032170001</v>
      </c>
      <c r="AW35" s="26">
        <f t="shared" si="38"/>
        <v>9690.9133333333339</v>
      </c>
      <c r="AX35" s="36">
        <v>0</v>
      </c>
      <c r="AY35" s="26">
        <f t="shared" si="39"/>
        <v>72212.223655033347</v>
      </c>
      <c r="AZ35" s="24">
        <v>62521.31032170001</v>
      </c>
      <c r="BA35" s="24">
        <v>0</v>
      </c>
      <c r="BB35" s="24">
        <v>0</v>
      </c>
      <c r="BC35" s="24">
        <f t="shared" si="40"/>
        <v>62521.31032170001</v>
      </c>
      <c r="BD35" s="26">
        <v>62521.31032170001</v>
      </c>
      <c r="BE35" s="26">
        <v>0</v>
      </c>
      <c r="BF35" s="26">
        <f t="shared" si="41"/>
        <v>62521.31032170001</v>
      </c>
      <c r="BG35" s="24">
        <v>62521.31032170001</v>
      </c>
      <c r="BH35" s="24">
        <v>0</v>
      </c>
      <c r="BI35" s="24">
        <v>0</v>
      </c>
      <c r="BJ35" s="24">
        <f t="shared" si="42"/>
        <v>62521.31032170001</v>
      </c>
      <c r="BK35" s="26">
        <v>62521.31032170001</v>
      </c>
      <c r="BL35" s="26">
        <v>0</v>
      </c>
      <c r="BM35" s="26">
        <f t="shared" si="43"/>
        <v>62521.31032170001</v>
      </c>
      <c r="BN35" s="24">
        <v>62521.31032170001</v>
      </c>
      <c r="BO35" s="24">
        <v>0</v>
      </c>
      <c r="BP35" s="24">
        <f t="shared" si="44"/>
        <v>62521.31032170001</v>
      </c>
      <c r="BQ35" s="26">
        <v>62521.31032170001</v>
      </c>
      <c r="BR35" s="26">
        <f t="shared" si="45"/>
        <v>9690.9142866666662</v>
      </c>
      <c r="BS35" s="26">
        <v>0</v>
      </c>
      <c r="BT35" s="26">
        <f t="shared" si="46"/>
        <v>72212.224608366669</v>
      </c>
      <c r="BU35" s="24">
        <v>62521.31032170001</v>
      </c>
      <c r="BV35" s="24">
        <v>0</v>
      </c>
      <c r="BW35" s="24">
        <f t="shared" si="47"/>
        <v>62521.31032170001</v>
      </c>
      <c r="BX35" s="26">
        <v>62521.31032170001</v>
      </c>
      <c r="BY35" s="26">
        <v>0</v>
      </c>
      <c r="BZ35" s="26">
        <f t="shared" si="48"/>
        <v>62521.31032170001</v>
      </c>
      <c r="CA35" s="24">
        <v>62521.31032170001</v>
      </c>
      <c r="CB35" s="24">
        <v>0</v>
      </c>
      <c r="CC35" s="24">
        <f t="shared" si="49"/>
        <v>62521.31032170001</v>
      </c>
      <c r="CD35" s="26">
        <v>62521.31032170001</v>
      </c>
      <c r="CE35" s="26">
        <f t="shared" si="63"/>
        <v>49918.176193333333</v>
      </c>
      <c r="CF35" s="26">
        <v>0</v>
      </c>
      <c r="CG35" s="26">
        <f t="shared" si="64"/>
        <v>16333.333333333334</v>
      </c>
      <c r="CH35" s="26">
        <f t="shared" si="50"/>
        <v>128772.81984836668</v>
      </c>
      <c r="CI35" s="24">
        <v>62521.31032170001</v>
      </c>
      <c r="CJ35" s="24">
        <f t="shared" si="51"/>
        <v>9690.9142866666662</v>
      </c>
      <c r="CK35" s="24">
        <f t="shared" si="52"/>
        <v>9690.9142866666662</v>
      </c>
      <c r="CL35" s="24">
        <v>0</v>
      </c>
      <c r="CM35" s="23">
        <f t="shared" si="53"/>
        <v>81903.138895033335</v>
      </c>
    </row>
    <row r="36" spans="1:91" s="2" customFormat="1" x14ac:dyDescent="0.25">
      <c r="A36" s="2">
        <v>101172</v>
      </c>
      <c r="B36" s="3">
        <v>6</v>
      </c>
      <c r="C36" s="2">
        <v>29004</v>
      </c>
      <c r="D36" s="2" t="s">
        <v>144</v>
      </c>
      <c r="E36" s="2" t="s">
        <v>19</v>
      </c>
      <c r="F36" s="2" t="s">
        <v>14</v>
      </c>
      <c r="G36" s="2" t="s">
        <v>15</v>
      </c>
      <c r="H36" s="2">
        <v>17702.34</v>
      </c>
      <c r="I36" s="2">
        <v>0</v>
      </c>
      <c r="J36" s="9">
        <v>43344</v>
      </c>
      <c r="K36" s="2" t="s">
        <v>16</v>
      </c>
      <c r="L36" s="2" t="s">
        <v>70</v>
      </c>
      <c r="M36" s="5">
        <v>17702.342855999999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f t="shared" si="54"/>
        <v>1504.6991427600001</v>
      </c>
      <c r="AD36" s="5">
        <f t="shared" si="55"/>
        <v>3009.3982855200002</v>
      </c>
      <c r="AE36" s="5">
        <f t="shared" si="56"/>
        <v>70.809371424000005</v>
      </c>
      <c r="AF36" s="5">
        <f t="shared" si="57"/>
        <v>17.702342856000001</v>
      </c>
      <c r="AG36" s="5">
        <f t="shared" si="58"/>
        <v>442.55857140000001</v>
      </c>
      <c r="AH36" s="5">
        <f t="shared" si="59"/>
        <v>177.02342855999999</v>
      </c>
      <c r="AI36" s="5">
        <f t="shared" si="60"/>
        <v>88.511714279999993</v>
      </c>
      <c r="AJ36" s="5">
        <f t="shared" si="61"/>
        <v>88.511714279999993</v>
      </c>
      <c r="AK36" s="5">
        <f t="shared" si="62"/>
        <v>708.09371423999994</v>
      </c>
      <c r="AL36" s="5">
        <v>2.2799999999999998</v>
      </c>
      <c r="AM36" s="5">
        <v>4.04</v>
      </c>
      <c r="AN36" s="5"/>
      <c r="AO36" s="5">
        <v>22</v>
      </c>
      <c r="AP36" s="5">
        <v>4.1399999999999997</v>
      </c>
      <c r="AQ36" s="5"/>
      <c r="AR36" s="5"/>
      <c r="AS36" s="5">
        <f t="shared" si="36"/>
        <v>23842.111141320001</v>
      </c>
      <c r="AU36" s="5">
        <f t="shared" si="37"/>
        <v>23842.111141320001</v>
      </c>
      <c r="AV36" s="26">
        <v>23842.111141320001</v>
      </c>
      <c r="AW36" s="26">
        <f t="shared" si="38"/>
        <v>5900.78</v>
      </c>
      <c r="AX36" s="36">
        <v>0</v>
      </c>
      <c r="AY36" s="26">
        <f t="shared" si="39"/>
        <v>29742.89114132</v>
      </c>
      <c r="AZ36" s="24">
        <v>23842.111141320001</v>
      </c>
      <c r="BA36" s="24">
        <v>0</v>
      </c>
      <c r="BB36" s="24">
        <v>0</v>
      </c>
      <c r="BC36" s="24">
        <f t="shared" si="40"/>
        <v>23842.111141320001</v>
      </c>
      <c r="BD36" s="26">
        <v>23842.111141320001</v>
      </c>
      <c r="BE36" s="26">
        <v>0</v>
      </c>
      <c r="BF36" s="26">
        <f t="shared" si="41"/>
        <v>23842.111141320001</v>
      </c>
      <c r="BG36" s="24">
        <v>23842.111141320001</v>
      </c>
      <c r="BH36" s="24">
        <v>0</v>
      </c>
      <c r="BI36" s="24">
        <v>0</v>
      </c>
      <c r="BJ36" s="24">
        <f t="shared" si="42"/>
        <v>23842.111141320001</v>
      </c>
      <c r="BK36" s="26">
        <v>23842.111141320001</v>
      </c>
      <c r="BL36" s="26">
        <v>0</v>
      </c>
      <c r="BM36" s="26">
        <f t="shared" si="43"/>
        <v>23842.111141320001</v>
      </c>
      <c r="BN36" s="24">
        <v>23842.111141320001</v>
      </c>
      <c r="BO36" s="24">
        <v>0</v>
      </c>
      <c r="BP36" s="24">
        <f t="shared" si="44"/>
        <v>23842.111141320001</v>
      </c>
      <c r="BQ36" s="26">
        <v>23842.111141320001</v>
      </c>
      <c r="BR36" s="26">
        <f t="shared" si="45"/>
        <v>5900.7809520000001</v>
      </c>
      <c r="BS36" s="26">
        <v>0</v>
      </c>
      <c r="BT36" s="26">
        <f t="shared" si="46"/>
        <v>29742.892093320002</v>
      </c>
      <c r="BU36" s="24">
        <v>23842.111141320001</v>
      </c>
      <c r="BV36" s="24">
        <v>0</v>
      </c>
      <c r="BW36" s="24">
        <f t="shared" si="47"/>
        <v>23842.111141320001</v>
      </c>
      <c r="BX36" s="26">
        <v>23842.111141320001</v>
      </c>
      <c r="BY36" s="26">
        <v>0</v>
      </c>
      <c r="BZ36" s="26">
        <f t="shared" si="48"/>
        <v>23842.111141320001</v>
      </c>
      <c r="CA36" s="24">
        <v>23842.111141320001</v>
      </c>
      <c r="CB36" s="24">
        <v>0</v>
      </c>
      <c r="CC36" s="24">
        <f t="shared" si="49"/>
        <v>23842.111141320001</v>
      </c>
      <c r="CD36" s="26">
        <v>23842.111141320001</v>
      </c>
      <c r="CE36" s="26">
        <f t="shared" si="63"/>
        <v>17702.342855999999</v>
      </c>
      <c r="CF36" s="26">
        <v>0</v>
      </c>
      <c r="CG36" s="26">
        <f t="shared" si="64"/>
        <v>0</v>
      </c>
      <c r="CH36" s="26">
        <f t="shared" si="50"/>
        <v>41544.453997320001</v>
      </c>
      <c r="CI36" s="24">
        <v>23842.111141320001</v>
      </c>
      <c r="CJ36" s="24">
        <f t="shared" si="51"/>
        <v>5900.7809520000001</v>
      </c>
      <c r="CK36" s="24">
        <f t="shared" si="52"/>
        <v>5900.7809520000001</v>
      </c>
      <c r="CL36" s="24">
        <v>0</v>
      </c>
      <c r="CM36" s="23">
        <f t="shared" si="53"/>
        <v>35643.67304532</v>
      </c>
    </row>
    <row r="37" spans="1:91" s="2" customFormat="1" x14ac:dyDescent="0.25">
      <c r="A37" s="2">
        <v>94255</v>
      </c>
      <c r="B37" s="3">
        <v>7</v>
      </c>
      <c r="C37" s="2">
        <v>18601</v>
      </c>
      <c r="D37" s="2" t="s">
        <v>34</v>
      </c>
      <c r="E37" s="2" t="s">
        <v>35</v>
      </c>
      <c r="F37" s="2" t="s">
        <v>23</v>
      </c>
      <c r="G37" s="2" t="s">
        <v>36</v>
      </c>
      <c r="H37" s="2">
        <v>13051.94</v>
      </c>
      <c r="I37" s="2">
        <v>2610.4</v>
      </c>
      <c r="J37" s="9">
        <v>42506</v>
      </c>
      <c r="K37" s="2" t="s">
        <v>37</v>
      </c>
      <c r="L37" s="2" t="s">
        <v>38</v>
      </c>
      <c r="M37" s="5">
        <v>13574.02057024</v>
      </c>
      <c r="N37" s="5">
        <v>0</v>
      </c>
      <c r="O37" s="5">
        <v>0</v>
      </c>
      <c r="P37" s="5">
        <v>0</v>
      </c>
      <c r="Q37" s="5">
        <v>2714.8160000000003</v>
      </c>
      <c r="R37" s="5">
        <v>0</v>
      </c>
      <c r="S37" s="5">
        <v>0</v>
      </c>
      <c r="T37" s="5">
        <v>714.48</v>
      </c>
      <c r="U37" s="5">
        <v>652.70000000000005</v>
      </c>
      <c r="V37" s="5">
        <v>1260</v>
      </c>
      <c r="W37" s="5">
        <v>0</v>
      </c>
      <c r="X37" s="5">
        <v>342.39</v>
      </c>
      <c r="Y37" s="5">
        <v>0</v>
      </c>
      <c r="Z37" s="5">
        <v>0</v>
      </c>
      <c r="AA37" s="5">
        <v>0</v>
      </c>
      <c r="AB37" s="5">
        <v>456.75</v>
      </c>
      <c r="AC37" s="5">
        <f t="shared" ref="AC37:AC48" si="65">+SUM(M37:Z37)*$AC$3</f>
        <v>1636.9645584704001</v>
      </c>
      <c r="AD37" s="5">
        <f t="shared" ref="AD37:AD48" si="66">+SUM(M37:Z37)*$AD$3</f>
        <v>3273.9291169408002</v>
      </c>
      <c r="AE37" s="5">
        <f t="shared" ref="AE37:AE48" si="67">+SUM(M37:Z37)*$AE$3</f>
        <v>77.033626280960007</v>
      </c>
      <c r="AF37" s="5">
        <f t="shared" ref="AF37:AF48" si="68">+SUM(M37:Z37)*$AF$3</f>
        <v>19.258406570240002</v>
      </c>
      <c r="AG37" s="5">
        <f t="shared" ref="AG37:AG48" si="69">+SUM(M37:Z37)*$AG$3</f>
        <v>481.46016425600004</v>
      </c>
      <c r="AH37" s="5">
        <f t="shared" ref="AH37:AH48" si="70">+SUM(M37:Z37)*$AH$3</f>
        <v>192.58406570240001</v>
      </c>
      <c r="AI37" s="5">
        <f t="shared" ref="AI37:AI48" si="71">+SUM(M37:Z37)*$AI$3</f>
        <v>96.292032851200005</v>
      </c>
      <c r="AJ37" s="5">
        <f t="shared" ref="AJ37:AJ48" si="72">+SUM(M37:Z37)*$AJ$3</f>
        <v>96.292032851200005</v>
      </c>
      <c r="AK37" s="5">
        <f t="shared" ref="AK37:AK48" si="73">+SUM(M37:Z37)*$AK$3</f>
        <v>770.33626280960004</v>
      </c>
      <c r="AL37" s="5">
        <v>2.2799999999999998</v>
      </c>
      <c r="AM37" s="5">
        <v>4.04</v>
      </c>
      <c r="AN37" s="5"/>
      <c r="AO37" s="5">
        <v>22</v>
      </c>
      <c r="AP37" s="5">
        <v>4.1399999999999997</v>
      </c>
      <c r="AQ37" s="5">
        <v>13.5</v>
      </c>
      <c r="AR37" s="5">
        <f t="shared" ref="AR37:AR48" si="74">+M37*0.006</f>
        <v>81.444123421439997</v>
      </c>
      <c r="AS37" s="5">
        <f t="shared" ref="AS37:AS51" si="75">SUM(M37:AR37)</f>
        <v>26486.710960394241</v>
      </c>
      <c r="AU37" s="5">
        <f t="shared" ref="AU37:AU51" si="76">+AS37+AT37</f>
        <v>26486.710960394241</v>
      </c>
      <c r="AV37" s="26">
        <v>26486.710960394241</v>
      </c>
      <c r="AW37" s="26">
        <f t="shared" ref="AW37:AW51" si="77">+SUM(H37:I37)/30*10</f>
        <v>5220.78</v>
      </c>
      <c r="AX37" s="36">
        <v>840</v>
      </c>
      <c r="AY37" s="26">
        <f t="shared" ref="AY37:AY51" si="78">+AV37+AW37+AX37</f>
        <v>32547.49096039424</v>
      </c>
      <c r="AZ37" s="24">
        <v>26486.710960394241</v>
      </c>
      <c r="BA37" s="24">
        <f t="shared" ref="BA37:BA48" si="79">+SUM(M37:S37)/30*6</f>
        <v>3257.7673140480001</v>
      </c>
      <c r="BB37" s="24">
        <f t="shared" ref="BB37:BB48" si="80">SUM(M37:S37)/30*10</f>
        <v>5429.6121900800008</v>
      </c>
      <c r="BC37" s="24">
        <f t="shared" ref="BC37:BC51" si="81">+AZ37+BA37+BB37</f>
        <v>35174.09046452224</v>
      </c>
      <c r="BD37" s="26">
        <v>26486.710960394241</v>
      </c>
      <c r="BE37" s="26">
        <v>870</v>
      </c>
      <c r="BF37" s="26">
        <f t="shared" ref="BF37:BF51" si="82">+BD37+BE37</f>
        <v>27356.710960394241</v>
      </c>
      <c r="BG37" s="24">
        <v>26486.710960394241</v>
      </c>
      <c r="BH37" s="24">
        <v>0</v>
      </c>
      <c r="BI37" s="24">
        <v>840</v>
      </c>
      <c r="BJ37" s="24">
        <f t="shared" ref="BJ37:BJ51" si="83">+BG37+BH37+BI37</f>
        <v>27326.710960394241</v>
      </c>
      <c r="BK37" s="26">
        <v>26486.710960394241</v>
      </c>
      <c r="BL37" s="26">
        <v>710</v>
      </c>
      <c r="BM37" s="26">
        <f t="shared" ref="BM37:BM51" si="84">+BK37+BL37</f>
        <v>27196.710960394241</v>
      </c>
      <c r="BN37" s="24">
        <v>26486.710960394241</v>
      </c>
      <c r="BO37" s="24">
        <v>560</v>
      </c>
      <c r="BP37" s="24">
        <f t="shared" ref="BP37:BP51" si="85">+BN37+BO37</f>
        <v>27046.710960394241</v>
      </c>
      <c r="BQ37" s="26">
        <v>26486.710960394241</v>
      </c>
      <c r="BR37" s="26">
        <f t="shared" ref="BR37:BR51" si="86">+SUM(M37:S37)/30*10</f>
        <v>5429.6121900800008</v>
      </c>
      <c r="BS37" s="26">
        <v>840</v>
      </c>
      <c r="BT37" s="26">
        <f t="shared" ref="BT37:BT51" si="87">+BQ37+BR37+BS37</f>
        <v>32756.323150474243</v>
      </c>
      <c r="BU37" s="24">
        <v>26486.710960394241</v>
      </c>
      <c r="BV37" s="24">
        <v>0</v>
      </c>
      <c r="BW37" s="24">
        <f t="shared" ref="BW37:BW51" si="88">+BU37+BV37</f>
        <v>26486.710960394241</v>
      </c>
      <c r="BX37" s="26">
        <v>26486.710960394241</v>
      </c>
      <c r="BY37" s="26">
        <v>870</v>
      </c>
      <c r="BZ37" s="26">
        <f t="shared" ref="BZ37:BZ51" si="89">+BX37+BY37</f>
        <v>27356.710960394241</v>
      </c>
      <c r="CA37" s="24">
        <v>26486.710960394241</v>
      </c>
      <c r="CB37" s="24">
        <v>840</v>
      </c>
      <c r="CC37" s="24">
        <f t="shared" ref="CC37:CC51" si="90">+CA37+CB37</f>
        <v>27326.710960394241</v>
      </c>
      <c r="CD37" s="26">
        <v>26486.710960394241</v>
      </c>
      <c r="CE37" s="26">
        <f t="shared" ref="CE37:CE48" si="91">+SUM(M37:S37)/30*30</f>
        <v>16288.836570240002</v>
      </c>
      <c r="CF37" s="26">
        <v>555</v>
      </c>
      <c r="CG37" s="26">
        <f t="shared" ref="CG37:CG48" si="92">+Y37/30*50</f>
        <v>0</v>
      </c>
      <c r="CH37" s="26">
        <f t="shared" ref="CH37:CH51" si="93">+CD37+CE37+CF37+CG37</f>
        <v>43330.547530634241</v>
      </c>
      <c r="CI37" s="24">
        <v>26486.710960394241</v>
      </c>
      <c r="CJ37" s="24">
        <f t="shared" ref="CJ37:CJ51" si="94">+SUM(M37:S37)/30*10</f>
        <v>5429.6121900800008</v>
      </c>
      <c r="CK37" s="24">
        <f t="shared" ref="CK37:CK51" si="95">+SUM(M37:S37)/30*10</f>
        <v>5429.6121900800008</v>
      </c>
      <c r="CL37" s="24">
        <v>0</v>
      </c>
      <c r="CM37" s="23">
        <f t="shared" ref="CM37:CM51" si="96">+CI37+CJ37+CK37+CL37</f>
        <v>37345.935340554242</v>
      </c>
    </row>
    <row r="38" spans="1:91" s="2" customFormat="1" x14ac:dyDescent="0.25">
      <c r="A38" s="2">
        <v>94256</v>
      </c>
      <c r="B38" s="3">
        <v>7</v>
      </c>
      <c r="C38" s="2">
        <v>19046</v>
      </c>
      <c r="D38" s="2" t="s">
        <v>39</v>
      </c>
      <c r="E38" s="2" t="s">
        <v>35</v>
      </c>
      <c r="F38" s="2" t="s">
        <v>23</v>
      </c>
      <c r="G38" s="2" t="s">
        <v>24</v>
      </c>
      <c r="H38" s="2">
        <v>20257.830000000002</v>
      </c>
      <c r="I38" s="2">
        <v>4051.54</v>
      </c>
      <c r="J38" s="9">
        <v>42506</v>
      </c>
      <c r="K38" s="2" t="s">
        <v>25</v>
      </c>
      <c r="L38" s="2" t="s">
        <v>40</v>
      </c>
      <c r="M38" s="5">
        <v>21068.141723200002</v>
      </c>
      <c r="N38" s="5">
        <v>0</v>
      </c>
      <c r="O38" s="5">
        <v>0</v>
      </c>
      <c r="P38" s="5">
        <v>0</v>
      </c>
      <c r="Q38" s="5">
        <v>4213.6045702400006</v>
      </c>
      <c r="R38" s="5">
        <v>0</v>
      </c>
      <c r="S38" s="5">
        <v>0</v>
      </c>
      <c r="T38" s="5">
        <v>714.48</v>
      </c>
      <c r="U38" s="5">
        <v>652.70000000000005</v>
      </c>
      <c r="V38" s="5">
        <v>1260</v>
      </c>
      <c r="W38" s="5">
        <v>0</v>
      </c>
      <c r="X38" s="5">
        <v>342.39</v>
      </c>
      <c r="Y38" s="5">
        <v>0</v>
      </c>
      <c r="Z38" s="5">
        <v>0</v>
      </c>
      <c r="AA38" s="5">
        <v>0</v>
      </c>
      <c r="AB38" s="5">
        <v>0</v>
      </c>
      <c r="AC38" s="5">
        <f t="shared" si="65"/>
        <v>2401.3618849424006</v>
      </c>
      <c r="AD38" s="5">
        <f t="shared" si="66"/>
        <v>4802.7237698848012</v>
      </c>
      <c r="AE38" s="5">
        <f t="shared" si="67"/>
        <v>113.00526517376001</v>
      </c>
      <c r="AF38" s="5">
        <f t="shared" si="68"/>
        <v>28.251316293440002</v>
      </c>
      <c r="AG38" s="5">
        <f t="shared" si="69"/>
        <v>706.28290733600011</v>
      </c>
      <c r="AH38" s="5">
        <f t="shared" si="70"/>
        <v>282.51316293440004</v>
      </c>
      <c r="AI38" s="5">
        <f t="shared" si="71"/>
        <v>141.25658146720002</v>
      </c>
      <c r="AJ38" s="5">
        <f t="shared" si="72"/>
        <v>141.25658146720002</v>
      </c>
      <c r="AK38" s="5">
        <f t="shared" si="73"/>
        <v>1130.0526517376002</v>
      </c>
      <c r="AL38" s="5">
        <v>2.2799999999999998</v>
      </c>
      <c r="AM38" s="5">
        <v>4.04</v>
      </c>
      <c r="AN38" s="5"/>
      <c r="AO38" s="5">
        <v>22</v>
      </c>
      <c r="AP38" s="5">
        <v>4.1399999999999997</v>
      </c>
      <c r="AQ38" s="5">
        <v>13.5</v>
      </c>
      <c r="AR38" s="5">
        <f t="shared" si="74"/>
        <v>126.40885033920001</v>
      </c>
      <c r="AS38" s="5">
        <f t="shared" si="75"/>
        <v>38170.389265015998</v>
      </c>
      <c r="AU38" s="5">
        <f t="shared" si="76"/>
        <v>38170.389265015998</v>
      </c>
      <c r="AV38" s="26">
        <v>38170.389265015998</v>
      </c>
      <c r="AW38" s="26">
        <f t="shared" si="77"/>
        <v>8103.1233333333339</v>
      </c>
      <c r="AX38" s="36">
        <v>840</v>
      </c>
      <c r="AY38" s="26">
        <f t="shared" si="78"/>
        <v>47113.512598349334</v>
      </c>
      <c r="AZ38" s="24">
        <v>38170.389265015998</v>
      </c>
      <c r="BA38" s="24">
        <f t="shared" si="79"/>
        <v>5056.3492586880011</v>
      </c>
      <c r="BB38" s="24">
        <f t="shared" si="80"/>
        <v>8427.2487644800021</v>
      </c>
      <c r="BC38" s="24">
        <f t="shared" si="81"/>
        <v>51653.987288183998</v>
      </c>
      <c r="BD38" s="26">
        <v>38170.389265015998</v>
      </c>
      <c r="BE38" s="26">
        <v>870</v>
      </c>
      <c r="BF38" s="26">
        <f t="shared" si="82"/>
        <v>39040.389265015998</v>
      </c>
      <c r="BG38" s="24">
        <v>38170.389265015998</v>
      </c>
      <c r="BH38" s="24">
        <v>1150</v>
      </c>
      <c r="BI38" s="24">
        <v>840</v>
      </c>
      <c r="BJ38" s="24">
        <f t="shared" si="83"/>
        <v>40160.389265015998</v>
      </c>
      <c r="BK38" s="26">
        <v>38170.389265015998</v>
      </c>
      <c r="BL38" s="26">
        <v>710</v>
      </c>
      <c r="BM38" s="26">
        <f t="shared" si="84"/>
        <v>38880.389265015998</v>
      </c>
      <c r="BN38" s="24">
        <v>38170.389265015998</v>
      </c>
      <c r="BO38" s="24">
        <v>0</v>
      </c>
      <c r="BP38" s="24">
        <f t="shared" si="85"/>
        <v>38170.389265015998</v>
      </c>
      <c r="BQ38" s="26">
        <v>38170.389265015998</v>
      </c>
      <c r="BR38" s="26">
        <f t="shared" si="86"/>
        <v>8427.2487644800021</v>
      </c>
      <c r="BS38" s="26">
        <v>840</v>
      </c>
      <c r="BT38" s="26">
        <f t="shared" si="87"/>
        <v>47437.638029495996</v>
      </c>
      <c r="BU38" s="24">
        <v>38170.389265015998</v>
      </c>
      <c r="BV38" s="24">
        <v>0</v>
      </c>
      <c r="BW38" s="24">
        <f t="shared" si="88"/>
        <v>38170.389265015998</v>
      </c>
      <c r="BX38" s="26">
        <v>38170.389265015998</v>
      </c>
      <c r="BY38" s="26">
        <v>870</v>
      </c>
      <c r="BZ38" s="26">
        <f t="shared" si="89"/>
        <v>39040.389265015998</v>
      </c>
      <c r="CA38" s="24">
        <v>38170.389265015998</v>
      </c>
      <c r="CB38" s="24">
        <v>840</v>
      </c>
      <c r="CC38" s="24">
        <f t="shared" si="90"/>
        <v>39010.389265015998</v>
      </c>
      <c r="CD38" s="26">
        <v>38170.389265015998</v>
      </c>
      <c r="CE38" s="26">
        <f t="shared" si="91"/>
        <v>25281.746293440003</v>
      </c>
      <c r="CF38" s="26">
        <v>555</v>
      </c>
      <c r="CG38" s="26">
        <f t="shared" si="92"/>
        <v>0</v>
      </c>
      <c r="CH38" s="26">
        <f t="shared" si="93"/>
        <v>64007.135558456001</v>
      </c>
      <c r="CI38" s="24">
        <v>38170.389265015998</v>
      </c>
      <c r="CJ38" s="24">
        <f t="shared" si="94"/>
        <v>8427.2487644800021</v>
      </c>
      <c r="CK38" s="24">
        <f t="shared" si="95"/>
        <v>8427.2487644800021</v>
      </c>
      <c r="CL38" s="24">
        <v>0</v>
      </c>
      <c r="CM38" s="23">
        <f t="shared" si="96"/>
        <v>55024.886793975995</v>
      </c>
    </row>
    <row r="39" spans="1:91" s="2" customFormat="1" x14ac:dyDescent="0.25">
      <c r="A39" s="2">
        <v>94257</v>
      </c>
      <c r="B39" s="3">
        <v>7</v>
      </c>
      <c r="C39" s="2">
        <v>19476</v>
      </c>
      <c r="D39" s="2" t="s">
        <v>41</v>
      </c>
      <c r="E39" s="2" t="s">
        <v>35</v>
      </c>
      <c r="F39" s="2" t="s">
        <v>23</v>
      </c>
      <c r="G39" s="2" t="s">
        <v>24</v>
      </c>
      <c r="H39" s="2">
        <v>20257.830000000002</v>
      </c>
      <c r="I39" s="2">
        <v>4051.54</v>
      </c>
      <c r="J39" s="9">
        <v>43055</v>
      </c>
      <c r="K39" s="2" t="s">
        <v>25</v>
      </c>
      <c r="L39" s="2" t="s">
        <v>42</v>
      </c>
      <c r="M39" s="5">
        <v>21068.141723200002</v>
      </c>
      <c r="N39" s="5">
        <v>0</v>
      </c>
      <c r="O39" s="5">
        <v>0</v>
      </c>
      <c r="P39" s="5">
        <v>0</v>
      </c>
      <c r="Q39" s="5">
        <v>4213.6045702400006</v>
      </c>
      <c r="R39" s="5">
        <v>0</v>
      </c>
      <c r="S39" s="5">
        <v>0</v>
      </c>
      <c r="T39" s="5">
        <v>714.48</v>
      </c>
      <c r="U39" s="5">
        <v>652.70000000000005</v>
      </c>
      <c r="V39" s="5">
        <v>1260</v>
      </c>
      <c r="W39" s="5">
        <v>0</v>
      </c>
      <c r="X39" s="5">
        <v>342.39</v>
      </c>
      <c r="Y39" s="5">
        <v>0</v>
      </c>
      <c r="Z39" s="5">
        <v>0</v>
      </c>
      <c r="AA39" s="5">
        <v>0</v>
      </c>
      <c r="AB39" s="5">
        <v>0</v>
      </c>
      <c r="AC39" s="5">
        <f t="shared" si="65"/>
        <v>2401.3618849424006</v>
      </c>
      <c r="AD39" s="5">
        <f t="shared" si="66"/>
        <v>4802.7237698848012</v>
      </c>
      <c r="AE39" s="5">
        <f t="shared" si="67"/>
        <v>113.00526517376001</v>
      </c>
      <c r="AF39" s="5">
        <f t="shared" si="68"/>
        <v>28.251316293440002</v>
      </c>
      <c r="AG39" s="5">
        <f t="shared" si="69"/>
        <v>706.28290733600011</v>
      </c>
      <c r="AH39" s="5">
        <f t="shared" si="70"/>
        <v>282.51316293440004</v>
      </c>
      <c r="AI39" s="5">
        <f t="shared" si="71"/>
        <v>141.25658146720002</v>
      </c>
      <c r="AJ39" s="5">
        <f t="shared" si="72"/>
        <v>141.25658146720002</v>
      </c>
      <c r="AK39" s="5">
        <f t="shared" si="73"/>
        <v>1130.0526517376002</v>
      </c>
      <c r="AL39" s="5">
        <v>2.2799999999999998</v>
      </c>
      <c r="AM39" s="5">
        <v>4.04</v>
      </c>
      <c r="AN39" s="5"/>
      <c r="AO39" s="5">
        <v>22</v>
      </c>
      <c r="AP39" s="5">
        <v>4.1399999999999997</v>
      </c>
      <c r="AQ39" s="5">
        <v>13.5</v>
      </c>
      <c r="AR39" s="5">
        <f t="shared" si="74"/>
        <v>126.40885033920001</v>
      </c>
      <c r="AS39" s="5">
        <f t="shared" si="75"/>
        <v>38170.389265015998</v>
      </c>
      <c r="AU39" s="5">
        <f t="shared" si="76"/>
        <v>38170.389265015998</v>
      </c>
      <c r="AV39" s="26">
        <v>38170.389265015998</v>
      </c>
      <c r="AW39" s="26">
        <f t="shared" si="77"/>
        <v>8103.1233333333339</v>
      </c>
      <c r="AX39" s="36">
        <v>840</v>
      </c>
      <c r="AY39" s="26">
        <f t="shared" si="78"/>
        <v>47113.512598349334</v>
      </c>
      <c r="AZ39" s="24">
        <v>38170.389265015998</v>
      </c>
      <c r="BA39" s="24">
        <f t="shared" si="79"/>
        <v>5056.3492586880011</v>
      </c>
      <c r="BB39" s="24">
        <f t="shared" si="80"/>
        <v>8427.2487644800021</v>
      </c>
      <c r="BC39" s="24">
        <f t="shared" si="81"/>
        <v>51653.987288183998</v>
      </c>
      <c r="BD39" s="26">
        <v>38170.389265015998</v>
      </c>
      <c r="BE39" s="26">
        <v>870</v>
      </c>
      <c r="BF39" s="26">
        <f t="shared" si="82"/>
        <v>39040.389265015998</v>
      </c>
      <c r="BG39" s="24">
        <v>38170.389265015998</v>
      </c>
      <c r="BH39" s="24">
        <v>1150</v>
      </c>
      <c r="BI39" s="24">
        <v>840</v>
      </c>
      <c r="BJ39" s="24">
        <f t="shared" si="83"/>
        <v>40160.389265015998</v>
      </c>
      <c r="BK39" s="26">
        <v>38170.389265015998</v>
      </c>
      <c r="BL39" s="26">
        <v>710</v>
      </c>
      <c r="BM39" s="26">
        <f t="shared" si="84"/>
        <v>38880.389265015998</v>
      </c>
      <c r="BN39" s="24">
        <v>38170.389265015998</v>
      </c>
      <c r="BO39" s="24">
        <v>0</v>
      </c>
      <c r="BP39" s="24">
        <f t="shared" si="85"/>
        <v>38170.389265015998</v>
      </c>
      <c r="BQ39" s="26">
        <v>38170.389265015998</v>
      </c>
      <c r="BR39" s="26">
        <f t="shared" si="86"/>
        <v>8427.2487644800021</v>
      </c>
      <c r="BS39" s="26">
        <v>840</v>
      </c>
      <c r="BT39" s="26">
        <f t="shared" si="87"/>
        <v>47437.638029495996</v>
      </c>
      <c r="BU39" s="24">
        <v>38170.389265015998</v>
      </c>
      <c r="BV39" s="24">
        <v>1260</v>
      </c>
      <c r="BW39" s="24">
        <f t="shared" si="88"/>
        <v>39430.389265015998</v>
      </c>
      <c r="BX39" s="26">
        <v>38170.389265015998</v>
      </c>
      <c r="BY39" s="26">
        <v>870</v>
      </c>
      <c r="BZ39" s="26">
        <f t="shared" si="89"/>
        <v>39040.389265015998</v>
      </c>
      <c r="CA39" s="24">
        <v>38170.389265015998</v>
      </c>
      <c r="CB39" s="24">
        <v>840</v>
      </c>
      <c r="CC39" s="24">
        <f t="shared" si="90"/>
        <v>39010.389265015998</v>
      </c>
      <c r="CD39" s="26">
        <v>38170.389265015998</v>
      </c>
      <c r="CE39" s="26">
        <f t="shared" si="91"/>
        <v>25281.746293440003</v>
      </c>
      <c r="CF39" s="26">
        <v>555</v>
      </c>
      <c r="CG39" s="26">
        <f t="shared" si="92"/>
        <v>0</v>
      </c>
      <c r="CH39" s="26">
        <f t="shared" si="93"/>
        <v>64007.135558456001</v>
      </c>
      <c r="CI39" s="24">
        <v>38170.389265015998</v>
      </c>
      <c r="CJ39" s="24">
        <f t="shared" si="94"/>
        <v>8427.2487644800021</v>
      </c>
      <c r="CK39" s="24">
        <f t="shared" si="95"/>
        <v>8427.2487644800021</v>
      </c>
      <c r="CL39" s="24">
        <v>0</v>
      </c>
      <c r="CM39" s="23">
        <f t="shared" si="96"/>
        <v>55024.886793975995</v>
      </c>
    </row>
    <row r="40" spans="1:91" s="2" customFormat="1" x14ac:dyDescent="0.25">
      <c r="A40" s="2">
        <v>94260</v>
      </c>
      <c r="B40" s="3">
        <v>7</v>
      </c>
      <c r="C40" s="2">
        <v>20158</v>
      </c>
      <c r="D40" s="2" t="s">
        <v>47</v>
      </c>
      <c r="E40" s="2" t="s">
        <v>35</v>
      </c>
      <c r="F40" s="2" t="s">
        <v>23</v>
      </c>
      <c r="G40" s="2" t="s">
        <v>24</v>
      </c>
      <c r="H40" s="2">
        <v>20257.830000000002</v>
      </c>
      <c r="I40" s="2">
        <v>4051.54</v>
      </c>
      <c r="J40" s="9">
        <v>42506</v>
      </c>
      <c r="K40" s="2" t="s">
        <v>25</v>
      </c>
      <c r="L40" s="2" t="s">
        <v>48</v>
      </c>
      <c r="M40" s="5">
        <v>21068.141723200002</v>
      </c>
      <c r="N40" s="5">
        <v>0</v>
      </c>
      <c r="O40" s="5">
        <v>0</v>
      </c>
      <c r="P40" s="5">
        <v>0</v>
      </c>
      <c r="Q40" s="5">
        <v>4213.6045702400006</v>
      </c>
      <c r="R40" s="5">
        <v>0</v>
      </c>
      <c r="S40" s="5">
        <v>0</v>
      </c>
      <c r="T40" s="5">
        <v>714.48</v>
      </c>
      <c r="U40" s="5">
        <v>652.70000000000005</v>
      </c>
      <c r="V40" s="5">
        <v>1260</v>
      </c>
      <c r="W40" s="5">
        <v>0</v>
      </c>
      <c r="X40" s="5">
        <v>342.39</v>
      </c>
      <c r="Y40" s="5">
        <v>0</v>
      </c>
      <c r="Z40" s="5">
        <v>0</v>
      </c>
      <c r="AA40" s="5">
        <v>0</v>
      </c>
      <c r="AB40" s="5">
        <v>0</v>
      </c>
      <c r="AC40" s="5">
        <f t="shared" si="65"/>
        <v>2401.3618849424006</v>
      </c>
      <c r="AD40" s="5">
        <f t="shared" si="66"/>
        <v>4802.7237698848012</v>
      </c>
      <c r="AE40" s="5">
        <f t="shared" si="67"/>
        <v>113.00526517376001</v>
      </c>
      <c r="AF40" s="5">
        <f t="shared" si="68"/>
        <v>28.251316293440002</v>
      </c>
      <c r="AG40" s="5">
        <f t="shared" si="69"/>
        <v>706.28290733600011</v>
      </c>
      <c r="AH40" s="5">
        <f t="shared" si="70"/>
        <v>282.51316293440004</v>
      </c>
      <c r="AI40" s="5">
        <f t="shared" si="71"/>
        <v>141.25658146720002</v>
      </c>
      <c r="AJ40" s="5">
        <f t="shared" si="72"/>
        <v>141.25658146720002</v>
      </c>
      <c r="AK40" s="5">
        <f t="shared" si="73"/>
        <v>1130.0526517376002</v>
      </c>
      <c r="AL40" s="5">
        <v>2.2799999999999998</v>
      </c>
      <c r="AM40" s="5">
        <v>4.04</v>
      </c>
      <c r="AN40" s="5"/>
      <c r="AO40" s="5">
        <v>22</v>
      </c>
      <c r="AP40" s="5">
        <v>4.1399999999999997</v>
      </c>
      <c r="AQ40" s="5">
        <v>13.5</v>
      </c>
      <c r="AR40" s="5">
        <f t="shared" si="74"/>
        <v>126.40885033920001</v>
      </c>
      <c r="AS40" s="5">
        <f t="shared" si="75"/>
        <v>38170.389265015998</v>
      </c>
      <c r="AU40" s="5">
        <f t="shared" si="76"/>
        <v>38170.389265015998</v>
      </c>
      <c r="AV40" s="26">
        <v>38170.389265015998</v>
      </c>
      <c r="AW40" s="26">
        <f t="shared" si="77"/>
        <v>8103.1233333333339</v>
      </c>
      <c r="AX40" s="36">
        <v>840</v>
      </c>
      <c r="AY40" s="26">
        <f t="shared" si="78"/>
        <v>47113.512598349334</v>
      </c>
      <c r="AZ40" s="24">
        <v>38170.389265015998</v>
      </c>
      <c r="BA40" s="24">
        <f t="shared" si="79"/>
        <v>5056.3492586880011</v>
      </c>
      <c r="BB40" s="24">
        <f t="shared" si="80"/>
        <v>8427.2487644800021</v>
      </c>
      <c r="BC40" s="24">
        <f t="shared" si="81"/>
        <v>51653.987288183998</v>
      </c>
      <c r="BD40" s="26">
        <v>38170.389265015998</v>
      </c>
      <c r="BE40" s="26">
        <v>870</v>
      </c>
      <c r="BF40" s="26">
        <f t="shared" si="82"/>
        <v>39040.389265015998</v>
      </c>
      <c r="BG40" s="24">
        <v>38170.389265015998</v>
      </c>
      <c r="BH40" s="24">
        <v>1150</v>
      </c>
      <c r="BI40" s="24">
        <v>840</v>
      </c>
      <c r="BJ40" s="24">
        <f t="shared" si="83"/>
        <v>40160.389265015998</v>
      </c>
      <c r="BK40" s="26">
        <v>38170.389265015998</v>
      </c>
      <c r="BL40" s="26">
        <v>710</v>
      </c>
      <c r="BM40" s="26">
        <f t="shared" si="84"/>
        <v>38880.389265015998</v>
      </c>
      <c r="BN40" s="24">
        <v>38170.389265015998</v>
      </c>
      <c r="BO40" s="24">
        <v>0</v>
      </c>
      <c r="BP40" s="24">
        <f t="shared" si="85"/>
        <v>38170.389265015998</v>
      </c>
      <c r="BQ40" s="26">
        <v>38170.389265015998</v>
      </c>
      <c r="BR40" s="26">
        <f t="shared" si="86"/>
        <v>8427.2487644800021</v>
      </c>
      <c r="BS40" s="26">
        <v>840</v>
      </c>
      <c r="BT40" s="26">
        <f t="shared" si="87"/>
        <v>47437.638029495996</v>
      </c>
      <c r="BU40" s="24">
        <v>38170.389265015998</v>
      </c>
      <c r="BV40" s="24">
        <v>1260</v>
      </c>
      <c r="BW40" s="24">
        <f t="shared" si="88"/>
        <v>39430.389265015998</v>
      </c>
      <c r="BX40" s="26">
        <v>38170.389265015998</v>
      </c>
      <c r="BY40" s="26">
        <v>870</v>
      </c>
      <c r="BZ40" s="26">
        <f t="shared" si="89"/>
        <v>39040.389265015998</v>
      </c>
      <c r="CA40" s="24">
        <v>38170.389265015998</v>
      </c>
      <c r="CB40" s="24">
        <v>840</v>
      </c>
      <c r="CC40" s="24">
        <f t="shared" si="90"/>
        <v>39010.389265015998</v>
      </c>
      <c r="CD40" s="26">
        <v>38170.389265015998</v>
      </c>
      <c r="CE40" s="26">
        <f t="shared" si="91"/>
        <v>25281.746293440003</v>
      </c>
      <c r="CF40" s="26">
        <v>555</v>
      </c>
      <c r="CG40" s="26">
        <f t="shared" si="92"/>
        <v>0</v>
      </c>
      <c r="CH40" s="26">
        <f t="shared" si="93"/>
        <v>64007.135558456001</v>
      </c>
      <c r="CI40" s="24">
        <v>38170.389265015998</v>
      </c>
      <c r="CJ40" s="24">
        <f t="shared" si="94"/>
        <v>8427.2487644800021</v>
      </c>
      <c r="CK40" s="24">
        <f t="shared" si="95"/>
        <v>8427.2487644800021</v>
      </c>
      <c r="CL40" s="24">
        <v>0</v>
      </c>
      <c r="CM40" s="23">
        <f t="shared" si="96"/>
        <v>55024.886793975995</v>
      </c>
    </row>
    <row r="41" spans="1:91" s="2" customFormat="1" x14ac:dyDescent="0.25">
      <c r="A41" s="2">
        <v>94261</v>
      </c>
      <c r="B41" s="3">
        <v>7</v>
      </c>
      <c r="C41" s="2">
        <v>20544</v>
      </c>
      <c r="D41" s="2" t="s">
        <v>49</v>
      </c>
      <c r="E41" s="2" t="s">
        <v>35</v>
      </c>
      <c r="F41" s="2" t="s">
        <v>23</v>
      </c>
      <c r="G41" s="2" t="s">
        <v>24</v>
      </c>
      <c r="H41" s="2">
        <v>20257.830000000002</v>
      </c>
      <c r="I41" s="2">
        <v>4051.54</v>
      </c>
      <c r="J41" s="9">
        <v>42506</v>
      </c>
      <c r="K41" s="2" t="s">
        <v>25</v>
      </c>
      <c r="L41" s="2" t="s">
        <v>50</v>
      </c>
      <c r="M41" s="5">
        <v>21068.141723200002</v>
      </c>
      <c r="N41" s="5">
        <v>0</v>
      </c>
      <c r="O41" s="5">
        <v>0</v>
      </c>
      <c r="P41" s="5">
        <v>0</v>
      </c>
      <c r="Q41" s="5">
        <v>4213.6045702400006</v>
      </c>
      <c r="R41" s="5">
        <v>0</v>
      </c>
      <c r="S41" s="5">
        <v>0</v>
      </c>
      <c r="T41" s="5">
        <v>714.48</v>
      </c>
      <c r="U41" s="5">
        <v>652.70000000000005</v>
      </c>
      <c r="V41" s="5">
        <v>1260</v>
      </c>
      <c r="W41" s="5">
        <v>0</v>
      </c>
      <c r="X41" s="5">
        <v>342.39</v>
      </c>
      <c r="Y41" s="5">
        <v>3500</v>
      </c>
      <c r="Z41" s="5">
        <v>0</v>
      </c>
      <c r="AA41" s="5">
        <v>0</v>
      </c>
      <c r="AB41" s="5">
        <v>0</v>
      </c>
      <c r="AC41" s="5">
        <f t="shared" si="65"/>
        <v>2698.8618849424006</v>
      </c>
      <c r="AD41" s="5">
        <f t="shared" si="66"/>
        <v>5397.7237698848012</v>
      </c>
      <c r="AE41" s="5">
        <f t="shared" si="67"/>
        <v>127.00526517376001</v>
      </c>
      <c r="AF41" s="5">
        <f t="shared" si="68"/>
        <v>31.751316293440002</v>
      </c>
      <c r="AG41" s="5">
        <f t="shared" si="69"/>
        <v>793.78290733600011</v>
      </c>
      <c r="AH41" s="5">
        <f t="shared" si="70"/>
        <v>317.51316293440004</v>
      </c>
      <c r="AI41" s="5">
        <f t="shared" si="71"/>
        <v>158.75658146720002</v>
      </c>
      <c r="AJ41" s="5">
        <f t="shared" si="72"/>
        <v>158.75658146720002</v>
      </c>
      <c r="AK41" s="5">
        <f t="shared" si="73"/>
        <v>1270.0526517376002</v>
      </c>
      <c r="AL41" s="5">
        <v>2.2799999999999998</v>
      </c>
      <c r="AM41" s="5">
        <v>4.04</v>
      </c>
      <c r="AN41" s="5"/>
      <c r="AO41" s="5">
        <v>22</v>
      </c>
      <c r="AP41" s="5">
        <v>4.1399999999999997</v>
      </c>
      <c r="AQ41" s="5">
        <v>13.5</v>
      </c>
      <c r="AR41" s="5">
        <f t="shared" si="74"/>
        <v>126.40885033920001</v>
      </c>
      <c r="AS41" s="5">
        <f t="shared" si="75"/>
        <v>42877.889265015998</v>
      </c>
      <c r="AU41" s="5">
        <f t="shared" si="76"/>
        <v>42877.889265015998</v>
      </c>
      <c r="AV41" s="26">
        <v>42877.889265015998</v>
      </c>
      <c r="AW41" s="26">
        <f t="shared" si="77"/>
        <v>8103.1233333333339</v>
      </c>
      <c r="AX41" s="36">
        <v>840</v>
      </c>
      <c r="AY41" s="26">
        <f t="shared" si="78"/>
        <v>51821.012598349334</v>
      </c>
      <c r="AZ41" s="24">
        <v>42877.889265015998</v>
      </c>
      <c r="BA41" s="24">
        <f t="shared" si="79"/>
        <v>5056.3492586880011</v>
      </c>
      <c r="BB41" s="24">
        <f t="shared" si="80"/>
        <v>8427.2487644800021</v>
      </c>
      <c r="BC41" s="24">
        <f t="shared" si="81"/>
        <v>56361.487288183998</v>
      </c>
      <c r="BD41" s="26">
        <v>42877.889265015998</v>
      </c>
      <c r="BE41" s="26">
        <v>870</v>
      </c>
      <c r="BF41" s="26">
        <f t="shared" si="82"/>
        <v>43747.889265015998</v>
      </c>
      <c r="BG41" s="24">
        <v>42877.889265015998</v>
      </c>
      <c r="BH41" s="24">
        <v>1150</v>
      </c>
      <c r="BI41" s="24">
        <v>840</v>
      </c>
      <c r="BJ41" s="24">
        <f t="shared" si="83"/>
        <v>44867.889265015998</v>
      </c>
      <c r="BK41" s="26">
        <v>42877.889265015998</v>
      </c>
      <c r="BL41" s="26">
        <v>710</v>
      </c>
      <c r="BM41" s="26">
        <f t="shared" si="84"/>
        <v>43587.889265015998</v>
      </c>
      <c r="BN41" s="24">
        <v>42877.889265015998</v>
      </c>
      <c r="BO41" s="24">
        <v>0</v>
      </c>
      <c r="BP41" s="24">
        <f t="shared" si="85"/>
        <v>42877.889265015998</v>
      </c>
      <c r="BQ41" s="26">
        <v>42877.889265015998</v>
      </c>
      <c r="BR41" s="26">
        <f t="shared" si="86"/>
        <v>8427.2487644800021</v>
      </c>
      <c r="BS41" s="26">
        <v>840</v>
      </c>
      <c r="BT41" s="26">
        <f t="shared" si="87"/>
        <v>52145.138029495996</v>
      </c>
      <c r="BU41" s="24">
        <v>42877.889265015998</v>
      </c>
      <c r="BV41" s="24">
        <v>1260</v>
      </c>
      <c r="BW41" s="24">
        <f t="shared" si="88"/>
        <v>44137.889265015998</v>
      </c>
      <c r="BX41" s="26">
        <v>42877.889265015998</v>
      </c>
      <c r="BY41" s="26">
        <v>870</v>
      </c>
      <c r="BZ41" s="26">
        <f t="shared" si="89"/>
        <v>43747.889265015998</v>
      </c>
      <c r="CA41" s="24">
        <v>42877.889265015998</v>
      </c>
      <c r="CB41" s="24">
        <v>840</v>
      </c>
      <c r="CC41" s="24">
        <f t="shared" si="90"/>
        <v>43717.889265015998</v>
      </c>
      <c r="CD41" s="26">
        <v>42877.889265015998</v>
      </c>
      <c r="CE41" s="26">
        <f t="shared" si="91"/>
        <v>25281.746293440003</v>
      </c>
      <c r="CF41" s="26">
        <v>555</v>
      </c>
      <c r="CG41" s="26">
        <f t="shared" si="92"/>
        <v>5833.3333333333339</v>
      </c>
      <c r="CH41" s="26">
        <f t="shared" si="93"/>
        <v>74547.968891789336</v>
      </c>
      <c r="CI41" s="24">
        <v>42877.889265015998</v>
      </c>
      <c r="CJ41" s="24">
        <f t="shared" si="94"/>
        <v>8427.2487644800021</v>
      </c>
      <c r="CK41" s="24">
        <f t="shared" si="95"/>
        <v>8427.2487644800021</v>
      </c>
      <c r="CL41" s="24">
        <v>0</v>
      </c>
      <c r="CM41" s="23">
        <f t="shared" si="96"/>
        <v>59732.386793975995</v>
      </c>
    </row>
    <row r="42" spans="1:91" s="2" customFormat="1" x14ac:dyDescent="0.25">
      <c r="A42" s="2">
        <v>94265</v>
      </c>
      <c r="B42" s="3">
        <v>7</v>
      </c>
      <c r="C42" s="2">
        <v>27547</v>
      </c>
      <c r="D42" s="2" t="s">
        <v>59</v>
      </c>
      <c r="E42" s="2" t="s">
        <v>35</v>
      </c>
      <c r="F42" s="2" t="s">
        <v>23</v>
      </c>
      <c r="G42" s="2" t="s">
        <v>24</v>
      </c>
      <c r="H42" s="2">
        <v>20257.830000000002</v>
      </c>
      <c r="I42" s="2">
        <v>3038.69</v>
      </c>
      <c r="J42" s="9">
        <v>42506</v>
      </c>
      <c r="K42" s="2" t="s">
        <v>25</v>
      </c>
      <c r="L42" s="2" t="s">
        <v>60</v>
      </c>
      <c r="M42" s="5">
        <v>21068.141723200002</v>
      </c>
      <c r="N42" s="5">
        <v>0</v>
      </c>
      <c r="O42" s="5">
        <v>0</v>
      </c>
      <c r="P42" s="5">
        <v>3160.2331425600005</v>
      </c>
      <c r="Q42" s="5">
        <v>0</v>
      </c>
      <c r="R42" s="5">
        <v>0</v>
      </c>
      <c r="S42" s="5">
        <v>0</v>
      </c>
      <c r="T42" s="5">
        <v>714.48</v>
      </c>
      <c r="U42" s="5">
        <v>652.70000000000005</v>
      </c>
      <c r="V42" s="5">
        <v>1260</v>
      </c>
      <c r="W42" s="5">
        <v>0</v>
      </c>
      <c r="X42" s="5">
        <v>342.39</v>
      </c>
      <c r="Y42" s="5">
        <v>0</v>
      </c>
      <c r="Z42" s="5">
        <v>0</v>
      </c>
      <c r="AA42" s="5">
        <v>0</v>
      </c>
      <c r="AB42" s="5">
        <v>456.75</v>
      </c>
      <c r="AC42" s="5">
        <f t="shared" si="65"/>
        <v>2311.8253135896002</v>
      </c>
      <c r="AD42" s="5">
        <f t="shared" si="66"/>
        <v>4623.6506271792005</v>
      </c>
      <c r="AE42" s="5">
        <f t="shared" si="67"/>
        <v>108.79177946304</v>
      </c>
      <c r="AF42" s="5">
        <f t="shared" si="68"/>
        <v>27.19794486576</v>
      </c>
      <c r="AG42" s="5">
        <f t="shared" si="69"/>
        <v>679.94862164400001</v>
      </c>
      <c r="AH42" s="5">
        <f t="shared" si="70"/>
        <v>271.97944865760002</v>
      </c>
      <c r="AI42" s="5">
        <f t="shared" si="71"/>
        <v>135.98972432880001</v>
      </c>
      <c r="AJ42" s="5">
        <f t="shared" si="72"/>
        <v>135.98972432880001</v>
      </c>
      <c r="AK42" s="5">
        <f t="shared" si="73"/>
        <v>1087.9177946304001</v>
      </c>
      <c r="AL42" s="5">
        <v>2.2799999999999998</v>
      </c>
      <c r="AM42" s="5">
        <v>4.04</v>
      </c>
      <c r="AN42" s="5"/>
      <c r="AO42" s="5">
        <v>22</v>
      </c>
      <c r="AP42" s="5">
        <v>4.1399999999999997</v>
      </c>
      <c r="AQ42" s="5">
        <v>13.5</v>
      </c>
      <c r="AR42" s="5">
        <f t="shared" si="74"/>
        <v>126.40885033920001</v>
      </c>
      <c r="AS42" s="5">
        <f t="shared" si="75"/>
        <v>37210.354694786394</v>
      </c>
      <c r="AU42" s="5">
        <f t="shared" si="76"/>
        <v>37210.354694786394</v>
      </c>
      <c r="AV42" s="26">
        <v>37210.354694786394</v>
      </c>
      <c r="AW42" s="26">
        <f t="shared" si="77"/>
        <v>7765.5066666666662</v>
      </c>
      <c r="AX42" s="36">
        <v>840</v>
      </c>
      <c r="AY42" s="26">
        <f t="shared" si="78"/>
        <v>45815.861361453062</v>
      </c>
      <c r="AZ42" s="24">
        <v>37210.354694786394</v>
      </c>
      <c r="BA42" s="24">
        <f t="shared" si="79"/>
        <v>4845.6749731519994</v>
      </c>
      <c r="BB42" s="24">
        <f t="shared" si="80"/>
        <v>8076.1249552533336</v>
      </c>
      <c r="BC42" s="24">
        <f t="shared" si="81"/>
        <v>50132.154623191724</v>
      </c>
      <c r="BD42" s="26">
        <v>37210.354694786394</v>
      </c>
      <c r="BE42" s="26">
        <v>870</v>
      </c>
      <c r="BF42" s="26">
        <f t="shared" si="82"/>
        <v>38080.354694786394</v>
      </c>
      <c r="BG42" s="24">
        <v>37210.354694786394</v>
      </c>
      <c r="BH42" s="24">
        <v>1150</v>
      </c>
      <c r="BI42" s="24">
        <v>840</v>
      </c>
      <c r="BJ42" s="24">
        <f t="shared" si="83"/>
        <v>39200.354694786394</v>
      </c>
      <c r="BK42" s="26">
        <v>37210.354694786394</v>
      </c>
      <c r="BL42" s="26">
        <v>710</v>
      </c>
      <c r="BM42" s="26">
        <f t="shared" si="84"/>
        <v>37920.354694786394</v>
      </c>
      <c r="BN42" s="24">
        <v>37210.354694786394</v>
      </c>
      <c r="BO42" s="24">
        <v>0</v>
      </c>
      <c r="BP42" s="24">
        <f t="shared" si="85"/>
        <v>37210.354694786394</v>
      </c>
      <c r="BQ42" s="26">
        <v>37210.354694786394</v>
      </c>
      <c r="BR42" s="26">
        <f t="shared" si="86"/>
        <v>8076.1249552533336</v>
      </c>
      <c r="BS42" s="26">
        <v>840</v>
      </c>
      <c r="BT42" s="26">
        <f t="shared" si="87"/>
        <v>46126.479650039728</v>
      </c>
      <c r="BU42" s="24">
        <v>37210.354694786394</v>
      </c>
      <c r="BV42" s="24">
        <v>1260</v>
      </c>
      <c r="BW42" s="24">
        <f t="shared" si="88"/>
        <v>38470.354694786394</v>
      </c>
      <c r="BX42" s="26">
        <v>37210.354694786394</v>
      </c>
      <c r="BY42" s="26">
        <v>870</v>
      </c>
      <c r="BZ42" s="26">
        <f t="shared" si="89"/>
        <v>38080.354694786394</v>
      </c>
      <c r="CA42" s="24">
        <v>37210.354694786394</v>
      </c>
      <c r="CB42" s="24">
        <v>840</v>
      </c>
      <c r="CC42" s="24">
        <f t="shared" si="90"/>
        <v>38050.354694786394</v>
      </c>
      <c r="CD42" s="26">
        <v>37210.354694786394</v>
      </c>
      <c r="CE42" s="26">
        <f t="shared" si="91"/>
        <v>24228.374865760001</v>
      </c>
      <c r="CF42" s="26">
        <v>555</v>
      </c>
      <c r="CG42" s="26">
        <f t="shared" si="92"/>
        <v>0</v>
      </c>
      <c r="CH42" s="26">
        <f t="shared" si="93"/>
        <v>61993.729560546395</v>
      </c>
      <c r="CI42" s="24">
        <v>37210.354694786394</v>
      </c>
      <c r="CJ42" s="24">
        <f t="shared" si="94"/>
        <v>8076.1249552533336</v>
      </c>
      <c r="CK42" s="24">
        <f t="shared" si="95"/>
        <v>8076.1249552533336</v>
      </c>
      <c r="CL42" s="24">
        <v>0</v>
      </c>
      <c r="CM42" s="23">
        <f t="shared" si="96"/>
        <v>53362.604605293061</v>
      </c>
    </row>
    <row r="43" spans="1:91" s="2" customFormat="1" x14ac:dyDescent="0.25">
      <c r="A43" s="2">
        <v>94268</v>
      </c>
      <c r="B43" s="3">
        <v>7</v>
      </c>
      <c r="C43" s="2">
        <v>28875</v>
      </c>
      <c r="D43" s="2" t="s">
        <v>63</v>
      </c>
      <c r="E43" s="2" t="s">
        <v>35</v>
      </c>
      <c r="F43" s="2" t="s">
        <v>23</v>
      </c>
      <c r="G43" s="2" t="s">
        <v>64</v>
      </c>
      <c r="H43" s="2">
        <v>18374.740000000002</v>
      </c>
      <c r="I43" s="2">
        <v>1837.49</v>
      </c>
      <c r="J43" s="9">
        <v>38743</v>
      </c>
      <c r="K43" s="2" t="s">
        <v>25</v>
      </c>
      <c r="L43" s="2" t="s">
        <v>65</v>
      </c>
      <c r="M43" s="5">
        <v>21068.141723200002</v>
      </c>
      <c r="N43" s="5">
        <v>0</v>
      </c>
      <c r="O43" s="5">
        <v>2106.8141723200001</v>
      </c>
      <c r="P43" s="5">
        <v>0</v>
      </c>
      <c r="Q43" s="5">
        <v>0</v>
      </c>
      <c r="R43" s="5">
        <v>0</v>
      </c>
      <c r="S43" s="5">
        <v>0</v>
      </c>
      <c r="T43" s="5">
        <v>714.48</v>
      </c>
      <c r="U43" s="5">
        <v>652.70000000000005</v>
      </c>
      <c r="V43" s="5">
        <v>1260</v>
      </c>
      <c r="W43" s="5">
        <v>1837.48</v>
      </c>
      <c r="X43" s="5">
        <v>342.39</v>
      </c>
      <c r="Y43" s="5">
        <v>3500</v>
      </c>
      <c r="Z43" s="5">
        <v>0</v>
      </c>
      <c r="AA43" s="5">
        <v>0</v>
      </c>
      <c r="AB43" s="5">
        <v>0</v>
      </c>
      <c r="AC43" s="5">
        <f t="shared" si="65"/>
        <v>2675.9705011192004</v>
      </c>
      <c r="AD43" s="5">
        <f t="shared" si="66"/>
        <v>5351.9410022384009</v>
      </c>
      <c r="AE43" s="5">
        <f t="shared" si="67"/>
        <v>125.92802358208</v>
      </c>
      <c r="AF43" s="5">
        <f t="shared" si="68"/>
        <v>31.48200589552</v>
      </c>
      <c r="AG43" s="5">
        <f t="shared" si="69"/>
        <v>787.05014738800003</v>
      </c>
      <c r="AH43" s="5">
        <f t="shared" si="70"/>
        <v>314.82005895520001</v>
      </c>
      <c r="AI43" s="5">
        <f t="shared" si="71"/>
        <v>157.41002947760001</v>
      </c>
      <c r="AJ43" s="5">
        <f t="shared" si="72"/>
        <v>157.41002947760001</v>
      </c>
      <c r="AK43" s="5">
        <f t="shared" si="73"/>
        <v>1259.2802358208</v>
      </c>
      <c r="AL43" s="5">
        <v>2.2799999999999998</v>
      </c>
      <c r="AM43" s="5">
        <v>4.04</v>
      </c>
      <c r="AN43" s="5"/>
      <c r="AO43" s="5">
        <v>22</v>
      </c>
      <c r="AP43" s="5">
        <v>4.1399999999999997</v>
      </c>
      <c r="AQ43" s="5">
        <v>13.5</v>
      </c>
      <c r="AR43" s="5">
        <f t="shared" si="74"/>
        <v>126.40885033920001</v>
      </c>
      <c r="AS43" s="5">
        <f t="shared" si="75"/>
        <v>42515.666779813597</v>
      </c>
      <c r="AU43" s="5">
        <f t="shared" si="76"/>
        <v>42515.666779813597</v>
      </c>
      <c r="AV43" s="26">
        <v>42515.666779813597</v>
      </c>
      <c r="AW43" s="26">
        <f t="shared" si="77"/>
        <v>6737.4100000000008</v>
      </c>
      <c r="AX43" s="36">
        <v>840</v>
      </c>
      <c r="AY43" s="26">
        <f t="shared" si="78"/>
        <v>50093.0767798136</v>
      </c>
      <c r="AZ43" s="24">
        <v>42515.666779813597</v>
      </c>
      <c r="BA43" s="24">
        <f t="shared" si="79"/>
        <v>4634.9911791040004</v>
      </c>
      <c r="BB43" s="24">
        <f t="shared" si="80"/>
        <v>7724.9852985066673</v>
      </c>
      <c r="BC43" s="24">
        <f t="shared" si="81"/>
        <v>54875.643257424264</v>
      </c>
      <c r="BD43" s="26">
        <v>42515.666779813597</v>
      </c>
      <c r="BE43" s="26">
        <v>870</v>
      </c>
      <c r="BF43" s="26">
        <f t="shared" si="82"/>
        <v>43385.666779813597</v>
      </c>
      <c r="BG43" s="24">
        <v>42515.666779813597</v>
      </c>
      <c r="BH43" s="24">
        <v>0</v>
      </c>
      <c r="BI43" s="24">
        <v>840</v>
      </c>
      <c r="BJ43" s="24">
        <f t="shared" si="83"/>
        <v>43355.666779813597</v>
      </c>
      <c r="BK43" s="26">
        <v>42515.666779813597</v>
      </c>
      <c r="BL43" s="26">
        <v>710</v>
      </c>
      <c r="BM43" s="26">
        <f t="shared" si="84"/>
        <v>43225.666779813597</v>
      </c>
      <c r="BN43" s="24">
        <v>42515.666779813597</v>
      </c>
      <c r="BO43" s="24">
        <v>560</v>
      </c>
      <c r="BP43" s="24">
        <f t="shared" si="85"/>
        <v>43075.666779813597</v>
      </c>
      <c r="BQ43" s="26">
        <v>42515.666779813597</v>
      </c>
      <c r="BR43" s="26">
        <f t="shared" si="86"/>
        <v>7724.9852985066673</v>
      </c>
      <c r="BS43" s="26">
        <v>840</v>
      </c>
      <c r="BT43" s="26">
        <f t="shared" si="87"/>
        <v>51080.652078320265</v>
      </c>
      <c r="BU43" s="24">
        <v>42515.666779813597</v>
      </c>
      <c r="BV43" s="24">
        <v>1260</v>
      </c>
      <c r="BW43" s="24">
        <f t="shared" si="88"/>
        <v>43775.666779813597</v>
      </c>
      <c r="BX43" s="26">
        <v>42515.666779813597</v>
      </c>
      <c r="BY43" s="26">
        <v>870</v>
      </c>
      <c r="BZ43" s="26">
        <f t="shared" si="89"/>
        <v>43385.666779813597</v>
      </c>
      <c r="CA43" s="24">
        <v>42515.666779813597</v>
      </c>
      <c r="CB43" s="24">
        <v>840</v>
      </c>
      <c r="CC43" s="24">
        <f t="shared" si="90"/>
        <v>43355.666779813597</v>
      </c>
      <c r="CD43" s="26">
        <v>42515.666779813597</v>
      </c>
      <c r="CE43" s="26">
        <f t="shared" si="91"/>
        <v>23174.955895520001</v>
      </c>
      <c r="CF43" s="26">
        <v>555</v>
      </c>
      <c r="CG43" s="26">
        <f t="shared" si="92"/>
        <v>5833.3333333333339</v>
      </c>
      <c r="CH43" s="26">
        <f t="shared" si="93"/>
        <v>72078.956008666923</v>
      </c>
      <c r="CI43" s="24">
        <v>42515.666779813597</v>
      </c>
      <c r="CJ43" s="24">
        <f t="shared" si="94"/>
        <v>7724.9852985066673</v>
      </c>
      <c r="CK43" s="24">
        <f t="shared" si="95"/>
        <v>7724.9852985066673</v>
      </c>
      <c r="CL43" s="24">
        <v>0</v>
      </c>
      <c r="CM43" s="23">
        <f t="shared" si="96"/>
        <v>57965.637376826933</v>
      </c>
    </row>
    <row r="44" spans="1:91" s="2" customFormat="1" x14ac:dyDescent="0.25">
      <c r="A44" s="2">
        <v>94272</v>
      </c>
      <c r="B44" s="3">
        <v>7</v>
      </c>
      <c r="C44" s="2">
        <v>28906</v>
      </c>
      <c r="D44" s="2" t="s">
        <v>71</v>
      </c>
      <c r="E44" s="2" t="s">
        <v>35</v>
      </c>
      <c r="F44" s="2" t="s">
        <v>23</v>
      </c>
      <c r="G44" s="2" t="s">
        <v>72</v>
      </c>
      <c r="H44" s="2">
        <v>13737.66</v>
      </c>
      <c r="I44" s="2">
        <v>686.86</v>
      </c>
      <c r="J44" s="9">
        <v>39888</v>
      </c>
      <c r="K44" s="2" t="s">
        <v>73</v>
      </c>
      <c r="L44" s="2" t="s">
        <v>74</v>
      </c>
      <c r="M44" s="5">
        <v>14287.163427680001</v>
      </c>
      <c r="N44" s="5"/>
      <c r="O44" s="5">
        <v>1373.7660000000001</v>
      </c>
      <c r="P44" s="5">
        <v>0</v>
      </c>
      <c r="Q44" s="5">
        <v>0</v>
      </c>
      <c r="R44" s="5">
        <v>0</v>
      </c>
      <c r="S44" s="5">
        <v>0</v>
      </c>
      <c r="T44" s="5">
        <v>714.48</v>
      </c>
      <c r="U44" s="5">
        <v>652.70000000000005</v>
      </c>
      <c r="V44" s="5">
        <v>1260</v>
      </c>
      <c r="W44" s="5">
        <v>0</v>
      </c>
      <c r="X44" s="5">
        <v>342.39</v>
      </c>
      <c r="Y44" s="5">
        <v>0</v>
      </c>
      <c r="Z44" s="5">
        <v>0</v>
      </c>
      <c r="AA44" s="5">
        <v>0</v>
      </c>
      <c r="AB44" s="5">
        <v>0</v>
      </c>
      <c r="AC44" s="5">
        <f t="shared" si="65"/>
        <v>1583.5924513528</v>
      </c>
      <c r="AD44" s="5">
        <f t="shared" si="66"/>
        <v>3167.1849027056001</v>
      </c>
      <c r="AE44" s="5">
        <f t="shared" si="67"/>
        <v>74.521997710720001</v>
      </c>
      <c r="AF44" s="5">
        <f t="shared" si="68"/>
        <v>18.63049942768</v>
      </c>
      <c r="AG44" s="5">
        <f t="shared" si="69"/>
        <v>465.76248569199998</v>
      </c>
      <c r="AH44" s="5">
        <f t="shared" si="70"/>
        <v>186.30499427679999</v>
      </c>
      <c r="AI44" s="5">
        <f t="shared" si="71"/>
        <v>93.152497138399994</v>
      </c>
      <c r="AJ44" s="5">
        <f t="shared" si="72"/>
        <v>93.152497138399994</v>
      </c>
      <c r="AK44" s="5">
        <f t="shared" si="73"/>
        <v>745.21997710719995</v>
      </c>
      <c r="AL44" s="5">
        <v>2.2799999999999998</v>
      </c>
      <c r="AM44" s="5">
        <v>4.04</v>
      </c>
      <c r="AN44" s="5"/>
      <c r="AO44" s="5">
        <v>22</v>
      </c>
      <c r="AP44" s="5">
        <v>4.1399999999999997</v>
      </c>
      <c r="AQ44" s="5">
        <v>13.5</v>
      </c>
      <c r="AR44" s="5">
        <f t="shared" si="74"/>
        <v>85.722980566080011</v>
      </c>
      <c r="AS44" s="5">
        <f t="shared" si="75"/>
        <v>25189.704710795679</v>
      </c>
      <c r="AU44" s="5">
        <f t="shared" si="76"/>
        <v>25189.704710795679</v>
      </c>
      <c r="AV44" s="26">
        <v>25189.704710795679</v>
      </c>
      <c r="AW44" s="26">
        <f t="shared" si="77"/>
        <v>4808.1733333333332</v>
      </c>
      <c r="AX44" s="36">
        <v>840</v>
      </c>
      <c r="AY44" s="26">
        <f t="shared" si="78"/>
        <v>30837.878044129011</v>
      </c>
      <c r="AZ44" s="24">
        <v>25189.704710795679</v>
      </c>
      <c r="BA44" s="24">
        <f t="shared" si="79"/>
        <v>3132.1858855360001</v>
      </c>
      <c r="BB44" s="24">
        <f t="shared" si="80"/>
        <v>5220.3098092266664</v>
      </c>
      <c r="BC44" s="24">
        <f t="shared" si="81"/>
        <v>33542.200405558346</v>
      </c>
      <c r="BD44" s="26">
        <v>25189.704710795679</v>
      </c>
      <c r="BE44" s="26">
        <v>870</v>
      </c>
      <c r="BF44" s="26">
        <f t="shared" si="82"/>
        <v>26059.704710795679</v>
      </c>
      <c r="BG44" s="24">
        <v>25189.704710795679</v>
      </c>
      <c r="BH44" s="24">
        <v>1150</v>
      </c>
      <c r="BI44" s="24">
        <v>840</v>
      </c>
      <c r="BJ44" s="24">
        <f t="shared" si="83"/>
        <v>27179.704710795679</v>
      </c>
      <c r="BK44" s="26">
        <v>25189.704710795679</v>
      </c>
      <c r="BL44" s="26">
        <v>710</v>
      </c>
      <c r="BM44" s="26">
        <f t="shared" si="84"/>
        <v>25899.704710795679</v>
      </c>
      <c r="BN44" s="24">
        <v>25189.704710795679</v>
      </c>
      <c r="BO44" s="24">
        <v>0</v>
      </c>
      <c r="BP44" s="24">
        <f t="shared" si="85"/>
        <v>25189.704710795679</v>
      </c>
      <c r="BQ44" s="26">
        <v>25189.704710795679</v>
      </c>
      <c r="BR44" s="26">
        <f t="shared" si="86"/>
        <v>5220.3098092266664</v>
      </c>
      <c r="BS44" s="26">
        <v>840</v>
      </c>
      <c r="BT44" s="26">
        <f t="shared" si="87"/>
        <v>31250.014520022345</v>
      </c>
      <c r="BU44" s="24">
        <v>25189.704710795679</v>
      </c>
      <c r="BV44" s="24">
        <v>0</v>
      </c>
      <c r="BW44" s="24">
        <f t="shared" si="88"/>
        <v>25189.704710795679</v>
      </c>
      <c r="BX44" s="26">
        <v>25189.704710795679</v>
      </c>
      <c r="BY44" s="26">
        <v>870</v>
      </c>
      <c r="BZ44" s="26">
        <f t="shared" si="89"/>
        <v>26059.704710795679</v>
      </c>
      <c r="CA44" s="24">
        <v>25189.704710795679</v>
      </c>
      <c r="CB44" s="24">
        <v>840</v>
      </c>
      <c r="CC44" s="24">
        <f t="shared" si="90"/>
        <v>26029.704710795679</v>
      </c>
      <c r="CD44" s="26">
        <v>25189.704710795679</v>
      </c>
      <c r="CE44" s="26">
        <f t="shared" si="91"/>
        <v>15660.929427680001</v>
      </c>
      <c r="CF44" s="26">
        <v>555</v>
      </c>
      <c r="CG44" s="26">
        <f t="shared" si="92"/>
        <v>0</v>
      </c>
      <c r="CH44" s="26">
        <f t="shared" si="93"/>
        <v>41405.634138475682</v>
      </c>
      <c r="CI44" s="24">
        <v>25189.704710795679</v>
      </c>
      <c r="CJ44" s="24">
        <f t="shared" si="94"/>
        <v>5220.3098092266664</v>
      </c>
      <c r="CK44" s="24">
        <f t="shared" si="95"/>
        <v>5220.3098092266664</v>
      </c>
      <c r="CL44" s="24">
        <v>0</v>
      </c>
      <c r="CM44" s="23">
        <f t="shared" si="96"/>
        <v>35630.324329249008</v>
      </c>
    </row>
    <row r="45" spans="1:91" s="2" customFormat="1" x14ac:dyDescent="0.25">
      <c r="A45" s="2">
        <v>94283</v>
      </c>
      <c r="B45" s="3">
        <v>7</v>
      </c>
      <c r="C45" s="2">
        <v>28965</v>
      </c>
      <c r="D45" s="2" t="s">
        <v>99</v>
      </c>
      <c r="E45" s="2" t="s">
        <v>35</v>
      </c>
      <c r="F45" s="2" t="s">
        <v>23</v>
      </c>
      <c r="G45" s="2" t="s">
        <v>100</v>
      </c>
      <c r="H45" s="2">
        <v>15872.51</v>
      </c>
      <c r="I45" s="2">
        <v>0</v>
      </c>
      <c r="J45" s="9">
        <v>42461</v>
      </c>
      <c r="K45" s="2" t="s">
        <v>73</v>
      </c>
      <c r="L45" s="2" t="s">
        <v>101</v>
      </c>
      <c r="M45" s="5">
        <v>16507.414855360003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714.48</v>
      </c>
      <c r="U45" s="5">
        <v>652.70000000000005</v>
      </c>
      <c r="V45" s="5">
        <v>1260</v>
      </c>
      <c r="W45" s="5">
        <v>0</v>
      </c>
      <c r="X45" s="5">
        <v>342.39</v>
      </c>
      <c r="Y45" s="5">
        <v>0</v>
      </c>
      <c r="Z45" s="5">
        <v>0</v>
      </c>
      <c r="AA45" s="5">
        <v>0</v>
      </c>
      <c r="AB45" s="5">
        <v>0</v>
      </c>
      <c r="AC45" s="5">
        <f t="shared" si="65"/>
        <v>1655.5437127056002</v>
      </c>
      <c r="AD45" s="5">
        <f t="shared" si="66"/>
        <v>3311.0874254112005</v>
      </c>
      <c r="AE45" s="5">
        <f t="shared" si="67"/>
        <v>77.907939421440005</v>
      </c>
      <c r="AF45" s="5">
        <f t="shared" si="68"/>
        <v>19.476984855360001</v>
      </c>
      <c r="AG45" s="5">
        <f t="shared" si="69"/>
        <v>486.92462138400009</v>
      </c>
      <c r="AH45" s="5">
        <f t="shared" si="70"/>
        <v>194.76984855360001</v>
      </c>
      <c r="AI45" s="5">
        <f t="shared" si="71"/>
        <v>97.384924276800007</v>
      </c>
      <c r="AJ45" s="5">
        <f t="shared" si="72"/>
        <v>97.384924276800007</v>
      </c>
      <c r="AK45" s="5">
        <f t="shared" si="73"/>
        <v>779.07939421440005</v>
      </c>
      <c r="AL45" s="5">
        <v>2.2799999999999998</v>
      </c>
      <c r="AM45" s="5">
        <v>4.04</v>
      </c>
      <c r="AN45" s="5">
        <v>1368</v>
      </c>
      <c r="AO45" s="5">
        <v>22</v>
      </c>
      <c r="AP45" s="5">
        <v>4.1399999999999997</v>
      </c>
      <c r="AQ45" s="5">
        <v>13.5</v>
      </c>
      <c r="AR45" s="5">
        <f t="shared" si="74"/>
        <v>99.044489132160024</v>
      </c>
      <c r="AS45" s="5">
        <f t="shared" si="75"/>
        <v>27709.54911959136</v>
      </c>
      <c r="AU45" s="5">
        <f t="shared" si="76"/>
        <v>27709.54911959136</v>
      </c>
      <c r="AV45" s="26">
        <v>27709.54911959136</v>
      </c>
      <c r="AW45" s="26">
        <f t="shared" si="77"/>
        <v>5290.8366666666661</v>
      </c>
      <c r="AX45" s="36">
        <v>840</v>
      </c>
      <c r="AY45" s="26">
        <f t="shared" si="78"/>
        <v>33840.385786258026</v>
      </c>
      <c r="AZ45" s="24">
        <v>27709.54911959136</v>
      </c>
      <c r="BA45" s="24">
        <f t="shared" si="79"/>
        <v>3301.4829710720005</v>
      </c>
      <c r="BB45" s="24">
        <f t="shared" si="80"/>
        <v>5502.4716184533336</v>
      </c>
      <c r="BC45" s="24">
        <f t="shared" si="81"/>
        <v>36513.503709116696</v>
      </c>
      <c r="BD45" s="26">
        <v>27709.54911959136</v>
      </c>
      <c r="BE45" s="26">
        <v>870</v>
      </c>
      <c r="BF45" s="26">
        <f t="shared" si="82"/>
        <v>28579.54911959136</v>
      </c>
      <c r="BG45" s="24">
        <v>27709.54911959136</v>
      </c>
      <c r="BH45" s="24">
        <v>0</v>
      </c>
      <c r="BI45" s="24">
        <v>840</v>
      </c>
      <c r="BJ45" s="24">
        <f t="shared" si="83"/>
        <v>28549.54911959136</v>
      </c>
      <c r="BK45" s="26">
        <v>27709.54911959136</v>
      </c>
      <c r="BL45" s="26">
        <v>710</v>
      </c>
      <c r="BM45" s="26">
        <f t="shared" si="84"/>
        <v>28419.54911959136</v>
      </c>
      <c r="BN45" s="24">
        <v>27709.54911959136</v>
      </c>
      <c r="BO45" s="24">
        <v>0</v>
      </c>
      <c r="BP45" s="24">
        <f t="shared" si="85"/>
        <v>27709.54911959136</v>
      </c>
      <c r="BQ45" s="26">
        <v>27709.54911959136</v>
      </c>
      <c r="BR45" s="26">
        <f t="shared" si="86"/>
        <v>5502.4716184533336</v>
      </c>
      <c r="BS45" s="26">
        <v>840</v>
      </c>
      <c r="BT45" s="26">
        <f t="shared" si="87"/>
        <v>34052.020738044695</v>
      </c>
      <c r="BU45" s="24">
        <v>27709.54911959136</v>
      </c>
      <c r="BV45" s="24">
        <v>0</v>
      </c>
      <c r="BW45" s="24">
        <f t="shared" si="88"/>
        <v>27709.54911959136</v>
      </c>
      <c r="BX45" s="26">
        <v>27709.54911959136</v>
      </c>
      <c r="BY45" s="26">
        <v>870</v>
      </c>
      <c r="BZ45" s="26">
        <f t="shared" si="89"/>
        <v>28579.54911959136</v>
      </c>
      <c r="CA45" s="24">
        <v>27709.54911959136</v>
      </c>
      <c r="CB45" s="24">
        <v>840</v>
      </c>
      <c r="CC45" s="24">
        <f t="shared" si="90"/>
        <v>28549.54911959136</v>
      </c>
      <c r="CD45" s="26">
        <v>27709.54911959136</v>
      </c>
      <c r="CE45" s="26">
        <f t="shared" si="91"/>
        <v>16507.414855360003</v>
      </c>
      <c r="CF45" s="26">
        <v>555</v>
      </c>
      <c r="CG45" s="26">
        <f t="shared" si="92"/>
        <v>0</v>
      </c>
      <c r="CH45" s="26">
        <f t="shared" si="93"/>
        <v>44771.963974951359</v>
      </c>
      <c r="CI45" s="24">
        <v>27709.54911959136</v>
      </c>
      <c r="CJ45" s="24">
        <f t="shared" si="94"/>
        <v>5502.4716184533336</v>
      </c>
      <c r="CK45" s="24">
        <f t="shared" si="95"/>
        <v>5502.4716184533336</v>
      </c>
      <c r="CL45" s="24">
        <v>0</v>
      </c>
      <c r="CM45" s="23">
        <f t="shared" si="96"/>
        <v>38714.492356498027</v>
      </c>
    </row>
    <row r="46" spans="1:91" s="2" customFormat="1" x14ac:dyDescent="0.25">
      <c r="A46" s="2">
        <v>94289</v>
      </c>
      <c r="B46" s="3">
        <v>7</v>
      </c>
      <c r="C46" s="2">
        <v>28973</v>
      </c>
      <c r="D46" s="2" t="s">
        <v>110</v>
      </c>
      <c r="E46" s="2" t="s">
        <v>35</v>
      </c>
      <c r="F46" s="2" t="s">
        <v>23</v>
      </c>
      <c r="G46" s="2" t="s">
        <v>29</v>
      </c>
      <c r="H46" s="2">
        <v>19293.14</v>
      </c>
      <c r="I46" s="2">
        <v>2894</v>
      </c>
      <c r="J46" s="9">
        <v>42506</v>
      </c>
      <c r="K46" s="2" t="s">
        <v>25</v>
      </c>
      <c r="L46" s="2" t="s">
        <v>111</v>
      </c>
      <c r="M46" s="5">
        <v>20064.86857024</v>
      </c>
      <c r="N46" s="5">
        <v>0</v>
      </c>
      <c r="O46" s="5">
        <v>0</v>
      </c>
      <c r="P46" s="5">
        <v>3009.76</v>
      </c>
      <c r="Q46" s="5">
        <v>0</v>
      </c>
      <c r="R46" s="5">
        <v>0</v>
      </c>
      <c r="S46" s="5">
        <v>0</v>
      </c>
      <c r="T46" s="5">
        <v>714.48</v>
      </c>
      <c r="U46" s="5">
        <v>652.70000000000005</v>
      </c>
      <c r="V46" s="5">
        <v>1260</v>
      </c>
      <c r="W46" s="5">
        <v>0</v>
      </c>
      <c r="X46" s="5">
        <v>342.39</v>
      </c>
      <c r="Y46" s="5">
        <v>0</v>
      </c>
      <c r="Z46" s="5">
        <v>0</v>
      </c>
      <c r="AA46" s="5">
        <v>0</v>
      </c>
      <c r="AB46" s="5">
        <v>0</v>
      </c>
      <c r="AC46" s="5">
        <f t="shared" si="65"/>
        <v>2213.7568784703999</v>
      </c>
      <c r="AD46" s="5">
        <f t="shared" si="66"/>
        <v>4427.5137569407998</v>
      </c>
      <c r="AE46" s="5">
        <f t="shared" si="67"/>
        <v>104.17679428096</v>
      </c>
      <c r="AF46" s="5">
        <f t="shared" si="68"/>
        <v>26.044198570239999</v>
      </c>
      <c r="AG46" s="5">
        <f t="shared" si="69"/>
        <v>651.10496425600002</v>
      </c>
      <c r="AH46" s="5">
        <f t="shared" si="70"/>
        <v>260.44198570239996</v>
      </c>
      <c r="AI46" s="5">
        <f t="shared" si="71"/>
        <v>130.22099285119998</v>
      </c>
      <c r="AJ46" s="5">
        <f t="shared" si="72"/>
        <v>130.22099285119998</v>
      </c>
      <c r="AK46" s="5">
        <f t="shared" si="73"/>
        <v>1041.7679428095998</v>
      </c>
      <c r="AL46" s="5">
        <v>2.2799999999999998</v>
      </c>
      <c r="AM46" s="5">
        <v>4.04</v>
      </c>
      <c r="AN46" s="5"/>
      <c r="AO46" s="5">
        <v>22</v>
      </c>
      <c r="AP46" s="5">
        <v>4.1399999999999997</v>
      </c>
      <c r="AQ46" s="5">
        <v>13.5</v>
      </c>
      <c r="AR46" s="5">
        <f t="shared" si="74"/>
        <v>120.38921142144</v>
      </c>
      <c r="AS46" s="5">
        <f t="shared" si="75"/>
        <v>35195.796288394238</v>
      </c>
      <c r="AU46" s="5">
        <f t="shared" si="76"/>
        <v>35195.796288394238</v>
      </c>
      <c r="AV46" s="26">
        <v>35195.796288394238</v>
      </c>
      <c r="AW46" s="26">
        <f t="shared" si="77"/>
        <v>7395.7133333333331</v>
      </c>
      <c r="AX46" s="36">
        <v>840</v>
      </c>
      <c r="AY46" s="26">
        <f t="shared" si="78"/>
        <v>43431.509621727571</v>
      </c>
      <c r="AZ46" s="24">
        <v>35195.796288394238</v>
      </c>
      <c r="BA46" s="24">
        <f t="shared" si="79"/>
        <v>4614.9257140480004</v>
      </c>
      <c r="BB46" s="24">
        <f t="shared" si="80"/>
        <v>7691.5428567466661</v>
      </c>
      <c r="BC46" s="24">
        <f t="shared" si="81"/>
        <v>47502.264859188908</v>
      </c>
      <c r="BD46" s="26">
        <v>35195.796288394238</v>
      </c>
      <c r="BE46" s="26">
        <v>870</v>
      </c>
      <c r="BF46" s="26">
        <f t="shared" si="82"/>
        <v>36065.796288394238</v>
      </c>
      <c r="BG46" s="24">
        <v>35195.796288394238</v>
      </c>
      <c r="BH46" s="24">
        <v>1150</v>
      </c>
      <c r="BI46" s="24">
        <v>840</v>
      </c>
      <c r="BJ46" s="24">
        <f t="shared" si="83"/>
        <v>37185.796288394238</v>
      </c>
      <c r="BK46" s="26">
        <v>35195.796288394238</v>
      </c>
      <c r="BL46" s="26">
        <v>710</v>
      </c>
      <c r="BM46" s="26">
        <f t="shared" si="84"/>
        <v>35905.796288394238</v>
      </c>
      <c r="BN46" s="24">
        <v>35195.796288394238</v>
      </c>
      <c r="BO46" s="24">
        <v>0</v>
      </c>
      <c r="BP46" s="24">
        <f t="shared" si="85"/>
        <v>35195.796288394238</v>
      </c>
      <c r="BQ46" s="26">
        <v>35195.796288394238</v>
      </c>
      <c r="BR46" s="26">
        <f t="shared" si="86"/>
        <v>7691.5428567466661</v>
      </c>
      <c r="BS46" s="26">
        <v>840</v>
      </c>
      <c r="BT46" s="26">
        <f t="shared" si="87"/>
        <v>43727.339145140904</v>
      </c>
      <c r="BU46" s="24">
        <v>35195.796288394238</v>
      </c>
      <c r="BV46" s="24">
        <v>1260</v>
      </c>
      <c r="BW46" s="24">
        <f t="shared" si="88"/>
        <v>36455.796288394238</v>
      </c>
      <c r="BX46" s="26">
        <v>35195.796288394238</v>
      </c>
      <c r="BY46" s="26">
        <v>870</v>
      </c>
      <c r="BZ46" s="26">
        <f t="shared" si="89"/>
        <v>36065.796288394238</v>
      </c>
      <c r="CA46" s="24">
        <v>35195.796288394238</v>
      </c>
      <c r="CB46" s="24">
        <v>840</v>
      </c>
      <c r="CC46" s="24">
        <f t="shared" si="90"/>
        <v>36035.796288394238</v>
      </c>
      <c r="CD46" s="26">
        <v>35195.796288394238</v>
      </c>
      <c r="CE46" s="26">
        <f t="shared" si="91"/>
        <v>23074.628570239998</v>
      </c>
      <c r="CF46" s="26">
        <v>555</v>
      </c>
      <c r="CG46" s="26">
        <f t="shared" si="92"/>
        <v>0</v>
      </c>
      <c r="CH46" s="26">
        <f t="shared" si="93"/>
        <v>58825.424858634236</v>
      </c>
      <c r="CI46" s="24">
        <v>35195.796288394238</v>
      </c>
      <c r="CJ46" s="24">
        <f t="shared" si="94"/>
        <v>7691.5428567466661</v>
      </c>
      <c r="CK46" s="24">
        <f t="shared" si="95"/>
        <v>7691.5428567466661</v>
      </c>
      <c r="CL46" s="24">
        <v>0</v>
      </c>
      <c r="CM46" s="23">
        <f t="shared" si="96"/>
        <v>50578.88200188757</v>
      </c>
    </row>
    <row r="47" spans="1:91" s="2" customFormat="1" x14ac:dyDescent="0.25">
      <c r="A47" s="2">
        <v>94305</v>
      </c>
      <c r="B47" s="3">
        <v>7</v>
      </c>
      <c r="C47" s="2">
        <v>28992</v>
      </c>
      <c r="D47" s="2" t="s">
        <v>132</v>
      </c>
      <c r="E47" s="2" t="s">
        <v>77</v>
      </c>
      <c r="F47" s="2" t="s">
        <v>23</v>
      </c>
      <c r="G47" s="2" t="s">
        <v>56</v>
      </c>
      <c r="H47" s="2">
        <v>11838.46</v>
      </c>
      <c r="I47" s="2">
        <v>0</v>
      </c>
      <c r="J47" s="9">
        <v>43055</v>
      </c>
      <c r="K47" s="2" t="s">
        <v>37</v>
      </c>
      <c r="L47" s="2" t="s">
        <v>38</v>
      </c>
      <c r="M47" s="5">
        <v>12311.99542768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714.48</v>
      </c>
      <c r="U47" s="5">
        <v>652.70000000000005</v>
      </c>
      <c r="V47" s="5">
        <v>1260</v>
      </c>
      <c r="W47" s="5">
        <v>0</v>
      </c>
      <c r="X47" s="5">
        <v>342.39</v>
      </c>
      <c r="Y47" s="5">
        <v>0</v>
      </c>
      <c r="Z47" s="5">
        <v>0</v>
      </c>
      <c r="AA47" s="5">
        <v>0</v>
      </c>
      <c r="AB47" s="5">
        <v>0</v>
      </c>
      <c r="AC47" s="5">
        <f t="shared" si="65"/>
        <v>1298.9330613528</v>
      </c>
      <c r="AD47" s="5">
        <f t="shared" si="66"/>
        <v>2597.8661227056</v>
      </c>
      <c r="AE47" s="5">
        <f t="shared" si="67"/>
        <v>61.126261710720001</v>
      </c>
      <c r="AF47" s="5">
        <f t="shared" si="68"/>
        <v>15.28156542768</v>
      </c>
      <c r="AG47" s="5">
        <f t="shared" si="69"/>
        <v>382.039135692</v>
      </c>
      <c r="AH47" s="5">
        <f t="shared" si="70"/>
        <v>152.81565427679999</v>
      </c>
      <c r="AI47" s="5">
        <f t="shared" si="71"/>
        <v>76.407827138399995</v>
      </c>
      <c r="AJ47" s="5">
        <f t="shared" si="72"/>
        <v>76.407827138399995</v>
      </c>
      <c r="AK47" s="5">
        <f t="shared" si="73"/>
        <v>611.26261710719996</v>
      </c>
      <c r="AL47" s="5">
        <v>2.2799999999999998</v>
      </c>
      <c r="AM47" s="5">
        <v>4.04</v>
      </c>
      <c r="AN47" s="5">
        <v>1846</v>
      </c>
      <c r="AO47" s="5">
        <v>22</v>
      </c>
      <c r="AP47" s="5">
        <v>4.1399999999999997</v>
      </c>
      <c r="AQ47" s="5">
        <v>13.5</v>
      </c>
      <c r="AR47" s="5">
        <f t="shared" si="74"/>
        <v>73.871972566080004</v>
      </c>
      <c r="AS47" s="5">
        <f t="shared" si="75"/>
        <v>22519.537472795677</v>
      </c>
      <c r="AU47" s="5">
        <f t="shared" si="76"/>
        <v>22519.537472795677</v>
      </c>
      <c r="AV47" s="26">
        <v>22519.537472795677</v>
      </c>
      <c r="AW47" s="26">
        <f t="shared" si="77"/>
        <v>3946.1533333333327</v>
      </c>
      <c r="AX47" s="36">
        <v>840</v>
      </c>
      <c r="AY47" s="26">
        <f t="shared" si="78"/>
        <v>27305.690806129009</v>
      </c>
      <c r="AZ47" s="24">
        <v>22519.537472795677</v>
      </c>
      <c r="BA47" s="24">
        <f t="shared" si="79"/>
        <v>2462.3990855359998</v>
      </c>
      <c r="BB47" s="24">
        <f t="shared" si="80"/>
        <v>4103.9984758933333</v>
      </c>
      <c r="BC47" s="24">
        <f t="shared" si="81"/>
        <v>29085.935034225011</v>
      </c>
      <c r="BD47" s="26">
        <v>22519.537472795677</v>
      </c>
      <c r="BE47" s="26">
        <v>870</v>
      </c>
      <c r="BF47" s="26">
        <f t="shared" si="82"/>
        <v>23389.537472795677</v>
      </c>
      <c r="BG47" s="24">
        <v>22519.537472795677</v>
      </c>
      <c r="BH47" s="24">
        <v>0</v>
      </c>
      <c r="BI47" s="24">
        <v>840</v>
      </c>
      <c r="BJ47" s="24">
        <f t="shared" si="83"/>
        <v>23359.537472795677</v>
      </c>
      <c r="BK47" s="26">
        <v>22519.537472795677</v>
      </c>
      <c r="BL47" s="26">
        <v>710</v>
      </c>
      <c r="BM47" s="26">
        <f t="shared" si="84"/>
        <v>23229.537472795677</v>
      </c>
      <c r="BN47" s="24">
        <v>22519.537472795677</v>
      </c>
      <c r="BO47" s="24">
        <v>0</v>
      </c>
      <c r="BP47" s="24">
        <f t="shared" si="85"/>
        <v>22519.537472795677</v>
      </c>
      <c r="BQ47" s="26">
        <v>22519.537472795677</v>
      </c>
      <c r="BR47" s="26">
        <f t="shared" si="86"/>
        <v>4103.9984758933333</v>
      </c>
      <c r="BS47" s="26">
        <v>840</v>
      </c>
      <c r="BT47" s="26">
        <f t="shared" si="87"/>
        <v>27463.535948689008</v>
      </c>
      <c r="BU47" s="24">
        <v>22519.537472795677</v>
      </c>
      <c r="BV47" s="24">
        <v>0</v>
      </c>
      <c r="BW47" s="24">
        <f t="shared" si="88"/>
        <v>22519.537472795677</v>
      </c>
      <c r="BX47" s="26">
        <v>22519.537472795677</v>
      </c>
      <c r="BY47" s="26">
        <v>870</v>
      </c>
      <c r="BZ47" s="26">
        <f t="shared" si="89"/>
        <v>23389.537472795677</v>
      </c>
      <c r="CA47" s="24">
        <v>22519.537472795677</v>
      </c>
      <c r="CB47" s="24">
        <v>840</v>
      </c>
      <c r="CC47" s="24">
        <f t="shared" si="90"/>
        <v>23359.537472795677</v>
      </c>
      <c r="CD47" s="26">
        <v>22519.537472795677</v>
      </c>
      <c r="CE47" s="26">
        <f t="shared" si="91"/>
        <v>12311.99542768</v>
      </c>
      <c r="CF47" s="26">
        <v>555</v>
      </c>
      <c r="CG47" s="26">
        <f t="shared" si="92"/>
        <v>0</v>
      </c>
      <c r="CH47" s="26">
        <f t="shared" si="93"/>
        <v>35386.532900475679</v>
      </c>
      <c r="CI47" s="24">
        <v>22519.537472795677</v>
      </c>
      <c r="CJ47" s="24">
        <f t="shared" si="94"/>
        <v>4103.9984758933333</v>
      </c>
      <c r="CK47" s="24">
        <f t="shared" si="95"/>
        <v>4103.9984758933333</v>
      </c>
      <c r="CL47" s="24">
        <v>0</v>
      </c>
      <c r="CM47" s="23">
        <f t="shared" si="96"/>
        <v>30727.534424582343</v>
      </c>
    </row>
    <row r="48" spans="1:91" s="2" customFormat="1" x14ac:dyDescent="0.25">
      <c r="A48" s="2">
        <v>94306</v>
      </c>
      <c r="B48" s="3">
        <v>7</v>
      </c>
      <c r="C48" s="2">
        <v>28993</v>
      </c>
      <c r="D48" s="2" t="s">
        <v>133</v>
      </c>
      <c r="E48" s="2" t="s">
        <v>35</v>
      </c>
      <c r="F48" s="2" t="s">
        <v>23</v>
      </c>
      <c r="G48" s="2" t="s">
        <v>24</v>
      </c>
      <c r="H48" s="2">
        <v>20257.830000000002</v>
      </c>
      <c r="I48" s="2">
        <v>5064.46</v>
      </c>
      <c r="J48" s="9">
        <v>42491</v>
      </c>
      <c r="K48" s="2" t="s">
        <v>25</v>
      </c>
      <c r="L48" s="2" t="s">
        <v>46</v>
      </c>
      <c r="M48" s="5">
        <v>21068.141723200002</v>
      </c>
      <c r="N48" s="5">
        <v>0</v>
      </c>
      <c r="O48" s="5">
        <v>0</v>
      </c>
      <c r="P48" s="5">
        <v>0</v>
      </c>
      <c r="Q48" s="5">
        <v>0</v>
      </c>
      <c r="R48" s="5">
        <v>5267.0354276800008</v>
      </c>
      <c r="S48" s="5">
        <v>0</v>
      </c>
      <c r="T48" s="5">
        <v>714.48</v>
      </c>
      <c r="U48" s="5">
        <v>652.70000000000005</v>
      </c>
      <c r="V48" s="5">
        <v>1260</v>
      </c>
      <c r="W48" s="5">
        <v>0</v>
      </c>
      <c r="X48" s="5">
        <v>342.39</v>
      </c>
      <c r="Y48" s="5">
        <v>0</v>
      </c>
      <c r="Z48" s="5">
        <v>0</v>
      </c>
      <c r="AA48" s="5">
        <v>0</v>
      </c>
      <c r="AB48" s="5">
        <v>0</v>
      </c>
      <c r="AC48" s="5">
        <f t="shared" si="65"/>
        <v>2490.9035078248003</v>
      </c>
      <c r="AD48" s="5">
        <f t="shared" si="66"/>
        <v>4981.8070156496005</v>
      </c>
      <c r="AE48" s="5">
        <f t="shared" si="67"/>
        <v>117.21898860352</v>
      </c>
      <c r="AF48" s="5">
        <f t="shared" si="68"/>
        <v>29.304747150880001</v>
      </c>
      <c r="AG48" s="5">
        <f t="shared" si="69"/>
        <v>732.61867877200007</v>
      </c>
      <c r="AH48" s="5">
        <f t="shared" si="70"/>
        <v>293.04747150880002</v>
      </c>
      <c r="AI48" s="5">
        <f t="shared" si="71"/>
        <v>146.52373575440001</v>
      </c>
      <c r="AJ48" s="5">
        <f t="shared" si="72"/>
        <v>146.52373575440001</v>
      </c>
      <c r="AK48" s="5">
        <f t="shared" si="73"/>
        <v>1172.1898860352001</v>
      </c>
      <c r="AL48" s="5">
        <v>2.2799999999999998</v>
      </c>
      <c r="AM48" s="5">
        <v>4.04</v>
      </c>
      <c r="AN48" s="5"/>
      <c r="AO48" s="5">
        <v>22</v>
      </c>
      <c r="AP48" s="5">
        <v>4.1399999999999997</v>
      </c>
      <c r="AQ48" s="5">
        <v>13.5</v>
      </c>
      <c r="AR48" s="5">
        <f t="shared" si="74"/>
        <v>126.40885033920001</v>
      </c>
      <c r="AS48" s="5">
        <f t="shared" si="75"/>
        <v>39587.253768272807</v>
      </c>
      <c r="AU48" s="5">
        <f t="shared" si="76"/>
        <v>39587.253768272807</v>
      </c>
      <c r="AV48" s="26">
        <v>39587.253768272807</v>
      </c>
      <c r="AW48" s="26">
        <f t="shared" si="77"/>
        <v>8440.7633333333324</v>
      </c>
      <c r="AX48" s="36">
        <v>840</v>
      </c>
      <c r="AY48" s="26">
        <f t="shared" si="78"/>
        <v>48868.017101606136</v>
      </c>
      <c r="AZ48" s="24">
        <v>39587.253768272807</v>
      </c>
      <c r="BA48" s="24">
        <f t="shared" si="79"/>
        <v>5267.0354301759999</v>
      </c>
      <c r="BB48" s="24">
        <f t="shared" si="80"/>
        <v>8778.3923836266677</v>
      </c>
      <c r="BC48" s="24">
        <f t="shared" si="81"/>
        <v>53632.681582075478</v>
      </c>
      <c r="BD48" s="26">
        <v>39587.253768272807</v>
      </c>
      <c r="BE48" s="26">
        <v>870</v>
      </c>
      <c r="BF48" s="26">
        <f t="shared" si="82"/>
        <v>40457.253768272807</v>
      </c>
      <c r="BG48" s="24">
        <v>39587.253768272807</v>
      </c>
      <c r="BH48" s="24">
        <v>1150</v>
      </c>
      <c r="BI48" s="24">
        <v>840</v>
      </c>
      <c r="BJ48" s="24">
        <f t="shared" si="83"/>
        <v>41577.253768272807</v>
      </c>
      <c r="BK48" s="26">
        <v>39587.253768272807</v>
      </c>
      <c r="BL48" s="26">
        <v>710</v>
      </c>
      <c r="BM48" s="26">
        <f t="shared" si="84"/>
        <v>40297.253768272807</v>
      </c>
      <c r="BN48" s="24">
        <v>39587.253768272807</v>
      </c>
      <c r="BO48" s="24">
        <v>0</v>
      </c>
      <c r="BP48" s="24">
        <f t="shared" si="85"/>
        <v>39587.253768272807</v>
      </c>
      <c r="BQ48" s="26">
        <v>39587.253768272807</v>
      </c>
      <c r="BR48" s="26">
        <f t="shared" si="86"/>
        <v>8778.3923836266677</v>
      </c>
      <c r="BS48" s="26">
        <v>840</v>
      </c>
      <c r="BT48" s="26">
        <f t="shared" si="87"/>
        <v>49205.646151899477</v>
      </c>
      <c r="BU48" s="24">
        <v>39587.253768272807</v>
      </c>
      <c r="BV48" s="24">
        <v>1260</v>
      </c>
      <c r="BW48" s="24">
        <f t="shared" si="88"/>
        <v>40847.253768272807</v>
      </c>
      <c r="BX48" s="26">
        <v>39587.253768272807</v>
      </c>
      <c r="BY48" s="26">
        <v>870</v>
      </c>
      <c r="BZ48" s="26">
        <f t="shared" si="89"/>
        <v>40457.253768272807</v>
      </c>
      <c r="CA48" s="24">
        <v>39587.253768272807</v>
      </c>
      <c r="CB48" s="24">
        <v>840</v>
      </c>
      <c r="CC48" s="24">
        <f t="shared" si="90"/>
        <v>40427.253768272807</v>
      </c>
      <c r="CD48" s="26">
        <v>39587.253768272807</v>
      </c>
      <c r="CE48" s="26">
        <f t="shared" si="91"/>
        <v>26335.177150880001</v>
      </c>
      <c r="CF48" s="26">
        <v>555</v>
      </c>
      <c r="CG48" s="26">
        <f t="shared" si="92"/>
        <v>0</v>
      </c>
      <c r="CH48" s="26">
        <f t="shared" si="93"/>
        <v>66477.430919152801</v>
      </c>
      <c r="CI48" s="24">
        <v>39587.253768272807</v>
      </c>
      <c r="CJ48" s="24">
        <f t="shared" si="94"/>
        <v>8778.3923836266677</v>
      </c>
      <c r="CK48" s="24">
        <f t="shared" si="95"/>
        <v>8778.3923836266677</v>
      </c>
      <c r="CL48" s="24">
        <v>0</v>
      </c>
      <c r="CM48" s="23">
        <f t="shared" si="96"/>
        <v>57144.038535526146</v>
      </c>
    </row>
    <row r="49" spans="1:91" s="2" customFormat="1" x14ac:dyDescent="0.25">
      <c r="A49" s="2">
        <v>94288</v>
      </c>
      <c r="B49" s="3">
        <v>7</v>
      </c>
      <c r="C49" s="2">
        <v>28972</v>
      </c>
      <c r="D49" s="2" t="s">
        <v>108</v>
      </c>
      <c r="E49" s="2" t="s">
        <v>35</v>
      </c>
      <c r="F49" s="2" t="s">
        <v>14</v>
      </c>
      <c r="G49" s="2" t="s">
        <v>15</v>
      </c>
      <c r="H49" s="2">
        <v>17702.34</v>
      </c>
      <c r="I49" s="2">
        <v>0</v>
      </c>
      <c r="J49" s="9">
        <v>42506</v>
      </c>
      <c r="K49" s="2" t="s">
        <v>16</v>
      </c>
      <c r="L49" s="2" t="s">
        <v>109</v>
      </c>
      <c r="M49" s="5">
        <v>17702.342855999999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f>+(SUM(M49:Y49)+(Z49/4))*$AC$3</f>
        <v>1504.6991427600001</v>
      </c>
      <c r="AD49" s="5">
        <f>+(SUM(M49:Y49)+(Z49/4))*$AD$3</f>
        <v>3009.3982855200002</v>
      </c>
      <c r="AE49" s="5">
        <f>+(SUM(M49:Y49)+(Z49/4))*$AE$3</f>
        <v>70.809371424000005</v>
      </c>
      <c r="AF49" s="5">
        <f>+(SUM(M49:Y49)+(Z49/4))*$AF$3</f>
        <v>17.702342856000001</v>
      </c>
      <c r="AG49" s="5">
        <f>+(SUM(M49:Y49)+(Z49/4))*$AG$3</f>
        <v>442.55857140000001</v>
      </c>
      <c r="AH49" s="5">
        <f>+(SUM(M49:Y49)+(Z49/4))*$AH$3</f>
        <v>177.02342855999999</v>
      </c>
      <c r="AI49" s="5">
        <f>+(SUM(M49:Y49)+(Z49/4))*$AI$3</f>
        <v>88.511714279999993</v>
      </c>
      <c r="AJ49" s="5">
        <f>+(SUM(M49:Y49)+(Z49/4))*$AJ$3</f>
        <v>88.511714279999993</v>
      </c>
      <c r="AK49" s="5">
        <f>+(SUM(M49:Y49)+(Z49/4))*$AK$3</f>
        <v>708.09371423999994</v>
      </c>
      <c r="AL49" s="5">
        <v>2.2799999999999998</v>
      </c>
      <c r="AM49" s="5">
        <v>4.04</v>
      </c>
      <c r="AN49" s="5"/>
      <c r="AO49" s="5">
        <v>22</v>
      </c>
      <c r="AP49" s="5">
        <v>4.1399999999999997</v>
      </c>
      <c r="AQ49" s="5"/>
      <c r="AR49" s="5"/>
      <c r="AS49" s="5">
        <f t="shared" si="75"/>
        <v>23842.111141320001</v>
      </c>
      <c r="AU49" s="5">
        <f t="shared" si="76"/>
        <v>23842.111141320001</v>
      </c>
      <c r="AV49" s="26">
        <v>23842.111141320001</v>
      </c>
      <c r="AW49" s="26">
        <f t="shared" si="77"/>
        <v>5900.78</v>
      </c>
      <c r="AX49" s="36">
        <v>0</v>
      </c>
      <c r="AY49" s="26">
        <f t="shared" si="78"/>
        <v>29742.89114132</v>
      </c>
      <c r="AZ49" s="24">
        <v>23842.111141320001</v>
      </c>
      <c r="BA49" s="24">
        <v>0</v>
      </c>
      <c r="BB49" s="24">
        <v>0</v>
      </c>
      <c r="BC49" s="24">
        <f t="shared" si="81"/>
        <v>23842.111141320001</v>
      </c>
      <c r="BD49" s="26">
        <v>23842.111141320001</v>
      </c>
      <c r="BE49" s="26">
        <v>0</v>
      </c>
      <c r="BF49" s="26">
        <f t="shared" si="82"/>
        <v>23842.111141320001</v>
      </c>
      <c r="BG49" s="24">
        <v>23842.111141320001</v>
      </c>
      <c r="BH49" s="24">
        <v>0</v>
      </c>
      <c r="BI49" s="24">
        <v>0</v>
      </c>
      <c r="BJ49" s="24">
        <f t="shared" si="83"/>
        <v>23842.111141320001</v>
      </c>
      <c r="BK49" s="26">
        <v>23842.111141320001</v>
      </c>
      <c r="BL49" s="26">
        <v>0</v>
      </c>
      <c r="BM49" s="26">
        <f t="shared" si="84"/>
        <v>23842.111141320001</v>
      </c>
      <c r="BN49" s="24">
        <v>23842.111141320001</v>
      </c>
      <c r="BO49" s="24">
        <v>0</v>
      </c>
      <c r="BP49" s="24">
        <f t="shared" si="85"/>
        <v>23842.111141320001</v>
      </c>
      <c r="BQ49" s="26">
        <v>23842.111141320001</v>
      </c>
      <c r="BR49" s="26">
        <f t="shared" si="86"/>
        <v>5900.7809520000001</v>
      </c>
      <c r="BS49" s="26">
        <v>0</v>
      </c>
      <c r="BT49" s="26">
        <f t="shared" si="87"/>
        <v>29742.892093320002</v>
      </c>
      <c r="BU49" s="24">
        <v>23842.111141320001</v>
      </c>
      <c r="BV49" s="24">
        <v>0</v>
      </c>
      <c r="BW49" s="24">
        <f t="shared" si="88"/>
        <v>23842.111141320001</v>
      </c>
      <c r="BX49" s="26">
        <v>23842.111141320001</v>
      </c>
      <c r="BY49" s="26">
        <v>0</v>
      </c>
      <c r="BZ49" s="26">
        <f t="shared" si="89"/>
        <v>23842.111141320001</v>
      </c>
      <c r="CA49" s="24">
        <v>23842.111141320001</v>
      </c>
      <c r="CB49" s="24">
        <v>0</v>
      </c>
      <c r="CC49" s="24">
        <f t="shared" si="90"/>
        <v>23842.111141320001</v>
      </c>
      <c r="CD49" s="26">
        <v>23842.111141320001</v>
      </c>
      <c r="CE49" s="26">
        <f>+((SUM(M49:S49)/30*30)+(Z49/30*50))</f>
        <v>17702.342855999999</v>
      </c>
      <c r="CF49" s="26">
        <v>0</v>
      </c>
      <c r="CG49" s="26">
        <f>+AT49/30*50</f>
        <v>0</v>
      </c>
      <c r="CH49" s="26">
        <f t="shared" si="93"/>
        <v>41544.453997320001</v>
      </c>
      <c r="CI49" s="24">
        <v>23842.111141320001</v>
      </c>
      <c r="CJ49" s="24">
        <f t="shared" si="94"/>
        <v>5900.7809520000001</v>
      </c>
      <c r="CK49" s="24">
        <f t="shared" si="95"/>
        <v>5900.7809520000001</v>
      </c>
      <c r="CL49" s="24">
        <v>0</v>
      </c>
      <c r="CM49" s="23">
        <f t="shared" si="96"/>
        <v>35643.67304532</v>
      </c>
    </row>
    <row r="50" spans="1:91" s="2" customFormat="1" x14ac:dyDescent="0.25">
      <c r="A50" s="2">
        <v>94295</v>
      </c>
      <c r="B50" s="3">
        <v>7</v>
      </c>
      <c r="C50" s="2">
        <v>28980</v>
      </c>
      <c r="D50" s="2" t="s">
        <v>122</v>
      </c>
      <c r="E50" s="2" t="s">
        <v>35</v>
      </c>
      <c r="F50" s="2" t="s">
        <v>14</v>
      </c>
      <c r="G50" s="2" t="s">
        <v>85</v>
      </c>
      <c r="H50" s="2">
        <v>29072.74</v>
      </c>
      <c r="I50" s="2">
        <v>0</v>
      </c>
      <c r="J50" s="9">
        <v>42261</v>
      </c>
      <c r="K50" s="2" t="s">
        <v>86</v>
      </c>
      <c r="L50" s="2" t="s">
        <v>123</v>
      </c>
      <c r="M50" s="5">
        <v>29072.742859999998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12507.26</v>
      </c>
      <c r="AA50" s="5">
        <v>0</v>
      </c>
      <c r="AB50" s="5">
        <v>0</v>
      </c>
      <c r="AC50" s="5">
        <f>+(SUM(M50:Y50)+(Z50/4))*$AC$3</f>
        <v>2736.9624180999999</v>
      </c>
      <c r="AD50" s="5">
        <f>+(SUM(M50:Y50)+(Z50/4))*$AD$3</f>
        <v>5473.9248361999998</v>
      </c>
      <c r="AE50" s="5">
        <f>+(SUM(M50:Y50)+(Z50/4))*$AE$3</f>
        <v>128.79823144</v>
      </c>
      <c r="AF50" s="5">
        <f>+(SUM(M50:Y50)+(Z50/4))*$AF$3</f>
        <v>32.199557859999999</v>
      </c>
      <c r="AG50" s="5">
        <f>+(SUM(M50:Y50)+(Z50/4))*$AG$3</f>
        <v>804.9889465</v>
      </c>
      <c r="AH50" s="5">
        <f>+(SUM(M50:Y50)+(Z50/4))*$AH$3</f>
        <v>321.99557859999999</v>
      </c>
      <c r="AI50" s="5">
        <f>+(SUM(M50:Y50)+(Z50/4))*$AI$3</f>
        <v>160.99778929999999</v>
      </c>
      <c r="AJ50" s="5">
        <f>+(SUM(M50:Y50)+(Z50/4))*$AJ$3</f>
        <v>160.99778929999999</v>
      </c>
      <c r="AK50" s="5">
        <f>+(SUM(M50:Y50)+(Z50/4))*$AK$3</f>
        <v>1287.9823144</v>
      </c>
      <c r="AL50" s="5">
        <v>2.2799999999999998</v>
      </c>
      <c r="AM50" s="5">
        <v>4.04</v>
      </c>
      <c r="AN50" s="5"/>
      <c r="AO50" s="5">
        <v>22</v>
      </c>
      <c r="AP50" s="5">
        <v>4.1399999999999997</v>
      </c>
      <c r="AQ50" s="5"/>
      <c r="AR50" s="5"/>
      <c r="AS50" s="5">
        <f t="shared" si="75"/>
        <v>52721.31032170001</v>
      </c>
      <c r="AT50" s="2">
        <v>9800</v>
      </c>
      <c r="AU50" s="5">
        <f t="shared" si="76"/>
        <v>62521.31032170001</v>
      </c>
      <c r="AV50" s="26">
        <v>62521.31032170001</v>
      </c>
      <c r="AW50" s="26">
        <f t="shared" si="77"/>
        <v>9690.9133333333339</v>
      </c>
      <c r="AX50" s="36">
        <v>0</v>
      </c>
      <c r="AY50" s="26">
        <f t="shared" si="78"/>
        <v>72212.223655033347</v>
      </c>
      <c r="AZ50" s="24">
        <v>62521.31032170001</v>
      </c>
      <c r="BA50" s="24">
        <v>0</v>
      </c>
      <c r="BB50" s="24">
        <v>0</v>
      </c>
      <c r="BC50" s="24">
        <f t="shared" si="81"/>
        <v>62521.31032170001</v>
      </c>
      <c r="BD50" s="26">
        <v>62521.31032170001</v>
      </c>
      <c r="BE50" s="26">
        <v>0</v>
      </c>
      <c r="BF50" s="26">
        <f t="shared" si="82"/>
        <v>62521.31032170001</v>
      </c>
      <c r="BG50" s="24">
        <v>62521.31032170001</v>
      </c>
      <c r="BH50" s="24">
        <v>0</v>
      </c>
      <c r="BI50" s="24">
        <v>0</v>
      </c>
      <c r="BJ50" s="24">
        <f t="shared" si="83"/>
        <v>62521.31032170001</v>
      </c>
      <c r="BK50" s="26">
        <v>62521.31032170001</v>
      </c>
      <c r="BL50" s="26">
        <v>0</v>
      </c>
      <c r="BM50" s="26">
        <f t="shared" si="84"/>
        <v>62521.31032170001</v>
      </c>
      <c r="BN50" s="24">
        <v>62521.31032170001</v>
      </c>
      <c r="BO50" s="24">
        <v>0</v>
      </c>
      <c r="BP50" s="24">
        <f t="shared" si="85"/>
        <v>62521.31032170001</v>
      </c>
      <c r="BQ50" s="26">
        <v>62521.31032170001</v>
      </c>
      <c r="BR50" s="26">
        <f t="shared" si="86"/>
        <v>9690.9142866666662</v>
      </c>
      <c r="BS50" s="26">
        <v>0</v>
      </c>
      <c r="BT50" s="26">
        <f t="shared" si="87"/>
        <v>72212.224608366669</v>
      </c>
      <c r="BU50" s="24">
        <v>62521.31032170001</v>
      </c>
      <c r="BV50" s="24">
        <v>0</v>
      </c>
      <c r="BW50" s="24">
        <f t="shared" si="88"/>
        <v>62521.31032170001</v>
      </c>
      <c r="BX50" s="26">
        <v>62521.31032170001</v>
      </c>
      <c r="BY50" s="26">
        <v>0</v>
      </c>
      <c r="BZ50" s="26">
        <f t="shared" si="89"/>
        <v>62521.31032170001</v>
      </c>
      <c r="CA50" s="24">
        <v>62521.31032170001</v>
      </c>
      <c r="CB50" s="24">
        <v>0</v>
      </c>
      <c r="CC50" s="24">
        <f t="shared" si="90"/>
        <v>62521.31032170001</v>
      </c>
      <c r="CD50" s="26">
        <v>62521.31032170001</v>
      </c>
      <c r="CE50" s="26">
        <f>+((SUM(M50:S50)/30*30)+(Z50/30*50))</f>
        <v>49918.176193333333</v>
      </c>
      <c r="CF50" s="26">
        <v>0</v>
      </c>
      <c r="CG50" s="26">
        <f>+AT50/30*50</f>
        <v>16333.333333333334</v>
      </c>
      <c r="CH50" s="26">
        <f t="shared" si="93"/>
        <v>128772.81984836668</v>
      </c>
      <c r="CI50" s="24">
        <v>62521.31032170001</v>
      </c>
      <c r="CJ50" s="24">
        <f t="shared" si="94"/>
        <v>9690.9142866666662</v>
      </c>
      <c r="CK50" s="24">
        <f t="shared" si="95"/>
        <v>9690.9142866666662</v>
      </c>
      <c r="CL50" s="24">
        <v>0</v>
      </c>
      <c r="CM50" s="23">
        <f t="shared" si="96"/>
        <v>81903.138895033335</v>
      </c>
    </row>
    <row r="51" spans="1:91" s="2" customFormat="1" x14ac:dyDescent="0.25">
      <c r="A51" s="2">
        <v>96734</v>
      </c>
      <c r="B51" s="3">
        <v>7</v>
      </c>
      <c r="C51" s="2">
        <v>28997</v>
      </c>
      <c r="D51" s="2" t="s">
        <v>134</v>
      </c>
      <c r="E51" s="2" t="s">
        <v>35</v>
      </c>
      <c r="F51" s="2" t="s">
        <v>14</v>
      </c>
      <c r="G51" s="2" t="s">
        <v>113</v>
      </c>
      <c r="H51" s="2">
        <v>25395.03</v>
      </c>
      <c r="I51" s="2">
        <v>0</v>
      </c>
      <c r="J51" s="9">
        <v>42736</v>
      </c>
      <c r="K51" s="2" t="s">
        <v>114</v>
      </c>
      <c r="L51" s="2" t="s">
        <v>135</v>
      </c>
      <c r="M51" s="5">
        <v>25395.028579999998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5950</v>
      </c>
      <c r="Z51" s="5">
        <v>0</v>
      </c>
      <c r="AA51" s="5">
        <v>0</v>
      </c>
      <c r="AB51" s="5">
        <v>0</v>
      </c>
      <c r="AC51" s="5">
        <f>+(SUM(M51:Y51)+(Z51/4))*$AC$3</f>
        <v>2664.3274292999999</v>
      </c>
      <c r="AD51" s="5">
        <f>+(SUM(M51:Y51)+(Z51/4))*$AD$3</f>
        <v>5328.6548585999999</v>
      </c>
      <c r="AE51" s="5">
        <f>+(SUM(M51:Y51)+(Z51/4))*$AE$3</f>
        <v>125.38011431999999</v>
      </c>
      <c r="AF51" s="5">
        <f>+(SUM(M51:Y51)+(Z51/4))*$AF$3</f>
        <v>31.345028579999997</v>
      </c>
      <c r="AG51" s="5">
        <f>+(SUM(M51:Y51)+(Z51/4))*$AG$3</f>
        <v>783.62571449999996</v>
      </c>
      <c r="AH51" s="5">
        <f>+(SUM(M51:Y51)+(Z51/4))*$AH$3</f>
        <v>313.45028580000002</v>
      </c>
      <c r="AI51" s="5">
        <f>+(SUM(M51:Y51)+(Z51/4))*$AI$3</f>
        <v>156.72514290000001</v>
      </c>
      <c r="AJ51" s="5">
        <f>+(SUM(M51:Y51)+(Z51/4))*$AJ$3</f>
        <v>156.72514290000001</v>
      </c>
      <c r="AK51" s="5">
        <f>+(SUM(M51:Y51)+(Z51/4))*$AK$3</f>
        <v>1253.8011432000001</v>
      </c>
      <c r="AL51" s="5">
        <v>2.2799999999999998</v>
      </c>
      <c r="AM51" s="5">
        <v>4.04</v>
      </c>
      <c r="AN51" s="5">
        <v>2492</v>
      </c>
      <c r="AO51" s="5">
        <v>22</v>
      </c>
      <c r="AP51" s="5">
        <v>4.1399999999999997</v>
      </c>
      <c r="AQ51" s="5"/>
      <c r="AR51" s="5"/>
      <c r="AS51" s="5">
        <f t="shared" si="75"/>
        <v>44683.523440099998</v>
      </c>
      <c r="AU51" s="5">
        <f t="shared" si="76"/>
        <v>44683.523440099998</v>
      </c>
      <c r="AV51" s="26">
        <v>44683.523440099998</v>
      </c>
      <c r="AW51" s="26">
        <f t="shared" si="77"/>
        <v>8465.01</v>
      </c>
      <c r="AX51" s="36">
        <v>0</v>
      </c>
      <c r="AY51" s="26">
        <f t="shared" si="78"/>
        <v>53148.5334401</v>
      </c>
      <c r="AZ51" s="24">
        <v>44683.523440099998</v>
      </c>
      <c r="BA51" s="24">
        <v>0</v>
      </c>
      <c r="BB51" s="24">
        <v>0</v>
      </c>
      <c r="BC51" s="24">
        <f t="shared" si="81"/>
        <v>44683.523440099998</v>
      </c>
      <c r="BD51" s="26">
        <v>44683.523440099998</v>
      </c>
      <c r="BE51" s="26">
        <v>0</v>
      </c>
      <c r="BF51" s="26">
        <f t="shared" si="82"/>
        <v>44683.523440099998</v>
      </c>
      <c r="BG51" s="24">
        <v>44683.523440099998</v>
      </c>
      <c r="BH51" s="24">
        <v>0</v>
      </c>
      <c r="BI51" s="24">
        <v>0</v>
      </c>
      <c r="BJ51" s="24">
        <f t="shared" si="83"/>
        <v>44683.523440099998</v>
      </c>
      <c r="BK51" s="26">
        <v>44683.523440099998</v>
      </c>
      <c r="BL51" s="26">
        <v>0</v>
      </c>
      <c r="BM51" s="26">
        <f t="shared" si="84"/>
        <v>44683.523440099998</v>
      </c>
      <c r="BN51" s="24">
        <v>44683.523440099998</v>
      </c>
      <c r="BO51" s="24">
        <v>0</v>
      </c>
      <c r="BP51" s="24">
        <f t="shared" si="85"/>
        <v>44683.523440099998</v>
      </c>
      <c r="BQ51" s="26">
        <v>44683.523440099998</v>
      </c>
      <c r="BR51" s="26">
        <f t="shared" si="86"/>
        <v>8465.0095266666667</v>
      </c>
      <c r="BS51" s="26">
        <v>0</v>
      </c>
      <c r="BT51" s="26">
        <f t="shared" si="87"/>
        <v>53148.532966766667</v>
      </c>
      <c r="BU51" s="24">
        <v>44683.523440099998</v>
      </c>
      <c r="BV51" s="24">
        <v>0</v>
      </c>
      <c r="BW51" s="24">
        <f t="shared" si="88"/>
        <v>44683.523440099998</v>
      </c>
      <c r="BX51" s="26">
        <v>44683.523440099998</v>
      </c>
      <c r="BY51" s="26">
        <v>0</v>
      </c>
      <c r="BZ51" s="26">
        <f t="shared" si="89"/>
        <v>44683.523440099998</v>
      </c>
      <c r="CA51" s="24">
        <v>44683.523440099998</v>
      </c>
      <c r="CB51" s="24">
        <v>0</v>
      </c>
      <c r="CC51" s="24">
        <f t="shared" si="90"/>
        <v>44683.523440099998</v>
      </c>
      <c r="CD51" s="26">
        <v>44683.523440099998</v>
      </c>
      <c r="CE51" s="26">
        <f>+((SUM(M51:S51)/30*30)+(Z51/30*50))</f>
        <v>25395.028579999998</v>
      </c>
      <c r="CF51" s="26">
        <v>0</v>
      </c>
      <c r="CG51" s="26">
        <f>+AT51/30*50</f>
        <v>0</v>
      </c>
      <c r="CH51" s="26">
        <f t="shared" si="93"/>
        <v>70078.552020100004</v>
      </c>
      <c r="CI51" s="24">
        <v>44683.523440099998</v>
      </c>
      <c r="CJ51" s="24">
        <f t="shared" si="94"/>
        <v>8465.0095266666667</v>
      </c>
      <c r="CK51" s="24">
        <f t="shared" si="95"/>
        <v>8465.0095266666667</v>
      </c>
      <c r="CL51" s="24">
        <v>0</v>
      </c>
      <c r="CM51" s="23">
        <f t="shared" si="96"/>
        <v>61613.542493433335</v>
      </c>
    </row>
    <row r="52" spans="1:91" s="2" customFormat="1" x14ac:dyDescent="0.25">
      <c r="A52" s="2">
        <v>94273</v>
      </c>
      <c r="B52" s="3">
        <v>8</v>
      </c>
      <c r="C52" s="2">
        <v>28907</v>
      </c>
      <c r="D52" s="2" t="s">
        <v>75</v>
      </c>
      <c r="E52" s="2" t="s">
        <v>13</v>
      </c>
      <c r="F52" s="2" t="s">
        <v>23</v>
      </c>
      <c r="G52" s="2" t="s">
        <v>29</v>
      </c>
      <c r="H52" s="2">
        <v>19293.14</v>
      </c>
      <c r="I52" s="2">
        <v>964.69</v>
      </c>
      <c r="J52" s="9">
        <v>42920</v>
      </c>
      <c r="K52" s="2" t="s">
        <v>25</v>
      </c>
      <c r="L52" s="2" t="s">
        <v>17</v>
      </c>
      <c r="M52" s="5">
        <v>21068.141723200002</v>
      </c>
      <c r="N52" s="5">
        <v>1053.4070861600001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714.48</v>
      </c>
      <c r="U52" s="5">
        <v>652.70000000000005</v>
      </c>
      <c r="V52" s="5">
        <v>1260</v>
      </c>
      <c r="W52" s="5">
        <v>0</v>
      </c>
      <c r="X52" s="5">
        <v>342.39</v>
      </c>
      <c r="Y52" s="5">
        <v>3500</v>
      </c>
      <c r="Z52" s="5">
        <v>0</v>
      </c>
      <c r="AA52" s="5">
        <v>0</v>
      </c>
      <c r="AB52" s="5">
        <v>0</v>
      </c>
      <c r="AC52" s="5">
        <f>+SUM(M52:Z52)*$AC$3</f>
        <v>2430.2450987956004</v>
      </c>
      <c r="AD52" s="5">
        <f>+SUM(M52:Z52)*$AD$3</f>
        <v>4860.4901975912007</v>
      </c>
      <c r="AE52" s="5">
        <f>+SUM(M52:Z52)*$AE$3</f>
        <v>114.36447523744002</v>
      </c>
      <c r="AF52" s="5">
        <f>+SUM(M52:Z52)*$AF$3</f>
        <v>28.591118809360005</v>
      </c>
      <c r="AG52" s="5">
        <f>+SUM(M52:Z52)*$AG$3</f>
        <v>714.77797023400012</v>
      </c>
      <c r="AH52" s="5">
        <f>+SUM(M52:Z52)*$AH$3</f>
        <v>285.91118809360006</v>
      </c>
      <c r="AI52" s="5">
        <f>+SUM(M52:Z52)*$AI$3</f>
        <v>142.95559404680003</v>
      </c>
      <c r="AJ52" s="5">
        <f>+SUM(M52:Z52)*$AJ$3</f>
        <v>142.95559404680003</v>
      </c>
      <c r="AK52" s="5">
        <f>+SUM(M52:Z52)*$AK$3</f>
        <v>1143.6447523744002</v>
      </c>
      <c r="AL52" s="5">
        <v>2.2799999999999998</v>
      </c>
      <c r="AM52" s="5">
        <v>4.04</v>
      </c>
      <c r="AN52" s="5"/>
      <c r="AO52" s="5">
        <v>22</v>
      </c>
      <c r="AP52" s="5">
        <v>4.1399999999999997</v>
      </c>
      <c r="AQ52" s="5">
        <v>13.5</v>
      </c>
      <c r="AR52" s="5">
        <f>+M52*0.006</f>
        <v>126.40885033920001</v>
      </c>
      <c r="AS52" s="5">
        <f>SUM(M52:AR52)</f>
        <v>38627.423648928394</v>
      </c>
      <c r="AU52" s="5">
        <f>+AS52+AT52</f>
        <v>38627.423648928394</v>
      </c>
      <c r="AV52" s="26">
        <v>38627.423648928394</v>
      </c>
      <c r="AW52" s="26">
        <f>+SUM(H52:I52)/30*10</f>
        <v>6752.61</v>
      </c>
      <c r="AX52" s="36">
        <v>840</v>
      </c>
      <c r="AY52" s="26">
        <f>+AV52+AW52+AX52</f>
        <v>46220.033648928395</v>
      </c>
      <c r="AZ52" s="24">
        <v>38627.423648928394</v>
      </c>
      <c r="BA52" s="24">
        <f>+SUM(M52:S52)/30*6</f>
        <v>4424.3097618720003</v>
      </c>
      <c r="BB52" s="24">
        <f>SUM(M52:S52)/30*10</f>
        <v>7373.8496031200011</v>
      </c>
      <c r="BC52" s="24">
        <f>+AZ52+BA52+BB52</f>
        <v>50425.58301392039</v>
      </c>
      <c r="BD52" s="26">
        <v>38627.423648928394</v>
      </c>
      <c r="BE52" s="26">
        <v>870</v>
      </c>
      <c r="BF52" s="26">
        <f>+BD52+BE52</f>
        <v>39497.423648928394</v>
      </c>
      <c r="BG52" s="24">
        <v>38627.423648928394</v>
      </c>
      <c r="BH52" s="24">
        <v>0</v>
      </c>
      <c r="BI52" s="24">
        <v>840</v>
      </c>
      <c r="BJ52" s="24">
        <f>+BG52+BH52+BI52</f>
        <v>39467.423648928394</v>
      </c>
      <c r="BK52" s="26">
        <v>38627.423648928394</v>
      </c>
      <c r="BL52" s="26">
        <v>710</v>
      </c>
      <c r="BM52" s="26">
        <f>+BK52+BL52</f>
        <v>39337.423648928394</v>
      </c>
      <c r="BN52" s="24">
        <v>38627.423648928394</v>
      </c>
      <c r="BO52" s="24">
        <v>560</v>
      </c>
      <c r="BP52" s="24">
        <f>+BN52+BO52</f>
        <v>39187.423648928394</v>
      </c>
      <c r="BQ52" s="26">
        <v>38627.423648928394</v>
      </c>
      <c r="BR52" s="26">
        <f>+SUM(M52:S52)/30*10</f>
        <v>7373.8496031200011</v>
      </c>
      <c r="BS52" s="26">
        <v>840</v>
      </c>
      <c r="BT52" s="26">
        <f>+BQ52+BR52+BS52</f>
        <v>46841.273252048399</v>
      </c>
      <c r="BU52" s="24">
        <v>38627.423648928394</v>
      </c>
      <c r="BV52" s="24">
        <v>1260</v>
      </c>
      <c r="BW52" s="24">
        <f>+BU52+BV52</f>
        <v>39887.423648928394</v>
      </c>
      <c r="BX52" s="26">
        <v>38627.423648928394</v>
      </c>
      <c r="BY52" s="26">
        <v>870</v>
      </c>
      <c r="BZ52" s="26">
        <f>+BX52+BY52</f>
        <v>39497.423648928394</v>
      </c>
      <c r="CA52" s="24">
        <v>38627.423648928394</v>
      </c>
      <c r="CB52" s="24">
        <v>840</v>
      </c>
      <c r="CC52" s="24">
        <f>+CA52+CB52</f>
        <v>39467.423648928394</v>
      </c>
      <c r="CD52" s="26">
        <v>38627.423648928394</v>
      </c>
      <c r="CE52" s="26">
        <f>+SUM(M52:S52)/30*30</f>
        <v>22121.548809360003</v>
      </c>
      <c r="CF52" s="26">
        <v>555</v>
      </c>
      <c r="CG52" s="26">
        <f>+Y52/30*50</f>
        <v>5833.3333333333339</v>
      </c>
      <c r="CH52" s="26">
        <f>+CD52+CE52+CF52+CG52</f>
        <v>67137.305791621722</v>
      </c>
      <c r="CI52" s="24">
        <v>38627.423648928394</v>
      </c>
      <c r="CJ52" s="24">
        <f>+SUM(M52:S52)/30*10</f>
        <v>7373.8496031200011</v>
      </c>
      <c r="CK52" s="24">
        <f>+SUM(M52:S52)/30*10</f>
        <v>7373.8496031200011</v>
      </c>
      <c r="CL52" s="24">
        <v>0</v>
      </c>
      <c r="CM52" s="23">
        <f>+CI52+CJ52+CK52+CL52</f>
        <v>53375.122855168403</v>
      </c>
    </row>
    <row r="53" spans="1:91" s="2" customFormat="1" x14ac:dyDescent="0.25">
      <c r="A53" s="2">
        <v>94248</v>
      </c>
      <c r="B53" s="3">
        <v>8</v>
      </c>
      <c r="C53" s="2">
        <v>3601</v>
      </c>
      <c r="D53" s="2" t="s">
        <v>12</v>
      </c>
      <c r="E53" s="2" t="s">
        <v>13</v>
      </c>
      <c r="F53" s="2" t="s">
        <v>14</v>
      </c>
      <c r="G53" s="2" t="s">
        <v>15</v>
      </c>
      <c r="H53" s="2">
        <v>17702.34</v>
      </c>
      <c r="I53" s="2">
        <v>2655.37</v>
      </c>
      <c r="J53" s="9">
        <v>42506</v>
      </c>
      <c r="K53" s="2" t="s">
        <v>16</v>
      </c>
      <c r="L53" s="2" t="s">
        <v>17</v>
      </c>
      <c r="M53" s="5">
        <v>17702.342855999999</v>
      </c>
      <c r="N53" s="5">
        <v>0</v>
      </c>
      <c r="O53" s="5">
        <v>0</v>
      </c>
      <c r="P53" s="5">
        <v>0</v>
      </c>
      <c r="Q53" s="5">
        <v>3540.4680000000003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f>+(SUM(M53:Y53)+(Z53/4))*$AC$3</f>
        <v>1805.6389227600002</v>
      </c>
      <c r="AD53" s="5">
        <f>+(SUM(M53:Y53)+(Z53/4))*$AD$3</f>
        <v>3611.2778455200005</v>
      </c>
      <c r="AE53" s="5">
        <f>+(SUM(M53:Y53)+(Z53/4))*$AE$3</f>
        <v>84.971243424000008</v>
      </c>
      <c r="AF53" s="5">
        <f>+(SUM(M53:Y53)+(Z53/4))*$AF$3</f>
        <v>21.242810856000002</v>
      </c>
      <c r="AG53" s="5">
        <f>+(SUM(M53:Y53)+(Z53/4))*$AG$3</f>
        <v>531.07027140000002</v>
      </c>
      <c r="AH53" s="5">
        <f>+(SUM(M53:Y53)+(Z53/4))*$AH$3</f>
        <v>212.42810856</v>
      </c>
      <c r="AI53" s="5">
        <f>+(SUM(M53:Y53)+(Z53/4))*$AI$3</f>
        <v>106.21405428</v>
      </c>
      <c r="AJ53" s="5">
        <f>+(SUM(M53:Y53)+(Z53/4))*$AJ$3</f>
        <v>106.21405428</v>
      </c>
      <c r="AK53" s="5">
        <f>+(SUM(M53:Y53)+(Z53/4))*$AK$3</f>
        <v>849.71243423999999</v>
      </c>
      <c r="AL53" s="5">
        <v>2.2799999999999998</v>
      </c>
      <c r="AM53" s="5">
        <v>4.04</v>
      </c>
      <c r="AN53" s="5"/>
      <c r="AO53" s="5">
        <v>22</v>
      </c>
      <c r="AP53" s="5">
        <v>4.1399999999999997</v>
      </c>
      <c r="AQ53" s="5"/>
      <c r="AR53" s="5"/>
      <c r="AS53" s="5">
        <f>SUM(M53:AR53)</f>
        <v>28604.040601320001</v>
      </c>
      <c r="AU53" s="5">
        <f>+AS53+AT53</f>
        <v>28604.040601320001</v>
      </c>
      <c r="AV53" s="26">
        <v>28604.040601320001</v>
      </c>
      <c r="AW53" s="26">
        <f>+SUM(H53:I53)/30*10</f>
        <v>6785.9033333333336</v>
      </c>
      <c r="AX53" s="36">
        <v>0</v>
      </c>
      <c r="AY53" s="26">
        <f>+AV53+AW53+AX53</f>
        <v>35389.943934653333</v>
      </c>
      <c r="AZ53" s="24">
        <v>28604.040601320001</v>
      </c>
      <c r="BA53" s="24">
        <v>0</v>
      </c>
      <c r="BB53" s="24">
        <v>0</v>
      </c>
      <c r="BC53" s="24">
        <f>+AZ53+BA53+BB53</f>
        <v>28604.040601320001</v>
      </c>
      <c r="BD53" s="26">
        <v>28604.040601320001</v>
      </c>
      <c r="BE53" s="26">
        <v>0</v>
      </c>
      <c r="BF53" s="26">
        <f>+BD53+BE53</f>
        <v>28604.040601320001</v>
      </c>
      <c r="BG53" s="24">
        <v>28604.040601320001</v>
      </c>
      <c r="BH53" s="24">
        <v>0</v>
      </c>
      <c r="BI53" s="24">
        <v>0</v>
      </c>
      <c r="BJ53" s="24">
        <f>+BG53+BH53+BI53</f>
        <v>28604.040601320001</v>
      </c>
      <c r="BK53" s="26">
        <v>28604.040601320001</v>
      </c>
      <c r="BL53" s="26">
        <v>0</v>
      </c>
      <c r="BM53" s="26">
        <f>+BK53+BL53</f>
        <v>28604.040601320001</v>
      </c>
      <c r="BN53" s="24">
        <v>28604.040601320001</v>
      </c>
      <c r="BO53" s="24">
        <v>0</v>
      </c>
      <c r="BP53" s="24">
        <f>+BN53+BO53</f>
        <v>28604.040601320001</v>
      </c>
      <c r="BQ53" s="26">
        <v>28604.040601320001</v>
      </c>
      <c r="BR53" s="26">
        <f>+SUM(M53:S53)/30*10</f>
        <v>7080.936952</v>
      </c>
      <c r="BS53" s="26">
        <v>0</v>
      </c>
      <c r="BT53" s="26">
        <f>+BQ53+BR53+BS53</f>
        <v>35684.977553320001</v>
      </c>
      <c r="BU53" s="24">
        <v>28604.040601320001</v>
      </c>
      <c r="BV53" s="24">
        <v>0</v>
      </c>
      <c r="BW53" s="24">
        <f>+BU53+BV53</f>
        <v>28604.040601320001</v>
      </c>
      <c r="BX53" s="26">
        <v>28604.040601320001</v>
      </c>
      <c r="BY53" s="26">
        <v>0</v>
      </c>
      <c r="BZ53" s="26">
        <f>+BX53+BY53</f>
        <v>28604.040601320001</v>
      </c>
      <c r="CA53" s="24">
        <v>28604.040601320001</v>
      </c>
      <c r="CB53" s="24">
        <v>0</v>
      </c>
      <c r="CC53" s="24">
        <f>+CA53+CB53</f>
        <v>28604.040601320001</v>
      </c>
      <c r="CD53" s="26">
        <v>28604.040601320001</v>
      </c>
      <c r="CE53" s="26">
        <f>+((SUM(M53:S53)/30*30)+(Z53/30*50))</f>
        <v>21242.810856</v>
      </c>
      <c r="CF53" s="26">
        <v>0</v>
      </c>
      <c r="CG53" s="26">
        <f>+AT53/30*50</f>
        <v>0</v>
      </c>
      <c r="CH53" s="26">
        <f>+CD53+CE53+CF53+CG53</f>
        <v>49846.851457320001</v>
      </c>
      <c r="CI53" s="24">
        <v>28604.040601320001</v>
      </c>
      <c r="CJ53" s="24">
        <f>+SUM(M53:S53)/30*10</f>
        <v>7080.936952</v>
      </c>
      <c r="CK53" s="24">
        <f>+SUM(M53:S53)/30*10</f>
        <v>7080.936952</v>
      </c>
      <c r="CL53" s="24">
        <v>25724.18</v>
      </c>
      <c r="CM53" s="23">
        <f>+CI53+CJ53+CK53+CL53</f>
        <v>68490.094505320012</v>
      </c>
    </row>
    <row r="54" spans="1:91" s="2" customFormat="1" x14ac:dyDescent="0.25"/>
    <row r="55" spans="1:91" s="2" customFormat="1" x14ac:dyDescent="0.25"/>
    <row r="56" spans="1:91" s="2" customFormat="1" x14ac:dyDescent="0.25">
      <c r="S56" s="5"/>
      <c r="U56" s="5"/>
    </row>
    <row r="57" spans="1:91" s="2" customFormat="1" x14ac:dyDescent="0.25">
      <c r="S57" s="5"/>
      <c r="U57" s="5"/>
      <c r="V57" s="5"/>
    </row>
    <row r="58" spans="1:91" s="2" customFormat="1" x14ac:dyDescent="0.25">
      <c r="V58" s="5"/>
    </row>
    <row r="59" spans="1:91" s="2" customFormat="1" x14ac:dyDescent="0.25"/>
    <row r="60" spans="1:91" s="2" customFormat="1" x14ac:dyDescent="0.25"/>
    <row r="61" spans="1:91" x14ac:dyDescent="0.25">
      <c r="M61" s="5"/>
      <c r="N61" s="5"/>
    </row>
  </sheetData>
  <sortState ref="A4:CM53">
    <sortCondition ref="B4:B53"/>
  </sortState>
  <mergeCells count="12">
    <mergeCell ref="CI2:CL2"/>
    <mergeCell ref="BN2:BO2"/>
    <mergeCell ref="BQ2:BS2"/>
    <mergeCell ref="BU2:BV2"/>
    <mergeCell ref="BX2:BY2"/>
    <mergeCell ref="CA2:CB2"/>
    <mergeCell ref="CD2:CG2"/>
    <mergeCell ref="AV2:AX2"/>
    <mergeCell ref="AZ2:BB2"/>
    <mergeCell ref="BD2:BE2"/>
    <mergeCell ref="BG2:BI2"/>
    <mergeCell ref="BK2:B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F17" sqref="E17:F17"/>
    </sheetView>
  </sheetViews>
  <sheetFormatPr baseColWidth="10" defaultRowHeight="15" x14ac:dyDescent="0.25"/>
  <cols>
    <col min="1" max="1" width="11.42578125" style="4"/>
    <col min="2" max="2" width="47.5703125" bestFit="1" customWidth="1"/>
    <col min="3" max="3" width="11.7109375" bestFit="1" customWidth="1"/>
    <col min="4" max="12" width="11.5703125" bestFit="1" customWidth="1"/>
    <col min="13" max="13" width="11.7109375" bestFit="1" customWidth="1"/>
    <col min="14" max="14" width="12.140625" customWidth="1"/>
    <col min="15" max="15" width="12.7109375" bestFit="1" customWidth="1"/>
  </cols>
  <sheetData>
    <row r="1" spans="1:15" x14ac:dyDescent="0.25">
      <c r="B1" s="34">
        <v>2019</v>
      </c>
    </row>
    <row r="2" spans="1:15" x14ac:dyDescent="0.25">
      <c r="A2" s="33" t="s">
        <v>222</v>
      </c>
      <c r="B2" s="33" t="s">
        <v>221</v>
      </c>
      <c r="C2" s="33" t="s">
        <v>191</v>
      </c>
      <c r="D2" s="33" t="s">
        <v>192</v>
      </c>
      <c r="E2" s="33" t="s">
        <v>193</v>
      </c>
      <c r="F2" s="33" t="s">
        <v>194</v>
      </c>
      <c r="G2" s="33" t="s">
        <v>195</v>
      </c>
      <c r="H2" s="33" t="s">
        <v>196</v>
      </c>
      <c r="I2" s="33" t="s">
        <v>197</v>
      </c>
      <c r="J2" s="33" t="s">
        <v>198</v>
      </c>
      <c r="K2" s="33" t="s">
        <v>199</v>
      </c>
      <c r="L2" s="33" t="s">
        <v>200</v>
      </c>
      <c r="M2" s="33" t="s">
        <v>201</v>
      </c>
      <c r="N2" s="33" t="s">
        <v>202</v>
      </c>
      <c r="O2" s="33" t="s">
        <v>220</v>
      </c>
    </row>
    <row r="3" spans="1:15" x14ac:dyDescent="0.25">
      <c r="A3" s="31">
        <v>1</v>
      </c>
      <c r="B3" s="30" t="s">
        <v>77</v>
      </c>
      <c r="C3" s="23">
        <v>268586.04976052907</v>
      </c>
      <c r="D3" s="23">
        <v>255549.7576305237</v>
      </c>
      <c r="E3" s="23">
        <v>233471.03976052903</v>
      </c>
      <c r="F3" s="23">
        <v>234561.03976052903</v>
      </c>
      <c r="G3" s="23">
        <v>233151.03976052903</v>
      </c>
      <c r="H3" s="23">
        <v>232291.03976052903</v>
      </c>
      <c r="I3" s="23">
        <v>269158.61462127569</v>
      </c>
      <c r="J3" s="23">
        <v>234251.03976052903</v>
      </c>
      <c r="K3" s="23">
        <v>233471.03976052903</v>
      </c>
      <c r="L3" s="23">
        <v>233411.03976052903</v>
      </c>
      <c r="M3" s="23">
        <v>438473.3310094357</v>
      </c>
      <c r="N3" s="23">
        <v>303226.18948202237</v>
      </c>
      <c r="O3" s="32">
        <f>SUM(C3:N3)</f>
        <v>3169601.2208274896</v>
      </c>
    </row>
    <row r="4" spans="1:15" x14ac:dyDescent="0.25">
      <c r="A4" s="31">
        <v>2</v>
      </c>
      <c r="B4" s="30" t="s">
        <v>32</v>
      </c>
      <c r="C4" s="23">
        <v>316076.14515028708</v>
      </c>
      <c r="D4" s="23">
        <v>288616.65060155105</v>
      </c>
      <c r="E4" s="23">
        <v>269071.74515028705</v>
      </c>
      <c r="F4" s="23">
        <v>271311.74515028705</v>
      </c>
      <c r="G4" s="23">
        <v>268751.74515028705</v>
      </c>
      <c r="H4" s="23">
        <v>267331.74515028705</v>
      </c>
      <c r="I4" s="23">
        <v>316882.83192266041</v>
      </c>
      <c r="J4" s="23">
        <v>267331.74515028705</v>
      </c>
      <c r="K4" s="23">
        <v>269071.74515028705</v>
      </c>
      <c r="L4" s="23">
        <v>269011.74515028705</v>
      </c>
      <c r="M4" s="23">
        <v>481386.005467407</v>
      </c>
      <c r="N4" s="23">
        <v>363073.9186950337</v>
      </c>
      <c r="O4" s="32">
        <f t="shared" ref="O4:O11" si="0">SUM(C4:N4)</f>
        <v>3647917.7678889488</v>
      </c>
    </row>
    <row r="5" spans="1:15" x14ac:dyDescent="0.25">
      <c r="A5" s="31">
        <v>3</v>
      </c>
      <c r="B5" s="30" t="s">
        <v>22</v>
      </c>
      <c r="C5" s="23">
        <v>320601.22667921416</v>
      </c>
      <c r="D5" s="23">
        <v>310916.25664729951</v>
      </c>
      <c r="E5" s="23">
        <v>269960.10334588081</v>
      </c>
      <c r="F5" s="23">
        <v>270990.10334588081</v>
      </c>
      <c r="G5" s="23">
        <v>269320.10334588081</v>
      </c>
      <c r="H5" s="23">
        <v>266480.10334588081</v>
      </c>
      <c r="I5" s="23">
        <v>321669.40392460086</v>
      </c>
      <c r="J5" s="23">
        <v>267740.10334588081</v>
      </c>
      <c r="K5" s="23">
        <v>269960.10334588081</v>
      </c>
      <c r="L5" s="23">
        <v>269840.10334588081</v>
      </c>
      <c r="M5" s="23">
        <v>461366.77174870751</v>
      </c>
      <c r="N5" s="23">
        <v>370138.70450332086</v>
      </c>
      <c r="O5" s="32">
        <f t="shared" si="0"/>
        <v>3668983.0869243089</v>
      </c>
    </row>
    <row r="6" spans="1:15" x14ac:dyDescent="0.25">
      <c r="A6" s="31">
        <v>4</v>
      </c>
      <c r="B6" s="30" t="s">
        <v>89</v>
      </c>
      <c r="C6" s="23">
        <v>167429.34190868196</v>
      </c>
      <c r="D6" s="23">
        <v>147508.08249820728</v>
      </c>
      <c r="E6" s="23">
        <v>140377.28524201526</v>
      </c>
      <c r="F6" s="23">
        <v>141497.28524201526</v>
      </c>
      <c r="G6" s="23">
        <v>140217.28524201526</v>
      </c>
      <c r="H6" s="23">
        <v>139507.28524201526</v>
      </c>
      <c r="I6" s="23">
        <v>167621.66924113527</v>
      </c>
      <c r="J6" s="23">
        <v>140767.28524201526</v>
      </c>
      <c r="K6" s="23">
        <v>140377.28524201526</v>
      </c>
      <c r="L6" s="23">
        <v>140347.28524201526</v>
      </c>
      <c r="M6" s="23">
        <v>259064.20390604192</v>
      </c>
      <c r="N6" s="23">
        <v>194056.05324025528</v>
      </c>
      <c r="O6" s="32">
        <f t="shared" si="0"/>
        <v>1918770.3474884287</v>
      </c>
    </row>
    <row r="7" spans="1:15" x14ac:dyDescent="0.25">
      <c r="A7" s="31">
        <v>5</v>
      </c>
      <c r="B7" s="30" t="s">
        <v>28</v>
      </c>
      <c r="C7" s="23">
        <v>246391.84991152596</v>
      </c>
      <c r="D7" s="23">
        <v>241667.23469078995</v>
      </c>
      <c r="E7" s="23">
        <v>209178.09657819264</v>
      </c>
      <c r="F7" s="23">
        <v>211388.09657819264</v>
      </c>
      <c r="G7" s="23">
        <v>208698.09657819264</v>
      </c>
      <c r="H7" s="23">
        <v>206568.09657819264</v>
      </c>
      <c r="I7" s="23">
        <v>247986.42932723265</v>
      </c>
      <c r="J7" s="23">
        <v>207828.09657819264</v>
      </c>
      <c r="K7" s="23">
        <v>209178.09657819264</v>
      </c>
      <c r="L7" s="23">
        <v>209088.09657819264</v>
      </c>
      <c r="M7" s="23">
        <v>362106.86149197933</v>
      </c>
      <c r="N7" s="23">
        <v>284364.76207627263</v>
      </c>
      <c r="O7" s="32">
        <f t="shared" si="0"/>
        <v>2844443.8135451488</v>
      </c>
    </row>
    <row r="8" spans="1:15" x14ac:dyDescent="0.25">
      <c r="A8" s="31">
        <v>6</v>
      </c>
      <c r="B8" s="30" t="s">
        <v>219</v>
      </c>
      <c r="C8" s="23">
        <v>286775.27500572638</v>
      </c>
      <c r="D8" s="23">
        <v>248651.3249341317</v>
      </c>
      <c r="E8" s="23">
        <v>236599.52500572638</v>
      </c>
      <c r="F8" s="23">
        <v>237719.52500572638</v>
      </c>
      <c r="G8" s="23">
        <v>236439.52500572638</v>
      </c>
      <c r="H8" s="23">
        <v>235729.52500572638</v>
      </c>
      <c r="I8" s="23">
        <v>287085.89757831307</v>
      </c>
      <c r="J8" s="23">
        <v>235729.52500572638</v>
      </c>
      <c r="K8" s="23">
        <v>236599.52500572638</v>
      </c>
      <c r="L8" s="23">
        <v>236569.52500572638</v>
      </c>
      <c r="M8" s="23">
        <v>425012.40939015313</v>
      </c>
      <c r="N8" s="23">
        <v>336762.27015089965</v>
      </c>
      <c r="O8" s="32">
        <f t="shared" si="0"/>
        <v>3239673.8520993087</v>
      </c>
    </row>
    <row r="9" spans="1:15" x14ac:dyDescent="0.25">
      <c r="A9" s="31">
        <v>7</v>
      </c>
      <c r="B9" s="30" t="s">
        <v>35</v>
      </c>
      <c r="C9" s="23">
        <v>661005.1090913614</v>
      </c>
      <c r="D9" s="23">
        <v>682828.86799115874</v>
      </c>
      <c r="E9" s="23">
        <v>555290.57575802808</v>
      </c>
      <c r="F9" s="23">
        <v>564130.57575802808</v>
      </c>
      <c r="G9" s="30">
        <v>553370.57575802808</v>
      </c>
      <c r="H9" s="30">
        <v>545970.57575802808</v>
      </c>
      <c r="I9" s="30">
        <v>665223.71316906798</v>
      </c>
      <c r="J9" s="30">
        <v>553670.57575802808</v>
      </c>
      <c r="K9" s="30">
        <v>555290.57575802808</v>
      </c>
      <c r="L9" s="30">
        <v>554930.57575802808</v>
      </c>
      <c r="M9" s="30">
        <v>931235.42132448149</v>
      </c>
      <c r="N9" s="30">
        <v>765436.850580108</v>
      </c>
      <c r="O9" s="32">
        <f t="shared" si="0"/>
        <v>7588383.9924623733</v>
      </c>
    </row>
    <row r="10" spans="1:15" x14ac:dyDescent="0.25">
      <c r="A10" s="31">
        <v>8</v>
      </c>
      <c r="B10" s="27" t="s">
        <v>13</v>
      </c>
      <c r="C10" s="23">
        <v>81609.977583581727</v>
      </c>
      <c r="D10" s="23">
        <v>79029.623615240387</v>
      </c>
      <c r="E10" s="23">
        <v>68101.464250248391</v>
      </c>
      <c r="F10" s="23">
        <v>68071.464250248391</v>
      </c>
      <c r="G10" s="23">
        <v>67941.464250248391</v>
      </c>
      <c r="H10" s="30">
        <v>67791.464250248391</v>
      </c>
      <c r="I10" s="30">
        <v>82526.2508053684</v>
      </c>
      <c r="J10" s="30">
        <v>68491.464250248391</v>
      </c>
      <c r="K10" s="30">
        <v>68101.464250248391</v>
      </c>
      <c r="L10" s="30">
        <v>68071.464250248391</v>
      </c>
      <c r="M10" s="30">
        <v>116984.15724894172</v>
      </c>
      <c r="N10" s="30">
        <v>121865.21736048842</v>
      </c>
      <c r="O10" s="32">
        <f t="shared" si="0"/>
        <v>958585.47636535938</v>
      </c>
    </row>
    <row r="11" spans="1:15" x14ac:dyDescent="0.25">
      <c r="C11" s="32">
        <f>SUM(C3:C10)</f>
        <v>2348474.9750909074</v>
      </c>
      <c r="D11" s="32">
        <f t="shared" ref="D11:N11" si="1">SUM(D3:D10)</f>
        <v>2254767.7986089024</v>
      </c>
      <c r="E11" s="32">
        <f t="shared" si="1"/>
        <v>1982049.8350909078</v>
      </c>
      <c r="F11" s="32">
        <f t="shared" si="1"/>
        <v>1999669.8350909078</v>
      </c>
      <c r="G11" s="32">
        <f t="shared" si="1"/>
        <v>1977889.8350909078</v>
      </c>
      <c r="H11" s="32">
        <f t="shared" si="1"/>
        <v>1961669.8350909078</v>
      </c>
      <c r="I11" s="32">
        <f t="shared" si="1"/>
        <v>2358154.8105896544</v>
      </c>
      <c r="J11" s="32">
        <f t="shared" si="1"/>
        <v>1975809.8350909078</v>
      </c>
      <c r="K11" s="32">
        <f t="shared" si="1"/>
        <v>1982049.8350909078</v>
      </c>
      <c r="L11" s="32">
        <f t="shared" si="1"/>
        <v>1981269.8350909078</v>
      </c>
      <c r="M11" s="32">
        <f t="shared" si="1"/>
        <v>3475629.1615871475</v>
      </c>
      <c r="N11" s="32">
        <f t="shared" si="1"/>
        <v>2738923.9660884012</v>
      </c>
      <c r="O11" s="32">
        <f t="shared" si="0"/>
        <v>27036359.55760137</v>
      </c>
    </row>
    <row r="15" spans="1:15" x14ac:dyDescent="0.25">
      <c r="O1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Galvan</dc:creator>
  <cp:lastModifiedBy>Mario Galvan</cp:lastModifiedBy>
  <dcterms:created xsi:type="dcterms:W3CDTF">2018-09-28T21:28:03Z</dcterms:created>
  <dcterms:modified xsi:type="dcterms:W3CDTF">2019-11-19T20:09:03Z</dcterms:modified>
</cp:coreProperties>
</file>