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/>
  </bookViews>
  <sheets>
    <sheet name="Hoja1" sheetId="1" r:id="rId1"/>
  </sheets>
  <definedNames>
    <definedName name="_xlnm.Print_Area" localSheetId="0">Hoja1!$A$1:$M$53</definedName>
  </definedNames>
  <calcPr calcId="162913"/>
</workbook>
</file>

<file path=xl/calcChain.xml><?xml version="1.0" encoding="utf-8"?>
<calcChain xmlns="http://schemas.openxmlformats.org/spreadsheetml/2006/main">
  <c r="G43" i="1"/>
  <c r="G29"/>
  <c r="G30"/>
  <c r="E48" l="1"/>
  <c r="G45"/>
  <c r="H45" s="1"/>
  <c r="H38"/>
  <c r="H35"/>
  <c r="G35"/>
  <c r="G34"/>
  <c r="H34" s="1"/>
  <c r="G27"/>
  <c r="H27" s="1"/>
  <c r="G17"/>
  <c r="H17" s="1"/>
  <c r="G16"/>
  <c r="H16" s="1"/>
  <c r="G12"/>
  <c r="H12" s="1"/>
  <c r="G10"/>
  <c r="H10" s="1"/>
  <c r="G40" l="1"/>
  <c r="H40" s="1"/>
  <c r="G20"/>
  <c r="H20" s="1"/>
  <c r="H30" l="1"/>
  <c r="H46"/>
  <c r="H44"/>
  <c r="H42"/>
  <c r="H39"/>
  <c r="H36"/>
  <c r="H32"/>
  <c r="G31"/>
  <c r="H31" s="1"/>
  <c r="H26"/>
  <c r="H25"/>
  <c r="H24"/>
  <c r="H11"/>
  <c r="H14"/>
  <c r="H21"/>
  <c r="H23"/>
  <c r="G22"/>
  <c r="H22" s="1"/>
  <c r="G18"/>
  <c r="H18" s="1"/>
  <c r="H15"/>
  <c r="H13"/>
  <c r="H33"/>
  <c r="H47" l="1"/>
  <c r="H43"/>
  <c r="G28"/>
  <c r="H28" s="1"/>
  <c r="H19"/>
  <c r="G41"/>
  <c r="H41" s="1"/>
  <c r="F48" l="1"/>
  <c r="G37"/>
  <c r="G48" s="1"/>
  <c r="H29"/>
  <c r="H37" l="1"/>
  <c r="L48"/>
  <c r="J48"/>
  <c r="I48"/>
  <c r="H48"/>
  <c r="B48" l="1"/>
  <c r="C48"/>
  <c r="K28" l="1"/>
  <c r="K20" l="1"/>
  <c r="K18"/>
  <c r="K32"/>
  <c r="K13"/>
  <c r="K46"/>
  <c r="K24"/>
  <c r="K26"/>
  <c r="K44"/>
  <c r="K23"/>
  <c r="K22"/>
  <c r="K31"/>
  <c r="K15"/>
  <c r="K25"/>
  <c r="D18"/>
  <c r="M18" s="1"/>
  <c r="D32"/>
  <c r="M32" s="1"/>
  <c r="D13"/>
  <c r="M13" s="1"/>
  <c r="D46"/>
  <c r="M46" s="1"/>
  <c r="D24"/>
  <c r="M24" s="1"/>
  <c r="D26"/>
  <c r="M26" s="1"/>
  <c r="D44"/>
  <c r="M44" s="1"/>
  <c r="D23"/>
  <c r="M23" s="1"/>
  <c r="D22"/>
  <c r="M22" s="1"/>
  <c r="D31"/>
  <c r="M31" s="1"/>
  <c r="D15"/>
  <c r="M15" s="1"/>
  <c r="D25"/>
  <c r="M25" s="1"/>
  <c r="K38"/>
  <c r="K27"/>
  <c r="K17"/>
  <c r="K16"/>
  <c r="K12"/>
  <c r="K10"/>
  <c r="K34"/>
  <c r="K35"/>
  <c r="K45"/>
  <c r="D38"/>
  <c r="D27"/>
  <c r="M27" s="1"/>
  <c r="D17"/>
  <c r="D16"/>
  <c r="M16" s="1"/>
  <c r="D12"/>
  <c r="D10"/>
  <c r="M10" s="1"/>
  <c r="D34"/>
  <c r="D35"/>
  <c r="M35" s="1"/>
  <c r="D45"/>
  <c r="K42"/>
  <c r="K43"/>
  <c r="K39"/>
  <c r="K29"/>
  <c r="K36"/>
  <c r="K47"/>
  <c r="K30"/>
  <c r="D42"/>
  <c r="D43"/>
  <c r="M43" s="1"/>
  <c r="D39"/>
  <c r="D29"/>
  <c r="D36"/>
  <c r="D47"/>
  <c r="M47" s="1"/>
  <c r="D30"/>
  <c r="K33"/>
  <c r="D33"/>
  <c r="K19"/>
  <c r="K41"/>
  <c r="K21"/>
  <c r="D19"/>
  <c r="D41"/>
  <c r="M41" s="1"/>
  <c r="D21"/>
  <c r="D28"/>
  <c r="M28" s="1"/>
  <c r="K40"/>
  <c r="D20"/>
  <c r="M20" s="1"/>
  <c r="D40"/>
  <c r="K14"/>
  <c r="K11"/>
  <c r="K37"/>
  <c r="D37"/>
  <c r="D14"/>
  <c r="M14" s="1"/>
  <c r="D11"/>
  <c r="M11" s="1"/>
  <c r="M29" l="1"/>
  <c r="M19"/>
  <c r="M33"/>
  <c r="M36"/>
  <c r="M42"/>
  <c r="M45"/>
  <c r="M12"/>
  <c r="M38"/>
  <c r="K48"/>
  <c r="M37"/>
  <c r="M40"/>
  <c r="M21"/>
  <c r="M30"/>
  <c r="M39"/>
  <c r="M34"/>
  <c r="M17"/>
  <c r="D48"/>
  <c r="M48" l="1"/>
</calcChain>
</file>

<file path=xl/sharedStrings.xml><?xml version="1.0" encoding="utf-8"?>
<sst xmlns="http://schemas.openxmlformats.org/spreadsheetml/2006/main" count="62" uniqueCount="58">
  <si>
    <t>MUNICIPIOS</t>
  </si>
  <si>
    <t>IMURIS</t>
  </si>
  <si>
    <t>CUCURPE</t>
  </si>
  <si>
    <t>SANTA ANA</t>
  </si>
  <si>
    <t>BENJAMIN HILL</t>
  </si>
  <si>
    <t>NACOZARI DE GARCIA</t>
  </si>
  <si>
    <t>URES</t>
  </si>
  <si>
    <t>RAYON</t>
  </si>
  <si>
    <t>OPODEPE</t>
  </si>
  <si>
    <t>ACONCHI</t>
  </si>
  <si>
    <t>ARIZPE</t>
  </si>
  <si>
    <t>BANAMICHI</t>
  </si>
  <si>
    <t>BAVIACORA</t>
  </si>
  <si>
    <t>HUEPAC</t>
  </si>
  <si>
    <t>SAN FELIPE DE JESUS</t>
  </si>
  <si>
    <t>RIEGO</t>
  </si>
  <si>
    <t>TEMPORAL</t>
  </si>
  <si>
    <t>TOTAL</t>
  </si>
  <si>
    <t>MOCTEZUMA</t>
  </si>
  <si>
    <t>CUMPAS</t>
  </si>
  <si>
    <t>DIVISADEROS</t>
  </si>
  <si>
    <t>TEPACHE</t>
  </si>
  <si>
    <t>HUASABAS</t>
  </si>
  <si>
    <t>GRANADOS</t>
  </si>
  <si>
    <t>VILLA HIDALGO</t>
  </si>
  <si>
    <t>BACADEHUACHI</t>
  </si>
  <si>
    <t>NACORI  CHICO</t>
  </si>
  <si>
    <t>BAVISPE</t>
  </si>
  <si>
    <t>BACERAC</t>
  </si>
  <si>
    <t>HUACHINERAS</t>
  </si>
  <si>
    <t>SAN M.HORCASITAS</t>
  </si>
  <si>
    <t>CARBO</t>
  </si>
  <si>
    <t>MAZATAN</t>
  </si>
  <si>
    <t>VILLA PESQUEIRA</t>
  </si>
  <si>
    <t>S.P. DE LA CUEVA</t>
  </si>
  <si>
    <t>LA COLORADA</t>
  </si>
  <si>
    <t>SAN JAVIER</t>
  </si>
  <si>
    <t>SUAQUI GRANDE</t>
  </si>
  <si>
    <t>SOYOPA</t>
  </si>
  <si>
    <t>SAHUARIPA</t>
  </si>
  <si>
    <t>ARIVECHI</t>
  </si>
  <si>
    <t xml:space="preserve">BACANORA </t>
  </si>
  <si>
    <t>SUPERFICIE AGRICOLA(HAS.)</t>
  </si>
  <si>
    <t>SUPERFICIE AGRICOLA SEMBRADA (HAS.)</t>
  </si>
  <si>
    <t>RIEGO PRESURIZADO</t>
  </si>
  <si>
    <t>RIEGO RODADO</t>
  </si>
  <si>
    <t>SUPERFICIE DE AGOSTADERO (HAS.)</t>
  </si>
  <si>
    <t>NO. DE POZOS DE USO AGRÍCOLA</t>
  </si>
  <si>
    <t>SECRETARIA DE AGRICULTURA GANDERIA RECURSOS HIDRÁULICOS PESCA Y ACUACULTURA</t>
  </si>
  <si>
    <t>INFORMACIÓN AGRÍCOLA 2017</t>
  </si>
  <si>
    <t xml:space="preserve">            SUBSECRETARÍA DE AGRICULTURA</t>
  </si>
  <si>
    <t>DIRECCIÓN GENERAL DE DESARROLLO RURAL Y CAPITALIZACIÓN AL CAMPO</t>
  </si>
  <si>
    <t>HERMOSILLO, SONORA, 27 FEBRERO DE 2018.</t>
  </si>
  <si>
    <t xml:space="preserve">Fuente: Elaborado por el OIAPES con Información del INEGI 2005.-Direccion General de Estadisticas Economicas ( Uso del Suelo y Vegetacion ), </t>
  </si>
  <si>
    <t>Delegación Federal de la SAGARPA (Distritos de Desarrollo Rural).</t>
  </si>
  <si>
    <t>AGOSTADERO NATURAL</t>
  </si>
  <si>
    <t>PRADERAS INDUCIDAS</t>
  </si>
  <si>
    <t>SUPERFICIE AGRICOLA TOTAL DE RIEGO SEMBRADA (HAS.)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</si>
</sst>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8" xfId="0" applyNumberFormat="1" applyFont="1" applyBorder="1" applyAlignment="1">
      <alignment horizontal="left"/>
    </xf>
    <xf numFmtId="3" fontId="0" fillId="0" borderId="8" xfId="0" applyNumberFormat="1" applyFont="1" applyFill="1" applyBorder="1" applyAlignment="1">
      <alignment horizontal="left"/>
    </xf>
    <xf numFmtId="3" fontId="0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0F6B18"/>
      <color rgb="FF0C5413"/>
      <color rgb="FFADF3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161925</xdr:rowOff>
    </xdr:from>
    <xdr:to>
      <xdr:col>0</xdr:col>
      <xdr:colOff>1190625</xdr:colOff>
      <xdr:row>6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21F36A8-E48D-485C-B694-9BF8E94B9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425"/>
          <a:ext cx="119062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8"/>
  <sheetViews>
    <sheetView tabSelected="1" workbookViewId="0">
      <selection activeCell="J16" sqref="J16"/>
    </sheetView>
  </sheetViews>
  <sheetFormatPr baseColWidth="10" defaultRowHeight="15"/>
  <cols>
    <col min="1" max="1" width="20.85546875" customWidth="1"/>
    <col min="2" max="2" width="9.42578125" customWidth="1"/>
    <col min="3" max="3" width="10.5703125" customWidth="1"/>
    <col min="4" max="4" width="8" customWidth="1"/>
    <col min="5" max="5" width="20.28515625" customWidth="1"/>
    <col min="6" max="6" width="14.5703125" customWidth="1"/>
    <col min="7" max="7" width="12.42578125" customWidth="1"/>
    <col min="8" max="8" width="9.7109375" customWidth="1"/>
    <col min="9" max="9" width="15.7109375" customWidth="1"/>
    <col min="10" max="10" width="12.85546875" customWidth="1"/>
    <col min="11" max="11" width="10.28515625" customWidth="1"/>
    <col min="12" max="12" width="14.140625" customWidth="1"/>
    <col min="13" max="13" width="10.5703125" customWidth="1"/>
  </cols>
  <sheetData>
    <row r="3" spans="1:14" ht="18.75">
      <c r="A3" s="25" t="s">
        <v>48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 ht="18.75">
      <c r="A4" s="24" t="s">
        <v>50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4" ht="18.75">
      <c r="A5" s="25" t="s">
        <v>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ht="18.75">
      <c r="A6" s="25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4" ht="34.5" customHeight="1" thickBot="1">
      <c r="A8" s="28" t="s">
        <v>0</v>
      </c>
      <c r="B8" s="21" t="s">
        <v>42</v>
      </c>
      <c r="C8" s="22"/>
      <c r="D8" s="23"/>
      <c r="E8" s="26" t="s">
        <v>57</v>
      </c>
      <c r="F8" s="21" t="s">
        <v>43</v>
      </c>
      <c r="G8" s="22"/>
      <c r="H8" s="23"/>
      <c r="I8" s="21" t="s">
        <v>46</v>
      </c>
      <c r="J8" s="22"/>
      <c r="K8" s="23"/>
      <c r="L8" s="26" t="s">
        <v>47</v>
      </c>
      <c r="M8" s="27" t="s">
        <v>17</v>
      </c>
    </row>
    <row r="9" spans="1:14" ht="44.25" customHeight="1">
      <c r="A9" s="28"/>
      <c r="B9" s="16" t="s">
        <v>15</v>
      </c>
      <c r="C9" s="16" t="s">
        <v>16</v>
      </c>
      <c r="D9" s="17" t="s">
        <v>17</v>
      </c>
      <c r="E9" s="26"/>
      <c r="F9" s="18" t="s">
        <v>44</v>
      </c>
      <c r="G9" s="18" t="s">
        <v>45</v>
      </c>
      <c r="H9" s="17" t="s">
        <v>17</v>
      </c>
      <c r="I9" s="19" t="s">
        <v>55</v>
      </c>
      <c r="J9" s="19" t="s">
        <v>56</v>
      </c>
      <c r="K9" s="16" t="s">
        <v>17</v>
      </c>
      <c r="L9" s="26"/>
      <c r="M9" s="27"/>
    </row>
    <row r="10" spans="1:14">
      <c r="A10" s="12" t="s">
        <v>9</v>
      </c>
      <c r="B10" s="10">
        <v>876</v>
      </c>
      <c r="C10" s="10">
        <v>175</v>
      </c>
      <c r="D10" s="10">
        <f t="shared" ref="D10:D47" si="0">SUM(B10:C10)</f>
        <v>1051</v>
      </c>
      <c r="E10" s="10">
        <v>1127</v>
      </c>
      <c r="F10" s="10">
        <v>22</v>
      </c>
      <c r="G10" s="10">
        <f>1127-22</f>
        <v>1105</v>
      </c>
      <c r="H10" s="10">
        <f t="shared" ref="H10:H20" si="1">+F10+G10</f>
        <v>1127</v>
      </c>
      <c r="I10" s="14">
        <v>34565</v>
      </c>
      <c r="J10" s="14">
        <v>600</v>
      </c>
      <c r="K10" s="14">
        <f t="shared" ref="K10:K47" si="2">SUM(I10:J10)</f>
        <v>35165</v>
      </c>
      <c r="L10" s="14">
        <v>15</v>
      </c>
      <c r="M10" s="14">
        <f t="shared" ref="M10:M47" si="3">SUM(D10+K10)</f>
        <v>36216</v>
      </c>
    </row>
    <row r="11" spans="1:14">
      <c r="A11" s="12" t="s">
        <v>40</v>
      </c>
      <c r="B11" s="10">
        <v>573</v>
      </c>
      <c r="C11" s="10">
        <v>400</v>
      </c>
      <c r="D11" s="10">
        <f t="shared" si="0"/>
        <v>973</v>
      </c>
      <c r="E11" s="10">
        <v>289</v>
      </c>
      <c r="F11" s="10">
        <v>0</v>
      </c>
      <c r="G11" s="10">
        <v>289</v>
      </c>
      <c r="H11" s="10">
        <f t="shared" si="1"/>
        <v>289</v>
      </c>
      <c r="I11" s="14">
        <v>59870</v>
      </c>
      <c r="J11" s="14">
        <v>3583</v>
      </c>
      <c r="K11" s="14">
        <f t="shared" si="2"/>
        <v>63453</v>
      </c>
      <c r="L11" s="14">
        <v>4</v>
      </c>
      <c r="M11" s="14">
        <f t="shared" si="3"/>
        <v>64426</v>
      </c>
      <c r="N11" s="2"/>
    </row>
    <row r="12" spans="1:14">
      <c r="A12" s="12" t="s">
        <v>10</v>
      </c>
      <c r="B12" s="10">
        <v>2273</v>
      </c>
      <c r="C12" s="10">
        <v>155</v>
      </c>
      <c r="D12" s="10">
        <f t="shared" si="0"/>
        <v>2428</v>
      </c>
      <c r="E12" s="10">
        <v>1663</v>
      </c>
      <c r="F12" s="10">
        <v>445</v>
      </c>
      <c r="G12" s="10">
        <f>1663-445</f>
        <v>1218</v>
      </c>
      <c r="H12" s="10">
        <f t="shared" si="1"/>
        <v>1663</v>
      </c>
      <c r="I12" s="14">
        <v>301528</v>
      </c>
      <c r="J12" s="14">
        <v>480</v>
      </c>
      <c r="K12" s="14">
        <f t="shared" si="2"/>
        <v>302008</v>
      </c>
      <c r="L12" s="14">
        <v>10</v>
      </c>
      <c r="M12" s="14">
        <f t="shared" si="3"/>
        <v>304436</v>
      </c>
    </row>
    <row r="13" spans="1:14">
      <c r="A13" s="12" t="s">
        <v>25</v>
      </c>
      <c r="B13" s="10">
        <v>320</v>
      </c>
      <c r="C13" s="10">
        <v>81</v>
      </c>
      <c r="D13" s="10">
        <f t="shared" si="0"/>
        <v>401</v>
      </c>
      <c r="E13" s="10">
        <v>163</v>
      </c>
      <c r="F13" s="10">
        <v>0</v>
      </c>
      <c r="G13" s="10">
        <v>163</v>
      </c>
      <c r="H13" s="10">
        <f t="shared" si="1"/>
        <v>163</v>
      </c>
      <c r="I13" s="14">
        <v>104071</v>
      </c>
      <c r="J13" s="14">
        <v>1190</v>
      </c>
      <c r="K13" s="14">
        <f t="shared" si="2"/>
        <v>105261</v>
      </c>
      <c r="L13" s="14">
        <v>2</v>
      </c>
      <c r="M13" s="14">
        <f t="shared" si="3"/>
        <v>105662</v>
      </c>
    </row>
    <row r="14" spans="1:14">
      <c r="A14" s="12" t="s">
        <v>41</v>
      </c>
      <c r="B14" s="10">
        <v>550</v>
      </c>
      <c r="C14" s="10">
        <v>250</v>
      </c>
      <c r="D14" s="10">
        <f t="shared" si="0"/>
        <v>800</v>
      </c>
      <c r="E14" s="10">
        <v>296</v>
      </c>
      <c r="F14" s="10">
        <v>0</v>
      </c>
      <c r="G14" s="10">
        <v>296</v>
      </c>
      <c r="H14" s="10">
        <f t="shared" si="1"/>
        <v>296</v>
      </c>
      <c r="I14" s="14">
        <v>107876</v>
      </c>
      <c r="J14" s="14">
        <v>3101</v>
      </c>
      <c r="K14" s="14">
        <f t="shared" si="2"/>
        <v>110977</v>
      </c>
      <c r="L14" s="14">
        <v>2</v>
      </c>
      <c r="M14" s="14">
        <f t="shared" si="3"/>
        <v>111777</v>
      </c>
    </row>
    <row r="15" spans="1:14">
      <c r="A15" s="12" t="s">
        <v>28</v>
      </c>
      <c r="B15" s="10">
        <v>563</v>
      </c>
      <c r="C15" s="10">
        <v>346</v>
      </c>
      <c r="D15" s="10">
        <f t="shared" si="0"/>
        <v>909</v>
      </c>
      <c r="E15" s="10">
        <v>336</v>
      </c>
      <c r="F15" s="10">
        <v>0</v>
      </c>
      <c r="G15" s="10">
        <v>336</v>
      </c>
      <c r="H15" s="10">
        <f t="shared" si="1"/>
        <v>336</v>
      </c>
      <c r="I15" s="14">
        <v>132875</v>
      </c>
      <c r="J15" s="14">
        <v>0</v>
      </c>
      <c r="K15" s="14">
        <f t="shared" si="2"/>
        <v>132875</v>
      </c>
      <c r="L15" s="14">
        <v>7</v>
      </c>
      <c r="M15" s="14">
        <f t="shared" si="3"/>
        <v>133784</v>
      </c>
    </row>
    <row r="16" spans="1:14">
      <c r="A16" s="12" t="s">
        <v>11</v>
      </c>
      <c r="B16" s="10">
        <v>933</v>
      </c>
      <c r="C16" s="10">
        <v>220</v>
      </c>
      <c r="D16" s="10">
        <f t="shared" si="0"/>
        <v>1153</v>
      </c>
      <c r="E16" s="10">
        <v>796</v>
      </c>
      <c r="F16" s="10">
        <v>201</v>
      </c>
      <c r="G16" s="10">
        <f>796-201</f>
        <v>595</v>
      </c>
      <c r="H16" s="10">
        <f t="shared" si="1"/>
        <v>796</v>
      </c>
      <c r="I16" s="14">
        <v>72828</v>
      </c>
      <c r="J16" s="14">
        <v>5450</v>
      </c>
      <c r="K16" s="14">
        <f t="shared" si="2"/>
        <v>78278</v>
      </c>
      <c r="L16" s="14">
        <v>22</v>
      </c>
      <c r="M16" s="14">
        <f t="shared" si="3"/>
        <v>79431</v>
      </c>
    </row>
    <row r="17" spans="1:13">
      <c r="A17" s="12" t="s">
        <v>12</v>
      </c>
      <c r="B17" s="10">
        <v>867</v>
      </c>
      <c r="C17" s="10">
        <v>41</v>
      </c>
      <c r="D17" s="10">
        <f t="shared" si="0"/>
        <v>908</v>
      </c>
      <c r="E17" s="10">
        <v>871</v>
      </c>
      <c r="F17" s="10">
        <v>16</v>
      </c>
      <c r="G17" s="10">
        <f>871-16</f>
        <v>855</v>
      </c>
      <c r="H17" s="10">
        <f t="shared" si="1"/>
        <v>871</v>
      </c>
      <c r="I17" s="14">
        <v>78664</v>
      </c>
      <c r="J17" s="14">
        <v>3010</v>
      </c>
      <c r="K17" s="14">
        <f t="shared" si="2"/>
        <v>81674</v>
      </c>
      <c r="L17" s="14">
        <v>17</v>
      </c>
      <c r="M17" s="14">
        <f t="shared" si="3"/>
        <v>82582</v>
      </c>
    </row>
    <row r="18" spans="1:13">
      <c r="A18" s="12" t="s">
        <v>27</v>
      </c>
      <c r="B18" s="10">
        <v>219</v>
      </c>
      <c r="C18" s="10">
        <v>361</v>
      </c>
      <c r="D18" s="10">
        <f t="shared" si="0"/>
        <v>580</v>
      </c>
      <c r="E18" s="10">
        <v>768</v>
      </c>
      <c r="F18" s="10">
        <v>30</v>
      </c>
      <c r="G18" s="10">
        <f>768-30</f>
        <v>738</v>
      </c>
      <c r="H18" s="10">
        <f t="shared" si="1"/>
        <v>768</v>
      </c>
      <c r="I18" s="14">
        <v>169402</v>
      </c>
      <c r="J18" s="14">
        <v>0</v>
      </c>
      <c r="K18" s="14">
        <f t="shared" si="2"/>
        <v>169402</v>
      </c>
      <c r="L18" s="14">
        <v>13</v>
      </c>
      <c r="M18" s="14">
        <f t="shared" si="3"/>
        <v>169982</v>
      </c>
    </row>
    <row r="19" spans="1:13">
      <c r="A19" s="13" t="s">
        <v>4</v>
      </c>
      <c r="B19" s="11">
        <v>250</v>
      </c>
      <c r="C19" s="11">
        <v>105</v>
      </c>
      <c r="D19" s="11">
        <f t="shared" si="0"/>
        <v>355</v>
      </c>
      <c r="E19" s="11">
        <v>340</v>
      </c>
      <c r="F19" s="11">
        <v>10</v>
      </c>
      <c r="G19" s="11">
        <v>330</v>
      </c>
      <c r="H19" s="10">
        <f t="shared" si="1"/>
        <v>340</v>
      </c>
      <c r="I19" s="15">
        <v>99631</v>
      </c>
      <c r="J19" s="15">
        <v>40615</v>
      </c>
      <c r="K19" s="15">
        <f t="shared" si="2"/>
        <v>140246</v>
      </c>
      <c r="L19" s="15">
        <v>7</v>
      </c>
      <c r="M19" s="14">
        <f t="shared" si="3"/>
        <v>140601</v>
      </c>
    </row>
    <row r="20" spans="1:13">
      <c r="A20" s="12" t="s">
        <v>31</v>
      </c>
      <c r="B20" s="10">
        <v>1959</v>
      </c>
      <c r="C20" s="10">
        <v>0</v>
      </c>
      <c r="D20" s="10">
        <f t="shared" si="0"/>
        <v>1959</v>
      </c>
      <c r="E20" s="10">
        <v>2988</v>
      </c>
      <c r="F20" s="10">
        <v>250</v>
      </c>
      <c r="G20" s="10">
        <f>2988-250</f>
        <v>2738</v>
      </c>
      <c r="H20" s="10">
        <f t="shared" si="1"/>
        <v>2988</v>
      </c>
      <c r="I20" s="14">
        <v>121095</v>
      </c>
      <c r="J20" s="14">
        <v>130533</v>
      </c>
      <c r="K20" s="14">
        <f t="shared" si="2"/>
        <v>251628</v>
      </c>
      <c r="L20" s="14">
        <v>76</v>
      </c>
      <c r="M20" s="14">
        <f t="shared" si="3"/>
        <v>253587</v>
      </c>
    </row>
    <row r="21" spans="1:13">
      <c r="A21" s="12" t="s">
        <v>2</v>
      </c>
      <c r="B21" s="10">
        <v>812</v>
      </c>
      <c r="C21" s="10">
        <v>390</v>
      </c>
      <c r="D21" s="10">
        <f t="shared" si="0"/>
        <v>1202</v>
      </c>
      <c r="E21" s="10">
        <v>378</v>
      </c>
      <c r="F21" s="10">
        <v>0</v>
      </c>
      <c r="G21" s="10">
        <v>378</v>
      </c>
      <c r="H21" s="10">
        <f t="shared" ref="H21:H27" si="4">+F21+G21</f>
        <v>378</v>
      </c>
      <c r="I21" s="14">
        <v>151975</v>
      </c>
      <c r="J21" s="14">
        <v>1328</v>
      </c>
      <c r="K21" s="14">
        <f t="shared" si="2"/>
        <v>153303</v>
      </c>
      <c r="L21" s="14">
        <v>2</v>
      </c>
      <c r="M21" s="14">
        <f t="shared" si="3"/>
        <v>154505</v>
      </c>
    </row>
    <row r="22" spans="1:13">
      <c r="A22" s="12" t="s">
        <v>19</v>
      </c>
      <c r="B22" s="10">
        <v>3127</v>
      </c>
      <c r="C22" s="10">
        <v>1039</v>
      </c>
      <c r="D22" s="10">
        <f t="shared" si="0"/>
        <v>4166</v>
      </c>
      <c r="E22" s="10">
        <v>1168</v>
      </c>
      <c r="F22" s="10">
        <v>217</v>
      </c>
      <c r="G22" s="10">
        <f>1168-217</f>
        <v>951</v>
      </c>
      <c r="H22" s="10">
        <f t="shared" si="4"/>
        <v>1168</v>
      </c>
      <c r="I22" s="14">
        <v>189837</v>
      </c>
      <c r="J22" s="14">
        <v>4814</v>
      </c>
      <c r="K22" s="14">
        <f t="shared" si="2"/>
        <v>194651</v>
      </c>
      <c r="L22" s="14">
        <v>71</v>
      </c>
      <c r="M22" s="14">
        <f t="shared" si="3"/>
        <v>198817</v>
      </c>
    </row>
    <row r="23" spans="1:13">
      <c r="A23" s="12" t="s">
        <v>20</v>
      </c>
      <c r="B23" s="10">
        <v>394</v>
      </c>
      <c r="C23" s="10">
        <v>324</v>
      </c>
      <c r="D23" s="10">
        <f t="shared" si="0"/>
        <v>718</v>
      </c>
      <c r="E23" s="10">
        <v>283</v>
      </c>
      <c r="F23" s="10">
        <v>0</v>
      </c>
      <c r="G23" s="10">
        <v>283</v>
      </c>
      <c r="H23" s="10">
        <f t="shared" si="4"/>
        <v>283</v>
      </c>
      <c r="I23" s="14">
        <v>36630</v>
      </c>
      <c r="J23" s="14">
        <v>1427</v>
      </c>
      <c r="K23" s="14">
        <f t="shared" si="2"/>
        <v>38057</v>
      </c>
      <c r="L23" s="14">
        <v>0</v>
      </c>
      <c r="M23" s="14">
        <f t="shared" si="3"/>
        <v>38775</v>
      </c>
    </row>
    <row r="24" spans="1:13">
      <c r="A24" s="12" t="s">
        <v>23</v>
      </c>
      <c r="B24" s="10">
        <v>450</v>
      </c>
      <c r="C24" s="10">
        <v>58</v>
      </c>
      <c r="D24" s="10">
        <f t="shared" si="0"/>
        <v>508</v>
      </c>
      <c r="E24" s="10">
        <v>341</v>
      </c>
      <c r="F24" s="10">
        <v>0</v>
      </c>
      <c r="G24" s="10">
        <v>341</v>
      </c>
      <c r="H24" s="10">
        <f t="shared" si="4"/>
        <v>341</v>
      </c>
      <c r="I24" s="14">
        <v>34492</v>
      </c>
      <c r="J24" s="14">
        <v>1178</v>
      </c>
      <c r="K24" s="14">
        <f t="shared" si="2"/>
        <v>35670</v>
      </c>
      <c r="L24" s="14">
        <v>1</v>
      </c>
      <c r="M24" s="14">
        <f t="shared" si="3"/>
        <v>36178</v>
      </c>
    </row>
    <row r="25" spans="1:13">
      <c r="A25" s="13" t="s">
        <v>29</v>
      </c>
      <c r="B25" s="11">
        <v>654</v>
      </c>
      <c r="C25" s="11">
        <v>48</v>
      </c>
      <c r="D25" s="11">
        <f t="shared" si="0"/>
        <v>702</v>
      </c>
      <c r="E25" s="11">
        <v>164</v>
      </c>
      <c r="F25" s="11">
        <v>0</v>
      </c>
      <c r="G25" s="11">
        <v>164</v>
      </c>
      <c r="H25" s="10">
        <f t="shared" si="4"/>
        <v>164</v>
      </c>
      <c r="I25" s="15">
        <v>119000</v>
      </c>
      <c r="J25" s="15">
        <v>0</v>
      </c>
      <c r="K25" s="15">
        <f t="shared" si="2"/>
        <v>119000</v>
      </c>
      <c r="L25" s="15">
        <v>6</v>
      </c>
      <c r="M25" s="14">
        <f t="shared" si="3"/>
        <v>119702</v>
      </c>
    </row>
    <row r="26" spans="1:13">
      <c r="A26" s="12" t="s">
        <v>22</v>
      </c>
      <c r="B26" s="10">
        <v>623</v>
      </c>
      <c r="C26" s="10">
        <v>301</v>
      </c>
      <c r="D26" s="10">
        <f t="shared" si="0"/>
        <v>924</v>
      </c>
      <c r="E26" s="10">
        <v>266</v>
      </c>
      <c r="F26" s="10">
        <v>0</v>
      </c>
      <c r="G26" s="10">
        <v>266</v>
      </c>
      <c r="H26" s="10">
        <f t="shared" si="4"/>
        <v>266</v>
      </c>
      <c r="I26" s="14">
        <v>77587</v>
      </c>
      <c r="J26" s="14">
        <v>3472</v>
      </c>
      <c r="K26" s="14">
        <f t="shared" si="2"/>
        <v>81059</v>
      </c>
      <c r="L26" s="14">
        <v>4</v>
      </c>
      <c r="M26" s="14">
        <f t="shared" si="3"/>
        <v>81983</v>
      </c>
    </row>
    <row r="27" spans="1:13">
      <c r="A27" s="12" t="s">
        <v>13</v>
      </c>
      <c r="B27" s="10">
        <v>543</v>
      </c>
      <c r="C27" s="10">
        <v>277</v>
      </c>
      <c r="D27" s="10">
        <f t="shared" si="0"/>
        <v>820</v>
      </c>
      <c r="E27" s="10">
        <v>906</v>
      </c>
      <c r="F27" s="10">
        <v>140</v>
      </c>
      <c r="G27" s="10">
        <f>906-140</f>
        <v>766</v>
      </c>
      <c r="H27" s="10">
        <f t="shared" si="4"/>
        <v>906</v>
      </c>
      <c r="I27" s="14">
        <v>39242</v>
      </c>
      <c r="J27" s="14">
        <v>1303</v>
      </c>
      <c r="K27" s="14">
        <f t="shared" si="2"/>
        <v>40545</v>
      </c>
      <c r="L27" s="14">
        <v>18</v>
      </c>
      <c r="M27" s="14">
        <f t="shared" si="3"/>
        <v>41365</v>
      </c>
    </row>
    <row r="28" spans="1:13">
      <c r="A28" s="12" t="s">
        <v>1</v>
      </c>
      <c r="B28" s="10">
        <v>2465</v>
      </c>
      <c r="C28" s="10">
        <v>120</v>
      </c>
      <c r="D28" s="10">
        <f t="shared" si="0"/>
        <v>2585</v>
      </c>
      <c r="E28" s="10">
        <v>1140</v>
      </c>
      <c r="F28" s="10">
        <v>95</v>
      </c>
      <c r="G28" s="10">
        <f>1140-95</f>
        <v>1045</v>
      </c>
      <c r="H28" s="10">
        <f t="shared" ref="H28:H35" si="5">+F28+G28</f>
        <v>1140</v>
      </c>
      <c r="I28" s="14">
        <v>210283</v>
      </c>
      <c r="J28" s="14">
        <v>888</v>
      </c>
      <c r="K28" s="14">
        <f t="shared" si="2"/>
        <v>211171</v>
      </c>
      <c r="L28" s="14">
        <v>30</v>
      </c>
      <c r="M28" s="14">
        <f t="shared" si="3"/>
        <v>213756</v>
      </c>
    </row>
    <row r="29" spans="1:13">
      <c r="A29" s="13" t="s">
        <v>35</v>
      </c>
      <c r="B29" s="11">
        <v>1221</v>
      </c>
      <c r="C29" s="11">
        <v>735</v>
      </c>
      <c r="D29" s="11">
        <f t="shared" si="0"/>
        <v>1956</v>
      </c>
      <c r="E29" s="11">
        <v>837</v>
      </c>
      <c r="F29" s="11">
        <v>138</v>
      </c>
      <c r="G29" s="11">
        <f>837-138</f>
        <v>699</v>
      </c>
      <c r="H29" s="10">
        <f t="shared" si="5"/>
        <v>837</v>
      </c>
      <c r="I29" s="15">
        <v>327687</v>
      </c>
      <c r="J29" s="15">
        <v>82634</v>
      </c>
      <c r="K29" s="15">
        <f t="shared" si="2"/>
        <v>410321</v>
      </c>
      <c r="L29" s="15">
        <v>32</v>
      </c>
      <c r="M29" s="14">
        <f t="shared" si="3"/>
        <v>412277</v>
      </c>
    </row>
    <row r="30" spans="1:13">
      <c r="A30" s="12" t="s">
        <v>32</v>
      </c>
      <c r="B30" s="10">
        <v>199</v>
      </c>
      <c r="C30" s="10">
        <v>1016</v>
      </c>
      <c r="D30" s="10">
        <f t="shared" si="0"/>
        <v>1215</v>
      </c>
      <c r="E30" s="10">
        <v>87</v>
      </c>
      <c r="F30" s="10">
        <v>54</v>
      </c>
      <c r="G30" s="10">
        <f>87-54</f>
        <v>33</v>
      </c>
      <c r="H30" s="10">
        <f t="shared" si="5"/>
        <v>87</v>
      </c>
      <c r="I30" s="14">
        <v>60042</v>
      </c>
      <c r="J30" s="14">
        <v>6383</v>
      </c>
      <c r="K30" s="14">
        <f t="shared" si="2"/>
        <v>66425</v>
      </c>
      <c r="L30" s="14">
        <v>2</v>
      </c>
      <c r="M30" s="14">
        <f t="shared" si="3"/>
        <v>67640</v>
      </c>
    </row>
    <row r="31" spans="1:13">
      <c r="A31" s="12" t="s">
        <v>18</v>
      </c>
      <c r="B31" s="10">
        <v>809</v>
      </c>
      <c r="C31" s="10">
        <v>714</v>
      </c>
      <c r="D31" s="10">
        <f t="shared" si="0"/>
        <v>1523</v>
      </c>
      <c r="E31" s="10">
        <v>841</v>
      </c>
      <c r="F31" s="10">
        <v>62</v>
      </c>
      <c r="G31" s="10">
        <f>841-62</f>
        <v>779</v>
      </c>
      <c r="H31" s="10">
        <f t="shared" si="5"/>
        <v>841</v>
      </c>
      <c r="I31" s="14">
        <v>174242</v>
      </c>
      <c r="J31" s="14">
        <v>9507</v>
      </c>
      <c r="K31" s="14">
        <f t="shared" si="2"/>
        <v>183749</v>
      </c>
      <c r="L31" s="14">
        <v>18</v>
      </c>
      <c r="M31" s="14">
        <f t="shared" si="3"/>
        <v>185272</v>
      </c>
    </row>
    <row r="32" spans="1:13">
      <c r="A32" s="12" t="s">
        <v>26</v>
      </c>
      <c r="B32" s="10">
        <v>291</v>
      </c>
      <c r="C32" s="10">
        <v>1072</v>
      </c>
      <c r="D32" s="10">
        <f t="shared" si="0"/>
        <v>1363</v>
      </c>
      <c r="E32" s="10">
        <v>167</v>
      </c>
      <c r="F32" s="10">
        <v>0</v>
      </c>
      <c r="G32" s="10">
        <v>167</v>
      </c>
      <c r="H32" s="10">
        <f t="shared" si="5"/>
        <v>167</v>
      </c>
      <c r="I32" s="14">
        <v>278699</v>
      </c>
      <c r="J32" s="14">
        <v>1110</v>
      </c>
      <c r="K32" s="14">
        <f t="shared" si="2"/>
        <v>279809</v>
      </c>
      <c r="L32" s="14">
        <v>0</v>
      </c>
      <c r="M32" s="14">
        <f t="shared" si="3"/>
        <v>281172</v>
      </c>
    </row>
    <row r="33" spans="1:13">
      <c r="A33" s="12" t="s">
        <v>5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v>0</v>
      </c>
      <c r="H33" s="10">
        <f t="shared" si="5"/>
        <v>0</v>
      </c>
      <c r="I33" s="14">
        <v>169756</v>
      </c>
      <c r="J33" s="14">
        <v>200</v>
      </c>
      <c r="K33" s="14">
        <f t="shared" si="2"/>
        <v>169956</v>
      </c>
      <c r="L33" s="14">
        <v>0</v>
      </c>
      <c r="M33" s="14">
        <f t="shared" si="3"/>
        <v>169956</v>
      </c>
    </row>
    <row r="34" spans="1:13">
      <c r="A34" s="12" t="s">
        <v>8</v>
      </c>
      <c r="B34" s="10">
        <v>825</v>
      </c>
      <c r="C34" s="10">
        <v>1133</v>
      </c>
      <c r="D34" s="10">
        <f t="shared" si="0"/>
        <v>1958</v>
      </c>
      <c r="E34" s="10">
        <v>1081</v>
      </c>
      <c r="F34" s="10">
        <v>97</v>
      </c>
      <c r="G34" s="10">
        <f>1081-97</f>
        <v>984</v>
      </c>
      <c r="H34" s="10">
        <f t="shared" si="5"/>
        <v>1081</v>
      </c>
      <c r="I34" s="14">
        <v>171180</v>
      </c>
      <c r="J34" s="14">
        <v>48190</v>
      </c>
      <c r="K34" s="14">
        <f t="shared" si="2"/>
        <v>219370</v>
      </c>
      <c r="L34" s="14">
        <v>11</v>
      </c>
      <c r="M34" s="14">
        <f t="shared" si="3"/>
        <v>221328</v>
      </c>
    </row>
    <row r="35" spans="1:13">
      <c r="A35" s="12" t="s">
        <v>7</v>
      </c>
      <c r="B35" s="10">
        <v>1840</v>
      </c>
      <c r="C35" s="10">
        <v>473</v>
      </c>
      <c r="D35" s="10">
        <f t="shared" si="0"/>
        <v>2313</v>
      </c>
      <c r="E35" s="10">
        <v>1783</v>
      </c>
      <c r="F35" s="10">
        <v>399</v>
      </c>
      <c r="G35" s="10">
        <f>1783-399</f>
        <v>1384</v>
      </c>
      <c r="H35" s="10">
        <f t="shared" si="5"/>
        <v>1783</v>
      </c>
      <c r="I35" s="14">
        <v>74962</v>
      </c>
      <c r="J35" s="14">
        <v>9525</v>
      </c>
      <c r="K35" s="14">
        <f t="shared" si="2"/>
        <v>84487</v>
      </c>
      <c r="L35" s="14">
        <v>46</v>
      </c>
      <c r="M35" s="14">
        <f t="shared" si="3"/>
        <v>86800</v>
      </c>
    </row>
    <row r="36" spans="1:13">
      <c r="A36" s="12" t="s">
        <v>34</v>
      </c>
      <c r="B36" s="10">
        <v>203</v>
      </c>
      <c r="C36" s="10">
        <v>472</v>
      </c>
      <c r="D36" s="10">
        <f t="shared" si="0"/>
        <v>675</v>
      </c>
      <c r="E36" s="10">
        <v>88</v>
      </c>
      <c r="F36" s="10">
        <v>0</v>
      </c>
      <c r="G36" s="10">
        <v>88</v>
      </c>
      <c r="H36" s="10">
        <f>+F36+G36</f>
        <v>88</v>
      </c>
      <c r="I36" s="14">
        <v>204204</v>
      </c>
      <c r="J36" s="14">
        <v>6694</v>
      </c>
      <c r="K36" s="14">
        <f t="shared" si="2"/>
        <v>210898</v>
      </c>
      <c r="L36" s="14">
        <v>22</v>
      </c>
      <c r="M36" s="14">
        <f t="shared" si="3"/>
        <v>211573</v>
      </c>
    </row>
    <row r="37" spans="1:13">
      <c r="A37" s="12" t="s">
        <v>39</v>
      </c>
      <c r="B37" s="10">
        <v>1291</v>
      </c>
      <c r="C37" s="10">
        <v>800</v>
      </c>
      <c r="D37" s="10">
        <f t="shared" si="0"/>
        <v>2091</v>
      </c>
      <c r="E37" s="10">
        <v>1021</v>
      </c>
      <c r="F37" s="10">
        <v>29</v>
      </c>
      <c r="G37" s="10">
        <f>1021-29</f>
        <v>992</v>
      </c>
      <c r="H37" s="10">
        <f>+F37+G37</f>
        <v>1021</v>
      </c>
      <c r="I37" s="14">
        <v>488127</v>
      </c>
      <c r="J37" s="14">
        <v>9947</v>
      </c>
      <c r="K37" s="14">
        <f t="shared" si="2"/>
        <v>498074</v>
      </c>
      <c r="L37" s="14">
        <v>7</v>
      </c>
      <c r="M37" s="14">
        <f t="shared" si="3"/>
        <v>500165</v>
      </c>
    </row>
    <row r="38" spans="1:13">
      <c r="A38" s="12" t="s">
        <v>14</v>
      </c>
      <c r="B38" s="10">
        <v>281</v>
      </c>
      <c r="C38" s="10">
        <v>15</v>
      </c>
      <c r="D38" s="10">
        <f t="shared" si="0"/>
        <v>296</v>
      </c>
      <c r="E38" s="10">
        <v>503</v>
      </c>
      <c r="F38" s="10">
        <v>0</v>
      </c>
      <c r="G38" s="10">
        <v>503</v>
      </c>
      <c r="H38" s="10">
        <f>+F38+G38</f>
        <v>503</v>
      </c>
      <c r="I38" s="14">
        <v>13642</v>
      </c>
      <c r="J38" s="14">
        <v>650</v>
      </c>
      <c r="K38" s="14">
        <f t="shared" si="2"/>
        <v>14292</v>
      </c>
      <c r="L38" s="14">
        <v>0</v>
      </c>
      <c r="M38" s="14">
        <f t="shared" si="3"/>
        <v>14588</v>
      </c>
    </row>
    <row r="39" spans="1:13">
      <c r="A39" s="12" t="s">
        <v>36</v>
      </c>
      <c r="B39" s="10">
        <v>0</v>
      </c>
      <c r="C39" s="10">
        <v>75</v>
      </c>
      <c r="D39" s="10">
        <f t="shared" si="0"/>
        <v>75</v>
      </c>
      <c r="E39" s="10">
        <v>0</v>
      </c>
      <c r="F39" s="10">
        <v>0</v>
      </c>
      <c r="G39" s="10">
        <v>0</v>
      </c>
      <c r="H39" s="10">
        <f t="shared" ref="H39:H45" si="6">+F39+G39</f>
        <v>0</v>
      </c>
      <c r="I39" s="14">
        <v>41345</v>
      </c>
      <c r="J39" s="14">
        <v>11808</v>
      </c>
      <c r="K39" s="14">
        <f t="shared" si="2"/>
        <v>53153</v>
      </c>
      <c r="L39" s="14">
        <v>11</v>
      </c>
      <c r="M39" s="14">
        <f t="shared" si="3"/>
        <v>53228</v>
      </c>
    </row>
    <row r="40" spans="1:13">
      <c r="A40" s="12" t="s">
        <v>30</v>
      </c>
      <c r="B40" s="10">
        <v>2207</v>
      </c>
      <c r="C40" s="10">
        <v>0</v>
      </c>
      <c r="D40" s="10">
        <f t="shared" si="0"/>
        <v>2207</v>
      </c>
      <c r="E40" s="10">
        <v>4646</v>
      </c>
      <c r="F40" s="10">
        <v>800</v>
      </c>
      <c r="G40" s="10">
        <f>4646-800</f>
        <v>3846</v>
      </c>
      <c r="H40" s="10">
        <f t="shared" si="6"/>
        <v>4646</v>
      </c>
      <c r="I40" s="14">
        <v>85371</v>
      </c>
      <c r="J40" s="14">
        <v>18042</v>
      </c>
      <c r="K40" s="14">
        <f t="shared" si="2"/>
        <v>103413</v>
      </c>
      <c r="L40" s="14">
        <v>3</v>
      </c>
      <c r="M40" s="14">
        <f t="shared" si="3"/>
        <v>105620</v>
      </c>
    </row>
    <row r="41" spans="1:13">
      <c r="A41" s="12" t="s">
        <v>3</v>
      </c>
      <c r="B41" s="10">
        <v>3852</v>
      </c>
      <c r="C41" s="10">
        <v>542</v>
      </c>
      <c r="D41" s="10">
        <f t="shared" si="0"/>
        <v>4394</v>
      </c>
      <c r="E41" s="10">
        <v>1611</v>
      </c>
      <c r="F41" s="10">
        <v>150</v>
      </c>
      <c r="G41" s="10">
        <f>1611-150</f>
        <v>1461</v>
      </c>
      <c r="H41" s="10">
        <f t="shared" si="6"/>
        <v>1611</v>
      </c>
      <c r="I41" s="14">
        <v>127005</v>
      </c>
      <c r="J41" s="14">
        <v>13429</v>
      </c>
      <c r="K41" s="14">
        <f t="shared" si="2"/>
        <v>140434</v>
      </c>
      <c r="L41" s="14">
        <v>94</v>
      </c>
      <c r="M41" s="14">
        <f t="shared" si="3"/>
        <v>144828</v>
      </c>
    </row>
    <row r="42" spans="1:13">
      <c r="A42" s="12" t="s">
        <v>38</v>
      </c>
      <c r="B42" s="10">
        <v>401</v>
      </c>
      <c r="C42" s="10">
        <v>475</v>
      </c>
      <c r="D42" s="10">
        <f t="shared" si="0"/>
        <v>876</v>
      </c>
      <c r="E42" s="10">
        <v>82</v>
      </c>
      <c r="F42" s="10">
        <v>10</v>
      </c>
      <c r="G42" s="10">
        <v>72</v>
      </c>
      <c r="H42" s="10">
        <f t="shared" si="6"/>
        <v>82</v>
      </c>
      <c r="I42" s="14">
        <v>153784</v>
      </c>
      <c r="J42" s="14">
        <v>13737</v>
      </c>
      <c r="K42" s="14">
        <f t="shared" si="2"/>
        <v>167521</v>
      </c>
      <c r="L42" s="14">
        <v>8</v>
      </c>
      <c r="M42" s="14">
        <f t="shared" si="3"/>
        <v>168397</v>
      </c>
    </row>
    <row r="43" spans="1:13">
      <c r="A43" s="12" t="s">
        <v>37</v>
      </c>
      <c r="B43" s="10">
        <v>207</v>
      </c>
      <c r="C43" s="10">
        <v>57</v>
      </c>
      <c r="D43" s="10">
        <f t="shared" si="0"/>
        <v>264</v>
      </c>
      <c r="E43" s="10">
        <v>137</v>
      </c>
      <c r="F43" s="10">
        <v>26</v>
      </c>
      <c r="G43" s="10">
        <f>137-26</f>
        <v>111</v>
      </c>
      <c r="H43" s="10">
        <f t="shared" si="6"/>
        <v>137</v>
      </c>
      <c r="I43" s="14">
        <v>75933</v>
      </c>
      <c r="J43" s="14">
        <v>14896</v>
      </c>
      <c r="K43" s="14">
        <f t="shared" si="2"/>
        <v>90829</v>
      </c>
      <c r="L43" s="14">
        <v>24</v>
      </c>
      <c r="M43" s="14">
        <f t="shared" si="3"/>
        <v>91093</v>
      </c>
    </row>
    <row r="44" spans="1:13">
      <c r="A44" s="12" t="s">
        <v>21</v>
      </c>
      <c r="B44" s="10">
        <v>141</v>
      </c>
      <c r="C44" s="10">
        <v>628</v>
      </c>
      <c r="D44" s="10">
        <f t="shared" si="0"/>
        <v>769</v>
      </c>
      <c r="E44" s="10">
        <v>54</v>
      </c>
      <c r="F44" s="10">
        <v>0</v>
      </c>
      <c r="G44" s="10">
        <v>54</v>
      </c>
      <c r="H44" s="10">
        <f t="shared" si="6"/>
        <v>54</v>
      </c>
      <c r="I44" s="14">
        <v>73975</v>
      </c>
      <c r="J44" s="14">
        <v>1944</v>
      </c>
      <c r="K44" s="14">
        <f t="shared" si="2"/>
        <v>75919</v>
      </c>
      <c r="L44" s="14">
        <v>0</v>
      </c>
      <c r="M44" s="14">
        <f t="shared" si="3"/>
        <v>76688</v>
      </c>
    </row>
    <row r="45" spans="1:13">
      <c r="A45" s="12" t="s">
        <v>6</v>
      </c>
      <c r="B45" s="10">
        <v>4563</v>
      </c>
      <c r="C45" s="10">
        <v>1413</v>
      </c>
      <c r="D45" s="10">
        <f t="shared" si="0"/>
        <v>5976</v>
      </c>
      <c r="E45" s="10">
        <v>3299</v>
      </c>
      <c r="F45" s="10">
        <v>1698</v>
      </c>
      <c r="G45" s="10">
        <f>3299-1698</f>
        <v>1601</v>
      </c>
      <c r="H45" s="10">
        <f t="shared" si="6"/>
        <v>3299</v>
      </c>
      <c r="I45" s="14">
        <v>280471</v>
      </c>
      <c r="J45" s="14">
        <v>20167</v>
      </c>
      <c r="K45" s="14">
        <f t="shared" si="2"/>
        <v>300638</v>
      </c>
      <c r="L45" s="14">
        <v>119</v>
      </c>
      <c r="M45" s="14">
        <f t="shared" si="3"/>
        <v>306614</v>
      </c>
    </row>
    <row r="46" spans="1:13">
      <c r="A46" s="12" t="s">
        <v>24</v>
      </c>
      <c r="B46" s="10">
        <v>972</v>
      </c>
      <c r="C46" s="10">
        <v>113</v>
      </c>
      <c r="D46" s="10">
        <f t="shared" si="0"/>
        <v>1085</v>
      </c>
      <c r="E46" s="10">
        <v>445</v>
      </c>
      <c r="F46" s="10">
        <v>0</v>
      </c>
      <c r="G46" s="10">
        <v>445</v>
      </c>
      <c r="H46" s="10">
        <f>+F46+G46</f>
        <v>445</v>
      </c>
      <c r="I46" s="14">
        <v>144030</v>
      </c>
      <c r="J46" s="14">
        <v>821</v>
      </c>
      <c r="K46" s="14">
        <f t="shared" si="2"/>
        <v>144851</v>
      </c>
      <c r="L46" s="14">
        <v>1</v>
      </c>
      <c r="M46" s="14">
        <f t="shared" si="3"/>
        <v>145936</v>
      </c>
    </row>
    <row r="47" spans="1:13">
      <c r="A47" s="12" t="s">
        <v>33</v>
      </c>
      <c r="B47" s="10">
        <v>306</v>
      </c>
      <c r="C47" s="10">
        <v>1491</v>
      </c>
      <c r="D47" s="10">
        <f t="shared" si="0"/>
        <v>1797</v>
      </c>
      <c r="E47" s="10">
        <v>16</v>
      </c>
      <c r="F47" s="10">
        <v>0</v>
      </c>
      <c r="G47" s="10">
        <v>16</v>
      </c>
      <c r="H47" s="10">
        <f>+F47+G47</f>
        <v>16</v>
      </c>
      <c r="I47" s="14">
        <v>96780</v>
      </c>
      <c r="J47" s="14">
        <v>12880</v>
      </c>
      <c r="K47" s="14">
        <f t="shared" si="2"/>
        <v>109660</v>
      </c>
      <c r="L47" s="14">
        <v>1</v>
      </c>
      <c r="M47" s="14">
        <f t="shared" si="3"/>
        <v>111457</v>
      </c>
    </row>
    <row r="48" spans="1:13" ht="28.5" customHeight="1" thickBot="1">
      <c r="A48" s="20" t="s">
        <v>17</v>
      </c>
      <c r="B48" s="20">
        <f>SUM(B10:B47)</f>
        <v>38060</v>
      </c>
      <c r="C48" s="20">
        <f>SUM(C46:C47)</f>
        <v>1604</v>
      </c>
      <c r="D48" s="20">
        <f>SUM(D46:D47)</f>
        <v>2882</v>
      </c>
      <c r="E48" s="20">
        <f t="shared" ref="E48:M48" si="7">SUM(E10:E47)</f>
        <v>30981</v>
      </c>
      <c r="F48" s="20">
        <f t="shared" si="7"/>
        <v>4889</v>
      </c>
      <c r="G48" s="20">
        <f t="shared" si="7"/>
        <v>26092</v>
      </c>
      <c r="H48" s="20">
        <f t="shared" si="7"/>
        <v>30981</v>
      </c>
      <c r="I48" s="20">
        <f t="shared" si="7"/>
        <v>5182686</v>
      </c>
      <c r="J48" s="20">
        <f t="shared" si="7"/>
        <v>485536</v>
      </c>
      <c r="K48" s="20">
        <f t="shared" si="7"/>
        <v>5668222</v>
      </c>
      <c r="L48" s="20">
        <f t="shared" si="7"/>
        <v>706</v>
      </c>
      <c r="M48" s="20">
        <f t="shared" si="7"/>
        <v>5722197</v>
      </c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3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L50" s="1"/>
      <c r="M50" s="7" t="s">
        <v>52</v>
      </c>
    </row>
    <row r="51" spans="1:13">
      <c r="A51" s="8" t="s">
        <v>53</v>
      </c>
      <c r="B51" s="4"/>
      <c r="C51" s="4"/>
      <c r="D51" s="4"/>
      <c r="E51" s="9"/>
      <c r="F51" s="9"/>
      <c r="G51" s="9"/>
      <c r="H51" s="9"/>
      <c r="I51" s="4"/>
      <c r="J51" s="4"/>
      <c r="K51" s="4"/>
      <c r="L51" s="3"/>
      <c r="M51" s="5"/>
    </row>
    <row r="52" spans="1:13">
      <c r="A52" s="8" t="s">
        <v>54</v>
      </c>
      <c r="B52" s="4"/>
      <c r="C52" s="4"/>
      <c r="D52" s="4"/>
      <c r="E52" s="9"/>
      <c r="F52" s="9"/>
      <c r="G52" s="9"/>
      <c r="H52" s="9"/>
      <c r="I52" s="4"/>
      <c r="J52" s="4"/>
      <c r="K52" s="4"/>
      <c r="L52" s="3"/>
      <c r="M52" s="5"/>
    </row>
    <row r="53" spans="1:13">
      <c r="A53" s="8"/>
      <c r="B53" s="4"/>
      <c r="C53" s="4"/>
      <c r="D53" s="4"/>
      <c r="E53" s="9"/>
      <c r="F53" s="9"/>
      <c r="G53" s="9"/>
      <c r="H53" s="9"/>
      <c r="I53" s="4"/>
      <c r="J53" s="4"/>
      <c r="K53" s="4"/>
      <c r="L53" s="3"/>
      <c r="M53" s="3"/>
    </row>
    <row r="55" spans="1:13">
      <c r="M55" s="3"/>
    </row>
    <row r="56" spans="1:13">
      <c r="M56" s="7"/>
    </row>
    <row r="78" spans="11:11">
      <c r="K78" s="6"/>
    </row>
  </sheetData>
  <sortState ref="A10:M47">
    <sortCondition ref="A10"/>
  </sortState>
  <mergeCells count="11">
    <mergeCell ref="F8:H8"/>
    <mergeCell ref="A4:M4"/>
    <mergeCell ref="A3:M3"/>
    <mergeCell ref="A5:M5"/>
    <mergeCell ref="A6:M6"/>
    <mergeCell ref="L8:L9"/>
    <mergeCell ref="M8:M9"/>
    <mergeCell ref="A8:A9"/>
    <mergeCell ref="B8:D8"/>
    <mergeCell ref="I8:K8"/>
    <mergeCell ref="E8:E9"/>
  </mergeCells>
  <pageMargins left="0.70866141732283472" right="0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eduardo.paredes oeidrus</dc:creator>
  <cp:lastModifiedBy>Lety Garcia</cp:lastModifiedBy>
  <cp:lastPrinted>2018-02-28T20:36:47Z</cp:lastPrinted>
  <dcterms:created xsi:type="dcterms:W3CDTF">2012-02-22T22:32:21Z</dcterms:created>
  <dcterms:modified xsi:type="dcterms:W3CDTF">2018-03-05T20:51:09Z</dcterms:modified>
</cp:coreProperties>
</file>