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activeTab="1"/>
  </bookViews>
  <sheets>
    <sheet name="AGRICULTURA" sheetId="1" r:id="rId1"/>
    <sheet name="GANADERIA" sheetId="4" r:id="rId2"/>
  </sheets>
  <definedNames>
    <definedName name="_xlnm.Print_Area" localSheetId="0">AGRICULTURA!$A$1:$K$42</definedName>
    <definedName name="_xlnm.Print_Area" localSheetId="1">GANADERIA!$A$1:$F$41</definedName>
  </definedNames>
  <calcPr calcId="124519"/>
</workbook>
</file>

<file path=xl/calcChain.xml><?xml version="1.0" encoding="utf-8"?>
<calcChain xmlns="http://schemas.openxmlformats.org/spreadsheetml/2006/main">
  <c r="F36" i="1"/>
  <c r="F27"/>
  <c r="F24"/>
  <c r="F38"/>
  <c r="E24"/>
  <c r="F21"/>
  <c r="G21"/>
  <c r="F17"/>
  <c r="H17" s="1"/>
  <c r="F39"/>
  <c r="F13"/>
  <c r="F40"/>
  <c r="H40" s="1"/>
  <c r="F35"/>
  <c r="H35" s="1"/>
  <c r="F26"/>
  <c r="H26" s="1"/>
  <c r="F28"/>
  <c r="H28" s="1"/>
  <c r="F22"/>
  <c r="H22" s="1"/>
  <c r="H8"/>
  <c r="F23"/>
  <c r="H23" s="1"/>
  <c r="F34"/>
  <c r="H34" s="1"/>
  <c r="F15"/>
  <c r="H13"/>
  <c r="F12"/>
  <c r="F37"/>
  <c r="H37" s="1"/>
  <c r="F31"/>
  <c r="F14"/>
  <c r="E14"/>
  <c r="F30"/>
  <c r="H30" s="1"/>
  <c r="F20"/>
  <c r="F10"/>
  <c r="F9"/>
  <c r="H9" s="1"/>
  <c r="F18"/>
  <c r="H18" s="1"/>
  <c r="H39"/>
  <c r="H38"/>
  <c r="H36"/>
  <c r="H33"/>
  <c r="H32"/>
  <c r="H31"/>
  <c r="H29"/>
  <c r="H27"/>
  <c r="H20"/>
  <c r="H15"/>
  <c r="H12"/>
  <c r="H10"/>
  <c r="F25"/>
  <c r="H25" s="1"/>
  <c r="F19"/>
  <c r="H19" s="1"/>
  <c r="F16"/>
  <c r="H16" s="1"/>
  <c r="F11"/>
  <c r="H11" s="1"/>
  <c r="F7"/>
  <c r="H7" s="1"/>
  <c r="H24" l="1"/>
  <c r="H14"/>
  <c r="H21"/>
  <c r="K40" l="1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</calcChain>
</file>

<file path=xl/sharedStrings.xml><?xml version="1.0" encoding="utf-8"?>
<sst xmlns="http://schemas.openxmlformats.org/spreadsheetml/2006/main" count="99" uniqueCount="68">
  <si>
    <t>MUNICIPIOS</t>
  </si>
  <si>
    <t>RIEGO</t>
  </si>
  <si>
    <t>TEMPORAL</t>
  </si>
  <si>
    <t>TOTAL</t>
  </si>
  <si>
    <t>HERMOSILLO</t>
  </si>
  <si>
    <t>ONAVAS</t>
  </si>
  <si>
    <t>YECORA</t>
  </si>
  <si>
    <t>GUAYMAS</t>
  </si>
  <si>
    <t>EMPALME</t>
  </si>
  <si>
    <t>CAJEME</t>
  </si>
  <si>
    <t>NAVOJOA</t>
  </si>
  <si>
    <t>ETCHOJOA</t>
  </si>
  <si>
    <t>BACUM</t>
  </si>
  <si>
    <t>BENITO JUAREZ</t>
  </si>
  <si>
    <t>ROSARIO</t>
  </si>
  <si>
    <t>QUIRIEGO</t>
  </si>
  <si>
    <t>ALAMOS</t>
  </si>
  <si>
    <t>HUATABAMPO</t>
  </si>
  <si>
    <t>SUPERFICIE AGRICOLA(HAS.)</t>
  </si>
  <si>
    <t>SUPERFICIE AGRICOLA SEMBRADA (HAS.)</t>
  </si>
  <si>
    <t>RIEGO PRESURIZADO</t>
  </si>
  <si>
    <t>RIEGO RODADO</t>
  </si>
  <si>
    <t>SUPERFICIE DE AGOSTADERO (HAS.)</t>
  </si>
  <si>
    <t>SECRETARIA DE AGRICULTURA GANDERIA RECURSOS HIDRÁULICOS PESCA Y ACUACULTURA</t>
  </si>
  <si>
    <t xml:space="preserve">            SUBSECRETARÍA DE AGRICULTURA</t>
  </si>
  <si>
    <t>DIRECCIÓN GENERAL DE DESARROLLO RURAL Y CAPITALIZACIÓN AL CAMPO</t>
  </si>
  <si>
    <t>AGOSTADERO NATURAL</t>
  </si>
  <si>
    <t>PRADERAS INDUCIDAS</t>
  </si>
  <si>
    <t>NOGALES</t>
  </si>
  <si>
    <t>SAN LUIS RÍO COLORADO</t>
  </si>
  <si>
    <t>AGUA PRIETA</t>
  </si>
  <si>
    <t>ALTAR</t>
  </si>
  <si>
    <t>ATIL</t>
  </si>
  <si>
    <t>BACOACHI</t>
  </si>
  <si>
    <t>BÁCUM</t>
  </si>
  <si>
    <t>BENITO JUÁREZ</t>
  </si>
  <si>
    <t>CABORCA</t>
  </si>
  <si>
    <t>CANANEA</t>
  </si>
  <si>
    <t>FRONTERAS</t>
  </si>
  <si>
    <t>MAGDALENA</t>
  </si>
  <si>
    <t>NACO</t>
  </si>
  <si>
    <t>OQUITOA</t>
  </si>
  <si>
    <t>PITIQUITO</t>
  </si>
  <si>
    <t>PUERTO PEÑASCO</t>
  </si>
  <si>
    <t>SAN IGNACIO RÍO MUERTO</t>
  </si>
  <si>
    <t>SANTA CRUZ</t>
  </si>
  <si>
    <t>SÁRIC</t>
  </si>
  <si>
    <t>TRINCHERAS</t>
  </si>
  <si>
    <t>TUBUTAMA</t>
  </si>
  <si>
    <t>YÉCORA</t>
  </si>
  <si>
    <t xml:space="preserve">Fuente: Elaborado por el OIAPES con Información del INEGI, SADER  </t>
  </si>
  <si>
    <t>GRAL. PLUTARCO ELÍAS C.</t>
  </si>
  <si>
    <t>RESPUESTA SOLICITUD FOLIO  00337019</t>
  </si>
  <si>
    <t>MUNICIPIO</t>
  </si>
  <si>
    <t>BOVINOS</t>
  </si>
  <si>
    <t>PORCINOS</t>
  </si>
  <si>
    <t>EQUINO</t>
  </si>
  <si>
    <t>OVINOS</t>
  </si>
  <si>
    <t>TOTAL DE GANADO</t>
  </si>
  <si>
    <t xml:space="preserve">ATIL </t>
  </si>
  <si>
    <t>SAN IGNACIO RIO MUERTO</t>
  </si>
  <si>
    <t>SAN LUIS RIO COLORADO</t>
  </si>
  <si>
    <t>SARIC</t>
  </si>
  <si>
    <t>PLUTARCO ELIAS CALLES</t>
  </si>
  <si>
    <t>SUBSECRETARÍA DE GANADERIA</t>
  </si>
  <si>
    <t>CABEZAS DE GANADO POR MUNICIPIO /  CENSO GANADERO 2017.</t>
  </si>
  <si>
    <t>DIRECCIÓN GENERAL DE SERVICIOS GANADEROS</t>
  </si>
  <si>
    <t>DATOS OBTENIDOS DEL ÚLTIMO CENSO GANADERO REGISTRADO 2017.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</si>
</sst>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3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3" fillId="3" borderId="0" xfId="0" applyFont="1" applyFill="1" applyAlignment="1">
      <alignment vertical="center"/>
    </xf>
    <xf numFmtId="0" fontId="6" fillId="0" borderId="0" xfId="0" applyFont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right"/>
    </xf>
    <xf numFmtId="0" fontId="10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3" fontId="0" fillId="0" borderId="9" xfId="0" applyNumberFormat="1" applyFont="1" applyBorder="1" applyAlignment="1">
      <alignment horizontal="right" vertical="center"/>
    </xf>
    <xf numFmtId="0" fontId="8" fillId="3" borderId="10" xfId="0" applyFont="1" applyFill="1" applyBorder="1" applyAlignment="1">
      <alignment vertical="center" wrapText="1"/>
    </xf>
    <xf numFmtId="3" fontId="8" fillId="3" borderId="10" xfId="0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0" fontId="7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F6B18"/>
      <color rgb="FF0C5413"/>
      <color rgb="FFADF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sqref="A1:K42"/>
    </sheetView>
  </sheetViews>
  <sheetFormatPr baseColWidth="10" defaultRowHeight="15"/>
  <cols>
    <col min="1" max="1" width="22.5703125" customWidth="1"/>
    <col min="2" max="2" width="10.85546875" customWidth="1"/>
    <col min="3" max="3" width="12.140625" customWidth="1"/>
    <col min="4" max="4" width="22" customWidth="1"/>
    <col min="5" max="5" width="16.28515625" customWidth="1"/>
    <col min="6" max="6" width="11.5703125" customWidth="1"/>
    <col min="7" max="7" width="11.7109375" customWidth="1"/>
    <col min="8" max="8" width="10" customWidth="1"/>
    <col min="9" max="9" width="17.28515625" customWidth="1"/>
    <col min="10" max="10" width="14.28515625" customWidth="1"/>
    <col min="11" max="11" width="11.5703125" customWidth="1"/>
  </cols>
  <sheetData>
    <row r="1" spans="1:11" ht="18.75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>
      <c r="A4" s="22" t="s">
        <v>52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8.5" customHeight="1" thickBot="1">
      <c r="A5" s="7" t="s">
        <v>0</v>
      </c>
      <c r="B5" s="8" t="s">
        <v>18</v>
      </c>
      <c r="C5" s="9"/>
      <c r="D5" s="10" t="s">
        <v>19</v>
      </c>
      <c r="E5" s="16" t="s">
        <v>19</v>
      </c>
      <c r="F5" s="17"/>
      <c r="G5" s="17"/>
      <c r="H5" s="18"/>
      <c r="I5" s="16" t="s">
        <v>22</v>
      </c>
      <c r="J5" s="17"/>
      <c r="K5" s="18"/>
    </row>
    <row r="6" spans="1:11" s="15" customFormat="1" ht="25.5" customHeight="1">
      <c r="A6" s="7"/>
      <c r="B6" s="19" t="s">
        <v>1</v>
      </c>
      <c r="C6" s="19" t="s">
        <v>2</v>
      </c>
      <c r="D6" s="11"/>
      <c r="E6" s="12" t="s">
        <v>20</v>
      </c>
      <c r="F6" s="13" t="s">
        <v>21</v>
      </c>
      <c r="G6" s="20" t="s">
        <v>2</v>
      </c>
      <c r="H6" s="20" t="s">
        <v>3</v>
      </c>
      <c r="I6" s="14" t="s">
        <v>26</v>
      </c>
      <c r="J6" s="14" t="s">
        <v>27</v>
      </c>
      <c r="K6" s="19" t="s">
        <v>3</v>
      </c>
    </row>
    <row r="7" spans="1:11" ht="17.25" customHeight="1">
      <c r="A7" s="5" t="s">
        <v>30</v>
      </c>
      <c r="B7" s="4">
        <v>1299</v>
      </c>
      <c r="C7" s="4">
        <v>0</v>
      </c>
      <c r="D7" s="4">
        <v>1458</v>
      </c>
      <c r="E7" s="4">
        <v>55</v>
      </c>
      <c r="F7" s="4">
        <f>1458-55</f>
        <v>1403</v>
      </c>
      <c r="G7" s="4">
        <v>0</v>
      </c>
      <c r="H7" s="4">
        <f>+E7+F7+G7</f>
        <v>1458</v>
      </c>
      <c r="I7" s="4">
        <v>388232</v>
      </c>
      <c r="J7" s="4">
        <v>600</v>
      </c>
      <c r="K7" s="4">
        <f t="shared" ref="K7:K40" si="0">SUM(I7:J7)</f>
        <v>388832</v>
      </c>
    </row>
    <row r="8" spans="1:11" ht="17.25" customHeight="1">
      <c r="A8" s="5" t="s">
        <v>16</v>
      </c>
      <c r="B8" s="4">
        <v>867</v>
      </c>
      <c r="C8" s="4">
        <v>24381</v>
      </c>
      <c r="D8" s="4">
        <v>6047</v>
      </c>
      <c r="E8" s="4">
        <v>0</v>
      </c>
      <c r="F8" s="4">
        <v>0</v>
      </c>
      <c r="G8" s="4">
        <v>6047</v>
      </c>
      <c r="H8" s="4">
        <f t="shared" ref="H8:H40" si="1">+E8+F8+G8</f>
        <v>6047</v>
      </c>
      <c r="I8" s="4">
        <v>488484</v>
      </c>
      <c r="J8" s="4">
        <v>64990</v>
      </c>
      <c r="K8" s="4">
        <f t="shared" si="0"/>
        <v>553474</v>
      </c>
    </row>
    <row r="9" spans="1:11" ht="17.25" customHeight="1">
      <c r="A9" s="5" t="s">
        <v>31</v>
      </c>
      <c r="B9" s="4">
        <v>16963</v>
      </c>
      <c r="C9" s="4">
        <v>350</v>
      </c>
      <c r="D9" s="4">
        <v>6849</v>
      </c>
      <c r="E9" s="4">
        <v>4469</v>
      </c>
      <c r="F9" s="4">
        <f>6849-4469</f>
        <v>2380</v>
      </c>
      <c r="G9" s="4">
        <v>0</v>
      </c>
      <c r="H9" s="4">
        <f t="shared" si="1"/>
        <v>6849</v>
      </c>
      <c r="I9" s="4">
        <v>413308</v>
      </c>
      <c r="J9" s="4">
        <v>11315</v>
      </c>
      <c r="K9" s="4">
        <f t="shared" si="0"/>
        <v>424623</v>
      </c>
    </row>
    <row r="10" spans="1:11" ht="17.25" customHeight="1">
      <c r="A10" s="5" t="s">
        <v>32</v>
      </c>
      <c r="B10" s="4">
        <v>1040</v>
      </c>
      <c r="C10" s="4">
        <v>91</v>
      </c>
      <c r="D10" s="4">
        <v>421</v>
      </c>
      <c r="E10" s="4">
        <v>212</v>
      </c>
      <c r="F10" s="4">
        <f>421-212</f>
        <v>209</v>
      </c>
      <c r="G10" s="4">
        <v>0</v>
      </c>
      <c r="H10" s="4">
        <f t="shared" si="1"/>
        <v>421</v>
      </c>
      <c r="I10" s="4">
        <v>27447</v>
      </c>
      <c r="J10" s="4">
        <v>625</v>
      </c>
      <c r="K10" s="4">
        <f t="shared" si="0"/>
        <v>28072</v>
      </c>
    </row>
    <row r="11" spans="1:11" ht="17.25" customHeight="1">
      <c r="A11" s="5" t="s">
        <v>33</v>
      </c>
      <c r="B11" s="4">
        <v>1045</v>
      </c>
      <c r="C11" s="4">
        <v>30</v>
      </c>
      <c r="D11" s="4">
        <v>1013</v>
      </c>
      <c r="E11" s="4">
        <v>45</v>
      </c>
      <c r="F11" s="4">
        <f>1013-45</f>
        <v>968</v>
      </c>
      <c r="G11" s="4">
        <v>0</v>
      </c>
      <c r="H11" s="4">
        <f t="shared" si="1"/>
        <v>1013</v>
      </c>
      <c r="I11" s="4">
        <v>120363</v>
      </c>
      <c r="J11" s="4">
        <v>880</v>
      </c>
      <c r="K11" s="4">
        <f t="shared" si="0"/>
        <v>121243</v>
      </c>
    </row>
    <row r="12" spans="1:11" ht="17.25" customHeight="1">
      <c r="A12" s="5" t="s">
        <v>34</v>
      </c>
      <c r="B12" s="4">
        <v>32080</v>
      </c>
      <c r="C12" s="4">
        <v>0</v>
      </c>
      <c r="D12" s="4">
        <v>35173</v>
      </c>
      <c r="E12" s="4">
        <v>3005</v>
      </c>
      <c r="F12" s="4">
        <f>35173-3005</f>
        <v>32168</v>
      </c>
      <c r="G12" s="4">
        <v>0</v>
      </c>
      <c r="H12" s="4">
        <f t="shared" si="1"/>
        <v>35173</v>
      </c>
      <c r="I12" s="4">
        <v>116557</v>
      </c>
      <c r="J12" s="4">
        <v>1476</v>
      </c>
      <c r="K12" s="4">
        <f t="shared" si="0"/>
        <v>118033</v>
      </c>
    </row>
    <row r="13" spans="1:11" ht="17.25" customHeight="1">
      <c r="A13" s="5" t="s">
        <v>35</v>
      </c>
      <c r="B13" s="4">
        <v>34376</v>
      </c>
      <c r="C13" s="4">
        <v>0</v>
      </c>
      <c r="D13" s="4">
        <v>29338</v>
      </c>
      <c r="E13" s="4">
        <v>3192</v>
      </c>
      <c r="F13" s="4">
        <f>29338-3192</f>
        <v>26146</v>
      </c>
      <c r="G13" s="4">
        <v>0</v>
      </c>
      <c r="H13" s="4">
        <f t="shared" si="1"/>
        <v>29338</v>
      </c>
      <c r="I13" s="4">
        <v>2053</v>
      </c>
      <c r="J13" s="4">
        <v>0</v>
      </c>
      <c r="K13" s="4">
        <f t="shared" si="0"/>
        <v>2053</v>
      </c>
    </row>
    <row r="14" spans="1:11" ht="17.25" customHeight="1">
      <c r="A14" s="5" t="s">
        <v>36</v>
      </c>
      <c r="B14" s="4">
        <v>49288</v>
      </c>
      <c r="C14" s="4">
        <v>280</v>
      </c>
      <c r="D14" s="4">
        <v>21970</v>
      </c>
      <c r="E14" s="4">
        <f>14256-300</f>
        <v>13956</v>
      </c>
      <c r="F14" s="4">
        <f>21970-13956</f>
        <v>8014</v>
      </c>
      <c r="G14" s="4">
        <v>0</v>
      </c>
      <c r="H14" s="4">
        <f t="shared" si="1"/>
        <v>21970</v>
      </c>
      <c r="I14" s="4">
        <v>977062</v>
      </c>
      <c r="J14" s="4">
        <v>17816</v>
      </c>
      <c r="K14" s="4">
        <f t="shared" si="0"/>
        <v>994878</v>
      </c>
    </row>
    <row r="15" spans="1:11" ht="17.25" customHeight="1">
      <c r="A15" s="5" t="s">
        <v>9</v>
      </c>
      <c r="B15" s="4">
        <v>107586</v>
      </c>
      <c r="C15" s="4">
        <v>499</v>
      </c>
      <c r="D15" s="4">
        <v>96238</v>
      </c>
      <c r="E15" s="4">
        <v>9953</v>
      </c>
      <c r="F15" s="4">
        <f>96238-9953</f>
        <v>86285</v>
      </c>
      <c r="G15" s="4">
        <v>0</v>
      </c>
      <c r="H15" s="4">
        <f t="shared" si="1"/>
        <v>96238</v>
      </c>
      <c r="I15" s="4">
        <v>309048</v>
      </c>
      <c r="J15" s="4">
        <v>28779</v>
      </c>
      <c r="K15" s="4">
        <f t="shared" si="0"/>
        <v>337827</v>
      </c>
    </row>
    <row r="16" spans="1:11" ht="17.25" customHeight="1">
      <c r="A16" s="5" t="s">
        <v>37</v>
      </c>
      <c r="B16" s="4">
        <v>705</v>
      </c>
      <c r="C16" s="4">
        <v>0</v>
      </c>
      <c r="D16" s="4">
        <v>882</v>
      </c>
      <c r="E16" s="4">
        <v>31</v>
      </c>
      <c r="F16" s="4">
        <f>882-31</f>
        <v>851</v>
      </c>
      <c r="G16" s="4">
        <v>0</v>
      </c>
      <c r="H16" s="4">
        <f t="shared" si="1"/>
        <v>882</v>
      </c>
      <c r="I16" s="4">
        <v>228260</v>
      </c>
      <c r="J16" s="4">
        <v>0</v>
      </c>
      <c r="K16" s="4">
        <f t="shared" si="0"/>
        <v>228260</v>
      </c>
    </row>
    <row r="17" spans="1:11" ht="17.25" customHeight="1">
      <c r="A17" s="5" t="s">
        <v>8</v>
      </c>
      <c r="B17" s="4">
        <v>8376</v>
      </c>
      <c r="C17" s="4">
        <v>2099</v>
      </c>
      <c r="D17" s="4">
        <v>7477</v>
      </c>
      <c r="E17" s="4">
        <v>2026</v>
      </c>
      <c r="F17" s="4">
        <f>7477-2026-143</f>
        <v>5308</v>
      </c>
      <c r="G17" s="4">
        <v>143</v>
      </c>
      <c r="H17" s="4">
        <f t="shared" si="1"/>
        <v>7477</v>
      </c>
      <c r="I17" s="4">
        <v>40203</v>
      </c>
      <c r="J17" s="4">
        <v>3620</v>
      </c>
      <c r="K17" s="4">
        <f t="shared" si="0"/>
        <v>43823</v>
      </c>
    </row>
    <row r="18" spans="1:11" ht="17.25" customHeight="1">
      <c r="A18" s="5" t="s">
        <v>11</v>
      </c>
      <c r="B18" s="4">
        <v>54827</v>
      </c>
      <c r="C18" s="4">
        <v>0</v>
      </c>
      <c r="D18" s="4">
        <v>59003</v>
      </c>
      <c r="E18" s="4">
        <v>5402</v>
      </c>
      <c r="F18" s="4">
        <f>59003-5402</f>
        <v>53601</v>
      </c>
      <c r="G18" s="4">
        <v>0</v>
      </c>
      <c r="H18" s="4">
        <f t="shared" si="1"/>
        <v>59003</v>
      </c>
      <c r="I18" s="4">
        <v>9556</v>
      </c>
      <c r="J18" s="4">
        <v>120</v>
      </c>
      <c r="K18" s="4">
        <f t="shared" si="0"/>
        <v>9676</v>
      </c>
    </row>
    <row r="19" spans="1:11" ht="17.25" customHeight="1">
      <c r="A19" s="5" t="s">
        <v>38</v>
      </c>
      <c r="B19" s="4">
        <v>2575</v>
      </c>
      <c r="C19" s="4">
        <v>0</v>
      </c>
      <c r="D19" s="4">
        <v>3996</v>
      </c>
      <c r="E19" s="4">
        <v>110</v>
      </c>
      <c r="F19" s="4">
        <f>3996-110</f>
        <v>3886</v>
      </c>
      <c r="G19" s="4">
        <v>0</v>
      </c>
      <c r="H19" s="4">
        <f t="shared" si="1"/>
        <v>3996</v>
      </c>
      <c r="I19" s="4">
        <v>253958</v>
      </c>
      <c r="J19" s="4">
        <v>200</v>
      </c>
      <c r="K19" s="4">
        <f t="shared" si="0"/>
        <v>254158</v>
      </c>
    </row>
    <row r="20" spans="1:11" ht="17.25" customHeight="1">
      <c r="A20" s="5" t="s">
        <v>51</v>
      </c>
      <c r="B20" s="4">
        <v>7422</v>
      </c>
      <c r="C20" s="4">
        <v>0</v>
      </c>
      <c r="D20" s="4">
        <v>3686</v>
      </c>
      <c r="E20" s="4">
        <v>1915</v>
      </c>
      <c r="F20" s="4">
        <f>3686-1915</f>
        <v>1771</v>
      </c>
      <c r="G20" s="4">
        <v>0</v>
      </c>
      <c r="H20" s="4">
        <f t="shared" si="1"/>
        <v>3686</v>
      </c>
      <c r="I20" s="4">
        <v>357419</v>
      </c>
      <c r="J20" s="4">
        <v>0</v>
      </c>
      <c r="K20" s="4">
        <f t="shared" si="0"/>
        <v>357419</v>
      </c>
    </row>
    <row r="21" spans="1:11" ht="17.25" customHeight="1">
      <c r="A21" s="5" t="s">
        <v>7</v>
      </c>
      <c r="B21" s="4">
        <v>36624</v>
      </c>
      <c r="C21" s="4">
        <v>2719</v>
      </c>
      <c r="D21" s="4">
        <v>24467</v>
      </c>
      <c r="E21" s="4">
        <v>8866</v>
      </c>
      <c r="F21" s="4">
        <f>24467-8866-1538</f>
        <v>14063</v>
      </c>
      <c r="G21" s="4">
        <f>630+908</f>
        <v>1538</v>
      </c>
      <c r="H21" s="4">
        <f t="shared" si="1"/>
        <v>24467</v>
      </c>
      <c r="I21" s="4">
        <v>690146</v>
      </c>
      <c r="J21" s="4">
        <v>50933</v>
      </c>
      <c r="K21" s="4">
        <f t="shared" si="0"/>
        <v>741079</v>
      </c>
    </row>
    <row r="22" spans="1:11" ht="17.25" customHeight="1">
      <c r="A22" s="5" t="s">
        <v>4</v>
      </c>
      <c r="B22" s="4">
        <v>90000</v>
      </c>
      <c r="C22" s="4">
        <v>0</v>
      </c>
      <c r="D22" s="4">
        <v>79692</v>
      </c>
      <c r="E22" s="4">
        <v>30053</v>
      </c>
      <c r="F22" s="4">
        <f>79692-30053</f>
        <v>49639</v>
      </c>
      <c r="G22" s="4">
        <v>0</v>
      </c>
      <c r="H22" s="4">
        <f t="shared" si="1"/>
        <v>79692</v>
      </c>
      <c r="I22" s="4">
        <v>1199141</v>
      </c>
      <c r="J22" s="4">
        <v>194819</v>
      </c>
      <c r="K22" s="4">
        <f t="shared" si="0"/>
        <v>1393960</v>
      </c>
    </row>
    <row r="23" spans="1:11" ht="17.25" customHeight="1">
      <c r="A23" s="5" t="s">
        <v>17</v>
      </c>
      <c r="B23" s="4">
        <v>46766</v>
      </c>
      <c r="C23" s="4">
        <v>1700</v>
      </c>
      <c r="D23" s="4">
        <v>41680</v>
      </c>
      <c r="E23" s="4">
        <v>4824</v>
      </c>
      <c r="F23" s="4">
        <f>41680-4824</f>
        <v>36856</v>
      </c>
      <c r="G23" s="4">
        <v>0</v>
      </c>
      <c r="H23" s="4">
        <f t="shared" si="1"/>
        <v>41680</v>
      </c>
      <c r="I23" s="4">
        <v>100797</v>
      </c>
      <c r="J23" s="4">
        <v>10731</v>
      </c>
      <c r="K23" s="4">
        <f t="shared" si="0"/>
        <v>111528</v>
      </c>
    </row>
    <row r="24" spans="1:11" ht="17.25" customHeight="1">
      <c r="A24" s="5" t="s">
        <v>39</v>
      </c>
      <c r="B24" s="4">
        <v>1986</v>
      </c>
      <c r="C24" s="4">
        <v>200</v>
      </c>
      <c r="D24" s="4">
        <v>1515</v>
      </c>
      <c r="E24" s="4">
        <f>250+40</f>
        <v>290</v>
      </c>
      <c r="F24" s="4">
        <f>1515-290-65</f>
        <v>1160</v>
      </c>
      <c r="G24" s="4">
        <v>65</v>
      </c>
      <c r="H24" s="4">
        <f t="shared" si="1"/>
        <v>1515</v>
      </c>
      <c r="I24" s="4">
        <v>112589</v>
      </c>
      <c r="J24" s="4">
        <v>5123</v>
      </c>
      <c r="K24" s="4">
        <f t="shared" si="0"/>
        <v>117712</v>
      </c>
    </row>
    <row r="25" spans="1:11" ht="17.25" customHeight="1">
      <c r="A25" s="5" t="s">
        <v>40</v>
      </c>
      <c r="B25" s="4">
        <v>435</v>
      </c>
      <c r="C25" s="4">
        <v>0</v>
      </c>
      <c r="D25" s="4">
        <v>458</v>
      </c>
      <c r="E25" s="4">
        <v>22</v>
      </c>
      <c r="F25" s="4">
        <f>458-22</f>
        <v>436</v>
      </c>
      <c r="G25" s="4">
        <v>0</v>
      </c>
      <c r="H25" s="4">
        <f t="shared" si="1"/>
        <v>458</v>
      </c>
      <c r="I25" s="4">
        <v>122376</v>
      </c>
      <c r="J25" s="4">
        <v>475</v>
      </c>
      <c r="K25" s="4">
        <f t="shared" si="0"/>
        <v>122851</v>
      </c>
    </row>
    <row r="26" spans="1:11" ht="17.25" customHeight="1">
      <c r="A26" s="5" t="s">
        <v>10</v>
      </c>
      <c r="B26" s="4">
        <v>40195</v>
      </c>
      <c r="C26" s="4">
        <v>3860</v>
      </c>
      <c r="D26" s="4">
        <v>51326</v>
      </c>
      <c r="E26" s="4">
        <v>3991</v>
      </c>
      <c r="F26" s="4">
        <f>51326-3991</f>
        <v>47335</v>
      </c>
      <c r="G26" s="4">
        <v>0</v>
      </c>
      <c r="H26" s="4">
        <f t="shared" si="1"/>
        <v>51326</v>
      </c>
      <c r="I26" s="4">
        <v>158539</v>
      </c>
      <c r="J26" s="4">
        <v>46726</v>
      </c>
      <c r="K26" s="4">
        <f t="shared" si="0"/>
        <v>205265</v>
      </c>
    </row>
    <row r="27" spans="1:11" ht="17.25" customHeight="1">
      <c r="A27" s="5" t="s">
        <v>28</v>
      </c>
      <c r="B27" s="4">
        <v>711</v>
      </c>
      <c r="C27" s="4">
        <v>1125</v>
      </c>
      <c r="D27" s="4">
        <v>411</v>
      </c>
      <c r="E27" s="4">
        <v>15</v>
      </c>
      <c r="F27" s="4">
        <f>411-15-25</f>
        <v>371</v>
      </c>
      <c r="G27" s="4">
        <v>25</v>
      </c>
      <c r="H27" s="4">
        <f t="shared" si="1"/>
        <v>411</v>
      </c>
      <c r="I27" s="4">
        <v>171464</v>
      </c>
      <c r="J27" s="4">
        <v>551</v>
      </c>
      <c r="K27" s="4">
        <f t="shared" si="0"/>
        <v>172015</v>
      </c>
    </row>
    <row r="28" spans="1:11" ht="17.25" customHeight="1">
      <c r="A28" s="5" t="s">
        <v>5</v>
      </c>
      <c r="B28" s="4">
        <v>506</v>
      </c>
      <c r="C28" s="4">
        <v>284</v>
      </c>
      <c r="D28" s="4">
        <v>255</v>
      </c>
      <c r="E28" s="4">
        <v>0</v>
      </c>
      <c r="F28" s="4">
        <f>255-198</f>
        <v>57</v>
      </c>
      <c r="G28" s="4">
        <v>198</v>
      </c>
      <c r="H28" s="4">
        <f t="shared" si="1"/>
        <v>255</v>
      </c>
      <c r="I28" s="4">
        <v>44090</v>
      </c>
      <c r="J28" s="4">
        <v>7877</v>
      </c>
      <c r="K28" s="4">
        <f t="shared" si="0"/>
        <v>51967</v>
      </c>
    </row>
    <row r="29" spans="1:11" ht="17.25" customHeight="1">
      <c r="A29" s="5" t="s">
        <v>41</v>
      </c>
      <c r="B29" s="4">
        <v>831</v>
      </c>
      <c r="C29" s="4">
        <v>70</v>
      </c>
      <c r="D29" s="4">
        <v>141</v>
      </c>
      <c r="E29" s="4">
        <v>0</v>
      </c>
      <c r="F29" s="4">
        <v>141</v>
      </c>
      <c r="G29" s="4">
        <v>0</v>
      </c>
      <c r="H29" s="4">
        <f t="shared" si="1"/>
        <v>141</v>
      </c>
      <c r="I29" s="4">
        <v>89219</v>
      </c>
      <c r="J29" s="4">
        <v>1040</v>
      </c>
      <c r="K29" s="4">
        <f t="shared" si="0"/>
        <v>90259</v>
      </c>
    </row>
    <row r="30" spans="1:11" ht="17.25" customHeight="1">
      <c r="A30" s="5" t="s">
        <v>42</v>
      </c>
      <c r="B30" s="4">
        <v>2890</v>
      </c>
      <c r="C30" s="4">
        <v>350</v>
      </c>
      <c r="D30" s="4">
        <v>1737</v>
      </c>
      <c r="E30" s="4">
        <v>300</v>
      </c>
      <c r="F30" s="4">
        <f>1737-300</f>
        <v>1437</v>
      </c>
      <c r="G30" s="4">
        <v>0</v>
      </c>
      <c r="H30" s="4">
        <f t="shared" si="1"/>
        <v>1737</v>
      </c>
      <c r="I30" s="4">
        <v>946552</v>
      </c>
      <c r="J30" s="4">
        <v>25530</v>
      </c>
      <c r="K30" s="4">
        <f t="shared" si="0"/>
        <v>972082</v>
      </c>
    </row>
    <row r="31" spans="1:11" ht="17.25" customHeight="1">
      <c r="A31" s="5" t="s">
        <v>43</v>
      </c>
      <c r="B31" s="4">
        <v>840</v>
      </c>
      <c r="C31" s="4">
        <v>0</v>
      </c>
      <c r="D31" s="4">
        <v>420</v>
      </c>
      <c r="E31" s="4">
        <v>120</v>
      </c>
      <c r="F31" s="4">
        <f>420-120</f>
        <v>300</v>
      </c>
      <c r="G31" s="4">
        <v>0</v>
      </c>
      <c r="H31" s="4">
        <f t="shared" si="1"/>
        <v>420</v>
      </c>
      <c r="I31" s="4">
        <v>202148</v>
      </c>
      <c r="J31" s="4">
        <v>0</v>
      </c>
      <c r="K31" s="4">
        <f t="shared" si="0"/>
        <v>202148</v>
      </c>
    </row>
    <row r="32" spans="1:11" ht="17.25" customHeight="1">
      <c r="A32" s="5" t="s">
        <v>15</v>
      </c>
      <c r="B32" s="4">
        <v>849</v>
      </c>
      <c r="C32" s="4">
        <v>6289</v>
      </c>
      <c r="D32" s="4">
        <v>3716</v>
      </c>
      <c r="E32" s="4">
        <v>0</v>
      </c>
      <c r="F32" s="4">
        <v>0</v>
      </c>
      <c r="G32" s="4">
        <v>3716</v>
      </c>
      <c r="H32" s="4">
        <f t="shared" si="1"/>
        <v>3716</v>
      </c>
      <c r="I32" s="4">
        <v>314877</v>
      </c>
      <c r="J32" s="4">
        <v>44111</v>
      </c>
      <c r="K32" s="4">
        <f t="shared" si="0"/>
        <v>358988</v>
      </c>
    </row>
    <row r="33" spans="1:11" ht="17.25" customHeight="1">
      <c r="A33" s="5" t="s">
        <v>14</v>
      </c>
      <c r="B33" s="4">
        <v>936</v>
      </c>
      <c r="C33" s="4">
        <v>4391</v>
      </c>
      <c r="D33" s="4">
        <v>4692</v>
      </c>
      <c r="E33" s="4">
        <v>0</v>
      </c>
      <c r="F33" s="4">
        <v>0</v>
      </c>
      <c r="G33" s="4">
        <v>4692</v>
      </c>
      <c r="H33" s="4">
        <f t="shared" si="1"/>
        <v>4692</v>
      </c>
      <c r="I33" s="4">
        <v>342200</v>
      </c>
      <c r="J33" s="4">
        <v>11613</v>
      </c>
      <c r="K33" s="4">
        <f t="shared" si="0"/>
        <v>353813</v>
      </c>
    </row>
    <row r="34" spans="1:11" ht="17.25" customHeight="1">
      <c r="A34" s="5" t="s">
        <v>44</v>
      </c>
      <c r="B34" s="4">
        <v>29119</v>
      </c>
      <c r="C34" s="4">
        <v>0</v>
      </c>
      <c r="D34" s="4">
        <v>31968</v>
      </c>
      <c r="E34" s="4">
        <v>2629</v>
      </c>
      <c r="F34" s="4">
        <f>31968-2629</f>
        <v>29339</v>
      </c>
      <c r="G34" s="4">
        <v>0</v>
      </c>
      <c r="H34" s="4">
        <f t="shared" si="1"/>
        <v>31968</v>
      </c>
      <c r="I34" s="4">
        <v>79849</v>
      </c>
      <c r="J34" s="4">
        <v>25</v>
      </c>
      <c r="K34" s="4">
        <f t="shared" si="0"/>
        <v>79874</v>
      </c>
    </row>
    <row r="35" spans="1:11" ht="17.25" customHeight="1">
      <c r="A35" s="5" t="s">
        <v>29</v>
      </c>
      <c r="B35" s="4">
        <v>35000</v>
      </c>
      <c r="C35" s="4">
        <v>0</v>
      </c>
      <c r="D35" s="4">
        <v>31688</v>
      </c>
      <c r="E35" s="4">
        <v>3070</v>
      </c>
      <c r="F35" s="4">
        <f>31688-3070</f>
        <v>28618</v>
      </c>
      <c r="G35" s="4">
        <v>0</v>
      </c>
      <c r="H35" s="4">
        <f t="shared" si="1"/>
        <v>31688</v>
      </c>
      <c r="I35" s="4">
        <v>121142</v>
      </c>
      <c r="J35" s="4">
        <v>58</v>
      </c>
      <c r="K35" s="4">
        <f t="shared" si="0"/>
        <v>121200</v>
      </c>
    </row>
    <row r="36" spans="1:11" ht="17.25" customHeight="1">
      <c r="A36" s="5" t="s">
        <v>45</v>
      </c>
      <c r="B36" s="4">
        <v>877</v>
      </c>
      <c r="C36" s="4">
        <v>55</v>
      </c>
      <c r="D36" s="4">
        <v>621</v>
      </c>
      <c r="E36" s="4">
        <v>10</v>
      </c>
      <c r="F36" s="4">
        <f>621-35</f>
        <v>586</v>
      </c>
      <c r="G36" s="4">
        <v>25</v>
      </c>
      <c r="H36" s="4">
        <f t="shared" si="1"/>
        <v>621</v>
      </c>
      <c r="I36" s="4">
        <v>98487</v>
      </c>
      <c r="J36" s="4">
        <v>0</v>
      </c>
      <c r="K36" s="4">
        <f t="shared" si="0"/>
        <v>98487</v>
      </c>
    </row>
    <row r="37" spans="1:11" ht="17.25" customHeight="1">
      <c r="A37" s="5" t="s">
        <v>46</v>
      </c>
      <c r="B37" s="4">
        <v>930</v>
      </c>
      <c r="C37" s="4">
        <v>0</v>
      </c>
      <c r="D37" s="4">
        <v>271</v>
      </c>
      <c r="E37" s="4">
        <v>160</v>
      </c>
      <c r="F37" s="4">
        <f>271-160</f>
        <v>111</v>
      </c>
      <c r="G37" s="4">
        <v>0</v>
      </c>
      <c r="H37" s="4">
        <f t="shared" si="1"/>
        <v>271</v>
      </c>
      <c r="I37" s="4">
        <v>127420</v>
      </c>
      <c r="J37" s="4">
        <v>3450</v>
      </c>
      <c r="K37" s="4">
        <f t="shared" si="0"/>
        <v>130870</v>
      </c>
    </row>
    <row r="38" spans="1:11" ht="17.25" customHeight="1">
      <c r="A38" s="5" t="s">
        <v>47</v>
      </c>
      <c r="B38" s="4">
        <v>4195</v>
      </c>
      <c r="C38" s="4">
        <v>901</v>
      </c>
      <c r="D38" s="4">
        <v>1986</v>
      </c>
      <c r="E38" s="4">
        <v>200</v>
      </c>
      <c r="F38" s="4">
        <f>1986-225</f>
        <v>1761</v>
      </c>
      <c r="G38" s="4">
        <v>25</v>
      </c>
      <c r="H38" s="4">
        <f t="shared" si="1"/>
        <v>1986</v>
      </c>
      <c r="I38" s="4">
        <v>257062</v>
      </c>
      <c r="J38" s="4">
        <v>28706</v>
      </c>
      <c r="K38" s="4">
        <f t="shared" si="0"/>
        <v>285768</v>
      </c>
    </row>
    <row r="39" spans="1:11" ht="17.25" customHeight="1">
      <c r="A39" s="5" t="s">
        <v>48</v>
      </c>
      <c r="B39" s="4">
        <v>1370</v>
      </c>
      <c r="C39" s="4">
        <v>217</v>
      </c>
      <c r="D39" s="4">
        <v>1051</v>
      </c>
      <c r="E39" s="4">
        <v>150</v>
      </c>
      <c r="F39" s="4">
        <f>1051-150-80</f>
        <v>821</v>
      </c>
      <c r="G39" s="4">
        <v>80</v>
      </c>
      <c r="H39" s="4">
        <f t="shared" si="1"/>
        <v>1051</v>
      </c>
      <c r="I39" s="4">
        <v>169725</v>
      </c>
      <c r="J39" s="4">
        <v>600</v>
      </c>
      <c r="K39" s="4">
        <f t="shared" si="0"/>
        <v>170325</v>
      </c>
    </row>
    <row r="40" spans="1:11" ht="17.25" customHeight="1">
      <c r="A40" s="5" t="s">
        <v>49</v>
      </c>
      <c r="B40" s="4">
        <v>5</v>
      </c>
      <c r="C40" s="4">
        <v>1000</v>
      </c>
      <c r="D40" s="4">
        <v>673</v>
      </c>
      <c r="E40" s="4">
        <v>0</v>
      </c>
      <c r="F40" s="4">
        <f>673-493</f>
        <v>180</v>
      </c>
      <c r="G40" s="4">
        <v>493</v>
      </c>
      <c r="H40" s="4">
        <f t="shared" si="1"/>
        <v>673</v>
      </c>
      <c r="I40" s="4">
        <v>261325</v>
      </c>
      <c r="J40" s="4">
        <v>465</v>
      </c>
      <c r="K40" s="4">
        <f t="shared" si="0"/>
        <v>261790</v>
      </c>
    </row>
    <row r="41" spans="1:11" ht="17.25" customHeight="1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3"/>
      <c r="B42" s="1"/>
      <c r="C42" s="1"/>
      <c r="D42" s="1"/>
      <c r="E42" s="1"/>
      <c r="F42" s="1"/>
      <c r="G42" s="1"/>
      <c r="H42" s="1"/>
      <c r="I42" s="1"/>
      <c r="J42" s="1"/>
    </row>
    <row r="43" spans="1:11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68" spans="11:11">
      <c r="K68" s="2"/>
    </row>
  </sheetData>
  <mergeCells count="9">
    <mergeCell ref="E5:H5"/>
    <mergeCell ref="A2:K2"/>
    <mergeCell ref="A1:K1"/>
    <mergeCell ref="A3:K3"/>
    <mergeCell ref="A4:K4"/>
    <mergeCell ref="A5:A6"/>
    <mergeCell ref="B5:C5"/>
    <mergeCell ref="I5:K5"/>
    <mergeCell ref="D5:D6"/>
  </mergeCells>
  <printOptions horizontalCentered="1"/>
  <pageMargins left="0" right="0" top="0.35433070866141736" bottom="0.15748031496062992" header="0.31496062992125984" footer="0"/>
  <pageSetup paperSize="124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31" workbookViewId="0">
      <selection activeCell="I41" sqref="I41"/>
    </sheetView>
  </sheetViews>
  <sheetFormatPr baseColWidth="10" defaultRowHeight="15"/>
  <cols>
    <col min="1" max="1" width="24.7109375" customWidth="1"/>
    <col min="2" max="2" width="14.28515625" customWidth="1"/>
    <col min="3" max="3" width="15" customWidth="1"/>
    <col min="4" max="4" width="12.7109375" customWidth="1"/>
    <col min="5" max="5" width="14.5703125" customWidth="1"/>
    <col min="6" max="6" width="13" customWidth="1"/>
  </cols>
  <sheetData>
    <row r="1" spans="1:11" ht="18.75">
      <c r="A1" s="29" t="s">
        <v>23</v>
      </c>
      <c r="B1" s="29"/>
      <c r="C1" s="29"/>
      <c r="D1" s="29"/>
      <c r="E1" s="29"/>
      <c r="F1" s="29"/>
      <c r="G1" s="25"/>
      <c r="H1" s="25"/>
      <c r="I1" s="25"/>
      <c r="J1" s="25"/>
      <c r="K1" s="25"/>
    </row>
    <row r="2" spans="1:11" ht="15" customHeight="1">
      <c r="A2" s="21" t="s">
        <v>64</v>
      </c>
      <c r="B2" s="21"/>
      <c r="C2" s="21"/>
      <c r="D2" s="21"/>
      <c r="E2" s="21"/>
      <c r="F2" s="21"/>
      <c r="G2" s="26"/>
      <c r="H2" s="26"/>
      <c r="I2" s="26"/>
      <c r="J2" s="26"/>
      <c r="K2" s="26"/>
    </row>
    <row r="3" spans="1:11" ht="15" customHeight="1">
      <c r="A3" s="32" t="s">
        <v>66</v>
      </c>
      <c r="B3" s="32"/>
      <c r="C3" s="32"/>
      <c r="D3" s="32"/>
      <c r="E3" s="32"/>
      <c r="F3" s="32"/>
      <c r="G3" s="27"/>
      <c r="H3" s="27"/>
      <c r="I3" s="27"/>
      <c r="J3" s="27"/>
      <c r="K3" s="27"/>
    </row>
    <row r="4" spans="1:11" ht="15" customHeight="1">
      <c r="A4" s="33" t="s">
        <v>65</v>
      </c>
      <c r="B4" s="33"/>
      <c r="C4" s="33"/>
      <c r="D4" s="33"/>
      <c r="E4" s="33"/>
      <c r="F4" s="33"/>
      <c r="G4" s="31"/>
      <c r="H4" s="28"/>
      <c r="I4" s="28"/>
      <c r="J4" s="28"/>
      <c r="K4" s="28"/>
    </row>
    <row r="5" spans="1:11" s="30" customFormat="1" ht="15" customHeight="1">
      <c r="A5" s="34" t="s">
        <v>52</v>
      </c>
      <c r="B5" s="34"/>
      <c r="C5" s="34"/>
      <c r="D5" s="34"/>
      <c r="E5" s="34"/>
      <c r="F5" s="34"/>
      <c r="G5" s="28"/>
    </row>
    <row r="6" spans="1:11" s="24" customFormat="1" ht="25.5">
      <c r="A6" s="47" t="s">
        <v>53</v>
      </c>
      <c r="B6" s="47" t="s">
        <v>54</v>
      </c>
      <c r="C6" s="47" t="s">
        <v>55</v>
      </c>
      <c r="D6" s="47" t="s">
        <v>56</v>
      </c>
      <c r="E6" s="47" t="s">
        <v>57</v>
      </c>
      <c r="F6" s="48" t="s">
        <v>58</v>
      </c>
      <c r="G6" s="30"/>
    </row>
    <row r="7" spans="1:11" s="24" customFormat="1">
      <c r="A7" s="44" t="s">
        <v>30</v>
      </c>
      <c r="B7" s="45">
        <v>23980</v>
      </c>
      <c r="C7" s="45">
        <v>53</v>
      </c>
      <c r="D7" s="45">
        <v>1536</v>
      </c>
      <c r="E7" s="45">
        <v>245</v>
      </c>
      <c r="F7" s="46">
        <v>25814</v>
      </c>
    </row>
    <row r="8" spans="1:11" s="24" customFormat="1">
      <c r="A8" s="35" t="s">
        <v>16</v>
      </c>
      <c r="B8" s="36">
        <v>91313</v>
      </c>
      <c r="C8" s="36">
        <v>178</v>
      </c>
      <c r="D8" s="36">
        <v>3577</v>
      </c>
      <c r="E8" s="36">
        <v>2148</v>
      </c>
      <c r="F8" s="37">
        <v>97216</v>
      </c>
    </row>
    <row r="9" spans="1:11" s="24" customFormat="1">
      <c r="A9" s="35" t="s">
        <v>31</v>
      </c>
      <c r="B9" s="36">
        <v>7055</v>
      </c>
      <c r="C9" s="36">
        <v>34</v>
      </c>
      <c r="D9" s="36">
        <v>330</v>
      </c>
      <c r="E9" s="36">
        <v>414</v>
      </c>
      <c r="F9" s="37">
        <v>7833</v>
      </c>
    </row>
    <row r="10" spans="1:11" s="24" customFormat="1">
      <c r="A10" s="38" t="s">
        <v>59</v>
      </c>
      <c r="B10" s="36">
        <v>1641</v>
      </c>
      <c r="C10" s="36">
        <v>0</v>
      </c>
      <c r="D10" s="36">
        <v>0</v>
      </c>
      <c r="E10" s="36">
        <v>0</v>
      </c>
      <c r="F10" s="37">
        <v>1641</v>
      </c>
    </row>
    <row r="11" spans="1:11" s="24" customFormat="1">
      <c r="A11" s="35" t="s">
        <v>33</v>
      </c>
      <c r="B11" s="36">
        <v>19500</v>
      </c>
      <c r="C11" s="36">
        <v>37</v>
      </c>
      <c r="D11" s="36">
        <v>801</v>
      </c>
      <c r="E11" s="36">
        <v>253</v>
      </c>
      <c r="F11" s="37">
        <v>20591</v>
      </c>
    </row>
    <row r="12" spans="1:11" s="24" customFormat="1">
      <c r="A12" s="35" t="s">
        <v>12</v>
      </c>
      <c r="B12" s="36">
        <v>10642</v>
      </c>
      <c r="C12" s="36">
        <v>21</v>
      </c>
      <c r="D12" s="36">
        <v>494</v>
      </c>
      <c r="E12" s="36">
        <v>1164</v>
      </c>
      <c r="F12" s="37">
        <v>12321</v>
      </c>
    </row>
    <row r="13" spans="1:11" s="24" customFormat="1">
      <c r="A13" s="35" t="s">
        <v>13</v>
      </c>
      <c r="B13" s="36">
        <v>1720</v>
      </c>
      <c r="C13" s="36">
        <v>16</v>
      </c>
      <c r="D13" s="36">
        <v>98</v>
      </c>
      <c r="E13" s="36">
        <v>329</v>
      </c>
      <c r="F13" s="37">
        <v>2163</v>
      </c>
    </row>
    <row r="14" spans="1:11" s="24" customFormat="1">
      <c r="A14" s="35" t="s">
        <v>36</v>
      </c>
      <c r="B14" s="36">
        <v>5145</v>
      </c>
      <c r="C14" s="36">
        <v>0</v>
      </c>
      <c r="D14" s="36">
        <v>86</v>
      </c>
      <c r="E14" s="36">
        <v>35</v>
      </c>
      <c r="F14" s="37">
        <v>5266</v>
      </c>
    </row>
    <row r="15" spans="1:11" s="24" customFormat="1">
      <c r="A15" s="35" t="s">
        <v>9</v>
      </c>
      <c r="B15" s="36">
        <v>39357</v>
      </c>
      <c r="C15" s="36">
        <v>186</v>
      </c>
      <c r="D15" s="36">
        <v>1681</v>
      </c>
      <c r="E15" s="36">
        <v>1852</v>
      </c>
      <c r="F15" s="37">
        <v>43076</v>
      </c>
    </row>
    <row r="16" spans="1:11" s="24" customFormat="1">
      <c r="A16" s="35" t="s">
        <v>37</v>
      </c>
      <c r="B16" s="36">
        <v>40048</v>
      </c>
      <c r="C16" s="36">
        <v>227</v>
      </c>
      <c r="D16" s="36">
        <v>1752</v>
      </c>
      <c r="E16" s="36">
        <v>201</v>
      </c>
      <c r="F16" s="37">
        <v>42228</v>
      </c>
    </row>
    <row r="17" spans="1:6" s="24" customFormat="1">
      <c r="A17" s="35" t="s">
        <v>8</v>
      </c>
      <c r="B17" s="36">
        <v>5081</v>
      </c>
      <c r="C17" s="36">
        <v>5</v>
      </c>
      <c r="D17" s="36">
        <v>222</v>
      </c>
      <c r="E17" s="36">
        <v>133</v>
      </c>
      <c r="F17" s="37">
        <v>5541</v>
      </c>
    </row>
    <row r="18" spans="1:6" s="24" customFormat="1">
      <c r="A18" s="35" t="s">
        <v>11</v>
      </c>
      <c r="B18" s="36">
        <v>13134</v>
      </c>
      <c r="C18" s="36">
        <v>132</v>
      </c>
      <c r="D18" s="36">
        <v>1020</v>
      </c>
      <c r="E18" s="36">
        <v>2747</v>
      </c>
      <c r="F18" s="37">
        <v>17033</v>
      </c>
    </row>
    <row r="19" spans="1:6" s="24" customFormat="1">
      <c r="A19" s="35" t="s">
        <v>38</v>
      </c>
      <c r="B19" s="36">
        <v>34200</v>
      </c>
      <c r="C19" s="36">
        <v>24</v>
      </c>
      <c r="D19" s="36">
        <v>1768</v>
      </c>
      <c r="E19" s="36">
        <v>458</v>
      </c>
      <c r="F19" s="37">
        <v>36450</v>
      </c>
    </row>
    <row r="20" spans="1:6" s="24" customFormat="1">
      <c r="A20" s="35" t="s">
        <v>7</v>
      </c>
      <c r="B20" s="36">
        <v>23546</v>
      </c>
      <c r="C20" s="36">
        <v>29</v>
      </c>
      <c r="D20" s="36">
        <v>993</v>
      </c>
      <c r="E20" s="36">
        <v>4987</v>
      </c>
      <c r="F20" s="37">
        <v>29555</v>
      </c>
    </row>
    <row r="21" spans="1:6" s="24" customFormat="1">
      <c r="A21" s="35" t="s">
        <v>4</v>
      </c>
      <c r="B21" s="36">
        <v>16213</v>
      </c>
      <c r="C21" s="36">
        <v>1576</v>
      </c>
      <c r="D21" s="36">
        <v>925</v>
      </c>
      <c r="E21" s="36">
        <v>5366</v>
      </c>
      <c r="F21" s="37">
        <v>24080</v>
      </c>
    </row>
    <row r="22" spans="1:6" s="24" customFormat="1">
      <c r="A22" s="35" t="s">
        <v>17</v>
      </c>
      <c r="B22" s="36">
        <v>14745</v>
      </c>
      <c r="C22" s="36">
        <v>28</v>
      </c>
      <c r="D22" s="36">
        <v>908</v>
      </c>
      <c r="E22" s="36">
        <v>5388</v>
      </c>
      <c r="F22" s="37">
        <v>21069</v>
      </c>
    </row>
    <row r="23" spans="1:6" s="24" customFormat="1">
      <c r="A23" s="35" t="s">
        <v>39</v>
      </c>
      <c r="B23" s="36">
        <v>22091</v>
      </c>
      <c r="C23" s="36">
        <v>92</v>
      </c>
      <c r="D23" s="36">
        <v>1073</v>
      </c>
      <c r="E23" s="36">
        <v>369</v>
      </c>
      <c r="F23" s="37">
        <v>23625</v>
      </c>
    </row>
    <row r="24" spans="1:6" s="24" customFormat="1">
      <c r="A24" s="35" t="s">
        <v>40</v>
      </c>
      <c r="B24" s="36">
        <v>8550</v>
      </c>
      <c r="C24" s="36">
        <v>0</v>
      </c>
      <c r="D24" s="36">
        <v>482</v>
      </c>
      <c r="E24" s="36">
        <v>150</v>
      </c>
      <c r="F24" s="37">
        <v>9182</v>
      </c>
    </row>
    <row r="25" spans="1:6" s="24" customFormat="1">
      <c r="A25" s="35" t="s">
        <v>10</v>
      </c>
      <c r="B25" s="36">
        <v>32010</v>
      </c>
      <c r="C25" s="36">
        <v>51</v>
      </c>
      <c r="D25" s="36">
        <v>1730</v>
      </c>
      <c r="E25" s="36">
        <v>4362</v>
      </c>
      <c r="F25" s="37">
        <v>38153</v>
      </c>
    </row>
    <row r="26" spans="1:6" s="24" customFormat="1">
      <c r="A26" s="35" t="s">
        <v>28</v>
      </c>
      <c r="B26" s="36">
        <v>21589</v>
      </c>
      <c r="C26" s="36">
        <v>242</v>
      </c>
      <c r="D26" s="36">
        <v>759</v>
      </c>
      <c r="E26" s="36">
        <v>602</v>
      </c>
      <c r="F26" s="37">
        <v>23192</v>
      </c>
    </row>
    <row r="27" spans="1:6" s="24" customFormat="1">
      <c r="A27" s="35" t="s">
        <v>5</v>
      </c>
      <c r="B27" s="36">
        <v>156</v>
      </c>
      <c r="C27" s="36">
        <v>0</v>
      </c>
      <c r="D27" s="36">
        <v>18</v>
      </c>
      <c r="E27" s="36">
        <v>0</v>
      </c>
      <c r="F27" s="37">
        <v>174</v>
      </c>
    </row>
    <row r="28" spans="1:6" s="24" customFormat="1">
      <c r="A28" s="35" t="s">
        <v>41</v>
      </c>
      <c r="B28" s="36">
        <v>4038</v>
      </c>
      <c r="C28" s="36">
        <v>5</v>
      </c>
      <c r="D28" s="36">
        <v>138</v>
      </c>
      <c r="E28" s="36">
        <v>192</v>
      </c>
      <c r="F28" s="37">
        <v>4373</v>
      </c>
    </row>
    <row r="29" spans="1:6" s="24" customFormat="1">
      <c r="A29" s="35" t="s">
        <v>42</v>
      </c>
      <c r="B29" s="36">
        <v>4854</v>
      </c>
      <c r="C29" s="36">
        <v>0</v>
      </c>
      <c r="D29" s="36">
        <v>130</v>
      </c>
      <c r="E29" s="36">
        <v>0</v>
      </c>
      <c r="F29" s="37">
        <v>4984</v>
      </c>
    </row>
    <row r="30" spans="1:6" s="24" customFormat="1">
      <c r="A30" s="35" t="s">
        <v>43</v>
      </c>
      <c r="B30" s="36">
        <v>768</v>
      </c>
      <c r="C30" s="36">
        <v>0</v>
      </c>
      <c r="D30" s="36">
        <v>23</v>
      </c>
      <c r="E30" s="36">
        <v>0</v>
      </c>
      <c r="F30" s="37">
        <v>791</v>
      </c>
    </row>
    <row r="31" spans="1:6" s="24" customFormat="1">
      <c r="A31" s="35" t="s">
        <v>15</v>
      </c>
      <c r="B31" s="36">
        <v>36679</v>
      </c>
      <c r="C31" s="36">
        <v>61</v>
      </c>
      <c r="D31" s="36">
        <v>737</v>
      </c>
      <c r="E31" s="36">
        <v>440</v>
      </c>
      <c r="F31" s="37">
        <v>37917</v>
      </c>
    </row>
    <row r="32" spans="1:6" s="24" customFormat="1">
      <c r="A32" s="35" t="s">
        <v>14</v>
      </c>
      <c r="B32" s="36">
        <v>17216</v>
      </c>
      <c r="C32" s="36">
        <v>7</v>
      </c>
      <c r="D32" s="36">
        <v>819</v>
      </c>
      <c r="E32" s="36">
        <v>171</v>
      </c>
      <c r="F32" s="37">
        <v>18213</v>
      </c>
    </row>
    <row r="33" spans="1:7" s="24" customFormat="1" ht="25.5">
      <c r="A33" s="39" t="s">
        <v>60</v>
      </c>
      <c r="B33" s="36">
        <v>10231</v>
      </c>
      <c r="C33" s="36">
        <v>222</v>
      </c>
      <c r="D33" s="36">
        <v>449</v>
      </c>
      <c r="E33" s="36">
        <v>3496</v>
      </c>
      <c r="F33" s="40">
        <v>14398</v>
      </c>
    </row>
    <row r="34" spans="1:7" s="24" customFormat="1">
      <c r="A34" s="39" t="s">
        <v>61</v>
      </c>
      <c r="B34" s="36">
        <v>1905</v>
      </c>
      <c r="C34" s="36">
        <v>0</v>
      </c>
      <c r="D34" s="36">
        <v>0</v>
      </c>
      <c r="E34" s="36">
        <v>5100</v>
      </c>
      <c r="F34" s="37">
        <v>7005</v>
      </c>
    </row>
    <row r="35" spans="1:7" s="24" customFormat="1">
      <c r="A35" s="35" t="s">
        <v>45</v>
      </c>
      <c r="B35" s="36">
        <v>12713</v>
      </c>
      <c r="C35" s="36">
        <v>2</v>
      </c>
      <c r="D35" s="36">
        <v>342</v>
      </c>
      <c r="E35" s="36">
        <v>0</v>
      </c>
      <c r="F35" s="37">
        <v>24330</v>
      </c>
    </row>
    <row r="36" spans="1:7" s="24" customFormat="1">
      <c r="A36" s="35" t="s">
        <v>62</v>
      </c>
      <c r="B36" s="36">
        <v>5098</v>
      </c>
      <c r="C36" s="36">
        <v>0</v>
      </c>
      <c r="D36" s="36">
        <v>207</v>
      </c>
      <c r="E36" s="36">
        <v>42</v>
      </c>
      <c r="F36" s="37">
        <v>5347</v>
      </c>
    </row>
    <row r="37" spans="1:7" s="24" customFormat="1">
      <c r="A37" s="35" t="s">
        <v>47</v>
      </c>
      <c r="B37" s="36">
        <v>10601</v>
      </c>
      <c r="C37" s="36">
        <v>223</v>
      </c>
      <c r="D37" s="36">
        <v>377</v>
      </c>
      <c r="E37" s="36">
        <v>434</v>
      </c>
      <c r="F37" s="37">
        <v>11635</v>
      </c>
    </row>
    <row r="38" spans="1:7" s="24" customFormat="1">
      <c r="A38" s="35" t="s">
        <v>48</v>
      </c>
      <c r="B38" s="36">
        <v>10036</v>
      </c>
      <c r="C38" s="36">
        <v>26</v>
      </c>
      <c r="D38" s="36">
        <v>261</v>
      </c>
      <c r="E38" s="36">
        <v>6</v>
      </c>
      <c r="F38" s="37">
        <v>10329</v>
      </c>
    </row>
    <row r="39" spans="1:7" s="24" customFormat="1">
      <c r="A39" s="35" t="s">
        <v>6</v>
      </c>
      <c r="B39" s="36">
        <v>1530</v>
      </c>
      <c r="C39" s="36">
        <v>0</v>
      </c>
      <c r="D39" s="36">
        <v>189</v>
      </c>
      <c r="E39" s="36">
        <v>0</v>
      </c>
      <c r="F39" s="37">
        <v>1719</v>
      </c>
    </row>
    <row r="40" spans="1:7">
      <c r="A40" s="41" t="s">
        <v>63</v>
      </c>
      <c r="B40" s="42">
        <v>5992</v>
      </c>
      <c r="C40" s="42">
        <v>221</v>
      </c>
      <c r="D40" s="42">
        <v>364</v>
      </c>
      <c r="E40" s="42">
        <v>729</v>
      </c>
      <c r="F40" s="43">
        <v>7306</v>
      </c>
      <c r="G40" s="24"/>
    </row>
    <row r="41" spans="1:7" ht="21" customHeight="1">
      <c r="A41" s="49" t="s">
        <v>67</v>
      </c>
      <c r="F41" s="24"/>
    </row>
  </sheetData>
  <mergeCells count="4">
    <mergeCell ref="A5:F5"/>
    <mergeCell ref="A4:F4"/>
    <mergeCell ref="A2:F2"/>
    <mergeCell ref="A3:F3"/>
  </mergeCells>
  <printOptions horizontalCentered="1"/>
  <pageMargins left="0" right="0" top="0.35433070866141736" bottom="0.15748031496062992" header="0.3" footer="0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AGRICULTURA</vt:lpstr>
      <vt:lpstr>GANADERIA</vt:lpstr>
      <vt:lpstr>AGRICULTURA!Área_de_impresión</vt:lpstr>
      <vt:lpstr>GANADERIA!Área_de_impresión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eduardo.paredes oeidrus</dc:creator>
  <cp:lastModifiedBy>Lety Garcia</cp:lastModifiedBy>
  <cp:lastPrinted>2019-03-15T20:03:05Z</cp:lastPrinted>
  <dcterms:created xsi:type="dcterms:W3CDTF">2012-02-22T22:32:21Z</dcterms:created>
  <dcterms:modified xsi:type="dcterms:W3CDTF">2019-03-15T20:04:46Z</dcterms:modified>
</cp:coreProperties>
</file>