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drawings/drawing1.xml" ContentType="application/vnd.openxmlformats-officedocument.drawing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udith.navarro\Documents\FOOSSI\CUENTA PUBLICA 2016\CUENTA PUBLICA 3ER TRIMESTRE\"/>
    </mc:Choice>
  </mc:AlternateContent>
  <bookViews>
    <workbookView xWindow="0" yWindow="0" windowWidth="20730" windowHeight="11760" tabRatio="898" activeTab="3"/>
  </bookViews>
  <sheets>
    <sheet name="Lista  FORMATOS" sheetId="39" r:id="rId1"/>
    <sheet name="ETCA-I-01" sheetId="2" r:id="rId2"/>
    <sheet name="ETCA-I-02" sheetId="1" r:id="rId3"/>
    <sheet name="ETCA-I-03" sheetId="50" r:id="rId4"/>
    <sheet name="ETCA-I-04" sheetId="5" r:id="rId5"/>
    <sheet name="ETCA-I-05" sheetId="23" r:id="rId6"/>
    <sheet name="ETCA-I-06" sheetId="6" r:id="rId7"/>
    <sheet name="ETCA-I-07" sheetId="7" r:id="rId8"/>
    <sheet name="ETCA-I-08" sheetId="65" r:id="rId9"/>
    <sheet name="ETCA-II-10 " sheetId="34" r:id="rId10"/>
    <sheet name="ETCA-II-10-A" sheetId="21" r:id="rId11"/>
    <sheet name="ETCA-II-11" sheetId="56" r:id="rId12"/>
    <sheet name="ETCA-II-11-A" sheetId="57" r:id="rId13"/>
    <sheet name="ETCA-II-11-B1" sheetId="58" r:id="rId14"/>
    <sheet name="ETCA-II-11-B2" sheetId="59" r:id="rId15"/>
    <sheet name="ETCA-II-11-B3" sheetId="60" r:id="rId16"/>
    <sheet name="ETCA-II-11-C" sheetId="61" r:id="rId17"/>
    <sheet name="ETCA-II-11-D" sheetId="62" r:id="rId18"/>
    <sheet name="ETCA-II-11-E" sheetId="63" r:id="rId19"/>
    <sheet name="ETCA-II-12" sheetId="55" r:id="rId20"/>
    <sheet name="ETCA-II-13" sheetId="19" r:id="rId21"/>
    <sheet name="ETCA-III-14" sheetId="64" r:id="rId22"/>
    <sheet name="ETCA-III-15-A" sheetId="66" r:id="rId23"/>
    <sheet name="ETCA-III-16" sheetId="67" r:id="rId24"/>
    <sheet name="ETCA-IV-17" sheetId="52" r:id="rId25"/>
    <sheet name="ETCA-IV-18" sheetId="27" r:id="rId26"/>
    <sheet name="ETCA-IV-19" sheetId="53" r:id="rId27"/>
    <sheet name="ETCA-IV-20" sheetId="33" r:id="rId28"/>
    <sheet name="ANEXO" sheetId="47" r:id="rId29"/>
  </sheets>
  <externalReferences>
    <externalReference r:id="rId30"/>
    <externalReference r:id="rId31"/>
    <externalReference r:id="rId32"/>
    <externalReference r:id="rId33"/>
  </externalReferences>
  <definedNames>
    <definedName name="_xlnm._FilterDatabase" localSheetId="1" hidden="1">'ETCA-I-01'!#REF!</definedName>
    <definedName name="_xlnm._FilterDatabase" localSheetId="4" hidden="1">'ETCA-I-04'!$A$1:$C$77</definedName>
    <definedName name="_xlnm._FilterDatabase" localSheetId="26" hidden="1">'ETCA-IV-19'!$A$7:$D$1350</definedName>
    <definedName name="_ftn1" localSheetId="2">'ETCA-I-02'!#REF!</definedName>
    <definedName name="_ftnref1" localSheetId="2">'ETCA-I-02'!#REF!</definedName>
    <definedName name="_xlnm.Print_Area" localSheetId="1">'ETCA-I-01'!$A$1:$F$58</definedName>
    <definedName name="_xlnm.Print_Area" localSheetId="2">'ETCA-I-02'!$A$1:$D$72</definedName>
    <definedName name="_xlnm.Print_Area" localSheetId="4">'ETCA-I-04'!$A$1:$C$67</definedName>
    <definedName name="_xlnm.Print_Area" localSheetId="5">'ETCA-I-05'!$A$1:$D$71</definedName>
    <definedName name="_xlnm.Print_Area" localSheetId="6">'ETCA-I-06'!$A$1:$G$34</definedName>
    <definedName name="_xlnm.Print_Area" localSheetId="7">'ETCA-I-07'!$A$1:$F$46</definedName>
    <definedName name="_xlnm.Print_Area" localSheetId="9">'ETCA-II-10 '!$A$1:$H$52</definedName>
    <definedName name="_xlnm.Print_Area" localSheetId="10">'ETCA-II-10-A'!$A$1:$D$23</definedName>
    <definedName name="_xlnm.Print_Area" localSheetId="11">'ETCA-II-11'!$A$1:$H$60</definedName>
    <definedName name="_xlnm.Print_Area" localSheetId="12">'ETCA-II-11-A'!$A$1:$H$33</definedName>
    <definedName name="_xlnm.Print_Area" localSheetId="13">'ETCA-II-11-B1'!$A$1:$H$26</definedName>
    <definedName name="_xlnm.Print_Area" localSheetId="14">'ETCA-II-11-B2'!$A$1:$H$23</definedName>
    <definedName name="_xlnm.Print_Area" localSheetId="15">'ETCA-II-11-B3'!$A$1:$H$30</definedName>
    <definedName name="_xlnm.Print_Area" localSheetId="16">'ETCA-II-11-C'!$A$1:$H$51</definedName>
    <definedName name="_xlnm.Print_Area" localSheetId="17">'ETCA-II-11-D'!$A$1:$D$46</definedName>
    <definedName name="_xlnm.Print_Area" localSheetId="18">'ETCA-II-11-E'!$A$1:$H$227</definedName>
    <definedName name="_xlnm.Print_Area" localSheetId="20">'ETCA-II-13'!$A$1:$D$38</definedName>
    <definedName name="_xlnm.Print_Area" localSheetId="21">'ETCA-III-14'!$A$1:$G$48</definedName>
    <definedName name="_xlnm.Print_Area" localSheetId="22">'ETCA-III-15-A'!$A$1:$U$23</definedName>
    <definedName name="_xlnm.Print_Area" localSheetId="23">'ETCA-III-16'!$A$1:$D$84</definedName>
    <definedName name="_xlnm.Print_Area" localSheetId="25">'ETCA-IV-18'!$A$1:$D$32</definedName>
    <definedName name="_xlnm.Print_Area" localSheetId="26">'ETCA-IV-19'!$A$1:$D$518</definedName>
    <definedName name="Ay_Asociaciones">#REF!</definedName>
    <definedName name="Ay_ConfCol">#REF!</definedName>
    <definedName name="Ay_DocProy">#REF!</definedName>
    <definedName name="Ay_EmitirDocto">#REF!</definedName>
    <definedName name="Ay_Funcionalidad">#REF!</definedName>
    <definedName name="Ay_Introduccion">#REF!</definedName>
    <definedName name="Ay_Parametros">#REF!</definedName>
    <definedName name="Ay_PorBenef">#REF!</definedName>
    <definedName name="Ay_PorCategorias">#REF!</definedName>
    <definedName name="Ay_PorCuentas">#REF!</definedName>
    <definedName name="Ay_PorDoc">#REF!</definedName>
    <definedName name="Ay_PorPago">#REF!</definedName>
    <definedName name="Ay_Restricciones">#REF!</definedName>
    <definedName name="Ay_Saldos">#REF!</definedName>
    <definedName name="Ay_UsoVistas">#REF!</definedName>
    <definedName name="Ay_Verificar">#REF!</definedName>
    <definedName name="_xlnm.Database" localSheetId="3">#REF!</definedName>
    <definedName name="_xlnm.Database" localSheetId="8">#REF!</definedName>
    <definedName name="_xlnm.Database" localSheetId="9">#REF!</definedName>
    <definedName name="_xlnm.Database" localSheetId="10">#REF!</definedName>
    <definedName name="_xlnm.Database" localSheetId="19">#REF!</definedName>
    <definedName name="_xlnm.Database" localSheetId="20">#REF!</definedName>
    <definedName name="_xlnm.Database" localSheetId="25">#REF!</definedName>
    <definedName name="_xlnm.Database" localSheetId="26">#REF!</definedName>
    <definedName name="_xlnm.Database" localSheetId="27">#REF!</definedName>
    <definedName name="_xlnm.Database" localSheetId="0">#REF!</definedName>
    <definedName name="_xlnm.Database">#REF!</definedName>
    <definedName name="camposBD">OFFSET([1]Definiciones!$D$1,0,0,COUNTA([1]Definiciones!$D$1:$D$65536),1)</definedName>
    <definedName name="CodigoCuentaBase">[1]Encabezado!#REF!</definedName>
    <definedName name="dd">#REF!</definedName>
    <definedName name="Documentos">OFFSET([1]Definiciones!$B$1,0,0,COUNTA([1]Definiciones!$B$1:$B$65536),1)</definedName>
    <definedName name="Funciones_Fechas_Periodos">[2]!Funciones_Fechas_Periodos</definedName>
    <definedName name="Funciones_Saldos">[2]!Funciones_Saldos</definedName>
    <definedName name="Funciones_Tablas">[2]!Funciones_Tablas</definedName>
    <definedName name="ppto">[3]Hoja2!$B$3:$M$95</definedName>
    <definedName name="qw" localSheetId="3">#REF!</definedName>
    <definedName name="qw" localSheetId="8">#REF!</definedName>
    <definedName name="qw" localSheetId="19">#REF!</definedName>
    <definedName name="qw" localSheetId="26">#REF!</definedName>
    <definedName name="qw">#REF!</definedName>
    <definedName name="SaldoInicialBase">[1]Encabezado!$Z$7</definedName>
    <definedName name="SaldoInicialBaseEnTransito">[1]Encabezado!$Z$8</definedName>
    <definedName name="TablaD">[4]Reglas!$A$4:$G$972</definedName>
    <definedName name="TipoDeposito">OFFSET([1]Definiciones!$G$1,0,0,COUNTA([1]Definiciones!$G$1:$G$65536),1)</definedName>
    <definedName name="_xlnm.Print_Titles" localSheetId="2">'ETCA-I-02'!$2:$5</definedName>
    <definedName name="_xlnm.Print_Titles" localSheetId="4">'ETCA-I-04'!$1:$5</definedName>
    <definedName name="_xlnm.Print_Titles" localSheetId="9">'ETCA-II-10 '!$1:$5</definedName>
    <definedName name="_xlnm.Print_Titles" localSheetId="22">'ETCA-III-15-A'!$3:$4</definedName>
  </definedNames>
  <calcPr calcId="152511"/>
</workbook>
</file>

<file path=xl/calcChain.xml><?xml version="1.0" encoding="utf-8"?>
<calcChain xmlns="http://schemas.openxmlformats.org/spreadsheetml/2006/main">
  <c r="F28" i="50" l="1"/>
  <c r="D28" i="50"/>
  <c r="D30" i="50"/>
  <c r="C21" i="50"/>
  <c r="C15" i="50"/>
  <c r="F21" i="50" l="1"/>
  <c r="C34" i="50" l="1"/>
  <c r="T5" i="66"/>
  <c r="U5" i="66"/>
  <c r="T6" i="66"/>
  <c r="U6" i="66"/>
  <c r="T7" i="66"/>
  <c r="U7" i="66"/>
  <c r="T8" i="66"/>
  <c r="U8" i="66"/>
  <c r="T9" i="66"/>
  <c r="U9" i="66"/>
  <c r="T10" i="66"/>
  <c r="U10" i="66"/>
  <c r="T11" i="66"/>
  <c r="U11" i="66"/>
  <c r="T12" i="66"/>
  <c r="U12" i="66"/>
  <c r="T13" i="66"/>
  <c r="U13" i="66"/>
  <c r="T14" i="66"/>
  <c r="U14" i="66"/>
  <c r="T15" i="66"/>
  <c r="U15" i="66"/>
  <c r="T16" i="66"/>
  <c r="U16" i="66"/>
  <c r="U18" i="66"/>
  <c r="G19" i="66"/>
  <c r="B40" i="64" l="1"/>
  <c r="C40" i="64"/>
  <c r="D40" i="64"/>
  <c r="E40" i="64"/>
  <c r="F40" i="64"/>
  <c r="G40" i="64"/>
  <c r="C11" i="63"/>
  <c r="E11" i="63" s="1"/>
  <c r="F11" i="63"/>
  <c r="F10" i="63" s="1"/>
  <c r="G11" i="63"/>
  <c r="G10" i="63" s="1"/>
  <c r="E12" i="63"/>
  <c r="H12" i="63"/>
  <c r="E13" i="63"/>
  <c r="H13" i="63" s="1"/>
  <c r="E14" i="63"/>
  <c r="H14" i="63" s="1"/>
  <c r="E15" i="63"/>
  <c r="H15" i="63" s="1"/>
  <c r="C17" i="63"/>
  <c r="C16" i="63" s="1"/>
  <c r="E16" i="63" s="1"/>
  <c r="H16" i="63" s="1"/>
  <c r="F17" i="63"/>
  <c r="F16" i="63" s="1"/>
  <c r="G17" i="63"/>
  <c r="G16" i="63" s="1"/>
  <c r="E18" i="63"/>
  <c r="H18" i="63"/>
  <c r="C20" i="63"/>
  <c r="F20" i="63"/>
  <c r="G20" i="63"/>
  <c r="G19" i="63" s="1"/>
  <c r="E21" i="63"/>
  <c r="H21" i="63" s="1"/>
  <c r="E22" i="63"/>
  <c r="H22" i="63" s="1"/>
  <c r="C23" i="63"/>
  <c r="E23" i="63"/>
  <c r="H23" i="63" s="1"/>
  <c r="F23" i="63"/>
  <c r="G23" i="63"/>
  <c r="E24" i="63"/>
  <c r="H24" i="63" s="1"/>
  <c r="C26" i="63"/>
  <c r="C25" i="63" s="1"/>
  <c r="E25" i="63" s="1"/>
  <c r="H25" i="63" s="1"/>
  <c r="F26" i="63"/>
  <c r="G26" i="63"/>
  <c r="E27" i="63"/>
  <c r="H27" i="63" s="1"/>
  <c r="C28" i="63"/>
  <c r="E28" i="63" s="1"/>
  <c r="H28" i="63" s="1"/>
  <c r="F28" i="63"/>
  <c r="F25" i="63" s="1"/>
  <c r="G28" i="63"/>
  <c r="E29" i="63"/>
  <c r="H29" i="63"/>
  <c r="E30" i="63"/>
  <c r="H30" i="63" s="1"/>
  <c r="E31" i="63"/>
  <c r="C34" i="63"/>
  <c r="E34" i="63" s="1"/>
  <c r="H34" i="63" s="1"/>
  <c r="F34" i="63"/>
  <c r="G34" i="63"/>
  <c r="E35" i="63"/>
  <c r="H35" i="63"/>
  <c r="C36" i="63"/>
  <c r="E36" i="63" s="1"/>
  <c r="H36" i="63" s="1"/>
  <c r="F36" i="63"/>
  <c r="G36" i="63"/>
  <c r="E37" i="63"/>
  <c r="H37" i="63" s="1"/>
  <c r="C38" i="63"/>
  <c r="E38" i="63" s="1"/>
  <c r="H38" i="63" s="1"/>
  <c r="F38" i="63"/>
  <c r="G38" i="63"/>
  <c r="E39" i="63"/>
  <c r="H39" i="63" s="1"/>
  <c r="C40" i="63"/>
  <c r="E40" i="63"/>
  <c r="F40" i="63"/>
  <c r="G40" i="63"/>
  <c r="E41" i="63"/>
  <c r="H41" i="63"/>
  <c r="C42" i="63"/>
  <c r="E42" i="63" s="1"/>
  <c r="H42" i="63" s="1"/>
  <c r="F42" i="63"/>
  <c r="G42" i="63"/>
  <c r="E43" i="63"/>
  <c r="H43" i="63"/>
  <c r="C44" i="63"/>
  <c r="E44" i="63" s="1"/>
  <c r="H44" i="63" s="1"/>
  <c r="F44" i="63"/>
  <c r="G44" i="63"/>
  <c r="E45" i="63"/>
  <c r="H45" i="63" s="1"/>
  <c r="C47" i="63"/>
  <c r="F47" i="63"/>
  <c r="G47" i="63"/>
  <c r="G46" i="63" s="1"/>
  <c r="E48" i="63"/>
  <c r="H48" i="63" s="1"/>
  <c r="E49" i="63"/>
  <c r="H49" i="63" s="1"/>
  <c r="C50" i="63"/>
  <c r="E50" i="63" s="1"/>
  <c r="F50" i="63"/>
  <c r="F46" i="63" s="1"/>
  <c r="G50" i="63"/>
  <c r="E51" i="63"/>
  <c r="H51" i="63"/>
  <c r="C53" i="63"/>
  <c r="E53" i="63" s="1"/>
  <c r="H53" i="63" s="1"/>
  <c r="F53" i="63"/>
  <c r="F52" i="63" s="1"/>
  <c r="G53" i="63"/>
  <c r="G52" i="63" s="1"/>
  <c r="E54" i="63"/>
  <c r="H54" i="63"/>
  <c r="C56" i="63"/>
  <c r="E56" i="63" s="1"/>
  <c r="F56" i="63"/>
  <c r="G56" i="63"/>
  <c r="E57" i="63"/>
  <c r="H57" i="63" s="1"/>
  <c r="C58" i="63"/>
  <c r="E58" i="63" s="1"/>
  <c r="F58" i="63"/>
  <c r="G58" i="63"/>
  <c r="E59" i="63"/>
  <c r="H59" i="63" s="1"/>
  <c r="C61" i="63"/>
  <c r="C60" i="63" s="1"/>
  <c r="E60" i="63" s="1"/>
  <c r="F61" i="63"/>
  <c r="F60" i="63" s="1"/>
  <c r="G61" i="63"/>
  <c r="G60" i="63" s="1"/>
  <c r="E62" i="63"/>
  <c r="H62" i="63" s="1"/>
  <c r="E63" i="63"/>
  <c r="H63" i="63" s="1"/>
  <c r="C65" i="63"/>
  <c r="C64" i="63" s="1"/>
  <c r="D65" i="63"/>
  <c r="D64" i="63" s="1"/>
  <c r="D32" i="63" s="1"/>
  <c r="E66" i="63"/>
  <c r="F66" i="63"/>
  <c r="F65" i="63" s="1"/>
  <c r="G66" i="63"/>
  <c r="G65" i="63" s="1"/>
  <c r="G64" i="63" s="1"/>
  <c r="H66" i="63"/>
  <c r="C67" i="63"/>
  <c r="D67" i="63"/>
  <c r="E67" i="63"/>
  <c r="F67" i="63"/>
  <c r="G67" i="63"/>
  <c r="E68" i="63"/>
  <c r="H68" i="63" s="1"/>
  <c r="C70" i="63"/>
  <c r="E70" i="63"/>
  <c r="H70" i="63" s="1"/>
  <c r="F70" i="63"/>
  <c r="G70" i="63"/>
  <c r="E71" i="63"/>
  <c r="H71" i="63" s="1"/>
  <c r="C72" i="63"/>
  <c r="E72" i="63" s="1"/>
  <c r="H72" i="63" s="1"/>
  <c r="F72" i="63"/>
  <c r="G72" i="63"/>
  <c r="E73" i="63"/>
  <c r="H73" i="63"/>
  <c r="C74" i="63"/>
  <c r="E74" i="63"/>
  <c r="F74" i="63"/>
  <c r="G74" i="63"/>
  <c r="E75" i="63"/>
  <c r="H75" i="63" s="1"/>
  <c r="C76" i="63"/>
  <c r="E76" i="63" s="1"/>
  <c r="F76" i="63"/>
  <c r="G76" i="63"/>
  <c r="E77" i="63"/>
  <c r="H77" i="63"/>
  <c r="C78" i="63"/>
  <c r="E78" i="63"/>
  <c r="H78" i="63" s="1"/>
  <c r="E79" i="63"/>
  <c r="H79" i="63" s="1"/>
  <c r="H80" i="63"/>
  <c r="H81" i="63"/>
  <c r="C84" i="63"/>
  <c r="F84" i="63"/>
  <c r="G84" i="63"/>
  <c r="D85" i="63"/>
  <c r="D84" i="63" s="1"/>
  <c r="D83" i="63" s="1"/>
  <c r="C86" i="63"/>
  <c r="D86" i="63"/>
  <c r="F86" i="63"/>
  <c r="G86" i="63"/>
  <c r="E87" i="63"/>
  <c r="H87" i="63" s="1"/>
  <c r="C88" i="63"/>
  <c r="E88" i="63"/>
  <c r="F88" i="63"/>
  <c r="G88" i="63"/>
  <c r="E89" i="63"/>
  <c r="H89" i="63" s="1"/>
  <c r="C90" i="63"/>
  <c r="E90" i="63" s="1"/>
  <c r="F90" i="63"/>
  <c r="G90" i="63"/>
  <c r="E91" i="63"/>
  <c r="H91" i="63"/>
  <c r="C92" i="63"/>
  <c r="E92" i="63" s="1"/>
  <c r="H92" i="63" s="1"/>
  <c r="F92" i="63"/>
  <c r="G92" i="63"/>
  <c r="E93" i="63"/>
  <c r="H93" i="63" s="1"/>
  <c r="C94" i="63"/>
  <c r="E94" i="63" s="1"/>
  <c r="H94" i="63" s="1"/>
  <c r="F94" i="63"/>
  <c r="G94" i="63"/>
  <c r="E95" i="63"/>
  <c r="H95" i="63" s="1"/>
  <c r="C97" i="63"/>
  <c r="D97" i="63"/>
  <c r="D96" i="63" s="1"/>
  <c r="F97" i="63"/>
  <c r="F96" i="63" s="1"/>
  <c r="G97" i="63"/>
  <c r="D98" i="63"/>
  <c r="E98" i="63"/>
  <c r="H98" i="63" s="1"/>
  <c r="C99" i="63"/>
  <c r="E99" i="63" s="1"/>
  <c r="H99" i="63" s="1"/>
  <c r="F99" i="63"/>
  <c r="G99" i="63"/>
  <c r="E100" i="63"/>
  <c r="H100" i="63"/>
  <c r="C101" i="63"/>
  <c r="F101" i="63"/>
  <c r="G101" i="63"/>
  <c r="E102" i="63"/>
  <c r="H102" i="63" s="1"/>
  <c r="D103" i="63"/>
  <c r="D101" i="63" s="1"/>
  <c r="E101" i="63" s="1"/>
  <c r="H101" i="63" s="1"/>
  <c r="E103" i="63"/>
  <c r="H103" i="63" s="1"/>
  <c r="C104" i="63"/>
  <c r="E104" i="63" s="1"/>
  <c r="H104" i="63" s="1"/>
  <c r="F104" i="63"/>
  <c r="G104" i="63"/>
  <c r="E105" i="63"/>
  <c r="H105" i="63"/>
  <c r="C106" i="63"/>
  <c r="D106" i="63"/>
  <c r="E106" i="63" s="1"/>
  <c r="F106" i="63"/>
  <c r="G106" i="63"/>
  <c r="E107" i="63"/>
  <c r="H107" i="63"/>
  <c r="E108" i="63"/>
  <c r="H108" i="63"/>
  <c r="C109" i="63"/>
  <c r="D109" i="63"/>
  <c r="F109" i="63"/>
  <c r="G109" i="63"/>
  <c r="D110" i="63"/>
  <c r="E110" i="63"/>
  <c r="H110" i="63" s="1"/>
  <c r="C112" i="63"/>
  <c r="F112" i="63"/>
  <c r="F111" i="63" s="1"/>
  <c r="G112" i="63"/>
  <c r="E113" i="63"/>
  <c r="H113" i="63"/>
  <c r="C114" i="63"/>
  <c r="E114" i="63" s="1"/>
  <c r="H114" i="63" s="1"/>
  <c r="F114" i="63"/>
  <c r="G114" i="63"/>
  <c r="E115" i="63"/>
  <c r="H115" i="63" s="1"/>
  <c r="C116" i="63"/>
  <c r="E116" i="63" s="1"/>
  <c r="D116" i="63"/>
  <c r="D111" i="63" s="1"/>
  <c r="F116" i="63"/>
  <c r="G116" i="63"/>
  <c r="E117" i="63"/>
  <c r="H117" i="63" s="1"/>
  <c r="C119" i="63"/>
  <c r="F119" i="63"/>
  <c r="G119" i="63"/>
  <c r="E120" i="63"/>
  <c r="H120" i="63"/>
  <c r="C121" i="63"/>
  <c r="E121" i="63"/>
  <c r="H121" i="63" s="1"/>
  <c r="F121" i="63"/>
  <c r="G121" i="63"/>
  <c r="E122" i="63"/>
  <c r="H122" i="63" s="1"/>
  <c r="C123" i="63"/>
  <c r="E123" i="63" s="1"/>
  <c r="H123" i="63" s="1"/>
  <c r="F123" i="63"/>
  <c r="G123" i="63"/>
  <c r="E124" i="63"/>
  <c r="H124" i="63"/>
  <c r="C125" i="63"/>
  <c r="E125" i="63" s="1"/>
  <c r="H125" i="63" s="1"/>
  <c r="F125" i="63"/>
  <c r="G125" i="63"/>
  <c r="E126" i="63"/>
  <c r="H126" i="63" s="1"/>
  <c r="C127" i="63"/>
  <c r="D127" i="63"/>
  <c r="D118" i="63" s="1"/>
  <c r="E127" i="63"/>
  <c r="H127" i="63" s="1"/>
  <c r="F127" i="63"/>
  <c r="G127" i="63"/>
  <c r="E128" i="63"/>
  <c r="H128" i="63" s="1"/>
  <c r="C129" i="63"/>
  <c r="E129" i="63" s="1"/>
  <c r="H129" i="63" s="1"/>
  <c r="F129" i="63"/>
  <c r="G129" i="63"/>
  <c r="E130" i="63"/>
  <c r="H130" i="63"/>
  <c r="C131" i="63"/>
  <c r="E131" i="63" s="1"/>
  <c r="H131" i="63" s="1"/>
  <c r="F131" i="63"/>
  <c r="G131" i="63"/>
  <c r="E132" i="63"/>
  <c r="H132" i="63" s="1"/>
  <c r="F133" i="63"/>
  <c r="C134" i="63"/>
  <c r="E134" i="63" s="1"/>
  <c r="H134" i="63" s="1"/>
  <c r="F134" i="63"/>
  <c r="G134" i="63"/>
  <c r="G133" i="63" s="1"/>
  <c r="E135" i="63"/>
  <c r="H135" i="63" s="1"/>
  <c r="C137" i="63"/>
  <c r="E137" i="63" s="1"/>
  <c r="H137" i="63" s="1"/>
  <c r="F137" i="63"/>
  <c r="G137" i="63"/>
  <c r="G136" i="63" s="1"/>
  <c r="E138" i="63"/>
  <c r="H138" i="63" s="1"/>
  <c r="C139" i="63"/>
  <c r="E139" i="63" s="1"/>
  <c r="F139" i="63"/>
  <c r="G139" i="63"/>
  <c r="E140" i="63"/>
  <c r="H140" i="63"/>
  <c r="C141" i="63"/>
  <c r="E141" i="63"/>
  <c r="H141" i="63" s="1"/>
  <c r="F141" i="63"/>
  <c r="G141" i="63"/>
  <c r="E142" i="63"/>
  <c r="H142" i="63" s="1"/>
  <c r="E143" i="63"/>
  <c r="H143" i="63" s="1"/>
  <c r="C144" i="63"/>
  <c r="E144" i="63" s="1"/>
  <c r="H144" i="63" s="1"/>
  <c r="F144" i="63"/>
  <c r="G144" i="63"/>
  <c r="E145" i="63"/>
  <c r="H145" i="63" s="1"/>
  <c r="C146" i="63"/>
  <c r="E146" i="63"/>
  <c r="F146" i="63"/>
  <c r="G146" i="63"/>
  <c r="E147" i="63"/>
  <c r="H147" i="63" s="1"/>
  <c r="C148" i="63"/>
  <c r="E148" i="63" s="1"/>
  <c r="F148" i="63"/>
  <c r="C149" i="63"/>
  <c r="E149" i="63" s="1"/>
  <c r="H149" i="63" s="1"/>
  <c r="F149" i="63"/>
  <c r="G149" i="63"/>
  <c r="G148" i="63" s="1"/>
  <c r="E150" i="63"/>
  <c r="H150" i="63" s="1"/>
  <c r="C152" i="63"/>
  <c r="E152" i="63"/>
  <c r="F152" i="63"/>
  <c r="G152" i="63"/>
  <c r="E153" i="63"/>
  <c r="H153" i="63" s="1"/>
  <c r="C154" i="63"/>
  <c r="C151" i="63" s="1"/>
  <c r="E151" i="63" s="1"/>
  <c r="F154" i="63"/>
  <c r="F151" i="63" s="1"/>
  <c r="G154" i="63"/>
  <c r="E155" i="63"/>
  <c r="H155" i="63"/>
  <c r="E156" i="63"/>
  <c r="H156" i="63" s="1"/>
  <c r="F158" i="63"/>
  <c r="F157" i="63" s="1"/>
  <c r="C159" i="63"/>
  <c r="E159" i="63" s="1"/>
  <c r="H159" i="63" s="1"/>
  <c r="F159" i="63"/>
  <c r="G159" i="63"/>
  <c r="G158" i="63" s="1"/>
  <c r="G157" i="63" s="1"/>
  <c r="E160" i="63"/>
  <c r="H160" i="63" s="1"/>
  <c r="E161" i="63"/>
  <c r="H161" i="63" s="1"/>
  <c r="E162" i="63"/>
  <c r="H162" i="63" s="1"/>
  <c r="C165" i="63"/>
  <c r="D165" i="63"/>
  <c r="F165" i="63"/>
  <c r="G165" i="63"/>
  <c r="E166" i="63"/>
  <c r="H166" i="63" s="1"/>
  <c r="C167" i="63"/>
  <c r="F167" i="63"/>
  <c r="G167" i="63"/>
  <c r="E168" i="63"/>
  <c r="H168" i="63" s="1"/>
  <c r="D169" i="63"/>
  <c r="D167" i="63" s="1"/>
  <c r="C171" i="63"/>
  <c r="C170" i="63" s="1"/>
  <c r="E170" i="63" s="1"/>
  <c r="H170" i="63" s="1"/>
  <c r="E172" i="63"/>
  <c r="H172" i="63"/>
  <c r="G173" i="63"/>
  <c r="C174" i="63"/>
  <c r="E174" i="63" s="1"/>
  <c r="H174" i="63" s="1"/>
  <c r="F174" i="63"/>
  <c r="F173" i="63" s="1"/>
  <c r="G174" i="63"/>
  <c r="E175" i="63"/>
  <c r="H175" i="63" s="1"/>
  <c r="C176" i="63"/>
  <c r="E176" i="63"/>
  <c r="H176" i="63" s="1"/>
  <c r="E177" i="63"/>
  <c r="H177" i="63" s="1"/>
  <c r="C179" i="63"/>
  <c r="F179" i="63"/>
  <c r="G179" i="63"/>
  <c r="E180" i="63"/>
  <c r="H180" i="63" s="1"/>
  <c r="C181" i="63"/>
  <c r="E181" i="63"/>
  <c r="H181" i="63" s="1"/>
  <c r="E182" i="63"/>
  <c r="H182" i="63" s="1"/>
  <c r="C183" i="63"/>
  <c r="D183" i="63"/>
  <c r="D178" i="63" s="1"/>
  <c r="F183" i="63"/>
  <c r="G183" i="63"/>
  <c r="G178" i="63" s="1"/>
  <c r="E184" i="63"/>
  <c r="H184" i="63" s="1"/>
  <c r="F186" i="63"/>
  <c r="F185" i="63" s="1"/>
  <c r="G186" i="63"/>
  <c r="G185" i="63" s="1"/>
  <c r="D187" i="63"/>
  <c r="E187" i="63" s="1"/>
  <c r="H187" i="63" s="1"/>
  <c r="C189" i="63"/>
  <c r="C188" i="63" s="1"/>
  <c r="D190" i="63"/>
  <c r="E190" i="63" s="1"/>
  <c r="H190" i="63" s="1"/>
  <c r="E191" i="63"/>
  <c r="H191" i="63" s="1"/>
  <c r="E192" i="63"/>
  <c r="H192" i="63" s="1"/>
  <c r="E194" i="63"/>
  <c r="H194" i="63" s="1"/>
  <c r="D196" i="63"/>
  <c r="E196" i="63" s="1"/>
  <c r="F196" i="63"/>
  <c r="G196" i="63"/>
  <c r="E197" i="63"/>
  <c r="H197" i="63"/>
  <c r="C198" i="63"/>
  <c r="C195" i="63" s="1"/>
  <c r="D198" i="63"/>
  <c r="F198" i="63"/>
  <c r="G198" i="63"/>
  <c r="D199" i="63"/>
  <c r="E199" i="63"/>
  <c r="E198" i="63" s="1"/>
  <c r="H198" i="63" s="1"/>
  <c r="E200" i="63"/>
  <c r="H200" i="63" s="1"/>
  <c r="F201" i="63"/>
  <c r="G201" i="63"/>
  <c r="G195" i="63" s="1"/>
  <c r="G193" i="63" s="1"/>
  <c r="D202" i="63"/>
  <c r="D201" i="63" s="1"/>
  <c r="E202" i="63"/>
  <c r="H202" i="63" s="1"/>
  <c r="E203" i="63"/>
  <c r="H203" i="63" s="1"/>
  <c r="E204" i="63"/>
  <c r="H204" i="63" s="1"/>
  <c r="E205" i="63"/>
  <c r="H205" i="63" s="1"/>
  <c r="C207" i="63"/>
  <c r="D207" i="63"/>
  <c r="D206" i="63" s="1"/>
  <c r="E207" i="63"/>
  <c r="H207" i="63" s="1"/>
  <c r="F207" i="63"/>
  <c r="G207" i="63"/>
  <c r="E208" i="63"/>
  <c r="H208" i="63" s="1"/>
  <c r="E209" i="63"/>
  <c r="H209" i="63" s="1"/>
  <c r="C210" i="63"/>
  <c r="E210" i="63" s="1"/>
  <c r="F210" i="63"/>
  <c r="F206" i="63" s="1"/>
  <c r="G210" i="63"/>
  <c r="G206" i="63" s="1"/>
  <c r="E211" i="63"/>
  <c r="H211" i="63" s="1"/>
  <c r="E212" i="63"/>
  <c r="H212" i="63"/>
  <c r="E213" i="63"/>
  <c r="H213" i="63" s="1"/>
  <c r="G215" i="63"/>
  <c r="C216" i="63"/>
  <c r="E216" i="63" s="1"/>
  <c r="F216" i="63"/>
  <c r="F215" i="63" s="1"/>
  <c r="G216" i="63"/>
  <c r="E217" i="63"/>
  <c r="H217" i="63"/>
  <c r="D9" i="62"/>
  <c r="D38" i="62" s="1"/>
  <c r="D29" i="62"/>
  <c r="C45" i="61"/>
  <c r="D45" i="61"/>
  <c r="E45" i="61"/>
  <c r="F45" i="61"/>
  <c r="G45" i="61"/>
  <c r="H45" i="61"/>
  <c r="C24" i="60"/>
  <c r="D24" i="60"/>
  <c r="E24" i="60"/>
  <c r="F24" i="60"/>
  <c r="G24" i="60"/>
  <c r="H24" i="60"/>
  <c r="C15" i="59"/>
  <c r="D15" i="59"/>
  <c r="E15" i="59"/>
  <c r="F15" i="59"/>
  <c r="G15" i="59"/>
  <c r="H15" i="59"/>
  <c r="E9" i="58"/>
  <c r="H9" i="58" s="1"/>
  <c r="H12" i="58" s="1"/>
  <c r="E10" i="58"/>
  <c r="H10" i="58"/>
  <c r="C12" i="58"/>
  <c r="D12" i="58"/>
  <c r="F12" i="58"/>
  <c r="G12" i="58"/>
  <c r="C15" i="57"/>
  <c r="D15" i="57"/>
  <c r="E15" i="57"/>
  <c r="F15" i="57"/>
  <c r="G15" i="57"/>
  <c r="H15" i="57"/>
  <c r="C9" i="56"/>
  <c r="D9" i="56"/>
  <c r="F9" i="56"/>
  <c r="G9" i="56"/>
  <c r="E10" i="56"/>
  <c r="E9" i="56" s="1"/>
  <c r="H9" i="56" s="1"/>
  <c r="E11" i="56"/>
  <c r="H11" i="56" s="1"/>
  <c r="E12" i="56"/>
  <c r="H12" i="56"/>
  <c r="E13" i="56"/>
  <c r="H13" i="56" s="1"/>
  <c r="C14" i="56"/>
  <c r="D14" i="56"/>
  <c r="F14" i="56"/>
  <c r="G14" i="56"/>
  <c r="E15" i="56"/>
  <c r="H15" i="56" s="1"/>
  <c r="E16" i="56"/>
  <c r="H16" i="56"/>
  <c r="E17" i="56"/>
  <c r="H17" i="56" s="1"/>
  <c r="E18" i="56"/>
  <c r="H18" i="56"/>
  <c r="E19" i="56"/>
  <c r="H19" i="56" s="1"/>
  <c r="E20" i="56"/>
  <c r="H20" i="56"/>
  <c r="E21" i="56"/>
  <c r="H21" i="56" s="1"/>
  <c r="C22" i="56"/>
  <c r="D22" i="56"/>
  <c r="F22" i="56"/>
  <c r="G22" i="56"/>
  <c r="E23" i="56"/>
  <c r="H23" i="56" s="1"/>
  <c r="E24" i="56"/>
  <c r="H24" i="56" s="1"/>
  <c r="E25" i="56"/>
  <c r="H25" i="56" s="1"/>
  <c r="E26" i="56"/>
  <c r="H26" i="56" s="1"/>
  <c r="E27" i="56"/>
  <c r="H27" i="56" s="1"/>
  <c r="E28" i="56"/>
  <c r="H28" i="56" s="1"/>
  <c r="E29" i="56"/>
  <c r="H29" i="56" s="1"/>
  <c r="E30" i="56"/>
  <c r="H30" i="56" s="1"/>
  <c r="C31" i="56"/>
  <c r="D31" i="56"/>
  <c r="F31" i="56"/>
  <c r="G31" i="56"/>
  <c r="E32" i="56"/>
  <c r="H32" i="56" s="1"/>
  <c r="C33" i="56"/>
  <c r="D33" i="56"/>
  <c r="F33" i="56"/>
  <c r="G33" i="56"/>
  <c r="E34" i="56"/>
  <c r="H34" i="56" s="1"/>
  <c r="E35" i="56"/>
  <c r="H35" i="56" s="1"/>
  <c r="E36" i="56"/>
  <c r="H36" i="56" s="1"/>
  <c r="E37" i="56"/>
  <c r="H37" i="56" s="1"/>
  <c r="E38" i="56"/>
  <c r="H38" i="56" s="1"/>
  <c r="E39" i="56"/>
  <c r="H39" i="56" s="1"/>
  <c r="C40" i="56"/>
  <c r="C45" i="56" s="1"/>
  <c r="D40" i="56"/>
  <c r="D45" i="56" s="1"/>
  <c r="F40" i="56"/>
  <c r="G40" i="56"/>
  <c r="E41" i="56"/>
  <c r="H41" i="56" s="1"/>
  <c r="E42" i="56"/>
  <c r="H42" i="56" s="1"/>
  <c r="C43" i="56"/>
  <c r="D43" i="56"/>
  <c r="F43" i="56"/>
  <c r="G43" i="56"/>
  <c r="G45" i="56" s="1"/>
  <c r="E44" i="56"/>
  <c r="H44" i="56" s="1"/>
  <c r="F45" i="56"/>
  <c r="D195" i="63" l="1"/>
  <c r="C164" i="63"/>
  <c r="H146" i="63"/>
  <c r="F118" i="63"/>
  <c r="C111" i="63"/>
  <c r="E111" i="63" s="1"/>
  <c r="H88" i="63"/>
  <c r="C69" i="63"/>
  <c r="E69" i="63" s="1"/>
  <c r="G55" i="63"/>
  <c r="H40" i="63"/>
  <c r="G33" i="63"/>
  <c r="H11" i="63"/>
  <c r="C83" i="63"/>
  <c r="E83" i="63" s="1"/>
  <c r="H83" i="63" s="1"/>
  <c r="H216" i="63"/>
  <c r="H148" i="63"/>
  <c r="F136" i="63"/>
  <c r="H90" i="63"/>
  <c r="H67" i="63"/>
  <c r="H50" i="63"/>
  <c r="E12" i="58"/>
  <c r="H196" i="63"/>
  <c r="F178" i="63"/>
  <c r="G164" i="63"/>
  <c r="C158" i="63"/>
  <c r="E158" i="63" s="1"/>
  <c r="H158" i="63" s="1"/>
  <c r="H139" i="63"/>
  <c r="C133" i="63"/>
  <c r="E133" i="63" s="1"/>
  <c r="H133" i="63" s="1"/>
  <c r="C118" i="63"/>
  <c r="H106" i="63"/>
  <c r="C96" i="63"/>
  <c r="E96" i="63" s="1"/>
  <c r="H96" i="63" s="1"/>
  <c r="G83" i="63"/>
  <c r="H76" i="63"/>
  <c r="H74" i="63"/>
  <c r="G69" i="63"/>
  <c r="F64" i="63"/>
  <c r="H58" i="63"/>
  <c r="F55" i="63"/>
  <c r="G25" i="63"/>
  <c r="G9" i="63" s="1"/>
  <c r="F19" i="63"/>
  <c r="G118" i="63"/>
  <c r="D189" i="63"/>
  <c r="E189" i="63" s="1"/>
  <c r="H189" i="63" s="1"/>
  <c r="H152" i="63"/>
  <c r="G111" i="63"/>
  <c r="H10" i="56"/>
  <c r="H210" i="63"/>
  <c r="F195" i="63"/>
  <c r="F193" i="63" s="1"/>
  <c r="C178" i="63"/>
  <c r="F164" i="63"/>
  <c r="G151" i="63"/>
  <c r="H116" i="63"/>
  <c r="E109" i="63"/>
  <c r="H109" i="63" s="1"/>
  <c r="G96" i="63"/>
  <c r="E86" i="63"/>
  <c r="H86" i="63" s="1"/>
  <c r="F83" i="63"/>
  <c r="F69" i="63"/>
  <c r="H69" i="63" s="1"/>
  <c r="C46" i="63"/>
  <c r="E46" i="63" s="1"/>
  <c r="F33" i="63"/>
  <c r="C19" i="63"/>
  <c r="E19" i="63" s="1"/>
  <c r="H19" i="63" s="1"/>
  <c r="H151" i="63"/>
  <c r="H111" i="63"/>
  <c r="D82" i="63"/>
  <c r="E64" i="63"/>
  <c r="H64" i="63" s="1"/>
  <c r="G32" i="63"/>
  <c r="E195" i="63"/>
  <c r="D193" i="63"/>
  <c r="E167" i="63"/>
  <c r="D164" i="63"/>
  <c r="E164" i="63" s="1"/>
  <c r="H164" i="63" s="1"/>
  <c r="F9" i="63"/>
  <c r="E55" i="63"/>
  <c r="H55" i="63" s="1"/>
  <c r="H56" i="63"/>
  <c r="E178" i="63"/>
  <c r="H178" i="63" s="1"/>
  <c r="F163" i="63"/>
  <c r="F82" i="63"/>
  <c r="H46" i="63"/>
  <c r="F32" i="63"/>
  <c r="G163" i="63"/>
  <c r="E118" i="63"/>
  <c r="G82" i="63"/>
  <c r="H60" i="63"/>
  <c r="C215" i="63"/>
  <c r="E201" i="63"/>
  <c r="H201" i="63" s="1"/>
  <c r="H199" i="63"/>
  <c r="D186" i="63"/>
  <c r="E179" i="63"/>
  <c r="H179" i="63" s="1"/>
  <c r="C173" i="63"/>
  <c r="E173" i="63" s="1"/>
  <c r="H173" i="63" s="1"/>
  <c r="E171" i="63"/>
  <c r="H171" i="63" s="1"/>
  <c r="C157" i="63"/>
  <c r="E157" i="63" s="1"/>
  <c r="H157" i="63" s="1"/>
  <c r="E154" i="63"/>
  <c r="H154" i="63" s="1"/>
  <c r="E119" i="63"/>
  <c r="H119" i="63" s="1"/>
  <c r="E112" i="63"/>
  <c r="H112" i="63" s="1"/>
  <c r="E85" i="63"/>
  <c r="H85" i="63" s="1"/>
  <c r="C55" i="63"/>
  <c r="C52" i="63"/>
  <c r="E52" i="63" s="1"/>
  <c r="H52" i="63" s="1"/>
  <c r="C33" i="63"/>
  <c r="C206" i="63"/>
  <c r="E206" i="63" s="1"/>
  <c r="H206" i="63" s="1"/>
  <c r="D188" i="63"/>
  <c r="E188" i="63" s="1"/>
  <c r="H188" i="63" s="1"/>
  <c r="E183" i="63"/>
  <c r="H183" i="63" s="1"/>
  <c r="C136" i="63"/>
  <c r="E136" i="63" s="1"/>
  <c r="H136" i="63" s="1"/>
  <c r="E65" i="63"/>
  <c r="H65" i="63" s="1"/>
  <c r="E61" i="63"/>
  <c r="H61" i="63" s="1"/>
  <c r="E47" i="63"/>
  <c r="H47" i="63" s="1"/>
  <c r="E20" i="63"/>
  <c r="H20" i="63" s="1"/>
  <c r="E17" i="63"/>
  <c r="H17" i="63" s="1"/>
  <c r="C10" i="63"/>
  <c r="E169" i="63"/>
  <c r="H169" i="63" s="1"/>
  <c r="H167" i="63" s="1"/>
  <c r="E97" i="63"/>
  <c r="H97" i="63" s="1"/>
  <c r="E26" i="63"/>
  <c r="H26" i="63" s="1"/>
  <c r="E165" i="63"/>
  <c r="H165" i="63" s="1"/>
  <c r="E84" i="63"/>
  <c r="H84" i="63" s="1"/>
  <c r="E40" i="56"/>
  <c r="H40" i="56" s="1"/>
  <c r="E22" i="56"/>
  <c r="H22" i="56" s="1"/>
  <c r="E14" i="56"/>
  <c r="H14" i="56" s="1"/>
  <c r="E43" i="56"/>
  <c r="E33" i="56"/>
  <c r="H33" i="56" s="1"/>
  <c r="E31" i="56"/>
  <c r="H31" i="56" s="1"/>
  <c r="D31" i="55"/>
  <c r="C31" i="55"/>
  <c r="E30" i="55"/>
  <c r="E29" i="55"/>
  <c r="E28" i="55"/>
  <c r="E27" i="55"/>
  <c r="E26" i="55"/>
  <c r="E25" i="55"/>
  <c r="E24" i="55"/>
  <c r="E23" i="55"/>
  <c r="E22" i="55"/>
  <c r="E21" i="55"/>
  <c r="D19" i="55"/>
  <c r="D32" i="55" s="1"/>
  <c r="C19" i="55"/>
  <c r="C32" i="55" s="1"/>
  <c r="E18" i="55"/>
  <c r="E17" i="55"/>
  <c r="E16" i="55"/>
  <c r="E15" i="55"/>
  <c r="E14" i="55"/>
  <c r="E13" i="55"/>
  <c r="E12" i="55"/>
  <c r="E11" i="55"/>
  <c r="E10" i="55"/>
  <c r="E9" i="55"/>
  <c r="E19" i="55" s="1"/>
  <c r="G220" i="63" l="1"/>
  <c r="E31" i="55"/>
  <c r="F220" i="63"/>
  <c r="E32" i="55"/>
  <c r="H118" i="63"/>
  <c r="H195" i="63"/>
  <c r="D185" i="63"/>
  <c r="E186" i="63"/>
  <c r="H186" i="63" s="1"/>
  <c r="C193" i="63"/>
  <c r="E193" i="63" s="1"/>
  <c r="H193" i="63" s="1"/>
  <c r="C163" i="63"/>
  <c r="E10" i="63"/>
  <c r="H10" i="63" s="1"/>
  <c r="C9" i="63"/>
  <c r="E9" i="63" s="1"/>
  <c r="H9" i="63" s="1"/>
  <c r="E215" i="63"/>
  <c r="C32" i="63"/>
  <c r="E32" i="63" s="1"/>
  <c r="H32" i="63" s="1"/>
  <c r="E33" i="63"/>
  <c r="H33" i="63" s="1"/>
  <c r="C82" i="63"/>
  <c r="E82" i="63" s="1"/>
  <c r="H82" i="63" s="1"/>
  <c r="E45" i="56"/>
  <c r="H43" i="56"/>
  <c r="H45" i="56" s="1"/>
  <c r="D163" i="63" l="1"/>
  <c r="D220" i="63" s="1"/>
  <c r="E185" i="63"/>
  <c r="H185" i="63" s="1"/>
  <c r="H215" i="63"/>
  <c r="C220" i="63"/>
  <c r="E163" i="63" l="1"/>
  <c r="H163" i="63" s="1"/>
  <c r="E220" i="63"/>
  <c r="H220" i="63"/>
  <c r="D467" i="53" l="1"/>
  <c r="D1355" i="53" s="1"/>
  <c r="D506" i="53"/>
  <c r="F522" i="53"/>
  <c r="D12" i="52" l="1"/>
  <c r="E12" i="52"/>
  <c r="C21" i="21" l="1"/>
  <c r="D25" i="1" l="1"/>
  <c r="D21" i="1"/>
  <c r="E27" i="52" l="1"/>
  <c r="D27" i="52"/>
  <c r="C27" i="52"/>
  <c r="C12" i="52"/>
  <c r="E9" i="52"/>
  <c r="E15" i="52" s="1"/>
  <c r="E19" i="52" s="1"/>
  <c r="E21" i="52" s="1"/>
  <c r="D9" i="52"/>
  <c r="D15" i="52" s="1"/>
  <c r="D19" i="52" s="1"/>
  <c r="D21" i="52" s="1"/>
  <c r="C9" i="52"/>
  <c r="C15" i="52" l="1"/>
  <c r="C19" i="52" s="1"/>
  <c r="C21" i="52" s="1"/>
  <c r="F32" i="50" l="1"/>
  <c r="F31" i="50"/>
  <c r="F29" i="50"/>
  <c r="E28" i="50"/>
  <c r="D34" i="50"/>
  <c r="B28" i="50"/>
  <c r="F26" i="50"/>
  <c r="F25" i="50"/>
  <c r="F24" i="50"/>
  <c r="E23" i="50"/>
  <c r="D23" i="50"/>
  <c r="C23" i="50"/>
  <c r="B23" i="50"/>
  <c r="E21" i="50"/>
  <c r="F19" i="50"/>
  <c r="F18" i="50"/>
  <c r="F17" i="50"/>
  <c r="F16" i="50"/>
  <c r="E15" i="50"/>
  <c r="D15" i="50"/>
  <c r="D21" i="50" s="1"/>
  <c r="B15" i="50"/>
  <c r="F13" i="50"/>
  <c r="F12" i="50"/>
  <c r="F11" i="50"/>
  <c r="E10" i="50"/>
  <c r="D10" i="50"/>
  <c r="C10" i="50"/>
  <c r="B10" i="50"/>
  <c r="F10" i="50" s="1"/>
  <c r="F23" i="50" l="1"/>
  <c r="F15" i="50"/>
  <c r="E34" i="50"/>
  <c r="G43" i="50"/>
  <c r="B21" i="50"/>
  <c r="B34" i="50" s="1"/>
  <c r="F30" i="50" l="1"/>
  <c r="F34" i="50" s="1"/>
  <c r="C28" i="50"/>
  <c r="G37" i="50"/>
  <c r="F13" i="34"/>
  <c r="F16" i="34"/>
  <c r="F24" i="34"/>
  <c r="D6" i="21" s="1"/>
  <c r="F33" i="34"/>
  <c r="F36" i="34"/>
  <c r="F29" i="34"/>
  <c r="F42" i="34"/>
  <c r="F51" i="34" s="1"/>
  <c r="F48" i="34"/>
  <c r="C19" i="6"/>
  <c r="D19" i="6"/>
  <c r="E19" i="6"/>
  <c r="B31" i="2"/>
  <c r="D61" i="1"/>
  <c r="C61" i="1"/>
  <c r="D54" i="1"/>
  <c r="D48" i="1"/>
  <c r="D34" i="1"/>
  <c r="D30" i="1"/>
  <c r="D44" i="1"/>
  <c r="C54" i="1"/>
  <c r="C48" i="1"/>
  <c r="F20" i="52" s="1"/>
  <c r="C34" i="1"/>
  <c r="C30" i="1"/>
  <c r="C44" i="1"/>
  <c r="D20" i="1"/>
  <c r="D17" i="1"/>
  <c r="D8" i="1"/>
  <c r="C20" i="1"/>
  <c r="C17" i="1"/>
  <c r="C8" i="1"/>
  <c r="E11" i="21"/>
  <c r="E12" i="21"/>
  <c r="E13" i="21"/>
  <c r="E10" i="21"/>
  <c r="G13" i="34"/>
  <c r="G24" i="34" s="1"/>
  <c r="G16" i="34"/>
  <c r="D16" i="34"/>
  <c r="D13" i="34"/>
  <c r="C16" i="34"/>
  <c r="C24" i="34" s="1"/>
  <c r="C13" i="34"/>
  <c r="G36" i="34"/>
  <c r="G33" i="34"/>
  <c r="C36" i="34"/>
  <c r="D36" i="34"/>
  <c r="C33" i="34"/>
  <c r="D33" i="34"/>
  <c r="E65" i="23"/>
  <c r="D24" i="34"/>
  <c r="D56" i="23"/>
  <c r="C56" i="23"/>
  <c r="E31" i="33"/>
  <c r="E30" i="33"/>
  <c r="E29" i="33"/>
  <c r="E28" i="33"/>
  <c r="E27" i="33"/>
  <c r="E26" i="33"/>
  <c r="E25" i="33"/>
  <c r="E24" i="33"/>
  <c r="E23" i="33"/>
  <c r="E22" i="33"/>
  <c r="E11" i="33"/>
  <c r="E12" i="33"/>
  <c r="E13" i="33"/>
  <c r="E14" i="33"/>
  <c r="E15" i="33"/>
  <c r="E16" i="33"/>
  <c r="E17" i="33"/>
  <c r="E18" i="33"/>
  <c r="E19" i="33"/>
  <c r="E10" i="33"/>
  <c r="D32" i="33"/>
  <c r="C32" i="33"/>
  <c r="E32" i="33"/>
  <c r="D20" i="33"/>
  <c r="D33" i="33"/>
  <c r="C20" i="33"/>
  <c r="C33" i="33"/>
  <c r="D32" i="19"/>
  <c r="C32" i="19"/>
  <c r="D20" i="19"/>
  <c r="D33" i="19"/>
  <c r="C20" i="19"/>
  <c r="C33" i="19"/>
  <c r="E20" i="33"/>
  <c r="E33" i="33"/>
  <c r="D48" i="34"/>
  <c r="G48" i="34"/>
  <c r="C48" i="34"/>
  <c r="C42" i="34"/>
  <c r="D42" i="34"/>
  <c r="G42" i="34"/>
  <c r="D29" i="34"/>
  <c r="C29" i="34"/>
  <c r="G29" i="34"/>
  <c r="H31" i="34"/>
  <c r="H32" i="34"/>
  <c r="H34" i="34"/>
  <c r="H35" i="34"/>
  <c r="H37" i="34"/>
  <c r="H38" i="34"/>
  <c r="H39" i="34"/>
  <c r="H40" i="34"/>
  <c r="H43" i="34"/>
  <c r="H44" i="34"/>
  <c r="H45" i="34"/>
  <c r="H46" i="34"/>
  <c r="H49" i="34"/>
  <c r="H48" i="34" s="1"/>
  <c r="E31" i="34"/>
  <c r="E32" i="34"/>
  <c r="E34" i="34"/>
  <c r="E35" i="34"/>
  <c r="E37" i="34"/>
  <c r="E36" i="34" s="1"/>
  <c r="E29" i="34" s="1"/>
  <c r="E38" i="34"/>
  <c r="E39" i="34"/>
  <c r="E40" i="34"/>
  <c r="E43" i="34"/>
  <c r="E44" i="34"/>
  <c r="E45" i="34"/>
  <c r="E46" i="34"/>
  <c r="E49" i="34"/>
  <c r="E48" i="34" s="1"/>
  <c r="H30" i="34"/>
  <c r="E30" i="34"/>
  <c r="H10" i="34"/>
  <c r="H11" i="34"/>
  <c r="H12" i="34"/>
  <c r="H14" i="34"/>
  <c r="H15" i="34"/>
  <c r="H17" i="34"/>
  <c r="H18" i="34"/>
  <c r="H19" i="34"/>
  <c r="H20" i="34"/>
  <c r="H21" i="34"/>
  <c r="H22" i="34"/>
  <c r="H23" i="34"/>
  <c r="H9" i="34"/>
  <c r="E10" i="34"/>
  <c r="E11" i="34"/>
  <c r="E12" i="34"/>
  <c r="E13" i="34"/>
  <c r="E14" i="34"/>
  <c r="E15" i="34"/>
  <c r="E17" i="34"/>
  <c r="E18" i="34"/>
  <c r="E19" i="34"/>
  <c r="E20" i="34"/>
  <c r="E21" i="34"/>
  <c r="E22" i="34"/>
  <c r="E23" i="34"/>
  <c r="E9" i="34"/>
  <c r="F27" i="6"/>
  <c r="G27" i="6" s="1"/>
  <c r="F28" i="6"/>
  <c r="G28" i="6" s="1"/>
  <c r="F26" i="6"/>
  <c r="G26" i="6" s="1"/>
  <c r="F25" i="6"/>
  <c r="G25" i="6" s="1"/>
  <c r="F24" i="6"/>
  <c r="G24" i="6" s="1"/>
  <c r="F23" i="6"/>
  <c r="G23" i="6" s="1"/>
  <c r="F22" i="6"/>
  <c r="G22" i="6" s="1"/>
  <c r="F21" i="6"/>
  <c r="G21" i="6"/>
  <c r="F20" i="6"/>
  <c r="G20" i="6" s="1"/>
  <c r="F12" i="6"/>
  <c r="G12" i="6" s="1"/>
  <c r="F13" i="6"/>
  <c r="G13" i="6" s="1"/>
  <c r="F14" i="6"/>
  <c r="G14" i="6" s="1"/>
  <c r="F15" i="6"/>
  <c r="G15" i="6" s="1"/>
  <c r="F16" i="6"/>
  <c r="G16" i="6" s="1"/>
  <c r="F17" i="6"/>
  <c r="G17" i="6" s="1"/>
  <c r="F11" i="6"/>
  <c r="G11" i="6" s="1"/>
  <c r="B18" i="2"/>
  <c r="H36" i="34"/>
  <c r="G51" i="34"/>
  <c r="H33" i="34"/>
  <c r="H29" i="34" s="1"/>
  <c r="E33" i="34"/>
  <c r="D9" i="21"/>
  <c r="D17" i="21"/>
  <c r="F29" i="7"/>
  <c r="F24" i="7"/>
  <c r="F35" i="7" s="1"/>
  <c r="F39" i="7" s="1"/>
  <c r="E29" i="7"/>
  <c r="E24" i="7"/>
  <c r="F15" i="7"/>
  <c r="F21" i="7" s="1"/>
  <c r="E15" i="7"/>
  <c r="F10" i="7"/>
  <c r="E10" i="7"/>
  <c r="E21" i="7"/>
  <c r="E10" i="6"/>
  <c r="D10" i="6"/>
  <c r="C10" i="6"/>
  <c r="C60" i="5"/>
  <c r="B60" i="5"/>
  <c r="C53" i="5"/>
  <c r="B53" i="5"/>
  <c r="C48" i="5"/>
  <c r="B48" i="5"/>
  <c r="C39" i="5"/>
  <c r="B39" i="5"/>
  <c r="C29" i="5"/>
  <c r="C28" i="5" s="1"/>
  <c r="B29" i="5"/>
  <c r="B28" i="5"/>
  <c r="C17" i="5"/>
  <c r="B17" i="5"/>
  <c r="C8" i="5"/>
  <c r="B8" i="5"/>
  <c r="E35" i="7"/>
  <c r="E39" i="7" s="1"/>
  <c r="C8" i="6"/>
  <c r="D51" i="23"/>
  <c r="D61" i="23" s="1"/>
  <c r="C51" i="23"/>
  <c r="C61" i="23" s="1"/>
  <c r="D44" i="23"/>
  <c r="C44" i="23"/>
  <c r="D40" i="23"/>
  <c r="C40" i="23"/>
  <c r="D20" i="23"/>
  <c r="C20" i="23"/>
  <c r="D8" i="23"/>
  <c r="C8" i="23"/>
  <c r="F46" i="2"/>
  <c r="E46" i="2"/>
  <c r="F40" i="2"/>
  <c r="E40" i="2"/>
  <c r="E50" i="2" s="1"/>
  <c r="F36" i="2"/>
  <c r="E36" i="2"/>
  <c r="C31" i="2"/>
  <c r="F31" i="2"/>
  <c r="E31" i="2"/>
  <c r="E33" i="2" s="1"/>
  <c r="F18" i="2"/>
  <c r="E18" i="2"/>
  <c r="C18" i="2"/>
  <c r="F33" i="2"/>
  <c r="H25" i="34" l="1"/>
  <c r="B47" i="5"/>
  <c r="H13" i="34"/>
  <c r="F50" i="2"/>
  <c r="F52" i="2" s="1"/>
  <c r="C47" i="5"/>
  <c r="H16" i="34"/>
  <c r="C51" i="34"/>
  <c r="F9" i="52" s="1"/>
  <c r="C48" i="23"/>
  <c r="E16" i="34"/>
  <c r="D51" i="34"/>
  <c r="H35" i="50"/>
  <c r="G34" i="50"/>
  <c r="F10" i="6"/>
  <c r="G10" i="6" s="1"/>
  <c r="D8" i="6"/>
  <c r="E8" i="6"/>
  <c r="B7" i="5"/>
  <c r="C64" i="1"/>
  <c r="H42" i="34"/>
  <c r="H51" i="34" s="1"/>
  <c r="E6" i="21"/>
  <c r="E42" i="34"/>
  <c r="E51" i="34" s="1"/>
  <c r="H24" i="34"/>
  <c r="D23" i="21"/>
  <c r="E24" i="34"/>
  <c r="F19" i="6"/>
  <c r="G19" i="6" s="1"/>
  <c r="C37" i="23"/>
  <c r="C63" i="23" s="1"/>
  <c r="C66" i="23" s="1"/>
  <c r="E66" i="23" s="1"/>
  <c r="D48" i="23"/>
  <c r="D37" i="23"/>
  <c r="C7" i="5"/>
  <c r="C27" i="1"/>
  <c r="D64" i="1"/>
  <c r="D27" i="1"/>
  <c r="E52" i="2"/>
  <c r="G39" i="7"/>
  <c r="B33" i="2"/>
  <c r="C33" i="2"/>
  <c r="G53" i="2" s="1"/>
  <c r="H52" i="34" l="1"/>
  <c r="H10" i="6"/>
  <c r="F8" i="6"/>
  <c r="G8" i="6" s="1"/>
  <c r="E23" i="21"/>
  <c r="H19" i="6"/>
  <c r="D63" i="23"/>
  <c r="D66" i="23" s="1"/>
  <c r="C66" i="1"/>
  <c r="E66" i="1" s="1"/>
  <c r="D66" i="1"/>
  <c r="G52" i="2"/>
  <c r="H8" i="6"/>
</calcChain>
</file>

<file path=xl/comments1.xml><?xml version="1.0" encoding="utf-8"?>
<comments xmlns="http://schemas.openxmlformats.org/spreadsheetml/2006/main">
  <authors>
    <author>Claudia</author>
  </authors>
  <commentList>
    <comment ref="C66" authorId="0" shapeId="0">
      <text>
        <r>
          <rPr>
            <b/>
            <sz val="9"/>
            <color indexed="81"/>
            <rFont val="Tahoma"/>
            <family val="2"/>
          </rPr>
          <t>EVALUACIÓN:
VERIFICAR QUE COINCIDAN LOS MONTOS CON LO REPORTADO EN EL FORMATO ETCA-I-01 EN CADA EJERCICIO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Claudia</author>
  </authors>
  <commentList>
    <comment ref="B34" authorId="0" shapeId="0">
      <text>
        <r>
          <rPr>
            <b/>
            <sz val="9"/>
            <color indexed="81"/>
            <rFont val="Tahoma"/>
            <family val="2"/>
          </rPr>
          <t>Evaluación:
Verificar que coincida este monto con lo reportado en el formato ETCA-I-01 en el ejercicio 2016 en el mismo rubro</t>
        </r>
      </text>
    </comment>
    <comment ref="C34" authorId="0" shapeId="0">
      <text>
        <r>
          <rPr>
            <b/>
            <sz val="9"/>
            <color indexed="81"/>
            <rFont val="Tahoma"/>
            <family val="2"/>
          </rPr>
          <t>Evaluación:
Verificar que coincida este monto con lo reportado en el formato ETCA-I-01 en el ejercicio 2016 en el mismo rubro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4" authorId="0" shapeId="0">
      <text>
        <r>
          <rPr>
            <b/>
            <sz val="9"/>
            <color indexed="81"/>
            <rFont val="Tahoma"/>
            <family val="2"/>
          </rPr>
          <t>Evaluación:
Verificar que coincida este monto con lo reportado en el formato ETCA-I-01 en el ejercicio 2016 en el mismo rubro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4" authorId="0" shapeId="0">
      <text>
        <r>
          <rPr>
            <b/>
            <sz val="9"/>
            <color indexed="81"/>
            <rFont val="Tahoma"/>
            <family val="2"/>
          </rPr>
          <t>Evaluación:
Verificar que coincida este monto con lo reportado en el formato ETCA-I-01 en el ejercicio 2016 en el mismo rubro</t>
        </r>
      </text>
    </comment>
  </commentList>
</comments>
</file>

<file path=xl/comments3.xml><?xml version="1.0" encoding="utf-8"?>
<comments xmlns="http://schemas.openxmlformats.org/spreadsheetml/2006/main">
  <authors>
    <author>Claudia</author>
  </authors>
  <commentList>
    <comment ref="F8" authorId="0" shapeId="0">
      <text>
        <r>
          <rPr>
            <b/>
            <sz val="9"/>
            <color indexed="81"/>
            <rFont val="Tahoma"/>
            <family val="2"/>
          </rPr>
          <t>Evaluación:
Verificar que coincida este monto con lo reportado en el formato ETCA-I-01 en el ejercicio 2016 en el mismo rubro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0" authorId="0" shapeId="0">
      <text>
        <r>
          <rPr>
            <b/>
            <sz val="9"/>
            <color indexed="81"/>
            <rFont val="Tahoma"/>
            <family val="2"/>
          </rPr>
          <t>Evaluación:
Verificar que coincida este monto con lo reportado en el formato ETCA-I-01 en el ejercicio 2016 en el mismo rubro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9" authorId="0" shapeId="0">
      <text>
        <r>
          <rPr>
            <b/>
            <sz val="9"/>
            <color indexed="81"/>
            <rFont val="Tahoma"/>
            <family val="2"/>
          </rPr>
          <t>Evaluación:
Verificar que coincida este monto con lo reportado en el formato ETCA-I-01 en el ejercicio 2016 en el mismo rubro</t>
        </r>
      </text>
    </comment>
  </commentList>
</comments>
</file>

<file path=xl/comments4.xml><?xml version="1.0" encoding="utf-8"?>
<comments xmlns="http://schemas.openxmlformats.org/spreadsheetml/2006/main">
  <authors>
    <author>Claudia</author>
  </authors>
  <commentList>
    <comment ref="F39" authorId="0" shapeId="0">
      <text>
        <r>
          <rPr>
            <b/>
            <sz val="9"/>
            <color indexed="81"/>
            <rFont val="Tahoma"/>
            <family val="2"/>
          </rPr>
          <t>Evaluación:
Verificar que coincida este monto con lo reportado en el formato ETCA-I-01 en el ejercicio 2016 TOTAL DE PASIVO</t>
        </r>
      </text>
    </comment>
  </commentList>
</comments>
</file>

<file path=xl/comments5.xml><?xml version="1.0" encoding="utf-8"?>
<comments xmlns="http://schemas.openxmlformats.org/spreadsheetml/2006/main">
  <authors>
    <author>Claudia</author>
  </authors>
  <commentList>
    <comment ref="G25" authorId="0" shapeId="0">
      <text>
        <r>
          <rPr>
            <b/>
            <sz val="9"/>
            <color indexed="81"/>
            <rFont val="Tahoma"/>
            <family val="2"/>
          </rPr>
          <t xml:space="preserve">Evaluación:
</t>
        </r>
        <r>
          <rPr>
            <sz val="9"/>
            <color indexed="81"/>
            <rFont val="Tahoma"/>
            <family val="2"/>
          </rPr>
          <t xml:space="preserve">Total Ingreso Recaudado Anual - Total Ingreso Estimado Anual
</t>
        </r>
      </text>
    </comment>
    <comment ref="G52" authorId="0" shapeId="0">
      <text>
        <r>
          <rPr>
            <b/>
            <sz val="9"/>
            <color indexed="81"/>
            <rFont val="Tahoma"/>
            <family val="2"/>
          </rPr>
          <t>Evaluación:
Total Ingreso Recaudado Anual - Total Ingreso Estimado Anual</t>
        </r>
      </text>
    </comment>
  </commentList>
</comments>
</file>

<file path=xl/comments6.xml><?xml version="1.0" encoding="utf-8"?>
<comments xmlns="http://schemas.openxmlformats.org/spreadsheetml/2006/main">
  <authors>
    <author>Claudia</author>
  </authors>
  <commentList>
    <comment ref="D6" authorId="0" shapeId="0">
      <text>
        <r>
          <rPr>
            <b/>
            <sz val="9"/>
            <color indexed="81"/>
            <rFont val="Tahoma"/>
            <family val="2"/>
          </rPr>
          <t>EVALUACIÓN:
VERIFICA QUE COINCIDAN LAS CANTIDADES  DE TOTAL DE INGRESOS CON LO REPORTADO EN EL FORMATO ETCA-II-10 EN EL TOTAL DE LA COLUMNA DE TOTAL DE INGRESOS DEVENGADO ANUAL (4)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3" authorId="0" shapeId="0">
      <text>
        <r>
          <rPr>
            <b/>
            <sz val="9"/>
            <color indexed="81"/>
            <rFont val="Tahoma"/>
            <family val="2"/>
          </rPr>
          <t>EVALUACIÓN:
VERIFICA QUE COINCIDAN LAS CANTIDADES  DE TOTAL DE INGRESOS CON LO REPORTADO EN EL FORMATO ETCA-I-02 EN EL MISMO RUBRO</t>
        </r>
      </text>
    </comment>
  </commentList>
</comments>
</file>

<file path=xl/sharedStrings.xml><?xml version="1.0" encoding="utf-8"?>
<sst xmlns="http://schemas.openxmlformats.org/spreadsheetml/2006/main" count="2439" uniqueCount="1469">
  <si>
    <t>Subsecretaria de Planeación del Desarrollo</t>
  </si>
  <si>
    <t>Dirección General de Planeación y Evaluación</t>
  </si>
  <si>
    <t>Segundo Informe Trimestral 2015</t>
  </si>
  <si>
    <t xml:space="preserve">Ley General de Contabilidad Gubernamental </t>
  </si>
  <si>
    <t>Artículos del 44 al 59</t>
  </si>
  <si>
    <t>Formatos</t>
  </si>
  <si>
    <t>Listado de Formatos ETCA "Evaluación Trimestral Contabilidad Armonizada"</t>
  </si>
  <si>
    <t>No</t>
  </si>
  <si>
    <t>Formato</t>
  </si>
  <si>
    <t>Descripción</t>
  </si>
  <si>
    <t>I.- Información Contable</t>
  </si>
  <si>
    <t>ETCA-I-01</t>
  </si>
  <si>
    <t>Estado de Situacion Financiera</t>
  </si>
  <si>
    <t>ETCA-I-02</t>
  </si>
  <si>
    <t>Estado de Actividades</t>
  </si>
  <si>
    <t>ETCA-I-03</t>
  </si>
  <si>
    <t xml:space="preserve">Estado de Variación en la Hacienda Pública </t>
  </si>
  <si>
    <t>ETCA-I-04</t>
  </si>
  <si>
    <t>Estado de Cambios en la Situación Financiera</t>
  </si>
  <si>
    <t>ETCA-I-05</t>
  </si>
  <si>
    <t>Flujo de Efectivo</t>
  </si>
  <si>
    <t>ETCA-I-06</t>
  </si>
  <si>
    <t>Estado Analítico del Activo</t>
  </si>
  <si>
    <t>ETCA-I-07</t>
  </si>
  <si>
    <t>Estado Analítico de la Deuda y Otros Pasivos</t>
  </si>
  <si>
    <t>ETCA-I-08</t>
  </si>
  <si>
    <t>Informe sobre Pasivos Contingentes</t>
  </si>
  <si>
    <t>ETCA-I-09</t>
  </si>
  <si>
    <t>Notas a los Estados Financieros</t>
  </si>
  <si>
    <t>II.- Información Presupuestaria</t>
  </si>
  <si>
    <t>ETCA-II-10</t>
  </si>
  <si>
    <t>Estado Analítico de Ingresos</t>
  </si>
  <si>
    <t>ETCA-II-10-A</t>
  </si>
  <si>
    <t>Conciliacion entre los Ingresos Presupuestarios y Contables</t>
  </si>
  <si>
    <t>ETCA-II-11</t>
  </si>
  <si>
    <t>Estado Analítico del Ejercicio Presupuesto de Egresos 
Clasificación Por Objeto del Gasto (Capitulo y Concepto)</t>
  </si>
  <si>
    <t>ETCA-II-11-A</t>
  </si>
  <si>
    <t>Estado Analítico del Ejercicio Presupuesto de Egresos 
Clasificación Económica (Por Tipo de Gasto)</t>
  </si>
  <si>
    <t>ETCA-II-11-B1</t>
  </si>
  <si>
    <t>Estado Analítico del Ejercicio Presupuesto de Egresos
Por Unidad Administrativa</t>
  </si>
  <si>
    <t>ETCA-II-11-B2</t>
  </si>
  <si>
    <t>Estado Analítico del Ejercicio Presupuesto de Egresos
Clasificación Administrativa, Por Poderes</t>
  </si>
  <si>
    <t>ETCA-II-11-B3</t>
  </si>
  <si>
    <t>Estado Analítico del Ejercicio Presupuesto de Egresos
Clasificación Administrativa, Por tipo de Organismo o Entidad Paraestatal</t>
  </si>
  <si>
    <t>ETCA-II-11-C</t>
  </si>
  <si>
    <t>Estado Analítico del Ejercicio Presupuesto de Egresos
Clasificación Funcional (Finalidad y Función)</t>
  </si>
  <si>
    <t>ETCA-II-11-D</t>
  </si>
  <si>
    <t>Conciliacion entre los Egresos Presupuestarios y los Gastos Contables</t>
  </si>
  <si>
    <t>ETCA-II-11-E</t>
  </si>
  <si>
    <t>Estado Analítico del Ejercicio Presupuesto de Egresos 
Por Partida del Gasto</t>
  </si>
  <si>
    <t>ETCA-II-12</t>
  </si>
  <si>
    <t>Endeudamiento Neto</t>
  </si>
  <si>
    <t>ETCA-II-13</t>
  </si>
  <si>
    <t>Interéses de la Deuda</t>
  </si>
  <si>
    <t>III.- Información Programática</t>
  </si>
  <si>
    <t>ETCA-III-14</t>
  </si>
  <si>
    <t>Gasto por Categoría Programática</t>
  </si>
  <si>
    <t>ETCA-III-15</t>
  </si>
  <si>
    <t>Seguimiento y Evaluación de Indicadores de Proyectos y Procesos 
(Gasto por Categoría Programática, Metas y Programas; Análisis Programático-Presupuestal con Indicadores de Resultados</t>
  </si>
  <si>
    <t>ETCA-III-15-A</t>
  </si>
  <si>
    <t>Programa Operativo Anual, Resumen de Indicadores por Unidad Ejecutora</t>
  </si>
  <si>
    <t>ETCA-III-16</t>
  </si>
  <si>
    <t>Gasto por Proyectos de Inversión</t>
  </si>
  <si>
    <t>IV.- Información Complementaria-Anexos</t>
  </si>
  <si>
    <t>La información complementaria para generar las cuentas nacionales y atender otros requerimientos</t>
  </si>
  <si>
    <t>provenientes de Organismos Internacionales de los que México es miembro.</t>
  </si>
  <si>
    <t>ETCA-IV-17</t>
  </si>
  <si>
    <t>Indicadores de Postura Fiscal</t>
  </si>
  <si>
    <t>ETCA-IV-18</t>
  </si>
  <si>
    <t>Relación de Cuentas Bancarias Productivas Específicas</t>
  </si>
  <si>
    <t>ETCA-IV-19</t>
  </si>
  <si>
    <t>Relación de Bienes que Componen su Patrimonio</t>
  </si>
  <si>
    <t>ETCA-IV-20</t>
  </si>
  <si>
    <t>Relación de esquemas bursátiles y de coberturas financieras</t>
  </si>
  <si>
    <t>Anexo</t>
  </si>
  <si>
    <t>Análisis de variaciones Programático-Presupuestal</t>
  </si>
  <si>
    <t>Sistema Estatal de Evaluación</t>
  </si>
  <si>
    <t>Estado de Situación Financiera</t>
  </si>
  <si>
    <t>(PESOS)</t>
  </si>
  <si>
    <t xml:space="preserve">TRIMESTRE: 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</si>
  <si>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</si>
  <si>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</si>
  <si>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</si>
  <si>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</si>
  <si>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</si>
  <si>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</si>
  <si>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</si>
  <si>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</si>
  <si>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</si>
  <si>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</si>
  <si>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</si>
  <si>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</si>
  <si>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</si>
  <si>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</si>
  <si>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</si>
  <si>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</si>
  <si>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</si>
  <si>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</si>
  <si>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</si>
  <si>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 xml:space="preserve">     Total de Activos Circulantes</t>
  </si>
  <si>
    <t xml:space="preserve">     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</si>
  <si>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</si>
  <si>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</si>
  <si>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</si>
  <si>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</si>
  <si>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</si>
  <si>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</si>
  <si>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</si>
  <si>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</si>
  <si>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</si>
  <si>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</si>
  <si>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</si>
  <si>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</si>
  <si>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</si>
  <si>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</si>
  <si>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</si>
  <si>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</si>
  <si>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</si>
  <si>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</si>
  <si>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 Pasivos No Circulantes</t>
  </si>
  <si>
    <t>Total de Activos</t>
  </si>
  <si>
    <t>Total de Pasivo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</si>
  <si>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</si>
  <si>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</si>
  <si>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</si>
  <si>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</si>
  <si>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</si>
  <si>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</si>
  <si>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</si>
  <si>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</si>
  <si>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</si>
  <si>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</si>
  <si>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</si>
  <si>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</si>
  <si>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</si>
  <si>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</si>
  <si>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</si>
  <si>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 Pasivo y Hacienda Pública/Patrimonio</t>
  </si>
  <si>
    <t>"Bajo protesta de decir verdad declaramos que los Estados Financieros y sus Notas, son razonablemente correctos y son responsabilidad del emisor"</t>
  </si>
  <si>
    <t>Celdas Protegidas</t>
  </si>
  <si>
    <t xml:space="preserve">                                                                                    (PESOS)</t>
  </si>
  <si>
    <t>INGRESOS Y OTROS BENEFICIOS</t>
  </si>
  <si>
    <t>Ingresos de la Gestión:</t>
  </si>
  <si>
    <t>Impuestos</t>
  </si>
  <si>
    <t xml:space="preserve"> </t>
  </si>
  <si>
    <t>Cuotas y Aportaciones de Seguridad Social</t>
  </si>
  <si>
    <t xml:space="preserve">Contribuciones de Mejoras </t>
  </si>
  <si>
    <t>Derechos</t>
  </si>
  <si>
    <r>
      <t>Productos de Tipo Corriente</t>
    </r>
    <r>
      <rPr>
        <b/>
        <vertAlign val="superscript"/>
        <sz val="12"/>
        <color theme="1"/>
        <rFont val="Arial Narrow"/>
        <family val="2"/>
      </rPr>
      <t>1</t>
    </r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</si>
  <si>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</si>
  <si>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</si>
  <si>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</si>
  <si>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</si>
  <si>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</si>
  <si>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Transferencia, Asignaciones, Subsidios y Otras Ayudas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</si>
  <si>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</si>
  <si>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</si>
  <si>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</si>
  <si>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</si>
  <si>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</si>
  <si>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</si>
  <si>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</si>
  <si>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</si>
  <si>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</si>
  <si>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</si>
  <si>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</si>
  <si>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</si>
  <si>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</si>
  <si>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</si>
  <si>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</si>
  <si>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</si>
  <si>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</si>
  <si>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</si>
  <si>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</si>
  <si>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</si>
  <si>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</si>
  <si>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y Aportaciones </t>
  </si>
  <si>
    <t>Participaciones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</si>
  <si>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</si>
  <si>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</si>
  <si>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</si>
  <si>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</si>
  <si>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</si>
  <si>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</si>
  <si>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</si>
  <si>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</si>
  <si>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</si>
  <si>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</si>
  <si>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</si>
  <si>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</si>
  <si>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</si>
  <si>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</si>
  <si>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</si>
  <si>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</si>
  <si>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</si>
  <si>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</si>
  <si>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Bajo protesta de decir verdad declaramos que los Estados Financieros y sus Notas, son razonablemente correctos y son responsabilidad del emisor</t>
  </si>
  <si>
    <t>Estado de Variación en la Hacienda Pública</t>
  </si>
  <si>
    <t xml:space="preserve">                                             (PESOS)</t>
  </si>
  <si>
    <t>Concepto</t>
  </si>
  <si>
    <t>Hacienda Pública / Patrimonio Contribuido</t>
  </si>
  <si>
    <t>Hacienda Pública / Patrimonio Generado de Ejercicio Anteriores</t>
  </si>
  <si>
    <t>Hacienda Pública / Patrimonio Generado del Ejercicio</t>
  </si>
  <si>
    <t>Ajustes por Cambios de Valor</t>
  </si>
  <si>
    <t>Total</t>
  </si>
  <si>
    <t>Patrimonio Neto Inicial Ajustado del Ejercicio</t>
  </si>
  <si>
    <t>Variaciones de la Hacienda Pública / Patrimonio Neto del Ejercicio</t>
  </si>
  <si>
    <t>Hacienda Pública / Patrimonio Neto Final del Ejercicio 2015</t>
  </si>
  <si>
    <t>Cambios en la Hacienda Pública / Patrimonio Neto del Ejercicio 2016</t>
  </si>
  <si>
    <t>Saldo Neto en la Hacienda Pública / Patrimonio 2016</t>
  </si>
  <si>
    <t xml:space="preserve">                                                                              (PESOS)</t>
  </si>
  <si>
    <t>Origen</t>
  </si>
  <si>
    <t>Aplicación</t>
  </si>
  <si>
    <t>Activo</t>
  </si>
  <si>
    <t>Inventario</t>
  </si>
  <si>
    <t>Pasivo</t>
  </si>
  <si>
    <t>HACIENDA PUBLICA/PATRIMONIO</t>
  </si>
  <si>
    <t>Excesos o Insuficiencia en la Actualización de la Hacienda Pública/Patrimonio</t>
  </si>
  <si>
    <t xml:space="preserve">                                                        (PESOS)</t>
  </si>
  <si>
    <t xml:space="preserve">Flujos de Efectivo de las Actividades de Operación </t>
  </si>
  <si>
    <t>Contribuciones de mejoras</t>
  </si>
  <si>
    <t>Productos de Tipo Corriente</t>
  </si>
  <si>
    <t>Transferencias, Asignaciones y Subsidios y Otras Ayudas</t>
  </si>
  <si>
    <t>Otros Orígenes de Operación</t>
  </si>
  <si>
    <t>Transferencias al resto del Sector Público</t>
  </si>
  <si>
    <t xml:space="preserve">Subsidios y Subvenciones </t>
  </si>
  <si>
    <t xml:space="preserve">Participaciones </t>
  </si>
  <si>
    <t>Otras Aplicaciones de Operación</t>
  </si>
  <si>
    <t>Flujos Netos de Efectivo por Actividades de Operación</t>
  </si>
  <si>
    <t xml:space="preserve">Flujos de Efectivo de las Actividades de Inversión </t>
  </si>
  <si>
    <t>Otros Orígenes de Inversión</t>
  </si>
  <si>
    <t>Otras Aplicaciones de Inversión</t>
  </si>
  <si>
    <t>Flujos Netos de Efectivo por Actividades de Inversión</t>
  </si>
  <si>
    <t>Flujo de Efectivo de las Actividades de Financiamiento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</si>
  <si>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</si>
  <si>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</si>
  <si>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</si>
  <si>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</si>
  <si>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</si>
  <si>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</si>
  <si>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</si>
  <si>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</si>
  <si>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</si>
  <si>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>OBSERVACIONES</t>
  </si>
  <si>
    <t>Saldo
Inicial
1</t>
  </si>
  <si>
    <t>Cargos del Periodo
2</t>
  </si>
  <si>
    <t>Abonos del Periodo
3</t>
  </si>
  <si>
    <t>Saldo
Final
4 (1+2-3)</t>
  </si>
  <si>
    <t>Variación del Periodo
(4-1)</t>
  </si>
  <si>
    <t>DENOMINACIÓN DE LAS DEUDAS</t>
  </si>
  <si>
    <t>MONEDA DE CONTRATACIÓN</t>
  </si>
  <si>
    <t>INSTITUCIÓN O PAÍS ACREEDOR</t>
  </si>
  <si>
    <t>SALDO INICIAL DEL PERIODO</t>
  </si>
  <si>
    <t>SALDO FINAL DEL PERIODO</t>
  </si>
  <si>
    <t>DEUDA PÚBLICA</t>
  </si>
  <si>
    <t>Corto Plazo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</si>
  <si>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</si>
  <si>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</si>
  <si>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</si>
  <si>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</si>
  <si>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</si>
  <si>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</si>
  <si>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</si>
  <si>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Corto Plazo</t>
  </si>
  <si>
    <t>Largo Plazo</t>
  </si>
  <si>
    <t>Subtotal Lago Plazo</t>
  </si>
  <si>
    <t>Otros Pasivos</t>
  </si>
  <si>
    <t>Total Deuda y Otros Pasivos</t>
  </si>
  <si>
    <t>A Corto Plazo</t>
  </si>
  <si>
    <t>A Largo Plazo</t>
  </si>
  <si>
    <t>Rubros de los Ingresos</t>
  </si>
  <si>
    <t>Ingresos Estimado Original  Anual</t>
  </si>
  <si>
    <t>Ampliaciones y Reducciones           (+ ó -)</t>
  </si>
  <si>
    <t>Ingresos Modificado    Anual</t>
  </si>
  <si>
    <t>Ingresos Devengado Acumulado</t>
  </si>
  <si>
    <t>Ingresos Recaudado    Acumulado</t>
  </si>
  <si>
    <t>Diferencia</t>
  </si>
  <si>
    <t>(1)</t>
  </si>
  <si>
    <t>(2)</t>
  </si>
  <si>
    <t>(3= 1 +2)</t>
  </si>
  <si>
    <t>(4)</t>
  </si>
  <si>
    <t>(5)</t>
  </si>
  <si>
    <t>(6= 5 - 1 )</t>
  </si>
  <si>
    <t>Contribuciones de Mejoras</t>
  </si>
  <si>
    <t>Productos</t>
  </si>
  <si>
    <t xml:space="preserve">     Corriente</t>
  </si>
  <si>
    <t xml:space="preserve">     Capital</t>
  </si>
  <si>
    <t>Aprovechamientos</t>
  </si>
  <si>
    <t>Ingresos por Ventas de Bienes y Servicios</t>
  </si>
  <si>
    <r>
      <t>Transferencias, Asignaciones, Subsidios y Otras Ayudas</t>
    </r>
    <r>
      <rPr>
        <b/>
        <u/>
        <sz val="10"/>
        <color theme="1"/>
        <rFont val="Arial Narrow"/>
        <family val="2"/>
      </rPr>
      <t xml:space="preserve"> FEDERALES</t>
    </r>
  </si>
  <si>
    <r>
      <t xml:space="preserve">Transferencias, Asignaciones, Subsidios y Otras Ayudas </t>
    </r>
    <r>
      <rPr>
        <b/>
        <u/>
        <sz val="10"/>
        <color theme="1"/>
        <rFont val="Arial Narrow"/>
        <family val="2"/>
      </rPr>
      <t>ESTATALES</t>
    </r>
  </si>
  <si>
    <t>Ingresos Derivados de Financiamientos</t>
  </si>
  <si>
    <t>Ingresos Excedentes 1</t>
  </si>
  <si>
    <t>Estado Analitico de Ingresos</t>
  </si>
  <si>
    <t>Por Fuente de Financiamiento</t>
  </si>
  <si>
    <t>Ingresos del Gobierno</t>
  </si>
  <si>
    <t xml:space="preserve">Impuestos </t>
  </si>
  <si>
    <t>Corriente</t>
  </si>
  <si>
    <t>Capital</t>
  </si>
  <si>
    <t>Transferencias, Asignaciones, Subsidios y Otras Ayudas</t>
  </si>
  <si>
    <t>Ingresos de Organismos y  Empresas</t>
  </si>
  <si>
    <t>Cuotas y aportaciones de Seguridad Social</t>
  </si>
  <si>
    <t>Ingresos por ventas de Bienes y Servicios</t>
  </si>
  <si>
    <r>
      <t xml:space="preserve">Transferencias, Asignaciones, Subsidios y Otras Ayudas, </t>
    </r>
    <r>
      <rPr>
        <b/>
        <u/>
        <sz val="10"/>
        <color theme="1"/>
        <rFont val="Arial Narrow"/>
        <family val="2"/>
      </rPr>
      <t>FEDERALES</t>
    </r>
  </si>
  <si>
    <r>
      <t xml:space="preserve">Transferencias, Asignaciones, Subsidios y Otras Ayudas, </t>
    </r>
    <r>
      <rPr>
        <b/>
        <u/>
        <sz val="10"/>
        <color theme="1"/>
        <rFont val="Arial Narrow"/>
        <family val="2"/>
      </rPr>
      <t>ESTATALES</t>
    </r>
  </si>
  <si>
    <t>Ingresos  derivados de Financiamiento</t>
  </si>
  <si>
    <t>Los Ingresos Excedentes  se presentan para efectos de cumplimiento de la Ley de Ingresos del Estado y Ley de Contabilidad Gubernamental.</t>
  </si>
  <si>
    <t>El importe reflejado siempre debe ser mayor a cero. Nunca en rojo.</t>
  </si>
  <si>
    <t xml:space="preserve">                                                               (PESOS)</t>
  </si>
  <si>
    <t>1. Ingresos Presupuestarios</t>
  </si>
  <si>
    <t>(MAS)</t>
  </si>
  <si>
    <t>2.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</si>
  <si>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</si>
  <si>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</si>
  <si>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</si>
  <si>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</si>
  <si>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</si>
  <si>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(MENOS)</t>
  </si>
  <si>
    <t>3. Ingresos presupuestarios no contables</t>
  </si>
  <si>
    <t>Productos de capital</t>
  </si>
  <si>
    <t>Aprovechamientos de capital</t>
  </si>
  <si>
    <t>Ingresos derivados de financiamientos</t>
  </si>
  <si>
    <t>Otros Ingresos presupuestarios no contables</t>
  </si>
  <si>
    <t>4. Ingresos Contables  (4=  1  +  2  -  3 )</t>
  </si>
  <si>
    <t>Estado Analítico del Ejercicio Presupuesto de Egresos</t>
  </si>
  <si>
    <t>Clasificación por Objeto del Gasto (Capítulo y Concepto)</t>
  </si>
  <si>
    <t>Egresos Aprobado   Anual</t>
  </si>
  <si>
    <t>Ampliaciones/ (Reducciones)</t>
  </si>
  <si>
    <t>Egresos Modificado   Anual</t>
  </si>
  <si>
    <t>Egresos Devengado Acumulado</t>
  </si>
  <si>
    <t>Egresos Pagado     Acumulado</t>
  </si>
  <si>
    <t>Subejercicio</t>
  </si>
  <si>
    <t>(3=1+2)</t>
  </si>
  <si>
    <t>( 6 = 3 - 4 )</t>
  </si>
  <si>
    <t>Seguridad Social</t>
  </si>
  <si>
    <t>Otros Servicios Generales</t>
  </si>
  <si>
    <t>Bienes Muebles, Inmuebles e Intangibles</t>
  </si>
  <si>
    <t>Bienes Inmuebles</t>
  </si>
  <si>
    <t>Deuda Pública</t>
  </si>
  <si>
    <t>Total del Gasto</t>
  </si>
  <si>
    <t>Clasificación Económica (por Tipo de Gasto)</t>
  </si>
  <si>
    <t>Gasto Corriente</t>
  </si>
  <si>
    <t>Gasto de Capital</t>
  </si>
  <si>
    <t>Amortización del la Deuda y Disminución de Pasivos</t>
  </si>
  <si>
    <t>A continuación se conceptualizan las siguientes categorías:</t>
  </si>
  <si>
    <t>1. Gasto Corriente</t>
  </si>
  <si>
    <t>Son los gastos de consumo y/o de operación, el arrendamiento de la propiedad y las transferencias otorgadas a los otros componentes institucionales del sistema económico para financiar gastos de esas características.</t>
  </si>
  <si>
    <t>2. Gasto de Capital</t>
  </si>
  <si>
    <t>Son los gastos destinados a la inversión de capital y las transferencias a los otros componentes institucionales del sistema económico que se efectúan para financiar gastos de éstos con tal propósito.</t>
  </si>
  <si>
    <t>3. Amortización de la deuda y disminución de pasivos</t>
  </si>
  <si>
    <t>Comprende la amortización de la deuda adquirida y disminución de pasivos con el sector privado, público y externo.</t>
  </si>
  <si>
    <t>4. Pensiones y Jubilaciones</t>
  </si>
  <si>
    <t>Son los gastos destinados para el pago a pensionistas y jubilados o a sus familiares, que cubren los gobiernos Federal, Estatal y Municipal, o bien el Instituto de Seguridad Social correspondiente.</t>
  </si>
  <si>
    <t>Punto Adicionado DOF 30-09-2015</t>
  </si>
  <si>
    <t xml:space="preserve">5. Participaciones </t>
  </si>
  <si>
    <t>Son los gastos destinados a cubrir las participaciones para las entidades federativas y/o los municipios.</t>
  </si>
  <si>
    <t>Clasificación Administrativa (Por Unidad Administrativa)</t>
  </si>
  <si>
    <t>TRIMESTRE:</t>
  </si>
  <si>
    <t>Clasificación Administrativa (Por Poderes)</t>
  </si>
  <si>
    <t>Poder Ejecutivo</t>
  </si>
  <si>
    <t>Poder Legislativo</t>
  </si>
  <si>
    <t>Poder Judicial</t>
  </si>
  <si>
    <t>Órganos Autónomos</t>
  </si>
  <si>
    <t>Clasificación Administrativa (Por Tipo de Organismos o Entidad Paraestatal)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</si>
  <si>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</si>
  <si>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</si>
  <si>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</si>
  <si>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</si>
  <si>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</si>
  <si>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Empresariales Financieras No Monetarias con Participación Estatal Mayoritaria</t>
  </si>
  <si>
    <t>Fideicomisos Financieros Públicos con Participación Estatal Mayoritaria</t>
  </si>
  <si>
    <t>Clasificación Funcional (Finalidad y Función)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</si>
  <si>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</si>
  <si>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</si>
  <si>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</si>
  <si>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</si>
  <si>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</si>
  <si>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</si>
  <si>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</si>
  <si>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Seguridad Interior</t>
  </si>
  <si>
    <t>Desarrollo Social</t>
  </si>
  <si>
    <t>Protección Ambiental</t>
  </si>
  <si>
    <t>Viviendas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</si>
  <si>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</si>
  <si>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</si>
  <si>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</si>
  <si>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</si>
  <si>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</si>
  <si>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</si>
  <si>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</si>
  <si>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</si>
  <si>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</si>
  <si>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</si>
  <si>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</si>
  <si>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</si>
  <si>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</si>
  <si>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Tencología e Innovación</t>
  </si>
  <si>
    <t>Otras Industrias y Otros Asuntos Económicos</t>
  </si>
  <si>
    <t>Otras No Clasificadas en funciones anteriores</t>
  </si>
  <si>
    <t>Transacdciones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</si>
  <si>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</si>
  <si>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</si>
  <si>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</si>
  <si>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1. Total de Egresos Presupuestarios</t>
  </si>
  <si>
    <t xml:space="preserve">2. Egresos Presupuestarios no contables 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</si>
  <si>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</si>
  <si>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</si>
  <si>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</si>
  <si>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</si>
  <si>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</si>
  <si>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</si>
  <si>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Arctivos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</si>
  <si>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</si>
  <si>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</si>
  <si>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</si>
  <si>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</si>
  <si>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</si>
  <si>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</si>
  <si>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</si>
  <si>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Armonización de la deuda pública</t>
  </si>
  <si>
    <t>Adeudos de ejercicios fiscales anteriores (ADEFAS)</t>
  </si>
  <si>
    <t>Otros Egresos Presupuestales No Contables</t>
  </si>
  <si>
    <t>3. Gastos contables no presupuestarios</t>
  </si>
  <si>
    <t>Estimaciones, depreciaciones, deterioros, obsolescencia y amortizaciones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</si>
  <si>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</si>
  <si>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</si>
  <si>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</si>
  <si>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</si>
  <si>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</si>
  <si>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 (4=  1  -  2  +  3 )</t>
  </si>
  <si>
    <t>Por Partida del Gasto</t>
  </si>
  <si>
    <t>% Avance Anual</t>
  </si>
  <si>
    <t>Servicios personales</t>
  </si>
  <si>
    <t>Remuneraciones al personal de carácter permanente</t>
  </si>
  <si>
    <t>Sueldo base al personal permanente</t>
  </si>
  <si>
    <t>Sueldos</t>
  </si>
  <si>
    <t>Riesgo laboral</t>
  </si>
  <si>
    <t>Ayuda para habitación</t>
  </si>
  <si>
    <t>Remuneraciones adicionales y especiales</t>
  </si>
  <si>
    <t>Primas de vacaciones, dominical y gratificación de fin de año</t>
  </si>
  <si>
    <t xml:space="preserve">                                           (pesos)</t>
  </si>
  <si>
    <t>Identificacion del crédito o Instrumento</t>
  </si>
  <si>
    <t>Contratacion / Colocación</t>
  </si>
  <si>
    <t>Amortización</t>
  </si>
  <si>
    <t>A</t>
  </si>
  <si>
    <t>B</t>
  </si>
  <si>
    <t>C=A-B</t>
  </si>
  <si>
    <t>Créditos Bancarios</t>
  </si>
  <si>
    <t>Total Créditos Bancarios</t>
  </si>
  <si>
    <t>Otros Instrumentos de Deuda</t>
  </si>
  <si>
    <t>Total Otros Instrumentos de Deuda</t>
  </si>
  <si>
    <t>TOTAL</t>
  </si>
  <si>
    <t xml:space="preserve">                                    (pesos)</t>
  </si>
  <si>
    <t>Devengado</t>
  </si>
  <si>
    <t>Pagado</t>
  </si>
  <si>
    <t>Total de Interéses Créditos Bancarios</t>
  </si>
  <si>
    <t>Total Intereses Otros Instrumentos de Deuda</t>
  </si>
  <si>
    <t>Gasto Por Categoría Programática</t>
  </si>
  <si>
    <t>Egresos Devengado     Anual</t>
  </si>
  <si>
    <t>Egresos Pagado     Anual</t>
  </si>
  <si>
    <t>Programas</t>
  </si>
  <si>
    <t xml:space="preserve">   Subsidios:</t>
  </si>
  <si>
    <t>Sector Social y Privado o Estados y Municipios</t>
  </si>
  <si>
    <t>Sujetos a Reglas de Operación</t>
  </si>
  <si>
    <t>Otros Subsidios</t>
  </si>
  <si>
    <t xml:space="preserve">   Desempeño de las Funciones:</t>
  </si>
  <si>
    <t>Prestación de Servicios Públicos</t>
  </si>
  <si>
    <t>Provisión de Bienes Públics</t>
  </si>
  <si>
    <t>Planeación, Seguimiento y Evaluación de Políticas Públicas</t>
  </si>
  <si>
    <t>Promoción y Fomento</t>
  </si>
  <si>
    <t>Regulación y Supervisión</t>
  </si>
  <si>
    <t>Funciones de las Fuerzas Armadas (Unicamente el Gobierno Federal)</t>
  </si>
  <si>
    <t>Específicos</t>
  </si>
  <si>
    <t>Proyectos de Inversión</t>
  </si>
  <si>
    <t xml:space="preserve">   Administrativos y de Apoyos</t>
  </si>
  <si>
    <t>Apoyo al Proceso Presupuestario y para Mejorar la Eficiencia Institucional</t>
  </si>
  <si>
    <t>Apoyo a la Función Pública y al Mejoramiento de la Gestión</t>
  </si>
  <si>
    <t>Operaciones Ajenas</t>
  </si>
  <si>
    <t xml:space="preserve">   Compromisos</t>
  </si>
  <si>
    <t>Obligaciones de Cumplimiento de Resolición Jurisdiccional</t>
  </si>
  <si>
    <t>Desastres Naturales</t>
  </si>
  <si>
    <t xml:space="preserve">   Obligaciones</t>
  </si>
  <si>
    <t>Aportaciones a la Seguridad Social</t>
  </si>
  <si>
    <t>Aportaciones a Fondos de Estabilización</t>
  </si>
  <si>
    <t>Aportaciones a Fondos de Inversión y Reestructura de Pensiones</t>
  </si>
  <si>
    <t xml:space="preserve">   Programas de gasto Federalizado ( Gobierno Federal)</t>
  </si>
  <si>
    <t>Gasto Federalizado</t>
  </si>
  <si>
    <t xml:space="preserve">   Participaciones a Entidades Federativas y Municipios</t>
  </si>
  <si>
    <t xml:space="preserve">   Costo Financiero, Deuda o Apoyo a Deudores y Ahorradores de la Banca</t>
  </si>
  <si>
    <t xml:space="preserve">   Adeudos de Ejercicios Fiscales Anteriores</t>
  </si>
  <si>
    <t>Unidad Responsable</t>
  </si>
  <si>
    <t xml:space="preserve">Trimestre: </t>
  </si>
  <si>
    <t>Información Programática</t>
  </si>
  <si>
    <t>Unidad Ejecutora</t>
  </si>
  <si>
    <t>Eje Rector</t>
  </si>
  <si>
    <t>Reto</t>
  </si>
  <si>
    <t>Estrategia</t>
  </si>
  <si>
    <t>Prog. Estatal</t>
  </si>
  <si>
    <t>Proceso</t>
  </si>
  <si>
    <t>Indicador</t>
  </si>
  <si>
    <t>Unidad de Medida</t>
  </si>
  <si>
    <t>*Frecuencia de medición</t>
  </si>
  <si>
    <t>Programado</t>
  </si>
  <si>
    <t>Alcanzado</t>
  </si>
  <si>
    <t>Meta Anual</t>
  </si>
  <si>
    <t>I TRIM</t>
  </si>
  <si>
    <t>II TRIM</t>
  </si>
  <si>
    <t>III TRIM</t>
  </si>
  <si>
    <t>IV TRIM</t>
  </si>
  <si>
    <t>Total de indicadores</t>
  </si>
  <si>
    <t>* En función de la frecuencia de medición se presentará o no la ficha técnica del indicador.</t>
  </si>
  <si>
    <t>(pesos)</t>
  </si>
  <si>
    <t xml:space="preserve">                                                       (pesos)</t>
  </si>
  <si>
    <t>Estimado Original Anual</t>
  </si>
  <si>
    <t>Pagado 3</t>
  </si>
  <si>
    <t>I. Ingresos Presupuestarios (I= 1 + 2 )</t>
  </si>
  <si>
    <t>1. Ingresos Gobierno del Estado 1</t>
  </si>
  <si>
    <t>2. Ingresos Sector Paraestatal  1</t>
  </si>
  <si>
    <t>II. Egresos Presupuestarios ( II= 3+4 )</t>
  </si>
  <si>
    <t>3. Egresos del Gobierno de la Entidad Federativa 2</t>
  </si>
  <si>
    <t>4. Egresos  del Sector Paraestatal  2</t>
  </si>
  <si>
    <t>III. Balance Presupuestario (Superávit o Déficit)  (III= I-II)</t>
  </si>
  <si>
    <t>III. Balance Presupuestario (Superávit o Déficit)</t>
  </si>
  <si>
    <t>IV. Interéses, Comisiones y Gastos de la Deuda</t>
  </si>
  <si>
    <t>V. Balance Primario (superávit o Déficit)   (V= III-IV)</t>
  </si>
  <si>
    <t>A. Financiamiento</t>
  </si>
  <si>
    <t>B. Amortización de la Deuda</t>
  </si>
  <si>
    <t>C. Endeudamiento o Desendeudamiento   (C=A-B)</t>
  </si>
  <si>
    <t xml:space="preserve">1 Los Ingresos que se presentan son los ingresos presupuestario totales sin incluir los ingresos por financiamientos. Los Ingresos del Gobierno de la Entidad Federativa corresponden a los del Poder Ejecutivo, Legislativo Judicial y Autónomos. </t>
  </si>
  <si>
    <t>2 Los egresos que se presentan son los egresos presupuestarios totales sin incluir los egresos por amortización. Los egresos del Gobierno de la Entidad Federativa corresponden a los del Poder Ejecutivo, Legislativo, Judicial y Órganos Autónomos 3 Para Ingresos se reportan los ingresos recaudados; para egresos se reportan los egresos pagados</t>
  </si>
  <si>
    <t>3 Para Ingresos se reportan los ingresos recaudados; para egresos se reportan los egresos pagados.</t>
  </si>
  <si>
    <t xml:space="preserve">                                 (pesos)</t>
  </si>
  <si>
    <t>Fondo, Programa o Convenio</t>
  </si>
  <si>
    <t>Datos de la Cuenta Bancaria</t>
  </si>
  <si>
    <t>Institución Bancaria</t>
  </si>
  <si>
    <t>Número de Cuenta</t>
  </si>
  <si>
    <t>NOTA: La información de este formato es ACUMULADA</t>
  </si>
  <si>
    <t>Relación de Bienes Muebles e Inmuebles que Componen su Patrimonio</t>
  </si>
  <si>
    <t xml:space="preserve">                          (pesos)</t>
  </si>
  <si>
    <t>Código</t>
  </si>
  <si>
    <t>Descripción del Bien</t>
  </si>
  <si>
    <t>Valor en Libros</t>
  </si>
  <si>
    <t>BIENES MUEBLES</t>
  </si>
  <si>
    <t>BIENES INMUEBLES</t>
  </si>
  <si>
    <t>TERRENOS</t>
  </si>
  <si>
    <t xml:space="preserve">                Relación de esquemas bursátiles y de coberturas financieras</t>
  </si>
  <si>
    <t>Identificacion del  Instrumento</t>
  </si>
  <si>
    <t>Colocación</t>
  </si>
  <si>
    <t>Interés Ganados</t>
  </si>
  <si>
    <t>Valor Actual</t>
  </si>
  <si>
    <t>C=A+B</t>
  </si>
  <si>
    <t xml:space="preserve">Total </t>
  </si>
  <si>
    <t>Otros Instrumentos de Bursatilización</t>
  </si>
  <si>
    <t xml:space="preserve">Total Otros Instrumentos </t>
  </si>
  <si>
    <t>FONDO DE OPERACIÓN DE OBRAS SONORA SI</t>
  </si>
  <si>
    <t>NADA QUE INFORMAR EN ESTE APARTADO</t>
  </si>
  <si>
    <t>Al 30 de Septiembre de 2016</t>
  </si>
  <si>
    <t>TERCERO 2016</t>
  </si>
  <si>
    <t>Del 01 de Enero al 30 de Septiembre de 2016</t>
  </si>
  <si>
    <t>TRIMESTRE: TERCERO 2016</t>
  </si>
  <si>
    <t>BBVA BANCOMER</t>
  </si>
  <si>
    <t>OBRAS REC PROPIOS  FOOSSI</t>
  </si>
  <si>
    <t>NOMINA</t>
  </si>
  <si>
    <t>OPERACIÓN</t>
  </si>
  <si>
    <t>FIDEICOMISO PRESA PILARES</t>
  </si>
  <si>
    <t>PRESA CENTENARIO "NACOZARI"</t>
  </si>
  <si>
    <t>PRESA PILARES 2013</t>
  </si>
  <si>
    <t>PRESA BICENTENARIO (PILARES) ALAMO</t>
  </si>
  <si>
    <t>PRESA PILARES 2016</t>
  </si>
  <si>
    <t>TRIMESTRE: TERCERO</t>
  </si>
  <si>
    <t>TOTAL BIENES INMUEBLES</t>
  </si>
  <si>
    <t>MG TOOLS DISTRIB RPCT16-12</t>
  </si>
  <si>
    <t>JASA INST EMPALME RPCT16-009</t>
  </si>
  <si>
    <t>SOLINCO ING. RPCT 16-008 MATAPE</t>
  </si>
  <si>
    <t>EDIF BOZA RPCTAL 15-24</t>
  </si>
  <si>
    <t>IVAN MLADOSCIH RPCTAP15-26</t>
  </si>
  <si>
    <t>EDIF BOZA ESTRADOS-ALM RPCTAP15-023</t>
  </si>
  <si>
    <t>EDIF BOZA GJRAY-ALM RPCTAP15-22</t>
  </si>
  <si>
    <t>DR51 CONSTRURENTAS M.CLRDA</t>
  </si>
  <si>
    <t>HEGON RPCTAL 15-021 FCO. MINA BACUM</t>
  </si>
  <si>
    <t>SOLARSCAPE RPCTOB15-20 NOGALES</t>
  </si>
  <si>
    <t>HEMONT NCCDICITAL 15-028 GUASIMAS</t>
  </si>
  <si>
    <t>DR51 CONSTRURENTAS RPCTAP 15-013 GYMS</t>
  </si>
  <si>
    <t>HEMONT GYMS RPCTAP 15-07</t>
  </si>
  <si>
    <t>CI CONSTRUC NCCDICTAP 15-031 AGIABAMPO</t>
  </si>
  <si>
    <t>CI CONSTRUC NCCDICTAL 15-29 BACUM</t>
  </si>
  <si>
    <t xml:space="preserve">CI CONSTRUC NCCDICTAL 15-30 </t>
  </si>
  <si>
    <t>BAHIA ESMERALDA GYMS RPCTAP15-017</t>
  </si>
  <si>
    <t>JAAB NCCTOB13-010 GYMS</t>
  </si>
  <si>
    <t>TUBAC NC2-207 HILLO FEDADQ13-06</t>
  </si>
  <si>
    <t>EXPL MINERAS NCCTOB13-05</t>
  </si>
  <si>
    <t>SERV INTEG. ING. NC2-306 NCCTOB13-04</t>
  </si>
  <si>
    <t>DAÑOS COBRE ED1380 EDCTOB13-001</t>
  </si>
  <si>
    <t>ROY Y SUPERV JH RMRO NC2-253</t>
  </si>
  <si>
    <t>INMOB CANORAS NC1284 ALAMOS</t>
  </si>
  <si>
    <t>VANGUARDIA FA-106 NCTSRO-13002</t>
  </si>
  <si>
    <t>OBRAS EN PROCESO</t>
  </si>
  <si>
    <t>TERRENOS PARTICULARES ALAMOS</t>
  </si>
  <si>
    <t>FOOSSI/TERRENO/009</t>
  </si>
  <si>
    <t>TERRENO TANQUE PALO VERDE 2</t>
  </si>
  <si>
    <t>FOOSSI/TERRENO/008</t>
  </si>
  <si>
    <t>TERRENO PRESA CENTENARIO NACOZARI</t>
  </si>
  <si>
    <t>FOOSSI/TERRENO/007</t>
  </si>
  <si>
    <t>TERRENO TANQUE PALO VERDE</t>
  </si>
  <si>
    <t>FOOSSI/TERRENO/005</t>
  </si>
  <si>
    <t>TERRENO AGUA PRIETA</t>
  </si>
  <si>
    <t>FOOSSI/TERRENO/004</t>
  </si>
  <si>
    <t>TERRENO</t>
  </si>
  <si>
    <t>FOOSSI/TERRENO/003</t>
  </si>
  <si>
    <t>TERRENO MESA DEL SERI</t>
  </si>
  <si>
    <t>FOOSSI/TERRENO/002</t>
  </si>
  <si>
    <t>TERRENO RESERVORIO NORTE</t>
  </si>
  <si>
    <t>FOOSSI/TERRENO/001</t>
  </si>
  <si>
    <t>TOTAL BIENES MUEBLES</t>
  </si>
  <si>
    <t xml:space="preserve">BRUJULA BRUTON MODELO F-506LM </t>
  </si>
  <si>
    <t>FOOSSI-HYM-0012</t>
  </si>
  <si>
    <t>FOOSSI-HYM-0011</t>
  </si>
  <si>
    <t>FOOSSI-HYM-0010</t>
  </si>
  <si>
    <t>MEDIDOR DE FLUJO ULTRASONICO MODELO TDS-100H</t>
  </si>
  <si>
    <t>FOOSSI-HYM-0009</t>
  </si>
  <si>
    <t>MOTOCICLETA GRIZZLY 350 2X4 2016</t>
  </si>
  <si>
    <t>FOOSSI-TRAN-0009</t>
  </si>
  <si>
    <t>FRIGOBAR</t>
  </si>
  <si>
    <t>FOOSSI/OMYE/0002</t>
  </si>
  <si>
    <t>NO BERAK MARCA CYBERPOWER 5000VA</t>
  </si>
  <si>
    <t>FOOSSI/EC/050</t>
  </si>
  <si>
    <t>IMPRESORA OFFICEJET HP7110</t>
  </si>
  <si>
    <t>FOOSSI/EC/049</t>
  </si>
  <si>
    <t>FOOSSI/EC/048</t>
  </si>
  <si>
    <t>PROBOOK 440 G3 CORE I5</t>
  </si>
  <si>
    <t>FOOSSI/EC/047</t>
  </si>
  <si>
    <t>FOOSSI/EC/046</t>
  </si>
  <si>
    <t>FOOSSI/EC/045</t>
  </si>
  <si>
    <t>PERTIGA TELESCOPICA DE 7 SECCIONES</t>
  </si>
  <si>
    <t>FOOSSI-HYM-0008</t>
  </si>
  <si>
    <t xml:space="preserve">CAJA PARA SONDA POZO </t>
  </si>
  <si>
    <t>FOOSSI-HYM-0007</t>
  </si>
  <si>
    <t>EQUIPO DE AIRE ACONDICIONADOTIPO MINISPLIT DE 1 TONELADA</t>
  </si>
  <si>
    <t>FOOSSI/SAC/0001</t>
  </si>
  <si>
    <t>ON THE MINUTE TERMINAL ADICIONAL ( CHECADOR)</t>
  </si>
  <si>
    <t>FOOSSI/ECYTE/0015</t>
  </si>
  <si>
    <t xml:space="preserve">ARCHIVERO VERTICAL DE 4 GAVETAS TAMAÑO OFICIO </t>
  </si>
  <si>
    <t>FOOSSI/MOBI/332</t>
  </si>
  <si>
    <t>SILLON EJECUTIVO RESPALDO ALTO GIRATORIO RECLINABLE TAPIZADO EN TELA</t>
  </si>
  <si>
    <t>FOOSSI/MOBI/331</t>
  </si>
  <si>
    <t>FOOSSI/MOBI/330</t>
  </si>
  <si>
    <t xml:space="preserve">ESCRITORIO EJECUTIVO </t>
  </si>
  <si>
    <t>FOOSSI/MOBI/329</t>
  </si>
  <si>
    <t>FOOSSI/MOBI/328</t>
  </si>
  <si>
    <t>IMPRESORA MULTIFUNCIONAL PRO HP 8622</t>
  </si>
  <si>
    <t>FOOSSI/EC/044</t>
  </si>
  <si>
    <t>IMPRESORA MULTIFUNCIONAL PRO HP 8621</t>
  </si>
  <si>
    <t>FOOSSI/EC/043</t>
  </si>
  <si>
    <t>IMPRESORA MULTIFUNCIONAL PRO HP 8620</t>
  </si>
  <si>
    <t>FOOSSI/EC/042</t>
  </si>
  <si>
    <t>ROUTER BALANCEADOR DE CARGA TP-LINK</t>
  </si>
  <si>
    <t>FOOSSI/ECYTE/0014</t>
  </si>
  <si>
    <t>ACCESS POINT REPETIIDOR WDS ENGENIUS MODELO EAP-600</t>
  </si>
  <si>
    <t>FOOSSI/ECYTE/0013</t>
  </si>
  <si>
    <t xml:space="preserve">GENERADOR 20KW MODELO C20D6 MARCA </t>
  </si>
  <si>
    <t>FOOSSI-0015</t>
  </si>
  <si>
    <t>RADIO PORTATIL MARCA KENWOOD MODELO TK3402</t>
  </si>
  <si>
    <t>FOOSSI-0014</t>
  </si>
  <si>
    <t>FOOSSI-0013</t>
  </si>
  <si>
    <t>FOOSSI-0012</t>
  </si>
  <si>
    <t>FOOSSI-0011</t>
  </si>
  <si>
    <t>GPS TOPOGRAFICO MCA SOUTH MODELO RTK-S82T</t>
  </si>
  <si>
    <t>FOOSSI-0010</t>
  </si>
  <si>
    <t>ESTACION CLIMATOLOGICA</t>
  </si>
  <si>
    <t>FOOSSI-0009</t>
  </si>
  <si>
    <t>GPS Y ECOSONDA MARCA GARMIN ECHOMAP S3</t>
  </si>
  <si>
    <t>FOOSSI-0008</t>
  </si>
  <si>
    <t>GPS MARCA GARMIN MODELO E-TREX 20 PANTALLA A COLOR</t>
  </si>
  <si>
    <t>FOOSSI-0007</t>
  </si>
  <si>
    <t>FOOSSI-0006</t>
  </si>
  <si>
    <t>FOOSSI-0005</t>
  </si>
  <si>
    <t>FOOSSI-0004</t>
  </si>
  <si>
    <t>JUNO 3D HANDHELD PN 96241-00</t>
  </si>
  <si>
    <t>FOOSSI-0003</t>
  </si>
  <si>
    <t>FOOSSI-0002</t>
  </si>
  <si>
    <t>FOOSSI-0001</t>
  </si>
  <si>
    <t>UNIDAD MOVIL  TIPO OFICINA CON ESCALERAS Y TORRES</t>
  </si>
  <si>
    <t>FOOSSI-TRAN-0008</t>
  </si>
  <si>
    <t>CUATRIMOTO GRIZZLY 450 4X4</t>
  </si>
  <si>
    <t>FOOSSI-TRAN-0007</t>
  </si>
  <si>
    <t>PROYECTOR BENQ DLP MS524</t>
  </si>
  <si>
    <t>FOOSSI-ELLA-0002</t>
  </si>
  <si>
    <t>SERVIDOR HP PROLIANT DL120</t>
  </si>
  <si>
    <t>FOOSSI/EC/041</t>
  </si>
  <si>
    <t>PLOTTER HP DESIGNJET Z5400 POST SCRIPT</t>
  </si>
  <si>
    <t>FOOSSI/EC/040</t>
  </si>
  <si>
    <t>IMPRESORA LASERJET HP ENTERPRISE 500</t>
  </si>
  <si>
    <t>FOOSSI/EC/039</t>
  </si>
  <si>
    <t>KODAK SCANNER DUPLEX</t>
  </si>
  <si>
    <t>FOOSSI/EC/038</t>
  </si>
  <si>
    <t xml:space="preserve"> MULTIFUNCIONAL OFFICEJET PRO HP 8522</t>
  </si>
  <si>
    <t>FOOSSI/EC/037</t>
  </si>
  <si>
    <t xml:space="preserve"> MULTIFUNCIONAL OFFICEJET PRO HP 8521</t>
  </si>
  <si>
    <t>FOOSSI/EC/036</t>
  </si>
  <si>
    <t xml:space="preserve"> MULTIFUNCIONAL OFFICEJET PRO HP 8520</t>
  </si>
  <si>
    <t>FOOSSI/EC/035</t>
  </si>
  <si>
    <t>FOOSSI/EC/034</t>
  </si>
  <si>
    <t>FOOSSI/EC/033</t>
  </si>
  <si>
    <t>FOOSSI/EC/032</t>
  </si>
  <si>
    <t>PROBOOK 440 G3 CORE I3</t>
  </si>
  <si>
    <t>FOOSSI/EC/031</t>
  </si>
  <si>
    <t>FOOSSI/EC/030</t>
  </si>
  <si>
    <t>CAMION KENWORT</t>
  </si>
  <si>
    <t>FOOSSI-TRAN-0006</t>
  </si>
  <si>
    <t>FABRICACION DE CAJA TIPO VOLTEO DE 14M3 PARA CAMION KENWORT</t>
  </si>
  <si>
    <t>FOOSSI-TRAN-0005</t>
  </si>
  <si>
    <t>EXPEDITION</t>
  </si>
  <si>
    <t>FOOSSI-TRAN-0004</t>
  </si>
  <si>
    <t>LOBO</t>
  </si>
  <si>
    <t>FOOSSI-TRAN-0003</t>
  </si>
  <si>
    <t>RANGER</t>
  </si>
  <si>
    <t>FOOSSI-TRAN-0002</t>
  </si>
  <si>
    <t>FOOSSI-TRAN-0001</t>
  </si>
  <si>
    <t>BASCULA DE PRESICION PORTABLE SERIE HR12090016</t>
  </si>
  <si>
    <t>FOOSSI-HYM-0006</t>
  </si>
  <si>
    <t>BASCULA DE PRESICION PORTABLE SERIE  HR12090035</t>
  </si>
  <si>
    <t>FOOSSI-HYM-0005</t>
  </si>
  <si>
    <t xml:space="preserve">CALIBRADOR TIPO VENIER DIGITAL MITUTOYO </t>
  </si>
  <si>
    <t>FOOSSI-HYM-0004</t>
  </si>
  <si>
    <t>FOOSSI-HYM-0003</t>
  </si>
  <si>
    <t>FOOSSI-HYM-0002</t>
  </si>
  <si>
    <t>MANFROTTO TRIPIE SERIE A3496540</t>
  </si>
  <si>
    <t>FOOSSI-HYM-0001</t>
  </si>
  <si>
    <t>MANFROTTO TRIPIE SERIE A3496539</t>
  </si>
  <si>
    <t>FOOSSI-CFYV-0006</t>
  </si>
  <si>
    <t xml:space="preserve">CAMARA DIGITAL NIKON COOLPIX CON ESTUCHE Y MEMORIA </t>
  </si>
  <si>
    <t>FOOSSI-CFYV-0005</t>
  </si>
  <si>
    <t>FOOSSI-CFYV-0004</t>
  </si>
  <si>
    <t>FOOSSI-CFYV-0003</t>
  </si>
  <si>
    <t>FOOSSI-CFYV-0002</t>
  </si>
  <si>
    <t>FOOSSI-CFYV-0001</t>
  </si>
  <si>
    <t>PROYECTOR EPSON MODELO POWERLITE X14  SERIE PTPK3301830</t>
  </si>
  <si>
    <t>FOOSSI-ELLA-0001</t>
  </si>
  <si>
    <t>SISTEMA TELEFONICO MARCA INTERBRAS MODELO 220</t>
  </si>
  <si>
    <t>FOOSSI/ECOM/011</t>
  </si>
  <si>
    <t>TELEFONO MULTILINEA DIGITAL MARCA INTELBRAS</t>
  </si>
  <si>
    <t>FOOSSI/ECOM/010</t>
  </si>
  <si>
    <t>FOOSSI/ECOM/009</t>
  </si>
  <si>
    <t>FOOSSI/ECOM/008</t>
  </si>
  <si>
    <t>KIT DE ATENA DE 74 CM KIT SATELITAL: INCLUYE ANTENA - MODEM SERIE; A7NLCM122023597546 - RADIO TRANSMISOR SERIE: 100635316316</t>
  </si>
  <si>
    <t>FOOSSI/ECOM/007</t>
  </si>
  <si>
    <t>PAR DE RADIOCOMUNICADORES  $2652.01</t>
  </si>
  <si>
    <t>FOOSSI/ECOM/006</t>
  </si>
  <si>
    <t>PAR DE RADIOCOMUNICADORES  $2652.00</t>
  </si>
  <si>
    <t>FOOSSI/ECOM/005</t>
  </si>
  <si>
    <t>PAR DE RADIOCOMUNICADORES NUM DE SERIE: 1301027701-1301027702</t>
  </si>
  <si>
    <t>FOOSSI/ECOM/004</t>
  </si>
  <si>
    <t>PAR DE RADIOCOMUNICADORES NUM DE SERIE: 1301027613-1301027614</t>
  </si>
  <si>
    <t>FOOSSI/ECOM/003</t>
  </si>
  <si>
    <t>PAR DE RADIOCOMUNICADORES NUM DE SERIE: 1301087703-1301027704</t>
  </si>
  <si>
    <t>FOOSSI/ECOM/002</t>
  </si>
  <si>
    <t>FOOSSI/ECOM/001</t>
  </si>
  <si>
    <t>CATERPILLAR  D9R, SERIE: CAT00D9REABK00840</t>
  </si>
  <si>
    <t>FOOSSI/MAQ/0001</t>
  </si>
  <si>
    <t xml:space="preserve">DISCO DURO EXTERNO TOSHIBA 2 TB USB </t>
  </si>
  <si>
    <t>FOOSSI/ECYTE/0012</t>
  </si>
  <si>
    <t>FOOSSI/ECYTE/0011</t>
  </si>
  <si>
    <t>DISCO DURO ESCRITORIO 2 TB MARCA SEAGATE BACKUP PLUS</t>
  </si>
  <si>
    <t>FOOSSI/ECYTE/0009</t>
  </si>
  <si>
    <t>FOOSSI/ECYTE/0008</t>
  </si>
  <si>
    <t>FOOSSI/ECYTE/0007</t>
  </si>
  <si>
    <t>FOOSSI/ECYTE/0006</t>
  </si>
  <si>
    <t>FOOSSI/ECYTE/0005</t>
  </si>
  <si>
    <t>FOOSSI/ECYTE/0004</t>
  </si>
  <si>
    <t>FOOSSI/ECYTE/0003</t>
  </si>
  <si>
    <t>DISCO DURO EXTERNO /PORTATIL 2 TB DE 3.5" MARCA LACIE</t>
  </si>
  <si>
    <t>FOOSSI/ECYTE/0002</t>
  </si>
  <si>
    <t xml:space="preserve">DISCO DURO DE ESCRITORIO 2TB MARCA SEAGATE </t>
  </si>
  <si>
    <t>FOOSSI/ECYTE/0001</t>
  </si>
  <si>
    <t>FRIGOBAR EN ACERO INOXIDABLE ACUASTAR</t>
  </si>
  <si>
    <t>FOOSSSI/MOE/0060</t>
  </si>
  <si>
    <t>FRIGOBAR EN ACERO INOXIDABLE</t>
  </si>
  <si>
    <t>FOOSSSI/MOE/0059</t>
  </si>
  <si>
    <t>58 BUTACAS TAPIZADAS EN DOS TONOS DIFERENTES DE COLOR AZUL DE TELA PLIANA, CDA BUTACA INCLUYE PALETA DE MADERA ( $3,448.27 C/U)</t>
  </si>
  <si>
    <t xml:space="preserve">FOOSSI/MOE/0001AL 0058)      </t>
  </si>
  <si>
    <t>13 PERSIANAS VARIAS OFICINAS</t>
  </si>
  <si>
    <t>FOOSSI/MOBI/327</t>
  </si>
  <si>
    <t>ESPEJO PARA BAÑO</t>
  </si>
  <si>
    <t>FOOSSI/MOBI/326</t>
  </si>
  <si>
    <t>BARRA DE FORMAICA CON CAJONERA AL CENTRO</t>
  </si>
  <si>
    <t>FOOSSI/MOBI/325</t>
  </si>
  <si>
    <t xml:space="preserve">MUEBLE PARA CAFÉ FABRICADO EN MDF CON CHAPA DE MADERA CON TARJA DE LLAVE </t>
  </si>
  <si>
    <t>FOOSSI/MOBI/324</t>
  </si>
  <si>
    <t>SILLA OPERTAIVA RECLINABLE CON BRAZOS MARCA TECHNOCHAIR MODELO TWEET NEGRAS CON RUEDAS</t>
  </si>
  <si>
    <t>FOOSSI/MOBI/323</t>
  </si>
  <si>
    <t>FOOSSI/MOBI/322</t>
  </si>
  <si>
    <t>FOOSSI/MOBI/321</t>
  </si>
  <si>
    <t>FOOSSI/MOBI/320</t>
  </si>
  <si>
    <t>ESRITORIO DE 1.20 X .60 CAJONERA TRIPLE CON TRABE</t>
  </si>
  <si>
    <t>FOOSSI/MOBI/319</t>
  </si>
  <si>
    <t>ESCRITORIO AIRE MOD 248 CON CAJONERA METALICA TRIPLE</t>
  </si>
  <si>
    <t>FOOSSI/MOBI/318</t>
  </si>
  <si>
    <t>FOOSSI/MOBI/317</t>
  </si>
  <si>
    <t>FOOSSI/MOBI/316</t>
  </si>
  <si>
    <t>LIBRERO SOBRE CUBIERTA CON PUERTAS LINEA EVO GAST</t>
  </si>
  <si>
    <t>FOOSSI/MOBI/315</t>
  </si>
  <si>
    <t>FOOSSI/MOBI/314</t>
  </si>
  <si>
    <t>FOOSSI/MOBI/313</t>
  </si>
  <si>
    <t>FOOSSI/MOBI/312</t>
  </si>
  <si>
    <t>CREDENZA DE MADERA MELAMINA LINEA EVO FAST CON 4 CAJONES ARCHIVEROS Y GABINETE 2 PUERTAS CON CERRADURA</t>
  </si>
  <si>
    <t>FOOSSI/MOBI/311</t>
  </si>
  <si>
    <t>CUBIERTAS ESQUINERAS CON TRABE Y PATAS</t>
  </si>
  <si>
    <t>FOOSSI/MOBI/310</t>
  </si>
  <si>
    <t>FOOSSI/MOBI/309</t>
  </si>
  <si>
    <t>FOOSSI/MOBI/308</t>
  </si>
  <si>
    <t>FOOSSI/MOBI/307</t>
  </si>
  <si>
    <t>SILLON CON BARZOS MARCA TECHNO NEGRA CON PATAS CROMADAS CON RUEDAS</t>
  </si>
  <si>
    <t>FOOSSI/MOBI/306</t>
  </si>
  <si>
    <t>FOOSSI/MOBI/305</t>
  </si>
  <si>
    <t>FOOSSI/MOBI/304</t>
  </si>
  <si>
    <t>FOOSSI/MOBI/303</t>
  </si>
  <si>
    <t>FOOSSI/MOBI/302</t>
  </si>
  <si>
    <t>FOOSSI/MOBI/301</t>
  </si>
  <si>
    <t>FOOSSI/MOBI/300</t>
  </si>
  <si>
    <t>FOOSSI/MOBI/299</t>
  </si>
  <si>
    <t>FOOSSI/MOBI/298</t>
  </si>
  <si>
    <t>FOOSSI/MOBI/297</t>
  </si>
  <si>
    <t>MESA DE JUNTAS CON PATA DE CUADRO HAER SILVER TRABE PASACABLES BAJO CUBIERTA</t>
  </si>
  <si>
    <t>FOOSSI/MOBI/296</t>
  </si>
  <si>
    <t>FOOSSI/MOBI/295</t>
  </si>
  <si>
    <t>FOOSSI/MOBI/294</t>
  </si>
  <si>
    <t>SILLON DE VISITAS CON BRAZOS MARCA VERSA MODELO BOSTON EN TELA FORMAS ERGONOMICAS</t>
  </si>
  <si>
    <t>FOOSSI/MOBI/293</t>
  </si>
  <si>
    <t>FOOSSI/MOBI/292</t>
  </si>
  <si>
    <t>SILLON EJECUTIVO MARCA VERSA MODELO BARCELONA PLUS EN TELA</t>
  </si>
  <si>
    <t>FOOSSI/MOBI/291</t>
  </si>
  <si>
    <t>CONJUNTO EJECUTIVO MODULAR EN LINEA AIRE EN U PENINSULA CURVA CREDENZA EN L ERGONOMICA CON CAJONERA METALICA CON FRENTE DEM ELAMINA</t>
  </si>
  <si>
    <t>FOOSSI/MOBI/290</t>
  </si>
  <si>
    <t>SILLA DE VISITANTES CON BRAZOS MARCA VERSA MODELO ERGO</t>
  </si>
  <si>
    <t>FOOSSI/MOBI/289</t>
  </si>
  <si>
    <t>SILLON OPERATIVO CON BRAZOS RECLINABLES CON RUEDAS</t>
  </si>
  <si>
    <t>FOOSSI/MOBI/288</t>
  </si>
  <si>
    <t xml:space="preserve">LIBRERO </t>
  </si>
  <si>
    <t>FOOSSI/MOBI/287</t>
  </si>
  <si>
    <t>ARCHIVERO CREDENZA DE MADERA MELAMINICA LINEA EVO FAST DE 4 CAJONES</t>
  </si>
  <si>
    <t>FOOSSI/MOBI/286</t>
  </si>
  <si>
    <t>CONJUNTO OPERATIVO EN LINEA DE AIRE CON PENINSULA BALA, LATERAL CON CAJONERA TRIPLE METALICA FRENTES DE MELAMINA</t>
  </si>
  <si>
    <t>FOOSSI/MOBI/285</t>
  </si>
  <si>
    <t>FOOSSI/MOBI/284</t>
  </si>
  <si>
    <t xml:space="preserve">ALUMINIO FRENTE METALICO PERFORADO CUBIERTA DE MADERA DE MELAMINA CON CAJONERA METALICA CON FRENTE DE MELAMINA </t>
  </si>
  <si>
    <t>FOOSSI/MOBI/283</t>
  </si>
  <si>
    <t>SILLA VISITANTES CON BARZOS MARC VERSA MODELO ERGO</t>
  </si>
  <si>
    <t>FOOSSI/MOBI/282</t>
  </si>
  <si>
    <t>FOOSSI/MOBI/281</t>
  </si>
  <si>
    <t>FOOSSI/MOBI/280</t>
  </si>
  <si>
    <t>FOOSSI/MOBI/279</t>
  </si>
  <si>
    <t>FOOSSI/MOBI/278</t>
  </si>
  <si>
    <t>ARCHIVERO CREDENZA DE MANDERA MELAMINA LINEA EVO FAST DE 4 CAJONES</t>
  </si>
  <si>
    <t>FOOSSI/MOBI/277</t>
  </si>
  <si>
    <t>FOOSSI/MOBI/276</t>
  </si>
  <si>
    <t>FOOSSI/MOBI/275</t>
  </si>
  <si>
    <t>FOOSSI/MOBI/274</t>
  </si>
  <si>
    <t>SILLA MARCA TECHOCHAIR MODELO SWAP PATAS CROMADAS TELA NEGRA CON BARZOS</t>
  </si>
  <si>
    <t>FOOSSI/MOBI/273</t>
  </si>
  <si>
    <t>FOOSSI/MOBI/272</t>
  </si>
  <si>
    <t>FOOSSI/MOBI/271</t>
  </si>
  <si>
    <t>FOOSSI/MOBI/270</t>
  </si>
  <si>
    <t>FOOSSI/MOBI/269</t>
  </si>
  <si>
    <t>FOOSSI/MOBI/268</t>
  </si>
  <si>
    <t>FOOSSI/MOBI/267</t>
  </si>
  <si>
    <t>FOOSSI/MOBI/266</t>
  </si>
  <si>
    <t>FOOSSI/MOBI/265</t>
  </si>
  <si>
    <t>FOOSSI/MOBI/264</t>
  </si>
  <si>
    <t>FOOSSI/MOBI/263</t>
  </si>
  <si>
    <t>FOOSSI/MOBI/262</t>
  </si>
  <si>
    <t>FOOSSI/MOBI/261</t>
  </si>
  <si>
    <t>FOOSSI/MOBI/260</t>
  </si>
  <si>
    <t>FOOSSI/MOBI/259</t>
  </si>
  <si>
    <t>FOOSSI/MOBI/258</t>
  </si>
  <si>
    <t>FOOSSI/MOBI/257</t>
  </si>
  <si>
    <t>FOOSSI/MOBI/256</t>
  </si>
  <si>
    <t>FOOSSI/MOBI/255</t>
  </si>
  <si>
    <t>FOOSSI/MOBI/254</t>
  </si>
  <si>
    <t>FOOSSI/MOBI/253</t>
  </si>
  <si>
    <t>FOOSSI/MOBI/252</t>
  </si>
  <si>
    <t>FOOSSI/MOBI/251</t>
  </si>
  <si>
    <t>MODULO EN U CON PENINSULA CURVA ERGONOMICA DE FONDO AIRE CON CAJONERA TRIPÑE CON FRENTES DE MELAMINA</t>
  </si>
  <si>
    <t>FOOSSI/MOBI/250</t>
  </si>
  <si>
    <t>VSILLA OPERTAIVA RECLINABLE CON BRAZOS MARCA TECHNOCHAIR MODELO TWEET NEGRAS CON RUEDAS</t>
  </si>
  <si>
    <t>FOOSSI/MOBI/249</t>
  </si>
  <si>
    <t>FOOSSI/MOBI/248</t>
  </si>
  <si>
    <t>CONJUNTO OPERATIVO EN L CON PENINSULA LATERAL CON CAJONERA METALICA</t>
  </si>
  <si>
    <t>FOOSSI/MOBI/247</t>
  </si>
  <si>
    <t>FOOSSI/MOBI/246</t>
  </si>
  <si>
    <t>FOOSSI/MOBI/245</t>
  </si>
  <si>
    <t>FOOSSI/MOBI/244</t>
  </si>
  <si>
    <t>FOOSSI/MOBI/243</t>
  </si>
  <si>
    <t xml:space="preserve"> CAJONES MOVILES GABETA Y CAJON DE ARCHIVO DE MADERA LINEA EVO</t>
  </si>
  <si>
    <t>FOOSSI/MOBI/242</t>
  </si>
  <si>
    <t>FOOSSI/MOBI/241</t>
  </si>
  <si>
    <t>FOOSSI/MOBI/240</t>
  </si>
  <si>
    <t>FOOSSI/MOBI/239</t>
  </si>
  <si>
    <t>ESCRITORIO AIRE MOD 108 CON FALDON TRABE CONDUCTORA DE CABLE</t>
  </si>
  <si>
    <t>FOOSSI/MOBI/238</t>
  </si>
  <si>
    <t>FOOSSI/MOBI/237</t>
  </si>
  <si>
    <t>FOOSSI/MOBI/236</t>
  </si>
  <si>
    <t>FOOSSI/MOBI/235</t>
  </si>
  <si>
    <t>FOOSSI/MOBI/234</t>
  </si>
  <si>
    <t>11 PERSIANAS DIFERENTES AREAS</t>
  </si>
  <si>
    <t>FOOSSI/MOBI/233</t>
  </si>
  <si>
    <t>FOOSSI/MOBI/232</t>
  </si>
  <si>
    <t>TINA DE LAVANDERIA CON PATAS</t>
  </si>
  <si>
    <t>FOOSSI/MOBI/231</t>
  </si>
  <si>
    <t>ESTANTE DE ARCHIVO EN MELAMINA COLOR BLANCO</t>
  </si>
  <si>
    <t>FOOSSI/MOBI/230</t>
  </si>
  <si>
    <t>FOOSSI/MOBI/229</t>
  </si>
  <si>
    <t>LOTE DE MOBILIARIO</t>
  </si>
  <si>
    <t>FOOSSI/MOBI/228</t>
  </si>
  <si>
    <t>FOOSSI/MOBI/227</t>
  </si>
  <si>
    <t>ARCHIVERO VERTICAL 4 GAVETAS EN MADERA COLOR CAFÉ</t>
  </si>
  <si>
    <t>FOOSSI/MOBI/226</t>
  </si>
  <si>
    <t>ARCHIVERO HRZ. 6 GAVETAS MADERA COLOR CAFÉ CON CUBIERTA DE CRISTAL</t>
  </si>
  <si>
    <t>FOOSSI/MOBI/225</t>
  </si>
  <si>
    <t xml:space="preserve">ARCHIVERO METALICO 4 GAVETAS </t>
  </si>
  <si>
    <t>FOOSSI/MOBI/224</t>
  </si>
  <si>
    <t>TARIFICADOR</t>
  </si>
  <si>
    <t>FOOSSI/MOBI/223</t>
  </si>
  <si>
    <t>TELULARES</t>
  </si>
  <si>
    <t>FOOSSI/MOBI/222</t>
  </si>
  <si>
    <t>FOOSSI/MOBI/221</t>
  </si>
  <si>
    <t>FOOSSI/MOBI/220</t>
  </si>
  <si>
    <t>TELEFONO UNILINEA</t>
  </si>
  <si>
    <t>FOOSSI/MOBI/219</t>
  </si>
  <si>
    <t>FOOSSI/MOBI/218</t>
  </si>
  <si>
    <t>FOOSSI/MOBI/217</t>
  </si>
  <si>
    <t>FOOSSI/MOBI/216</t>
  </si>
  <si>
    <t>FOOSSI/MOBI/215</t>
  </si>
  <si>
    <t>FOOSSI/MOBI/214</t>
  </si>
  <si>
    <t>FOOSSI/MOBI/213</t>
  </si>
  <si>
    <t>FOOSSI/MOBI/212</t>
  </si>
  <si>
    <t>FOOSSI/MOBI/211</t>
  </si>
  <si>
    <t>FOOSSI/MOBI/210</t>
  </si>
  <si>
    <t>FOOSSI/MOBI/209</t>
  </si>
  <si>
    <t>FOOSSI/MOBI/208</t>
  </si>
  <si>
    <t>FOOSSI/MOBI/207</t>
  </si>
  <si>
    <t>FOOSSI/MOBI/206</t>
  </si>
  <si>
    <t>FOOSSI/MOBI/205</t>
  </si>
  <si>
    <t>FOOSSI/MOBI/204</t>
  </si>
  <si>
    <t>FOOSSI/MOBI/203</t>
  </si>
  <si>
    <t>FOOSSI/MOBI/202</t>
  </si>
  <si>
    <t>FOOSSI/MOBI/201</t>
  </si>
  <si>
    <t>FOOSSI/MOBI/200</t>
  </si>
  <si>
    <t>FOOSSI/MOBI/199</t>
  </si>
  <si>
    <t>FOOSSI/MOBI/198</t>
  </si>
  <si>
    <t>FOOSSI/MOBI/197</t>
  </si>
  <si>
    <t>FOOSSI/MOBI/196</t>
  </si>
  <si>
    <t>FOOSSI/MOBI/195</t>
  </si>
  <si>
    <t>FOOSSI/MOBI/194</t>
  </si>
  <si>
    <t>FOOSSI/MOBI/193</t>
  </si>
  <si>
    <t>FOOSSI/MOBI/192</t>
  </si>
  <si>
    <t>FOOSSI/MOBI/191</t>
  </si>
  <si>
    <t>FOOSSI/MOBI/190</t>
  </si>
  <si>
    <t>FOOSSI/MOBI/189</t>
  </si>
  <si>
    <t>FOOSSI/MOBI/188</t>
  </si>
  <si>
    <t>FOOSSI/MOBI/187</t>
  </si>
  <si>
    <t>FOOSSI/MOBI/186</t>
  </si>
  <si>
    <t>FOOSSI/MOBI/185</t>
  </si>
  <si>
    <t>FOOSSI/MOBI/184</t>
  </si>
  <si>
    <t>FOOSSI/MOBI/183</t>
  </si>
  <si>
    <t>FOOSSI/MOBI/182</t>
  </si>
  <si>
    <t>FOOSSI/MOBI/181</t>
  </si>
  <si>
    <t>FOOSSI/MOBI/180</t>
  </si>
  <si>
    <t>FOOSSI/MOBI/179</t>
  </si>
  <si>
    <t>FOOSSI/MOBI/178</t>
  </si>
  <si>
    <t>FOOSSI/MOBI/177</t>
  </si>
  <si>
    <t>FOOSSI/MOBI/176</t>
  </si>
  <si>
    <t>TELEFONO MULTILINEA</t>
  </si>
  <si>
    <t>FOOSSI/MOBI/175</t>
  </si>
  <si>
    <t>FOOSSI/MOBI/174</t>
  </si>
  <si>
    <t>FOOSSI/MOBI/173</t>
  </si>
  <si>
    <t>FOOSSI/MOBI/172</t>
  </si>
  <si>
    <t>FOOSSI/MOBI/171</t>
  </si>
  <si>
    <t>FOOSSI/MOBI/170</t>
  </si>
  <si>
    <t>FOOSSI/MOBI/169</t>
  </si>
  <si>
    <t>FOOSSI/MOBI/168</t>
  </si>
  <si>
    <t>FOOSSI/MOBI/167</t>
  </si>
  <si>
    <t>FOOSSI/MOBI/166</t>
  </si>
  <si>
    <t>FOOSSI/MOBI/165</t>
  </si>
  <si>
    <t xml:space="preserve">SUMINISTRO E INSTALACION DE SALA DE CONSEJO MODULAR MARCA VERSA LINEA DE TIEMPO CON 12 MESAS DE TRABAJO DE .96 M X .55M </t>
  </si>
  <si>
    <t>FOOSSI/MOBI/164</t>
  </si>
  <si>
    <t>SUMINISTRO E INSTALACION DE SILLON EJECUTIVO CON RESPLADO EN MALLA CURCETA NYLON MODELO FORMA CON ASIENTO COLOR ARIES</t>
  </si>
  <si>
    <t>FOOSSI/MOBI/163</t>
  </si>
  <si>
    <t>FOOSSI/MOBI/162</t>
  </si>
  <si>
    <t>FOOSSI/MOBI/161</t>
  </si>
  <si>
    <t>SUMINISTRO E INSTALACION DE MODULO DE RECEPCION CURVO 180° MODELO 220 LINEA ITALIANA COLOR CHOCOLATE CON VISTAS METALICAS PLATEADAS, CON DOS CAJONES Y PEDESTAL TRIPLE</t>
  </si>
  <si>
    <t>FOOSSI/MOBI/160</t>
  </si>
  <si>
    <t xml:space="preserve">SUMINISTRO E INSTALACION DE ESCRITORIO ACCES INDIVIDUAL COLOR CHOCOLATE CON FALDON DE ALUMINIO </t>
  </si>
  <si>
    <t>FOOSSI/MOBI/159</t>
  </si>
  <si>
    <t>FOOSSI/MOBI/158</t>
  </si>
  <si>
    <t>FOOSSI/MOBI/157</t>
  </si>
  <si>
    <t>SUMINISTRO E INSTALACION DE CREDENZA LINEA TIEMPO COLOR CHOCOLATE</t>
  </si>
  <si>
    <t>FOOSSI/MOBI/156</t>
  </si>
  <si>
    <t>FOOSSI/MOBI/155</t>
  </si>
  <si>
    <t>SUMINISTRO E INSTALACION DE MESA DE JUNTA DE 2.40 M X 1.20 M LIENA DE TIEMPO VERSA COLOR CHOCOLATE</t>
  </si>
  <si>
    <t>FOOSSI/MOBI/154</t>
  </si>
  <si>
    <t>FOOSSI/MOBI/153</t>
  </si>
  <si>
    <t>SUMINISTRO E INSTALACION DE SILLON EJECUTIVO VERSA LINEA PYDER CON RESPALDO DE MALLA Y ASIENTO DE TELA COLOR NEGRO</t>
  </si>
  <si>
    <t>FOOSSI/MOBI/152</t>
  </si>
  <si>
    <t>FOOSSI/MOBI/151</t>
  </si>
  <si>
    <t>FOOSSI/MOBI/150</t>
  </si>
  <si>
    <t>FOOSSI/MOBI/149</t>
  </si>
  <si>
    <t>FOOSSI/MOBI/148</t>
  </si>
  <si>
    <t>FOOSSI/MOBI/147</t>
  </si>
  <si>
    <t>FOOSSI/MOBI/146</t>
  </si>
  <si>
    <t>FOOSSI/MOBI/145</t>
  </si>
  <si>
    <t>FOOSSI/MOBI/144</t>
  </si>
  <si>
    <t>FOOSSI/MOBI/143</t>
  </si>
  <si>
    <t>FOOSSI/MOBI/142</t>
  </si>
  <si>
    <t>FOOSSI/MOBI/141</t>
  </si>
  <si>
    <t xml:space="preserve">SUMINISTRO E INSTALACION DE SALA DE CONSEJO MODULAR MARCA VERSA LINEA TIEMPO CON 12 MESAS DE TRABAJO DE .96MX.55M </t>
  </si>
  <si>
    <t>FOOSSI/MOBI/140</t>
  </si>
  <si>
    <t>SUMINISTRO E INSTALACION DE CREDENZA LINEA LOVEFAS COLOR CHOCOLATE</t>
  </si>
  <si>
    <t>FOOSSI/MOBI/139</t>
  </si>
  <si>
    <t>SUMINISTRO E INSTALACION DE ESTACION DE TRABAJO PARA 12 PERSONAS CON CAJONERAS DE PEDESTAL Y CAJON DE ARCHIVO</t>
  </si>
  <si>
    <t>FOOSSI/MOBI/138</t>
  </si>
  <si>
    <t>FOOSSI/MOBI/137</t>
  </si>
  <si>
    <t>FOOSSI/MOBI/136</t>
  </si>
  <si>
    <t>FOOSSI/MOBI/135</t>
  </si>
  <si>
    <t>FOOSSI/MOBI/134</t>
  </si>
  <si>
    <t>FOOSSI/MOBI/133</t>
  </si>
  <si>
    <t>FOOSSI/MOBI/132</t>
  </si>
  <si>
    <t>FOOSSI/MOBI/131</t>
  </si>
  <si>
    <t>FOOSSI/MOBI/130</t>
  </si>
  <si>
    <t>FOOSSI/MOBI/129</t>
  </si>
  <si>
    <t>FOOSSI/MOBI/128</t>
  </si>
  <si>
    <t>FOOSSI/MOBI/127</t>
  </si>
  <si>
    <t>SUMINISTRO E INSTALACION DE SILLON EJECUTIVO CON RESPALDO EN MALLA CRUCETA NAYLON MODELO EN FORMA CON ASIENTO EN COLOR ARIES</t>
  </si>
  <si>
    <t>FOOSSI/MOBI/126</t>
  </si>
  <si>
    <t>FOOSSI/MOBI/125</t>
  </si>
  <si>
    <t>FOOSSI/MOBI/124</t>
  </si>
  <si>
    <t>FOOSSI/MOBI/123</t>
  </si>
  <si>
    <t>FOOSSI/MOBI/122</t>
  </si>
  <si>
    <t>FOOSSI/MOBI/121</t>
  </si>
  <si>
    <t>FOOSSI/MOBI/120</t>
  </si>
  <si>
    <t>FOOSSI/MOBI/119</t>
  </si>
  <si>
    <t>FOOSSI/MOBI/118</t>
  </si>
  <si>
    <t>FOOSSI/MOBI/117</t>
  </si>
  <si>
    <t>FOOSSI/MOBI/116</t>
  </si>
  <si>
    <t>FOOSSI/MOBI/115</t>
  </si>
  <si>
    <t>FOOSSI/MOBI/114</t>
  </si>
  <si>
    <t>FOOSSI/MOBI/113</t>
  </si>
  <si>
    <t>FOOSSI/MOBI/112</t>
  </si>
  <si>
    <t>FOOSSI/MOBI/111</t>
  </si>
  <si>
    <t>FOOSSI/MOBI/110</t>
  </si>
  <si>
    <t>FOOSSI/MOBI/097</t>
  </si>
  <si>
    <t>FOOSSI/MOBI/096</t>
  </si>
  <si>
    <t>FOOSSI/MOBI/095</t>
  </si>
  <si>
    <t>FOOSSI/MOBI/094</t>
  </si>
  <si>
    <t>FOOSSI/MOBI/093</t>
  </si>
  <si>
    <t>FOOSSI/MOBI/092</t>
  </si>
  <si>
    <t>SUMINISTRO E INSTALACION DE SISTEMA MODULAR VERSA PARA 4 USUARIOS, SIN MAMPARA TRASERA, EN COLOR CHOCOLATE PARAS DE ALUMINIO Y MAMAPARA DIVISORIA EN CRISTAL ARENADO</t>
  </si>
  <si>
    <t>FOOSSI/MOBI/103</t>
  </si>
  <si>
    <t>FOOSSI/MOBI/102</t>
  </si>
  <si>
    <t>SUMINISTRO E INSTALACION DE SILLA VISITANTE CON BRAZOS Y ESCTRUCTURA CROMADA MODELO FORMA CON ASIENTO COLOR ARIES</t>
  </si>
  <si>
    <t>FOOSSI/MOBI/101</t>
  </si>
  <si>
    <t>FOOSSI/MOBI/100</t>
  </si>
  <si>
    <t>FOOSSI/MOBI/099</t>
  </si>
  <si>
    <t>FOOSSI/MOBI/098</t>
  </si>
  <si>
    <t>FOOSSI/MOBI/109</t>
  </si>
  <si>
    <t>FOOSSI/MOBI/108</t>
  </si>
  <si>
    <t>FOOSSI/MOBI/107</t>
  </si>
  <si>
    <t>FOOSSI/MOBI/106</t>
  </si>
  <si>
    <t>FOOSSI/MOBI/105</t>
  </si>
  <si>
    <t>FOOSSI/MOBI/104</t>
  </si>
  <si>
    <t>SUMINISTRO E INSTALACION DE SILLON EJECUTIVO CON RESPALDO DE MALLA Y CRUCETA NYLON MODELO SPYDER AL-310NY CON ASIENTO EN COLOR ARIES</t>
  </si>
  <si>
    <t>FOOSSI/MOBI/091</t>
  </si>
  <si>
    <t>FOOSSI/MOBI/090</t>
  </si>
  <si>
    <t>FOOSSI/MOBI/089</t>
  </si>
  <si>
    <t>FOOSSI/MOBI/088</t>
  </si>
  <si>
    <t>FOOSSI/MOBI/087</t>
  </si>
  <si>
    <t>FOOSSI/MOBI/086</t>
  </si>
  <si>
    <t>FOOSSI/MOBI/085</t>
  </si>
  <si>
    <t>FOOSSI/MOBI/084</t>
  </si>
  <si>
    <t>FOOSSI/MOBI/083</t>
  </si>
  <si>
    <t>FOOSSI/MOBI/082</t>
  </si>
  <si>
    <t>FOOSSI/MOBI/081</t>
  </si>
  <si>
    <t>FOOSSI/MOBI/080</t>
  </si>
  <si>
    <t>FOOSSI/MOBI/079</t>
  </si>
  <si>
    <t>FOOSSI/MOBI/078</t>
  </si>
  <si>
    <t>FOOSSI/MOBI/077</t>
  </si>
  <si>
    <t>FOOSSI/MOBI/076</t>
  </si>
  <si>
    <t>FOOSSI/MOBI/075</t>
  </si>
  <si>
    <t>FOOSSI/MOBI/074</t>
  </si>
  <si>
    <t>FOOSSI/MOBI/073</t>
  </si>
  <si>
    <t>FOOSSI/MOBI/072</t>
  </si>
  <si>
    <t>FOOSSI/MOBI/071</t>
  </si>
  <si>
    <t>FOOSSI/MOBI/070</t>
  </si>
  <si>
    <t>FOOSSI/MOBI/069</t>
  </si>
  <si>
    <t>FOOSSI/MOBI/068</t>
  </si>
  <si>
    <t>FOOSSI/MOBI/067</t>
  </si>
  <si>
    <t>FOOSSI/MOBI/066</t>
  </si>
  <si>
    <t>SUMINISTRO E INSTALACION DE DOS ESTACIONES DOBLES SEMIEJECUTIVAS CON MAMAPARAS DE CRISTAL</t>
  </si>
  <si>
    <t>FOOSSI/MOBI/065</t>
  </si>
  <si>
    <t>FOOSSI/MOBI/064</t>
  </si>
  <si>
    <t>FOOSSI/MOBI/063</t>
  </si>
  <si>
    <t>FOOSSI/MOBI/062</t>
  </si>
  <si>
    <t>FOOSSI/MOBI/061</t>
  </si>
  <si>
    <t>SUMINISTRO E INSTALACION DE SILLON DE VISITANTE CON BRAZOS LIENA ARCO DE VERSA LINEA SPYDER</t>
  </si>
  <si>
    <t>FOOSSI/MOBI/060</t>
  </si>
  <si>
    <t>FOOSSI/MOBI/059</t>
  </si>
  <si>
    <t>FOOSSI/MOBI/058</t>
  </si>
  <si>
    <t>FOOSSI/MOBI/057</t>
  </si>
  <si>
    <t>SUMINISTRO E INSTALACION DE CONJUNTO SUBEJECUTIVO EN U DE 1.80 M X 2.40 M FONDO DE MADERA MELANINA DE 28 MM COLOR CHOCOLATE MARCA VERSA ECO, FAST CON PATAS Y FALDON METALICO CON CREDENZA DE 1.80 M CON CAJONERA PEDESTAL TRIPLE PUENTE DE 1.20M X .50M</t>
  </si>
  <si>
    <t>FOOSSI/MOBI/056</t>
  </si>
  <si>
    <t>FOOSSI/MOBI/055</t>
  </si>
  <si>
    <t>SUMINISTROE I NSTALACION DE SILLON VISITANTE EN PIEL BEIGE LIENA SIENA</t>
  </si>
  <si>
    <t>FOOSSI/MOBI/054</t>
  </si>
  <si>
    <t>FOOSSI/MOBI/053</t>
  </si>
  <si>
    <t>FOOSSI/MOBI/052</t>
  </si>
  <si>
    <t>FOOSSI/MOBI/051</t>
  </si>
  <si>
    <t>FOOSSI/MOBI/050</t>
  </si>
  <si>
    <t>FOOSSI/MOBI/049</t>
  </si>
  <si>
    <t>FOOSSI/MOBI/048</t>
  </si>
  <si>
    <t>FOOSSI/MOBI/047</t>
  </si>
  <si>
    <t>FOOSSI/MOBI/046</t>
  </si>
  <si>
    <t>FOOSSI/MOBI/045</t>
  </si>
  <si>
    <t>FOOSSI/MOBI/044</t>
  </si>
  <si>
    <t>FOOSSI/MOBI/043</t>
  </si>
  <si>
    <t>FOOSSI/MOBI/042</t>
  </si>
  <si>
    <t>FOOSSI/MOBI/041</t>
  </si>
  <si>
    <t>SUMINISTRO E INSTALACION DE SILLON EJECUTIVO VERSA LINEA SIENA COLOR BEIGE</t>
  </si>
  <si>
    <t>FOOSSI/MOBI/040</t>
  </si>
  <si>
    <t>FOOSSI/MOBI/039</t>
  </si>
  <si>
    <t>FOOSSI/MOBI/038</t>
  </si>
  <si>
    <t>FOOSSI/MOBI/037</t>
  </si>
  <si>
    <t>FOOSSI/MOBI/036</t>
  </si>
  <si>
    <t>FOOSSI/MOBI/035</t>
  </si>
  <si>
    <t>FOOSSI/MOBI/034</t>
  </si>
  <si>
    <t>SUMINISTRO E INSTALACION DE LIBREROS DE PISO DE .087 X .90 M LINEA TIEMPO CON PUERTA DE CRISTAL Y MADERA</t>
  </si>
  <si>
    <t>FOOSSI/MOBI/033</t>
  </si>
  <si>
    <t>FOOSSI/MOBI/032</t>
  </si>
  <si>
    <t>FOOSSI/MOBI/031</t>
  </si>
  <si>
    <t>FOOSSI/MOBI/030</t>
  </si>
  <si>
    <t>FOOSSI/MOBI/029</t>
  </si>
  <si>
    <t>FOOSSI/MOBI/028</t>
  </si>
  <si>
    <t>FOOSSI/MOBI/027</t>
  </si>
  <si>
    <t>SUMINISTRO E INSTALACION DE CONJUNTO DIRECTIVO EN L LINEA TIEMPO, CUBIERTA DE CRISTAL DE 2.40 M X 2.15M CON DOS CAJONERAS</t>
  </si>
  <si>
    <t>FOOSSI/MOBI/026</t>
  </si>
  <si>
    <t>FOOSSI/MOBI/025</t>
  </si>
  <si>
    <t>FOOSSI/MOBI/024</t>
  </si>
  <si>
    <t>FOOSSI/MOBI/023</t>
  </si>
  <si>
    <t>FOOSSI/MOBI/022</t>
  </si>
  <si>
    <t>FOOSSI/MOBI/021</t>
  </si>
  <si>
    <t>FOOSSI/MOBI/020</t>
  </si>
  <si>
    <t>SUMINISTRO E INSTALACION DE BASE DE SILLON VISITANTEEN PIEL NEGRA LINEA VANGUARDIA</t>
  </si>
  <si>
    <t>FOOSSI/MOBI/019</t>
  </si>
  <si>
    <t>FOOSSI/MOBI/018</t>
  </si>
  <si>
    <t>FOOSSI/MOBI/017</t>
  </si>
  <si>
    <t>FOOSSI/MOBI/016</t>
  </si>
  <si>
    <t>FOOSSI/MOBI/015</t>
  </si>
  <si>
    <t>FOOSSI/MOBI/014</t>
  </si>
  <si>
    <t>SUMINISTRO E INSTALACION DE LIBRERO DE PISO LINEA TIEMPO CON PUERTO DE CRISTAL Y MADERA</t>
  </si>
  <si>
    <t>FOOSSI/MOBI/013</t>
  </si>
  <si>
    <t>FOOSSI/MOBI/012</t>
  </si>
  <si>
    <t>SUMINISTRO E INSTALACION DE ESCRITORIO DIRECTIVO DE 1.80 M X .90 M COND OS CAJONERAS LINEA TIEMPO</t>
  </si>
  <si>
    <t>FOOSSI/MOBI/011</t>
  </si>
  <si>
    <t>SUMINISTRO E INSTALACION DE SILLON EJECUTIVO EN PIEL NEGRA MARCA VERSA EN LINEA VANGUARDIA</t>
  </si>
  <si>
    <t>FOOSSI/MOBI/010</t>
  </si>
  <si>
    <t>FOOSSI/MOBI/009</t>
  </si>
  <si>
    <t>FOOSSI/MOBI/008</t>
  </si>
  <si>
    <t>FOOSSI/MOBI/007</t>
  </si>
  <si>
    <t>SUMINISTRO E INSTALACION DE CONJUNTO DIRECTIVO EN L MARCA VERSA LINEA TIEMPO, MADERA ENCHAPADA COLOR CHOCOLATE DE 2.40 X 2.15 CON DOS CAJONERAS</t>
  </si>
  <si>
    <t>FOOSSI/MOBI/006</t>
  </si>
  <si>
    <t>FOOSSI/MOBI/005</t>
  </si>
  <si>
    <t>SUMINISTRO E INSTALACION DE MINISPLIT DE 2 TONELADAS SOLO FRIO MODELO FUXIO COLOR GRIS. MARCA MIRAGE</t>
  </si>
  <si>
    <t>FOOSSI/MOBI/004</t>
  </si>
  <si>
    <t>FABRICACION, MAQUEO E INSTALACION DE ARCHIVERO DE MADERA DE PINO ACABADO FINO</t>
  </si>
  <si>
    <t>FOOSSI/MOBI/003</t>
  </si>
  <si>
    <t>SUMINISTRO E INSTALACION DE MINISPLIT DE 2 TONELADAS MARCA YORK</t>
  </si>
  <si>
    <t>FOOSSI/MOBI/002</t>
  </si>
  <si>
    <t>FOOSSI/MOBI/001</t>
  </si>
  <si>
    <t>IMPRESORA MATIZ DE PUNTO</t>
  </si>
  <si>
    <t>FOOSSI/EC/029</t>
  </si>
  <si>
    <t>IMPRESORA HP OFFICEJET PRO P1102W</t>
  </si>
  <si>
    <t>FOOSSI/EC/028</t>
  </si>
  <si>
    <t>FOOSSI/EC/027</t>
  </si>
  <si>
    <t>FOOSSI/EC/026</t>
  </si>
  <si>
    <t>FOOSSI/EC/025</t>
  </si>
  <si>
    <t>FOOSSI/EC/024</t>
  </si>
  <si>
    <t>ESCANER HP G4050 CAMA PLANA A COLOR PARA PC</t>
  </si>
  <si>
    <t>FOOSSI/EC/023</t>
  </si>
  <si>
    <t>IMPRESORA HP OFFICEJET PRO K8600 SERIE TH2A922058</t>
  </si>
  <si>
    <t>FOOSSI/EC/022</t>
  </si>
  <si>
    <t>IMPRESORA HP OFFICEJET PRO K8600 SERIE TH2BM22025</t>
  </si>
  <si>
    <t>FOOSSI/EC/021</t>
  </si>
  <si>
    <t>NOTEBOOK MARCA DELL 14"</t>
  </si>
  <si>
    <t>FOOSSI/EC/020</t>
  </si>
  <si>
    <t>FOOSSI/EC/019</t>
  </si>
  <si>
    <t xml:space="preserve">DESKTOP HP AIO PAVILON </t>
  </si>
  <si>
    <t>FOOSSI/EC/018</t>
  </si>
  <si>
    <t>FOOSSI/EC/017</t>
  </si>
  <si>
    <t>FOOSSI/EC/016</t>
  </si>
  <si>
    <t>PC DE ESCRITORIO MARCA DELL INSPIRON</t>
  </si>
  <si>
    <t>FOOSSI/EC/015</t>
  </si>
  <si>
    <t>FOOSSI/EC/014</t>
  </si>
  <si>
    <t>FOOSSI/EC/013</t>
  </si>
  <si>
    <t>FOOSSI/EC/012</t>
  </si>
  <si>
    <t>HP COLOR LASER JET CP1025NW</t>
  </si>
  <si>
    <t>FOOSSI/EC/011</t>
  </si>
  <si>
    <t>HP COLOR LASER JET CP2025DN</t>
  </si>
  <si>
    <t>FOOSSI/EC/010</t>
  </si>
  <si>
    <t>COMPUTADORA PORTATIL HP PROBOOK HP 1530S</t>
  </si>
  <si>
    <t>FOOSSI/EC/009</t>
  </si>
  <si>
    <t>FOOSSI/EC/008</t>
  </si>
  <si>
    <t>IPAD WI-FI 3GB DE 54 GB APPLE NO SERIE: GB1061DCETV</t>
  </si>
  <si>
    <t>FOOSSI/EC/007</t>
  </si>
  <si>
    <t>IMPRESORA HP MULTIJET J3680</t>
  </si>
  <si>
    <t>FOOSSI/EC/006</t>
  </si>
  <si>
    <t xml:space="preserve">CPU HP PRO 3130 MINITOWER + MONITOR HP LCD 20" </t>
  </si>
  <si>
    <t>FOOSSI/EC/005</t>
  </si>
  <si>
    <t>FOOSSI/EC/004</t>
  </si>
  <si>
    <t>COMPUTADORA PORTATIL MARCA HACER ASPIRE MODELO AS5741-5118</t>
  </si>
  <si>
    <t>FOOSSI/EC/003</t>
  </si>
  <si>
    <t>FOOSSI/EC/002</t>
  </si>
  <si>
    <t>HP PROBOOK 4420 SC13 3 GB NO SERIE: SCNF0459TNF</t>
  </si>
  <si>
    <t>FOOSSI/EC/001</t>
  </si>
  <si>
    <t>Del 01 de Enero al 30 de Septiembreo de 2016</t>
  </si>
  <si>
    <t>TERCERO</t>
  </si>
  <si>
    <t xml:space="preserve">                COORDINADOR FINANCIERO</t>
  </si>
  <si>
    <t xml:space="preserve">              APOYO ADMINISTRATIVO</t>
  </si>
  <si>
    <t xml:space="preserve">            C.P. JUAN CARLOS ENCINAS IBARRA</t>
  </si>
  <si>
    <t>C.P. JUDITH GUADALUPE NAVARRO SANTOS</t>
  </si>
  <si>
    <t>Adeudo de ejercicios fiscales anteriores (Adefas)</t>
  </si>
  <si>
    <t>0bra pública en bienes de dominio publico (Federal)</t>
  </si>
  <si>
    <t>0bra pública en bienes de dominio publico (Estatal)</t>
  </si>
  <si>
    <t>Vehiculos y equipos de transporte</t>
  </si>
  <si>
    <t xml:space="preserve">Donativos  </t>
  </si>
  <si>
    <t>Otros servicios generales</t>
  </si>
  <si>
    <t>Servicios oficiales</t>
  </si>
  <si>
    <t>Servicios de traslado y viáticos</t>
  </si>
  <si>
    <t>Servicios de comunicación social y publicidad</t>
  </si>
  <si>
    <t>Servicios de instalacion, reparacion, mantenimiento y conservación.</t>
  </si>
  <si>
    <t>Servicios financieros, bancarios y comerciales</t>
  </si>
  <si>
    <t>Servicios profesionales, científicos, técnicos y otros servicios</t>
  </si>
  <si>
    <t>Servicios básicos</t>
  </si>
  <si>
    <t>Herramientas, refacciones y accesorios menores</t>
  </si>
  <si>
    <t>Vestuarios, blancos, prendas de protección y artículos deportivos</t>
  </si>
  <si>
    <t>Combustibles, lubricantes y aditivos</t>
  </si>
  <si>
    <t>Productos químicos, farmacéuticos y de laboratorio</t>
  </si>
  <si>
    <t>Materiales y artículos de construcción y de reparación</t>
  </si>
  <si>
    <t>Alimentos y utensilios</t>
  </si>
  <si>
    <t>Materiales de administración, Emision de documentos y articulos oficiales</t>
  </si>
  <si>
    <t>Otras prestaciones sociales y económicas</t>
  </si>
  <si>
    <t>Capítulo del Gasto</t>
  </si>
  <si>
    <t>Egresos Pagado  Acumulado</t>
  </si>
  <si>
    <t>Ejercicio del Presupuesto</t>
  </si>
  <si>
    <t>Del 1 de Enero al 30 de Septiembre de 2016</t>
  </si>
  <si>
    <t xml:space="preserve">                                     APOYO ADMINISTRATIVO</t>
  </si>
  <si>
    <t xml:space="preserve">                     C.P. JUDITH GUADALUPE NAVARRO SANTOS</t>
  </si>
  <si>
    <t>Egresos Devengado     Acumulado</t>
  </si>
  <si>
    <t xml:space="preserve">  (PESOS)</t>
  </si>
  <si>
    <t>Fondo de Operación de Obras Sonora SI</t>
  </si>
  <si>
    <t xml:space="preserve">                     APOYO ADMINISTRATIVO</t>
  </si>
  <si>
    <t>Direccion de Operación y Supervision de Obra</t>
  </si>
  <si>
    <t xml:space="preserve">Unidad Administrativa </t>
  </si>
  <si>
    <t xml:space="preserve">       (PESOS)</t>
  </si>
  <si>
    <t>Organismos Descentralizados</t>
  </si>
  <si>
    <t xml:space="preserve"> (PESOS)</t>
  </si>
  <si>
    <t xml:space="preserve">                                (PESOS)</t>
  </si>
  <si>
    <t>Del 01 de Enero al 30 de Septiembre  de 2016</t>
  </si>
  <si>
    <t xml:space="preserve">                               APOYO ADMINISTRATIVO</t>
  </si>
  <si>
    <t xml:space="preserve">            C.P. JUDITH GUADALUPE NAVARRO SANTOS</t>
  </si>
  <si>
    <t xml:space="preserve">                                                   (PESOS)</t>
  </si>
  <si>
    <t xml:space="preserve">                      APOYO ADMINISTRATIVO</t>
  </si>
  <si>
    <t>Totales</t>
  </si>
  <si>
    <t xml:space="preserve">Adefas  </t>
  </si>
  <si>
    <t>Adeudo de ejercicios fiscales anteriores (ADEFAS)</t>
  </si>
  <si>
    <t>Deuda Publica</t>
  </si>
  <si>
    <t>Supervision y control de calidad</t>
  </si>
  <si>
    <t>Indirectos para obras en otras construcciones de ingenieria civil u obra pesada</t>
  </si>
  <si>
    <t>Construccion de Presas</t>
  </si>
  <si>
    <t>Otras construcciones de Ingenieria civil u obra pesada</t>
  </si>
  <si>
    <t>Indirectos para obras de construccion para el abastecimiento de agua, petroleo, gas, electricidad y telecomunicaciones</t>
  </si>
  <si>
    <t>Construccion de sistemas de abastecimiento de Agua Potable</t>
  </si>
  <si>
    <t>Construccion de obras para el abastecimiento de agua, petroleo, gas, electricidad y telecomunicaciones</t>
  </si>
  <si>
    <t>0bra pública en bienes de dominio publico</t>
  </si>
  <si>
    <t>FEDERAL</t>
  </si>
  <si>
    <t>Infraestructura y Equipamiento en materia de Alcantarillado</t>
  </si>
  <si>
    <t>Infraestructura y Equipamiento en materia de Agua Potable</t>
  </si>
  <si>
    <t>Division de terrenos y construccion de Obras de Urbanizacion</t>
  </si>
  <si>
    <t>Estudios y proyectos para sistema de abastecimiento de Agua Potable</t>
  </si>
  <si>
    <t>Fortalecimiento a organismos operadores de sistemas de agua potable</t>
  </si>
  <si>
    <t>Conservacion y mantenimiento</t>
  </si>
  <si>
    <t>Edificacion no habitacional</t>
  </si>
  <si>
    <t>ESTATAL</t>
  </si>
  <si>
    <t>Software</t>
  </si>
  <si>
    <t>Terrenos</t>
  </si>
  <si>
    <t xml:space="preserve">Herramientas  </t>
  </si>
  <si>
    <t>Herramientas y maquina-heramienta</t>
  </si>
  <si>
    <t>Maquinaria equipo electrico y electronico</t>
  </si>
  <si>
    <t xml:space="preserve">Equipos de gerenacion electrica, aparatos y accesorios electricos  </t>
  </si>
  <si>
    <t>Equipo de Comunicación y Telecomunicacion</t>
  </si>
  <si>
    <t>Carrocerias y remolques</t>
  </si>
  <si>
    <t>Automoviles y camiones</t>
  </si>
  <si>
    <t>Vehiculos y equipo de transporte</t>
  </si>
  <si>
    <t>Equipos y aparatos audiovisuales</t>
  </si>
  <si>
    <t>Equipo de Administración</t>
  </si>
  <si>
    <t>Bienes informáticos</t>
  </si>
  <si>
    <t>Equipo de cómputo y de tecnologías de la información</t>
  </si>
  <si>
    <t>Mobiliario</t>
  </si>
  <si>
    <t>Muebles de oficina y estantería</t>
  </si>
  <si>
    <t>Bienes muebles, inmuebles e intangibles</t>
  </si>
  <si>
    <t>Donativos a Instituciones sin fines de lucro</t>
  </si>
  <si>
    <t>Transferencias, asignaciones, subsidios y otras ayudas</t>
  </si>
  <si>
    <t>Penas, multas, accesorios y actualizaciones</t>
  </si>
  <si>
    <t>Impuestos y derechos</t>
  </si>
  <si>
    <t>Congresos y convenciones</t>
  </si>
  <si>
    <t>Cuotas</t>
  </si>
  <si>
    <t>Otros servicios de traslado y hospedaje</t>
  </si>
  <si>
    <t>Viáticos en el extranjero</t>
  </si>
  <si>
    <t>Gastos de camino</t>
  </si>
  <si>
    <t>Viáticos en el país</t>
  </si>
  <si>
    <t>Pasajes terrestres</t>
  </si>
  <si>
    <t>Pasajes aéreos</t>
  </si>
  <si>
    <t>Difusión por Radio, Televisión y otros medios de mensajes sobre Programas y actividades Gubernamentales</t>
  </si>
  <si>
    <t>Servicios de jardinería y fumigación</t>
  </si>
  <si>
    <t>Servicios de limpieza y manejo de desechos</t>
  </si>
  <si>
    <t>Mantenimiento y conservación de maquinaria y equipo</t>
  </si>
  <si>
    <t>Instalación, reparación y mantenimiento de maquinaria, otros equipos y herramientas</t>
  </si>
  <si>
    <t>Mantenimiento y Conservación de Equipo de Transporte</t>
  </si>
  <si>
    <t>Reparación y mantenimiento de equipo de transporte</t>
  </si>
  <si>
    <t>Mantenimiento y conservación de bienes informáticos</t>
  </si>
  <si>
    <t>Instalación, reparación y mantenimiento de equipo de computo y tecnología de información</t>
  </si>
  <si>
    <t>Mantenimiento y conservación de mobiliario y equipo</t>
  </si>
  <si>
    <t>Instalación, reparación y mantenimiento de mobiliario y equipo de administración, educacional y recreativo</t>
  </si>
  <si>
    <t>Mantenimiento y conservación de inmuebles</t>
  </si>
  <si>
    <t>Conservación y mantenimiento menor de inmuebles</t>
  </si>
  <si>
    <t>Servicios de instalacion, reparacion, mantenimiento y conservacion</t>
  </si>
  <si>
    <t>Fletes y maniobras</t>
  </si>
  <si>
    <t>Seguros de responsabilidad patrimonial y fianzas</t>
  </si>
  <si>
    <t>Servicios financieros y bancarios</t>
  </si>
  <si>
    <t>Servicios de vigilancia</t>
  </si>
  <si>
    <t>Licitaciones, convenios y convocatorias</t>
  </si>
  <si>
    <t>Impresiones y publicaciones oficiales</t>
  </si>
  <si>
    <t>Servicios de apoyo administrativo, traducción, fotocopiado e impresión</t>
  </si>
  <si>
    <t>Servicios de capacitación</t>
  </si>
  <si>
    <t>servicios de Consultorias</t>
  </si>
  <si>
    <t>Servicios de Informática</t>
  </si>
  <si>
    <t>Servicios de consultoria administrativa, procesos, tecnica y en tecnologias de la informacion</t>
  </si>
  <si>
    <t>Servicios de Diseño, Arquitectura, Ingeniería y Actividades Relacionadas</t>
  </si>
  <si>
    <t>Servicios legales, de contabilidad, auditorias y relacionados</t>
  </si>
  <si>
    <t>Servicio postal</t>
  </si>
  <si>
    <t>Servicios postales y telegráficos</t>
  </si>
  <si>
    <t>Servicios de acceso a internet, redes y procesamiento de información</t>
  </si>
  <si>
    <t>Servicio de Telecomunicaciones y Satelites</t>
  </si>
  <si>
    <t>Telefonía tradicional</t>
  </si>
  <si>
    <t>Agua Potable</t>
  </si>
  <si>
    <t>Agua</t>
  </si>
  <si>
    <t>Energía eléctrica</t>
  </si>
  <si>
    <t>Servicios generales</t>
  </si>
  <si>
    <t>Refaciones y accesorios menores otros bienes muebles</t>
  </si>
  <si>
    <t>Refacciones y Accesorios Menores de Maquinaria Y Otros Equipos</t>
  </si>
  <si>
    <t>Refacciones y accesorios menores de equipo de trasporte</t>
  </si>
  <si>
    <t>Refacciones y Accesorios Menores de Edificios</t>
  </si>
  <si>
    <t>Herramientas menores</t>
  </si>
  <si>
    <t>Prendas de seguridad y proteccion personal</t>
  </si>
  <si>
    <t>Vestuario y uniformes</t>
  </si>
  <si>
    <t>Vestuario, blancos, prendas de protección y artículos deportivos</t>
  </si>
  <si>
    <t>Lubricantes y aditivos</t>
  </si>
  <si>
    <t>Combustibles</t>
  </si>
  <si>
    <t>Medicinas y productos farmacéuticos</t>
  </si>
  <si>
    <t>Productos quimicos basicos</t>
  </si>
  <si>
    <t>Material eléctrico y electrónico</t>
  </si>
  <si>
    <t>Utensilios para el servicio de alimentación</t>
  </si>
  <si>
    <t>Adquisición de agua potable</t>
  </si>
  <si>
    <t>Productos alimenticios para el personal en las instalaciones</t>
  </si>
  <si>
    <t>Productos alimenticios para personas</t>
  </si>
  <si>
    <t>Placas, engomados, calcomanías y hologramas</t>
  </si>
  <si>
    <t>Materiales para el registro e identificación de bienes y personas</t>
  </si>
  <si>
    <t>Material de limpieza</t>
  </si>
  <si>
    <t>Material para información</t>
  </si>
  <si>
    <t xml:space="preserve"> Material impreso e información digital</t>
  </si>
  <si>
    <t>Materiales y útiles para el procesamiento de equipos y bienes informáticos</t>
  </si>
  <si>
    <t>Materiales, útiles y equipos menores de tecnologías de la información y comunicación</t>
  </si>
  <si>
    <t>Materiales y útiles de impresión y reproducción</t>
  </si>
  <si>
    <t>Materiales, útiles y equipos menores de oficina</t>
  </si>
  <si>
    <t>Materiales y suministros</t>
  </si>
  <si>
    <t>Otras prestaciones</t>
  </si>
  <si>
    <t>Pago de liquidaciones</t>
  </si>
  <si>
    <t>Indemnizaciones</t>
  </si>
  <si>
    <t>Otras aportaciones de seguros colectivos</t>
  </si>
  <si>
    <t>Aportaciones para seguros</t>
  </si>
  <si>
    <t>Aportaciones por servicio medico del isssteson</t>
  </si>
  <si>
    <t>Otras prestaciones de seguridad social</t>
  </si>
  <si>
    <t>Aportaciones de seguridad social</t>
  </si>
  <si>
    <t>Prima vacacional y dominical</t>
  </si>
  <si>
    <t>Ayuda para energía electrica</t>
  </si>
  <si>
    <t>Partida/Descripción</t>
  </si>
  <si>
    <t xml:space="preserve">SISTEMA ESTATAL DE EVALUACION </t>
  </si>
  <si>
    <t xml:space="preserve">                                        (PESOS)</t>
  </si>
  <si>
    <t xml:space="preserve"> al 30 de Septiembre de 2016</t>
  </si>
  <si>
    <t>A Mediano plazo</t>
  </si>
  <si>
    <t>C.P. JUAN CARLOS ENCINAS IBARRA</t>
  </si>
  <si>
    <t>APOYO ADMINISTRATIVO</t>
  </si>
  <si>
    <t>COORDINADOR FINANCIERO</t>
  </si>
  <si>
    <t>Anual</t>
  </si>
  <si>
    <t>Construcción / Obra</t>
  </si>
  <si>
    <t>Índice de cumplimiento del programa de ejecución de obras de protección contra inundaciones</t>
  </si>
  <si>
    <t>Construcción de obras de protección contra inundaciones</t>
  </si>
  <si>
    <t>01G</t>
  </si>
  <si>
    <t>Aprovechamiento y distribución del agua</t>
  </si>
  <si>
    <t>Fortalecer el abastecimiento de agua y acceso a servicios de agua potable, alcantarillado y saneamiento, así como para la producción agrícola</t>
  </si>
  <si>
    <t>Impulso al abastecimiento y calidad del agua</t>
  </si>
  <si>
    <t>Sonora y ciudades con calidad de vida</t>
  </si>
  <si>
    <t>Dirección General de Supervisión de Obra</t>
  </si>
  <si>
    <t>8Y2</t>
  </si>
  <si>
    <t>Trimestral</t>
  </si>
  <si>
    <t>Apoyo administrativo</t>
  </si>
  <si>
    <t>Gestión administrativa del Fondo de Operación de Obra Sonora SI</t>
  </si>
  <si>
    <t>0K2</t>
  </si>
  <si>
    <t>Dirección General de Administración</t>
  </si>
  <si>
    <t>8YI</t>
  </si>
  <si>
    <t>% Avance Acumulado</t>
  </si>
  <si>
    <t>3ro.</t>
  </si>
  <si>
    <t>Ya sean obras con Recurso Federal, Recurso Estatal e Ingresos Propios del ente Público.</t>
  </si>
  <si>
    <t>Se deberán informar con todas las fuentes del recurso.</t>
  </si>
  <si>
    <t>*</t>
  </si>
  <si>
    <t>RECURSOS PROPIOS</t>
  </si>
  <si>
    <t>PERFORACION Y AFORO DE POZO EXPLORATORIO UBICADO EN LA PLAYA EL COCHORIT MPIO. DE EMPALME PARA EL PROYECTO Y CONSTRUCCION DE LA PLANTA DESALADORA EN EL AREA DE GUAYMAS Y EMPALME</t>
  </si>
  <si>
    <t>SUMINISTRO Y CONSTRUCCION DE CERCO PERIMETRAL EN LA ZONA DE SUBESTACION DE CFE EN LA LOCALIDAD DE EMPALME COMO PARTE DE LAS ACCIONES Y ESTUDIOS PREVIOS PARA LA REALIZACION DEL PROYECTO Y CONSTRUCCION DE LA PLANTA DESALADORA EN EL AREA DE GUAYMAS Y EMPALME</t>
  </si>
  <si>
    <t>RECURSOS FEDERALES</t>
  </si>
  <si>
    <t>OBRAS PARA EL MEJORAMIENTO DEL SISTEMA DE AGUA POTABLE EN MATAPE VILLA PESQUEIRA</t>
  </si>
  <si>
    <t xml:space="preserve">CONSTRUCCION, EQUIPAMIENTO, PRUEBAS, PUESTA EN OPERACIÓN Y ESTABILIZACION DE LA PLANTA POTABLIZADORA NORTE DE LA CIUDAD DE HERMOSILLO PRIMER MODULO </t>
  </si>
  <si>
    <t>SUPERVISIÓN EXTERNA DE LA CONSTRUCCIÓN DE LA PRESA BICENTENARIO SITIO LOS PILARES EN EL MUNICIPIO DE ALAMOS</t>
  </si>
  <si>
    <t>CONSTRUCCIÓN DE PRESA BICENTENARIO SITIO LOS PILARES EN EL MUNICIPIO DE ALAMOS</t>
  </si>
  <si>
    <t>REHABILITACIÓN DE RED DE ALCANTARILLADO EN EJIDO FRANCISCO JAVIER MINA, MUNICIPIO DE BACUM</t>
  </si>
  <si>
    <t>CONSTRUCCIÓN DE RED DE AGUA POTABLE EN LOCALIDAD DE COLONIA MOKORAWI; CONSTRUCCIÓN DE RED DE AGUA POTABLE EN LOCALIDAD LOS JACALES, MUNICIPIO DE ÁLAMOS</t>
  </si>
  <si>
    <t>PROYECTOS EJECUTIVOS DEL SISTEMA DE AGUA POTABLE Y ALCANTARILLADO EN LOCALIDAD DE MESA COLORADA MUNICIPIO DE ÁLAMOS</t>
  </si>
  <si>
    <t>CONSTRUCCIÓN DE ALCANTARILLADO SANITARIO EN LOCALIDAD DE COLONIA MOKORAWI, MUNICIPIO DE ÁLAMOS</t>
  </si>
  <si>
    <t>AMPLIACIÓN DE GALERÍA FILTRANTE B DE 12" PARA AGUA POTABLE EN LOCALIDAD LOS ESTRADOS, MUNICIPIO DE ÁLAMOS</t>
  </si>
  <si>
    <t>CONSTRUCCIÓN DE RED DE AGUA POTABLE EN LOCALIDAD GUAJARAY, MUNICIPIO DE ÁLAMOS</t>
  </si>
  <si>
    <t>CONSTRUCCIÓN DE CASETA Y EQUIPAMIENTO PARA INSTALACIÓN DE MEDIDORES C.F.E. EN LA LOCALIDAD DE NOGALES, MUNICIPIO DE NOGALES</t>
  </si>
  <si>
    <t>160 METROS DE LINEA DE 12" SUBIDA Y BAJADA DEL TANQUE GUAYMAS, EN LA LOCALIDAD DE GUAYMAS, MUNICIPIO DE GUAYMAS</t>
  </si>
  <si>
    <t>REHABILITACIÓN DE DRENAJE SANITARIO EN ARROYO "SAN ISIDRO" EN LA LOCALIDAD DE MAGDALENA, MUNICIPIO DE MAGDALENA</t>
  </si>
  <si>
    <t>REHABILITACIÓN DE DRENAJE SANITARIO EN ARROYO "LA ZAPATERA" EN LA LOCALIDAD DE MAGDALENA, MUNICIPIO DE MAGDALENA</t>
  </si>
  <si>
    <t>REHABILITACIÓN DE COLECTOR EN ARROYO "LA MADERA" EN LA LOCALIDAD DE MAGDALENA, MUNICIPIO DE MAGDALENA</t>
  </si>
  <si>
    <t xml:space="preserve">REHABILITACION DE LINEA DE 8 PULGADAS DE REBOMBEO CERESO EN GUAYMAS </t>
  </si>
  <si>
    <t>REHABILITACIÓN DE LÍNEA DE COLINAS DE FÁTIMA EN LA LOCALIDAD DE GUAYMAS, MUNICIPIO DE GUAYMAS</t>
  </si>
  <si>
    <t>CONSTRUCCION DE LOS SISTEMAS DE ALCANTARILLADO Y SANEAMIIENTO EN BENEFICIO DE LA LOCALIDAD DE BAUGO GUASIMAS MPIO. GUAYMAS</t>
  </si>
  <si>
    <t>REHABILITACIÓN DE LÍNEA DE 8 PULGADAS DE CONDUCCIÓN DE MIRAMAR A TINAJAS EN LA LOCALIDAD DE GUAYMAS, MUNICIPIO DE GUAYMAS</t>
  </si>
  <si>
    <t>AMPLIACIÓN DEL SISTEMA DE AGUA POTABLE PARA BENEFICIAR A LA LOCALIDAD DE AGIABAMPO UNO, MUNICIPIO DE HUATABAMPO</t>
  </si>
  <si>
    <t>CONSTRUCCIÓN DE LOS SISTEMAS DE ALCANTARILLADO Y  DE SANEAMIENTO, EN  BENEFICIO DE LA LOCALIDAD DE  LOMA DE BACUM, MUNICIPIO DE BACUM</t>
  </si>
  <si>
    <t>CONSTRUCCIÓN DE LOS SISTEMAS DE ALCANTARILLADO Y  DE SANEAMIENTO, EN  BENEFICIO DE LA LOCALIDAD DE  COLONIA SONORA, MUNICIPIO DE SAN IGNACIO RÍO MUERTO</t>
  </si>
  <si>
    <t>REHABLITACION DE LINEA A PRESION CARCAMO TINAJAS EN GUAYMAS</t>
  </si>
  <si>
    <t>REHABILITACIÓN DE RED DE ALCANTARILLADO EN COLONIA LOMA LINDA EN LA LOCALIDAD DE GUAYMAS, MUNICIPIO DE GUAYMAS</t>
  </si>
  <si>
    <t>REHABILITACIÓN DE LÍNEA 16" DE BAJADA DE TANQUE LOMA LINDA EN LA LOCALIDAD DE GUAYMAS, MUNICIPIO DE GUAYMAS</t>
  </si>
  <si>
    <t>REHABILITACIÓN DE LÍNEA DE COLINAS DE MIRAMAR EN LA LOCALIDAD DE GUAYMAS, MUNICIPIO DE GUAYMAS</t>
  </si>
  <si>
    <t>REHABILITACIÓN DE LÍNEA CAMINO CETMAR EN LA LOCALIDAD DE GUAYMAS, MUNICIPIO DE GUAYMAS</t>
  </si>
  <si>
    <t>REHABILITACIÓN DE LÍNEA DE 8 PULGADAS EN COLONIA MIRADOR EN LA LOCALIDAD DE GUAYMAS, MUNICIPIO DE GUAYMAS</t>
  </si>
  <si>
    <t>REHABILITACIÓN DE LÍNEA DE 8 PULGADAS DE COLÍNAS A 23 DE MARZO EN LA LOCALIDAD DE GUAYMAS, MUNICIPIO DE GUAYMAS</t>
  </si>
  <si>
    <t xml:space="preserve">MONTO EROGADO </t>
  </si>
  <si>
    <t xml:space="preserve">NOMBRE DEL PROYECTO </t>
  </si>
  <si>
    <t>GASTO DE INVERSION EJERCIDO:</t>
  </si>
  <si>
    <t>TERCER</t>
  </si>
  <si>
    <t xml:space="preserve"> FONDO DE OPERACIÓN DE OBRAS SONORA SI</t>
  </si>
  <si>
    <t>Gastos por proyectos de Inversión</t>
  </si>
  <si>
    <t xml:space="preserve"> Sistema Estatal de Evaluación</t>
  </si>
  <si>
    <t>C. P. JUDITH GUADALUPE NAVARRO SANTOS</t>
  </si>
  <si>
    <t xml:space="preserve">                                 Relación de Cuentas Bancarias Productivas Específicas              ETCA-IV-18</t>
  </si>
  <si>
    <t xml:space="preserve">                                                                                   FONDO DE OPERACIÓN DE OBRAS SONORA SI                                   TRIMESTRE: TERCERO</t>
  </si>
  <si>
    <t>APOYO APO</t>
  </si>
  <si>
    <t>C.P.JUDITH GUADALUPE NAVARRO</t>
  </si>
  <si>
    <t xml:space="preserve">                                                  FONDO DE OPERACIÓN DE OBRAS SONORA SI                            ETCA-IV-17</t>
  </si>
  <si>
    <t xml:space="preserve">                                              Intereses de la Deuda                              ETCA-II-13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</si>
</sst>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€&quot;* #,##0.00_-;\-&quot;€&quot;* #,##0.00_-;_-&quot;€&quot;* &quot;-&quot;??_-;_-@_-"/>
    <numFmt numFmtId="165" formatCode="00"/>
    <numFmt numFmtId="166" formatCode="#,##0.00_ ;[Red]\-#,##0.00\ "/>
    <numFmt numFmtId="167" formatCode="_-* #,##0.0_-;\-* #,##0.0_-;_-* &quot;-&quot;?_-;_-@_-"/>
    <numFmt numFmtId="168" formatCode="_-* #,##0_-;\-* #,##0_-;_-* &quot;-&quot;??_-;_-@_-"/>
    <numFmt numFmtId="169" formatCode="_(* #,##0_);_(* \(#,##0\);_(* &quot;-&quot;??_);_(@_)"/>
    <numFmt numFmtId="170" formatCode="0.00_ ;\-0.00\ "/>
    <numFmt numFmtId="171" formatCode="0_ ;\-0\ "/>
    <numFmt numFmtId="172" formatCode="#,##0_ ;\-#,##0\ "/>
    <numFmt numFmtId="173" formatCode="[$$-80A]#,##0.00"/>
  </numFmts>
  <fonts count="101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10"/>
      <color theme="1"/>
      <name val="Arial Narrow"/>
      <family val="2"/>
    </font>
    <font>
      <sz val="10"/>
      <name val="Arial"/>
      <family val="2"/>
    </font>
    <font>
      <sz val="11"/>
      <color theme="1"/>
      <name val="Arial Narrow"/>
      <family val="2"/>
    </font>
    <font>
      <b/>
      <vertAlign val="superscript"/>
      <sz val="12"/>
      <color theme="1"/>
      <name val="Arial Narrow"/>
      <family val="2"/>
    </font>
    <font>
      <b/>
      <sz val="11"/>
      <color theme="1"/>
      <name val="Arial Narrow"/>
      <family val="2"/>
    </font>
    <font>
      <b/>
      <i/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2"/>
      <color theme="1"/>
      <name val="Arial Narrow"/>
      <family val="2"/>
    </font>
    <font>
      <b/>
      <sz val="9"/>
      <color theme="1"/>
      <name val="Arial Narrow"/>
      <family val="2"/>
    </font>
    <font>
      <sz val="8"/>
      <color theme="1"/>
      <name val="Arial Narrow"/>
      <family val="2"/>
    </font>
    <font>
      <sz val="11"/>
      <color indexed="8"/>
      <name val="Calibri"/>
      <family val="2"/>
    </font>
    <font>
      <b/>
      <u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1"/>
      <color rgb="FF000000"/>
      <name val="Arial Narrow"/>
      <family val="2"/>
    </font>
    <font>
      <i/>
      <sz val="10"/>
      <color theme="1"/>
      <name val="Arial Narrow"/>
      <family val="2"/>
    </font>
    <font>
      <i/>
      <sz val="11"/>
      <color theme="1"/>
      <name val="Arial Narrow"/>
      <family val="2"/>
    </font>
    <font>
      <u/>
      <sz val="11"/>
      <color theme="10"/>
      <name val="Calibri"/>
      <family val="2"/>
    </font>
    <font>
      <b/>
      <sz val="10"/>
      <color rgb="FF000000"/>
      <name val="Arial Narrow"/>
      <family val="2"/>
    </font>
    <font>
      <sz val="12"/>
      <color theme="1"/>
      <name val="Arial Narrow"/>
      <family val="2"/>
    </font>
    <font>
      <b/>
      <sz val="11"/>
      <color rgb="FF000000"/>
      <name val="Arial Narrow"/>
      <family val="2"/>
    </font>
    <font>
      <sz val="9"/>
      <color theme="1"/>
      <name val="Arial Narrow"/>
      <family val="2"/>
    </font>
    <font>
      <sz val="6"/>
      <color theme="1"/>
      <name val="Arial Narrow"/>
      <family val="2"/>
    </font>
    <font>
      <b/>
      <i/>
      <sz val="8"/>
      <color theme="1"/>
      <name val="Arial Narrow"/>
      <family val="2"/>
    </font>
    <font>
      <b/>
      <sz val="8"/>
      <color theme="1"/>
      <name val="Arial Narrow"/>
      <family val="2"/>
    </font>
    <font>
      <sz val="7"/>
      <color theme="1"/>
      <name val="Arial Narrow"/>
      <family val="2"/>
    </font>
    <font>
      <b/>
      <sz val="6"/>
      <color rgb="FF000000"/>
      <name val="Arial Narrow"/>
      <family val="2"/>
    </font>
    <font>
      <sz val="6"/>
      <color rgb="FF000000"/>
      <name val="Arial Narrow"/>
      <family val="2"/>
    </font>
    <font>
      <b/>
      <sz val="9"/>
      <color rgb="FF000000"/>
      <name val="Arial Narrow"/>
      <family val="2"/>
    </font>
    <font>
      <sz val="9"/>
      <color rgb="FF000000"/>
      <name val="Arial Narrow"/>
      <family val="2"/>
    </font>
    <font>
      <b/>
      <u/>
      <sz val="11"/>
      <color rgb="FF000000"/>
      <name val="Arial Narrow"/>
      <family val="2"/>
    </font>
    <font>
      <b/>
      <i/>
      <sz val="9"/>
      <color rgb="FF000000"/>
      <name val="Arial Narrow"/>
      <family val="2"/>
    </font>
    <font>
      <i/>
      <sz val="9"/>
      <color rgb="FF000000"/>
      <name val="Arial Narrow"/>
      <family val="2"/>
    </font>
    <font>
      <b/>
      <sz val="14"/>
      <color theme="1"/>
      <name val="Arial Narrow"/>
      <family val="2"/>
    </font>
    <font>
      <b/>
      <i/>
      <sz val="11"/>
      <color rgb="FF000000"/>
      <name val="Arial Narrow"/>
      <family val="2"/>
    </font>
    <font>
      <b/>
      <i/>
      <sz val="10"/>
      <color rgb="FF000000"/>
      <name val="Arial Narrow"/>
      <family val="2"/>
    </font>
    <font>
      <b/>
      <i/>
      <sz val="9"/>
      <color theme="1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b/>
      <i/>
      <sz val="10"/>
      <name val="Arial Narrow"/>
      <family val="2"/>
    </font>
    <font>
      <u/>
      <sz val="11"/>
      <color theme="10"/>
      <name val="Arial Narrow"/>
      <family val="2"/>
    </font>
    <font>
      <b/>
      <sz val="24"/>
      <color theme="1"/>
      <name val="Arial Narrow"/>
      <family val="2"/>
    </font>
    <font>
      <b/>
      <i/>
      <sz val="12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0"/>
      <name val="Arial Narrow"/>
      <family val="2"/>
    </font>
    <font>
      <b/>
      <sz val="10"/>
      <color theme="0"/>
      <name val="Arial Narrow"/>
      <family val="2"/>
    </font>
    <font>
      <sz val="11"/>
      <color theme="1"/>
      <name val="Arial"/>
      <family val="2"/>
    </font>
    <font>
      <b/>
      <sz val="12"/>
      <color theme="0"/>
      <name val="Arial Narrow"/>
      <family val="2"/>
    </font>
    <font>
      <sz val="12"/>
      <color theme="0"/>
      <name val="Arial Narrow"/>
      <family val="2"/>
    </font>
    <font>
      <b/>
      <i/>
      <sz val="11"/>
      <color theme="1"/>
      <name val="Calibri"/>
      <family val="2"/>
      <scheme val="minor"/>
    </font>
    <font>
      <sz val="14"/>
      <color theme="0"/>
      <name val="Arial Narrow"/>
      <family val="2"/>
    </font>
    <font>
      <b/>
      <sz val="11"/>
      <color theme="0"/>
      <name val="Arial Narrow"/>
      <family val="2"/>
    </font>
    <font>
      <b/>
      <sz val="16"/>
      <color theme="0"/>
      <name val="Arial Narrow"/>
      <family val="2"/>
    </font>
    <font>
      <b/>
      <sz val="14"/>
      <color theme="0"/>
      <name val="Arial Narrow"/>
      <family val="2"/>
    </font>
    <font>
      <b/>
      <sz val="9"/>
      <color theme="0"/>
      <name val="Arial"/>
      <family val="2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10"/>
      <color theme="1"/>
      <name val="Century Gothic"/>
      <family val="2"/>
    </font>
    <font>
      <sz val="9"/>
      <color theme="1"/>
      <name val="Century Gothic"/>
      <family val="2"/>
    </font>
    <font>
      <b/>
      <sz val="12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i/>
      <sz val="9"/>
      <color rgb="FF0000FF"/>
      <name val="Arial Narrow"/>
      <family val="2"/>
    </font>
    <font>
      <b/>
      <sz val="8"/>
      <color theme="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20"/>
      <color theme="1"/>
      <name val="Arial Narrow"/>
      <family val="2"/>
    </font>
    <font>
      <b/>
      <sz val="24"/>
      <name val="Arial Narrow"/>
      <family val="2"/>
    </font>
  </fonts>
  <fills count="2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</patternFill>
    </fill>
    <fill>
      <patternFill patternType="solid">
        <fgColor rgb="FFFF00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6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70">
    <xf numFmtId="0" fontId="0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/>
    <xf numFmtId="44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4" fillId="5" borderId="0" applyNumberFormat="0" applyBorder="0" applyAlignment="0" applyProtection="0"/>
    <xf numFmtId="0" fontId="9" fillId="0" borderId="0"/>
    <xf numFmtId="0" fontId="20" fillId="0" borderId="0" applyNumberFormat="0" applyFill="0" applyBorder="0" applyAlignment="0" applyProtection="0">
      <alignment vertical="top"/>
      <protection locked="0"/>
    </xf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9" fillId="0" borderId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84" fillId="20" borderId="0" applyNumberFormat="0" applyBorder="0" applyAlignment="0" applyProtection="0"/>
    <xf numFmtId="0" fontId="84" fillId="21" borderId="0" applyNumberFormat="0" applyBorder="0" applyAlignment="0" applyProtection="0"/>
    <xf numFmtId="0" fontId="84" fillId="22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23" borderId="0" applyNumberFormat="0" applyBorder="0" applyAlignment="0" applyProtection="0"/>
    <xf numFmtId="0" fontId="85" fillId="8" borderId="0" applyNumberFormat="0" applyBorder="0" applyAlignment="0" applyProtection="0"/>
    <xf numFmtId="0" fontId="86" fillId="24" borderId="59" applyNumberFormat="0" applyAlignment="0" applyProtection="0"/>
    <xf numFmtId="0" fontId="87" fillId="25" borderId="60" applyNumberFormat="0" applyAlignment="0" applyProtection="0"/>
    <xf numFmtId="0" fontId="88" fillId="0" borderId="0" applyNumberFormat="0" applyFill="0" applyBorder="0" applyAlignment="0" applyProtection="0"/>
    <xf numFmtId="0" fontId="89" fillId="9" borderId="0" applyNumberFormat="0" applyBorder="0" applyAlignment="0" applyProtection="0"/>
    <xf numFmtId="0" fontId="90" fillId="0" borderId="61" applyNumberFormat="0" applyFill="0" applyAlignment="0" applyProtection="0"/>
    <xf numFmtId="0" fontId="91" fillId="0" borderId="62" applyNumberFormat="0" applyFill="0" applyAlignment="0" applyProtection="0"/>
    <xf numFmtId="0" fontId="92" fillId="0" borderId="63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>
      <alignment vertical="top"/>
      <protection locked="0"/>
    </xf>
    <xf numFmtId="0" fontId="94" fillId="5" borderId="59" applyNumberFormat="0" applyAlignment="0" applyProtection="0"/>
    <xf numFmtId="0" fontId="95" fillId="0" borderId="64" applyNumberFormat="0" applyFill="0" applyAlignment="0" applyProtection="0"/>
    <xf numFmtId="44" fontId="4" fillId="0" borderId="0" applyFont="0" applyFill="0" applyBorder="0" applyAlignment="0" applyProtection="0"/>
    <xf numFmtId="0" fontId="4" fillId="26" borderId="65" applyNumberFormat="0" applyFont="0" applyAlignment="0" applyProtection="0"/>
    <xf numFmtId="0" fontId="4" fillId="26" borderId="65" applyNumberFormat="0" applyFont="0" applyAlignment="0" applyProtection="0"/>
    <xf numFmtId="0" fontId="96" fillId="24" borderId="66" applyNumberFormat="0" applyAlignment="0" applyProtection="0"/>
    <xf numFmtId="9" fontId="9" fillId="0" borderId="0" applyFont="0" applyFill="0" applyBorder="0" applyAlignment="0" applyProtection="0"/>
    <xf numFmtId="9" fontId="4" fillId="0" borderId="0" applyFont="0" applyFill="0" applyBorder="0" applyAlignment="0" applyProtection="0"/>
    <xf numFmtId="38" fontId="4" fillId="0" borderId="0"/>
    <xf numFmtId="38" fontId="4" fillId="0" borderId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</cellStyleXfs>
  <cellXfs count="1080">
    <xf numFmtId="0" fontId="0" fillId="0" borderId="0" xfId="0"/>
    <xf numFmtId="0" fontId="1" fillId="0" borderId="8" xfId="0" applyFont="1" applyBorder="1"/>
    <xf numFmtId="0" fontId="1" fillId="0" borderId="9" xfId="0" applyFont="1" applyBorder="1"/>
    <xf numFmtId="0" fontId="5" fillId="0" borderId="0" xfId="0" applyFont="1"/>
    <xf numFmtId="0" fontId="7" fillId="0" borderId="0" xfId="0" applyFont="1" applyFill="1" applyBorder="1" applyAlignment="1">
      <alignment horizontal="right" vertical="top"/>
    </xf>
    <xf numFmtId="0" fontId="5" fillId="0" borderId="0" xfId="0" applyFont="1" applyAlignment="1">
      <alignment vertical="center"/>
    </xf>
    <xf numFmtId="0" fontId="5" fillId="0" borderId="0" xfId="0" applyFont="1" applyAlignme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5" xfId="0" applyFont="1" applyBorder="1"/>
    <xf numFmtId="0" fontId="1" fillId="0" borderId="0" xfId="0" applyFont="1" applyBorder="1"/>
    <xf numFmtId="0" fontId="1" fillId="0" borderId="6" xfId="0" applyFont="1" applyBorder="1"/>
    <xf numFmtId="0" fontId="3" fillId="0" borderId="5" xfId="0" applyFont="1" applyBorder="1"/>
    <xf numFmtId="0" fontId="3" fillId="0" borderId="0" xfId="0" applyFont="1" applyBorder="1" applyAlignment="1">
      <alignment vertical="justify"/>
    </xf>
    <xf numFmtId="0" fontId="1" fillId="0" borderId="7" xfId="0" applyFont="1" applyBorder="1"/>
    <xf numFmtId="0" fontId="3" fillId="0" borderId="8" xfId="0" applyFont="1" applyBorder="1" applyAlignment="1">
      <alignment vertical="justify"/>
    </xf>
    <xf numFmtId="0" fontId="2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7" fillId="0" borderId="0" xfId="0" applyFont="1"/>
    <xf numFmtId="0" fontId="41" fillId="0" borderId="5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1" fillId="0" borderId="6" xfId="0" applyFont="1" applyBorder="1" applyAlignment="1">
      <alignment horizontal="center" vertical="center"/>
    </xf>
    <xf numFmtId="0" fontId="40" fillId="0" borderId="0" xfId="0" applyFont="1" applyAlignment="1"/>
    <xf numFmtId="0" fontId="43" fillId="0" borderId="16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1" fillId="0" borderId="41" xfId="0" applyFont="1" applyBorder="1" applyAlignment="1">
      <alignment horizontal="center" vertical="center"/>
    </xf>
    <xf numFmtId="0" fontId="41" fillId="0" borderId="36" xfId="0" applyFont="1" applyBorder="1" applyAlignment="1">
      <alignment horizontal="center" vertical="center"/>
    </xf>
    <xf numFmtId="0" fontId="41" fillId="0" borderId="40" xfId="0" applyFont="1" applyBorder="1" applyAlignment="1">
      <alignment horizontal="center" vertical="center"/>
    </xf>
    <xf numFmtId="0" fontId="41" fillId="0" borderId="40" xfId="0" applyFont="1" applyBorder="1" applyAlignment="1">
      <alignment horizontal="right" vertical="center"/>
    </xf>
    <xf numFmtId="0" fontId="46" fillId="0" borderId="0" xfId="0" applyFont="1" applyAlignment="1">
      <alignment horizontal="center"/>
    </xf>
    <xf numFmtId="0" fontId="5" fillId="2" borderId="0" xfId="0" applyFont="1" applyFill="1"/>
    <xf numFmtId="0" fontId="36" fillId="2" borderId="0" xfId="0" applyFont="1" applyFill="1"/>
    <xf numFmtId="0" fontId="11" fillId="2" borderId="19" xfId="0" applyFont="1" applyFill="1" applyBorder="1" applyAlignment="1">
      <alignment horizontal="center"/>
    </xf>
    <xf numFmtId="0" fontId="11" fillId="2" borderId="41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41" fillId="0" borderId="14" xfId="0" applyFont="1" applyFill="1" applyBorder="1" applyAlignment="1">
      <alignment horizontal="center" vertical="center"/>
    </xf>
    <xf numFmtId="0" fontId="41" fillId="0" borderId="17" xfId="0" applyFont="1" applyFill="1" applyBorder="1" applyAlignment="1">
      <alignment horizontal="center" vertical="center"/>
    </xf>
    <xf numFmtId="0" fontId="44" fillId="0" borderId="36" xfId="0" applyFont="1" applyFill="1" applyBorder="1" applyAlignment="1">
      <alignment horizontal="center" vertical="center"/>
    </xf>
    <xf numFmtId="0" fontId="5" fillId="0" borderId="0" xfId="0" applyFont="1" applyFill="1"/>
    <xf numFmtId="0" fontId="48" fillId="0" borderId="19" xfId="0" applyFont="1" applyBorder="1" applyAlignment="1">
      <alignment horizontal="left"/>
    </xf>
    <xf numFmtId="0" fontId="48" fillId="0" borderId="41" xfId="0" applyFont="1" applyBorder="1"/>
    <xf numFmtId="0" fontId="48" fillId="0" borderId="19" xfId="0" applyFont="1" applyBorder="1"/>
    <xf numFmtId="0" fontId="48" fillId="0" borderId="21" xfId="0" applyFont="1" applyBorder="1" applyAlignment="1">
      <alignment horizontal="left"/>
    </xf>
    <xf numFmtId="0" fontId="48" fillId="0" borderId="21" xfId="0" applyFont="1" applyBorder="1"/>
    <xf numFmtId="0" fontId="48" fillId="0" borderId="26" xfId="0" applyFont="1" applyBorder="1"/>
    <xf numFmtId="0" fontId="48" fillId="0" borderId="22" xfId="0" applyFont="1" applyBorder="1" applyAlignment="1">
      <alignment horizontal="left"/>
    </xf>
    <xf numFmtId="0" fontId="48" fillId="0" borderId="17" xfId="0" applyFont="1" applyBorder="1"/>
    <xf numFmtId="0" fontId="48" fillId="0" borderId="21" xfId="0" applyFont="1" applyBorder="1" applyAlignment="1">
      <alignment horizontal="left" vertical="center"/>
    </xf>
    <xf numFmtId="0" fontId="48" fillId="0" borderId="26" xfId="0" applyFont="1" applyBorder="1" applyAlignment="1">
      <alignment vertical="center"/>
    </xf>
    <xf numFmtId="0" fontId="48" fillId="0" borderId="21" xfId="0" applyFont="1" applyBorder="1" applyAlignment="1">
      <alignment wrapText="1"/>
    </xf>
    <xf numFmtId="0" fontId="49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left"/>
    </xf>
    <xf numFmtId="0" fontId="48" fillId="0" borderId="0" xfId="0" applyFont="1"/>
    <xf numFmtId="0" fontId="48" fillId="0" borderId="0" xfId="0" applyFont="1" applyFill="1" applyBorder="1"/>
    <xf numFmtId="0" fontId="12" fillId="0" borderId="8" xfId="0" applyFont="1" applyFill="1" applyBorder="1" applyAlignment="1">
      <alignment vertical="center"/>
    </xf>
    <xf numFmtId="0" fontId="48" fillId="0" borderId="20" xfId="0" applyFont="1" applyBorder="1" applyAlignment="1">
      <alignment horizontal="left"/>
    </xf>
    <xf numFmtId="0" fontId="48" fillId="0" borderId="20" xfId="0" applyFont="1" applyBorder="1"/>
    <xf numFmtId="0" fontId="7" fillId="0" borderId="0" xfId="0" applyFont="1" applyFill="1" applyBorder="1" applyAlignment="1">
      <alignment horizontal="left" vertical="top"/>
    </xf>
    <xf numFmtId="0" fontId="48" fillId="0" borderId="21" xfId="0" applyFont="1" applyBorder="1" applyAlignment="1">
      <alignment vertical="center" wrapText="1"/>
    </xf>
    <xf numFmtId="0" fontId="48" fillId="0" borderId="19" xfId="0" applyFont="1" applyBorder="1" applyAlignment="1">
      <alignment wrapText="1"/>
    </xf>
    <xf numFmtId="0" fontId="48" fillId="0" borderId="19" xfId="0" applyFont="1" applyBorder="1" applyAlignment="1">
      <alignment horizontal="left" vertical="center"/>
    </xf>
    <xf numFmtId="43" fontId="16" fillId="2" borderId="0" xfId="0" applyNumberFormat="1" applyFont="1" applyFill="1" applyBorder="1" applyAlignment="1" applyProtection="1">
      <alignment wrapText="1"/>
    </xf>
    <xf numFmtId="0" fontId="7" fillId="0" borderId="0" xfId="0" applyFont="1" applyFill="1" applyBorder="1" applyAlignment="1" applyProtection="1">
      <alignment vertical="top"/>
      <protection locked="0"/>
    </xf>
    <xf numFmtId="0" fontId="5" fillId="0" borderId="0" xfId="0" applyFont="1" applyFill="1" applyProtection="1">
      <protection locked="0"/>
    </xf>
    <xf numFmtId="0" fontId="7" fillId="0" borderId="0" xfId="0" applyFont="1" applyFill="1" applyBorder="1" applyAlignment="1" applyProtection="1">
      <protection locked="0"/>
    </xf>
    <xf numFmtId="0" fontId="7" fillId="0" borderId="0" xfId="0" applyFont="1" applyFill="1" applyBorder="1" applyAlignment="1" applyProtection="1">
      <alignment horizontal="right" vertical="top"/>
      <protection locked="0"/>
    </xf>
    <xf numFmtId="0" fontId="7" fillId="0" borderId="0" xfId="0" applyFont="1" applyFill="1" applyBorder="1" applyAlignment="1" applyProtection="1">
      <alignment vertical="top" wrapText="1"/>
      <protection locked="0"/>
    </xf>
    <xf numFmtId="0" fontId="5" fillId="0" borderId="0" xfId="0" applyFont="1" applyFill="1" applyBorder="1" applyProtection="1">
      <protection locked="0"/>
    </xf>
    <xf numFmtId="0" fontId="12" fillId="0" borderId="0" xfId="0" applyFont="1" applyFill="1" applyBorder="1" applyAlignment="1" applyProtection="1">
      <alignment horizontal="center" vertical="top"/>
      <protection locked="0"/>
    </xf>
    <xf numFmtId="0" fontId="12" fillId="0" borderId="0" xfId="0" applyFont="1" applyFill="1" applyBorder="1" applyAlignment="1" applyProtection="1">
      <alignment vertical="top"/>
      <protection locked="0"/>
    </xf>
    <xf numFmtId="0" fontId="2" fillId="0" borderId="5" xfId="0" applyFont="1" applyFill="1" applyBorder="1" applyAlignment="1" applyProtection="1">
      <alignment vertical="top" wrapText="1"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2" fillId="0" borderId="6" xfId="0" applyFont="1" applyFill="1" applyBorder="1" applyAlignment="1" applyProtection="1">
      <alignment vertical="top" wrapText="1"/>
      <protection locked="0"/>
    </xf>
    <xf numFmtId="0" fontId="8" fillId="0" borderId="5" xfId="0" applyFont="1" applyFill="1" applyBorder="1" applyAlignment="1" applyProtection="1">
      <alignment wrapText="1"/>
      <protection locked="0"/>
    </xf>
    <xf numFmtId="0" fontId="16" fillId="0" borderId="0" xfId="0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 applyProtection="1">
      <alignment horizontal="justify" wrapText="1"/>
      <protection locked="0"/>
    </xf>
    <xf numFmtId="0" fontId="8" fillId="0" borderId="0" xfId="0" applyFont="1" applyFill="1" applyBorder="1" applyAlignment="1" applyProtection="1">
      <alignment wrapText="1"/>
      <protection locked="0"/>
    </xf>
    <xf numFmtId="0" fontId="16" fillId="0" borderId="6" xfId="0" applyFont="1" applyFill="1" applyBorder="1" applyAlignment="1" applyProtection="1">
      <alignment wrapText="1"/>
      <protection locked="0"/>
    </xf>
    <xf numFmtId="0" fontId="5" fillId="0" borderId="5" xfId="0" applyFont="1" applyFill="1" applyBorder="1" applyAlignment="1" applyProtection="1">
      <alignment wrapText="1"/>
      <protection locked="0"/>
    </xf>
    <xf numFmtId="43" fontId="1" fillId="0" borderId="0" xfId="8" applyNumberFormat="1" applyFont="1" applyFill="1" applyBorder="1" applyAlignment="1" applyProtection="1">
      <alignment vertical="top" wrapText="1"/>
      <protection locked="0"/>
    </xf>
    <xf numFmtId="0" fontId="5" fillId="0" borderId="0" xfId="0" applyFont="1" applyFill="1" applyBorder="1" applyAlignment="1" applyProtection="1">
      <alignment wrapText="1"/>
      <protection locked="0"/>
    </xf>
    <xf numFmtId="43" fontId="1" fillId="0" borderId="6" xfId="8" applyNumberFormat="1" applyFont="1" applyFill="1" applyBorder="1" applyAlignment="1" applyProtection="1">
      <alignment vertical="top" wrapText="1"/>
      <protection locked="0"/>
    </xf>
    <xf numFmtId="0" fontId="5" fillId="0" borderId="0" xfId="0" applyFont="1" applyFill="1" applyBorder="1" applyAlignment="1" applyProtection="1">
      <alignment horizontal="left" wrapText="1"/>
      <protection locked="0"/>
    </xf>
    <xf numFmtId="0" fontId="5" fillId="0" borderId="5" xfId="0" applyFont="1" applyFill="1" applyBorder="1" applyAlignment="1" applyProtection="1">
      <alignment horizontal="left" wrapText="1"/>
      <protection locked="0"/>
    </xf>
    <xf numFmtId="0" fontId="17" fillId="0" borderId="5" xfId="0" applyFont="1" applyFill="1" applyBorder="1" applyAlignment="1" applyProtection="1">
      <alignment horizontal="justify" wrapText="1"/>
      <protection locked="0"/>
    </xf>
    <xf numFmtId="43" fontId="1" fillId="0" borderId="0" xfId="0" applyNumberFormat="1" applyFont="1" applyFill="1" applyBorder="1" applyAlignment="1" applyProtection="1">
      <alignment wrapText="1"/>
      <protection locked="0"/>
    </xf>
    <xf numFmtId="43" fontId="18" fillId="0" borderId="0" xfId="0" applyNumberFormat="1" applyFont="1" applyFill="1" applyBorder="1" applyAlignment="1" applyProtection="1">
      <alignment wrapText="1"/>
      <protection locked="0"/>
    </xf>
    <xf numFmtId="0" fontId="19" fillId="0" borderId="0" xfId="0" applyFont="1" applyFill="1" applyBorder="1" applyAlignment="1" applyProtection="1">
      <alignment wrapText="1"/>
      <protection locked="0"/>
    </xf>
    <xf numFmtId="43" fontId="18" fillId="0" borderId="6" xfId="0" applyNumberFormat="1" applyFont="1" applyFill="1" applyBorder="1" applyAlignment="1" applyProtection="1">
      <alignment wrapText="1"/>
      <protection locked="0"/>
    </xf>
    <xf numFmtId="43" fontId="16" fillId="0" borderId="0" xfId="0" applyNumberFormat="1" applyFont="1" applyFill="1" applyBorder="1" applyAlignment="1" applyProtection="1">
      <alignment wrapText="1"/>
      <protection locked="0"/>
    </xf>
    <xf numFmtId="43" fontId="16" fillId="0" borderId="6" xfId="0" applyNumberFormat="1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 applyProtection="1">
      <protection locked="0"/>
    </xf>
    <xf numFmtId="0" fontId="19" fillId="0" borderId="5" xfId="0" applyFont="1" applyFill="1" applyBorder="1" applyAlignment="1" applyProtection="1">
      <alignment wrapText="1"/>
      <protection locked="0"/>
    </xf>
    <xf numFmtId="43" fontId="1" fillId="0" borderId="6" xfId="0" applyNumberFormat="1" applyFont="1" applyFill="1" applyBorder="1" applyAlignment="1" applyProtection="1">
      <alignment wrapText="1"/>
      <protection locked="0"/>
    </xf>
    <xf numFmtId="0" fontId="0" fillId="0" borderId="0" xfId="0" applyFont="1" applyFill="1" applyProtection="1">
      <protection locked="0"/>
    </xf>
    <xf numFmtId="0" fontId="7" fillId="0" borderId="0" xfId="0" applyFont="1" applyFill="1" applyBorder="1" applyAlignment="1" applyProtection="1">
      <alignment wrapText="1"/>
      <protection locked="0"/>
    </xf>
    <xf numFmtId="0" fontId="5" fillId="0" borderId="5" xfId="0" applyFont="1" applyFill="1" applyBorder="1" applyAlignment="1" applyProtection="1">
      <protection locked="0"/>
    </xf>
    <xf numFmtId="43" fontId="1" fillId="0" borderId="0" xfId="0" applyNumberFormat="1" applyFont="1" applyFill="1" applyBorder="1" applyAlignment="1" applyProtection="1">
      <protection locked="0"/>
    </xf>
    <xf numFmtId="0" fontId="17" fillId="0" borderId="0" xfId="0" applyFont="1" applyFill="1" applyBorder="1" applyAlignment="1" applyProtection="1">
      <alignment horizontal="justify" wrapText="1"/>
      <protection locked="0"/>
    </xf>
    <xf numFmtId="43" fontId="1" fillId="0" borderId="6" xfId="0" applyNumberFormat="1" applyFont="1" applyFill="1" applyBorder="1" applyAlignment="1" applyProtection="1">
      <protection locked="0"/>
    </xf>
    <xf numFmtId="4" fontId="1" fillId="0" borderId="0" xfId="0" applyNumberFormat="1" applyFont="1" applyFill="1" applyBorder="1" applyProtection="1">
      <protection locked="0"/>
    </xf>
    <xf numFmtId="4" fontId="1" fillId="0" borderId="6" xfId="0" applyNumberFormat="1" applyFont="1" applyFill="1" applyBorder="1" applyProtection="1">
      <protection locked="0"/>
    </xf>
    <xf numFmtId="0" fontId="5" fillId="0" borderId="7" xfId="0" applyFont="1" applyFill="1" applyBorder="1" applyProtection="1">
      <protection locked="0"/>
    </xf>
    <xf numFmtId="43" fontId="1" fillId="0" borderId="8" xfId="0" applyNumberFormat="1" applyFont="1" applyFill="1" applyBorder="1" applyProtection="1">
      <protection locked="0"/>
    </xf>
    <xf numFmtId="0" fontId="5" fillId="0" borderId="8" xfId="0" applyFont="1" applyFill="1" applyBorder="1" applyProtection="1">
      <protection locked="0"/>
    </xf>
    <xf numFmtId="0" fontId="1" fillId="0" borderId="8" xfId="0" applyFont="1" applyFill="1" applyBorder="1" applyProtection="1">
      <protection locked="0"/>
    </xf>
    <xf numFmtId="0" fontId="1" fillId="0" borderId="9" xfId="0" applyFont="1" applyFill="1" applyBorder="1" applyProtection="1">
      <protection locked="0"/>
    </xf>
    <xf numFmtId="43" fontId="16" fillId="2" borderId="6" xfId="0" applyNumberFormat="1" applyFont="1" applyFill="1" applyBorder="1" applyAlignment="1" applyProtection="1">
      <alignment wrapText="1"/>
    </xf>
    <xf numFmtId="43" fontId="3" fillId="2" borderId="0" xfId="0" applyNumberFormat="1" applyFont="1" applyFill="1" applyBorder="1" applyAlignment="1" applyProtection="1">
      <alignment wrapText="1"/>
    </xf>
    <xf numFmtId="43" fontId="3" fillId="2" borderId="6" xfId="0" applyNumberFormat="1" applyFont="1" applyFill="1" applyBorder="1" applyAlignment="1" applyProtection="1">
      <alignment wrapText="1"/>
    </xf>
    <xf numFmtId="43" fontId="3" fillId="2" borderId="0" xfId="0" applyNumberFormat="1" applyFont="1" applyFill="1" applyBorder="1" applyAlignment="1" applyProtection="1">
      <alignment vertical="center" wrapText="1"/>
    </xf>
    <xf numFmtId="43" fontId="3" fillId="2" borderId="6" xfId="0" applyNumberFormat="1" applyFont="1" applyFill="1" applyBorder="1" applyAlignment="1" applyProtection="1">
      <alignment vertical="center" wrapText="1"/>
    </xf>
    <xf numFmtId="43" fontId="16" fillId="2" borderId="0" xfId="0" applyNumberFormat="1" applyFont="1" applyFill="1" applyBorder="1" applyAlignment="1" applyProtection="1"/>
    <xf numFmtId="43" fontId="16" fillId="2" borderId="6" xfId="0" applyNumberFormat="1" applyFont="1" applyFill="1" applyBorder="1" applyAlignment="1" applyProtection="1"/>
    <xf numFmtId="0" fontId="7" fillId="0" borderId="42" xfId="0" applyFont="1" applyFill="1" applyBorder="1" applyAlignment="1" applyProtection="1">
      <alignment horizontal="center" vertical="center" wrapText="1"/>
      <protection locked="0"/>
    </xf>
    <xf numFmtId="0" fontId="33" fillId="0" borderId="44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right" vertical="top"/>
      <protection locked="0"/>
    </xf>
    <xf numFmtId="0" fontId="5" fillId="2" borderId="0" xfId="0" applyFont="1" applyFill="1" applyProtection="1">
      <protection locked="0"/>
    </xf>
    <xf numFmtId="0" fontId="7" fillId="0" borderId="0" xfId="0" applyFont="1" applyFill="1" applyProtection="1">
      <protection locked="0"/>
    </xf>
    <xf numFmtId="0" fontId="8" fillId="2" borderId="5" xfId="0" applyFont="1" applyFill="1" applyBorder="1" applyAlignment="1" applyProtection="1">
      <alignment wrapText="1"/>
      <protection locked="0"/>
    </xf>
    <xf numFmtId="0" fontId="8" fillId="2" borderId="0" xfId="0" applyFont="1" applyFill="1" applyBorder="1" applyAlignment="1" applyProtection="1">
      <protection locked="0"/>
    </xf>
    <xf numFmtId="0" fontId="8" fillId="2" borderId="0" xfId="0" applyFont="1" applyFill="1" applyBorder="1" applyAlignment="1" applyProtection="1">
      <alignment wrapText="1"/>
      <protection locked="0"/>
    </xf>
    <xf numFmtId="0" fontId="8" fillId="2" borderId="0" xfId="0" applyFont="1" applyFill="1" applyBorder="1" applyAlignment="1" applyProtection="1">
      <alignment horizontal="left" wrapText="1"/>
      <protection locked="0"/>
    </xf>
    <xf numFmtId="0" fontId="5" fillId="0" borderId="0" xfId="0" applyFont="1" applyProtection="1">
      <protection locked="0"/>
    </xf>
    <xf numFmtId="0" fontId="22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7" fillId="0" borderId="5" xfId="0" applyFont="1" applyBorder="1" applyAlignment="1" applyProtection="1">
      <alignment horizontal="left" vertical="top"/>
      <protection locked="0"/>
    </xf>
    <xf numFmtId="0" fontId="7" fillId="0" borderId="0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 applyProtection="1">
      <alignment horizontal="left" vertical="top"/>
      <protection locked="0"/>
    </xf>
    <xf numFmtId="0" fontId="23" fillId="2" borderId="5" xfId="0" applyFont="1" applyFill="1" applyBorder="1" applyAlignment="1" applyProtection="1">
      <alignment horizontal="left" vertical="top"/>
      <protection locked="0"/>
    </xf>
    <xf numFmtId="0" fontId="23" fillId="2" borderId="0" xfId="0" applyFont="1" applyFill="1" applyBorder="1" applyAlignment="1" applyProtection="1">
      <alignment horizontal="left" vertical="top"/>
      <protection locked="0"/>
    </xf>
    <xf numFmtId="0" fontId="17" fillId="0" borderId="5" xfId="0" applyFont="1" applyBorder="1" applyAlignment="1" applyProtection="1">
      <alignment horizontal="left" vertical="top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4" fontId="5" fillId="0" borderId="0" xfId="0" applyNumberFormat="1" applyFont="1" applyBorder="1" applyAlignment="1" applyProtection="1">
      <alignment horizontal="right" vertical="top"/>
      <protection locked="0"/>
    </xf>
    <xf numFmtId="4" fontId="5" fillId="0" borderId="6" xfId="0" applyNumberFormat="1" applyFont="1" applyBorder="1" applyAlignment="1" applyProtection="1">
      <alignment horizontal="right" vertical="top"/>
      <protection locked="0"/>
    </xf>
    <xf numFmtId="0" fontId="8" fillId="2" borderId="5" xfId="0" applyFont="1" applyFill="1" applyBorder="1" applyAlignment="1" applyProtection="1">
      <alignment horizontal="left" vertical="top"/>
      <protection locked="0"/>
    </xf>
    <xf numFmtId="0" fontId="8" fillId="2" borderId="0" xfId="0" applyFont="1" applyFill="1" applyBorder="1" applyAlignment="1" applyProtection="1">
      <alignment horizontal="left" vertical="top"/>
      <protection locked="0"/>
    </xf>
    <xf numFmtId="0" fontId="17" fillId="0" borderId="0" xfId="0" applyFont="1" applyBorder="1" applyAlignment="1" applyProtection="1">
      <alignment horizontal="left" vertical="top"/>
      <protection locked="0"/>
    </xf>
    <xf numFmtId="0" fontId="17" fillId="0" borderId="7" xfId="0" applyFont="1" applyBorder="1" applyAlignment="1" applyProtection="1">
      <alignment horizontal="left" vertical="top"/>
      <protection locked="0"/>
    </xf>
    <xf numFmtId="0" fontId="17" fillId="0" borderId="8" xfId="0" applyFont="1" applyBorder="1" applyAlignment="1" applyProtection="1">
      <alignment horizontal="left" vertical="top"/>
      <protection locked="0"/>
    </xf>
    <xf numFmtId="4" fontId="7" fillId="2" borderId="0" xfId="0" applyNumberFormat="1" applyFont="1" applyFill="1" applyBorder="1" applyAlignment="1" applyProtection="1">
      <alignment horizontal="right" vertical="top"/>
    </xf>
    <xf numFmtId="4" fontId="7" fillId="2" borderId="6" xfId="0" applyNumberFormat="1" applyFont="1" applyFill="1" applyBorder="1" applyAlignment="1" applyProtection="1">
      <alignment horizontal="right" vertical="top"/>
    </xf>
    <xf numFmtId="4" fontId="7" fillId="2" borderId="0" xfId="13" applyNumberFormat="1" applyFont="1" applyFill="1" applyBorder="1" applyAlignment="1" applyProtection="1">
      <alignment horizontal="right" vertical="top"/>
    </xf>
    <xf numFmtId="4" fontId="8" fillId="2" borderId="0" xfId="0" applyNumberFormat="1" applyFont="1" applyFill="1" applyBorder="1" applyAlignment="1" applyProtection="1">
      <alignment horizontal="right" vertical="top"/>
    </xf>
    <xf numFmtId="4" fontId="8" fillId="2" borderId="6" xfId="0" applyNumberFormat="1" applyFont="1" applyFill="1" applyBorder="1" applyAlignment="1" applyProtection="1">
      <alignment horizontal="right" vertical="top"/>
    </xf>
    <xf numFmtId="4" fontId="7" fillId="2" borderId="6" xfId="13" applyNumberFormat="1" applyFont="1" applyFill="1" applyBorder="1" applyAlignment="1" applyProtection="1">
      <alignment horizontal="right" vertical="top"/>
    </xf>
    <xf numFmtId="4" fontId="8" fillId="2" borderId="0" xfId="13" applyNumberFormat="1" applyFont="1" applyFill="1" applyBorder="1" applyAlignment="1" applyProtection="1">
      <alignment horizontal="right" vertical="top"/>
    </xf>
    <xf numFmtId="4" fontId="8" fillId="2" borderId="6" xfId="13" applyNumberFormat="1" applyFont="1" applyFill="1" applyBorder="1" applyAlignment="1" applyProtection="1">
      <alignment horizontal="right" vertical="top"/>
    </xf>
    <xf numFmtId="0" fontId="33" fillId="0" borderId="45" xfId="0" applyFont="1" applyFill="1" applyBorder="1" applyAlignment="1" applyProtection="1">
      <alignment horizontal="center" vertical="center" wrapText="1"/>
      <protection locked="0"/>
    </xf>
    <xf numFmtId="0" fontId="7" fillId="0" borderId="45" xfId="0" applyFont="1" applyFill="1" applyBorder="1" applyAlignment="1" applyProtection="1">
      <alignment horizontal="center" vertical="center" wrapText="1"/>
      <protection locked="0"/>
    </xf>
    <xf numFmtId="0" fontId="33" fillId="0" borderId="45" xfId="0" applyFont="1" applyBorder="1" applyAlignment="1" applyProtection="1">
      <alignment horizontal="center" vertical="center" wrapText="1"/>
      <protection locked="0"/>
    </xf>
    <xf numFmtId="0" fontId="52" fillId="6" borderId="0" xfId="0" applyFont="1" applyFill="1" applyAlignment="1" applyProtection="1">
      <alignment wrapText="1"/>
    </xf>
    <xf numFmtId="0" fontId="24" fillId="0" borderId="0" xfId="0" applyFont="1" applyProtection="1">
      <protection locked="0"/>
    </xf>
    <xf numFmtId="0" fontId="5" fillId="0" borderId="0" xfId="0" applyFont="1" applyAlignment="1" applyProtection="1">
      <alignment vertical="center"/>
      <protection locked="0"/>
    </xf>
    <xf numFmtId="0" fontId="24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protection locked="0"/>
    </xf>
    <xf numFmtId="0" fontId="7" fillId="3" borderId="5" xfId="0" applyFont="1" applyFill="1" applyBorder="1" applyAlignment="1" applyProtection="1">
      <alignment horizontal="justify" vertical="top"/>
      <protection locked="0"/>
    </xf>
    <xf numFmtId="0" fontId="8" fillId="3" borderId="5" xfId="0" applyFont="1" applyFill="1" applyBorder="1" applyAlignment="1" applyProtection="1">
      <alignment horizontal="justify" vertical="top"/>
      <protection locked="0"/>
    </xf>
    <xf numFmtId="0" fontId="24" fillId="3" borderId="5" xfId="0" applyFont="1" applyFill="1" applyBorder="1" applyAlignment="1" applyProtection="1">
      <alignment horizontal="justify" vertical="top"/>
      <protection locked="0"/>
    </xf>
    <xf numFmtId="4" fontId="24" fillId="3" borderId="0" xfId="0" applyNumberFormat="1" applyFont="1" applyFill="1" applyBorder="1" applyAlignment="1" applyProtection="1">
      <alignment horizontal="right" vertical="top"/>
      <protection locked="0"/>
    </xf>
    <xf numFmtId="0" fontId="24" fillId="0" borderId="0" xfId="0" applyFont="1" applyAlignment="1" applyProtection="1">
      <protection locked="0"/>
    </xf>
    <xf numFmtId="0" fontId="19" fillId="3" borderId="5" xfId="0" applyFont="1" applyFill="1" applyBorder="1" applyAlignment="1" applyProtection="1">
      <alignment horizontal="justify" vertical="top"/>
      <protection locked="0"/>
    </xf>
    <xf numFmtId="0" fontId="1" fillId="3" borderId="5" xfId="0" applyFont="1" applyFill="1" applyBorder="1" applyAlignment="1" applyProtection="1">
      <alignment horizontal="justify" vertical="top"/>
      <protection locked="0"/>
    </xf>
    <xf numFmtId="0" fontId="24" fillId="3" borderId="7" xfId="0" applyFont="1" applyFill="1" applyBorder="1" applyAlignment="1" applyProtection="1">
      <alignment horizontal="justify" vertical="top"/>
      <protection locked="0"/>
    </xf>
    <xf numFmtId="4" fontId="24" fillId="3" borderId="8" xfId="0" applyNumberFormat="1" applyFont="1" applyFill="1" applyBorder="1" applyAlignment="1" applyProtection="1">
      <alignment horizontal="right" vertical="top"/>
      <protection locked="0"/>
    </xf>
    <xf numFmtId="0" fontId="23" fillId="3" borderId="46" xfId="0" applyFont="1" applyFill="1" applyBorder="1" applyAlignment="1" applyProtection="1">
      <alignment horizontal="justify" vertical="center"/>
      <protection locked="0"/>
    </xf>
    <xf numFmtId="0" fontId="33" fillId="3" borderId="45" xfId="0" applyFont="1" applyFill="1" applyBorder="1" applyAlignment="1" applyProtection="1">
      <alignment horizontal="center" vertical="center"/>
      <protection locked="0"/>
    </xf>
    <xf numFmtId="0" fontId="33" fillId="3" borderId="47" xfId="0" applyFont="1" applyFill="1" applyBorder="1" applyAlignment="1" applyProtection="1">
      <alignment horizontal="center" vertical="center"/>
      <protection locked="0"/>
    </xf>
    <xf numFmtId="4" fontId="16" fillId="3" borderId="0" xfId="0" applyNumberFormat="1" applyFont="1" applyFill="1" applyBorder="1" applyAlignment="1" applyProtection="1">
      <alignment horizontal="right" vertical="top"/>
    </xf>
    <xf numFmtId="4" fontId="16" fillId="3" borderId="6" xfId="0" applyNumberFormat="1" applyFont="1" applyFill="1" applyBorder="1" applyAlignment="1" applyProtection="1">
      <alignment horizontal="right" vertical="top"/>
    </xf>
    <xf numFmtId="4" fontId="3" fillId="3" borderId="0" xfId="0" applyNumberFormat="1" applyFont="1" applyFill="1" applyBorder="1" applyAlignment="1" applyProtection="1">
      <alignment horizontal="right" vertical="top"/>
    </xf>
    <xf numFmtId="4" fontId="3" fillId="3" borderId="6" xfId="0" applyNumberFormat="1" applyFont="1" applyFill="1" applyBorder="1" applyAlignment="1" applyProtection="1">
      <alignment horizontal="right" vertical="top"/>
    </xf>
    <xf numFmtId="4" fontId="24" fillId="3" borderId="6" xfId="0" applyNumberFormat="1" applyFont="1" applyFill="1" applyBorder="1" applyAlignment="1" applyProtection="1">
      <alignment horizontal="right" vertical="top"/>
      <protection locked="0"/>
    </xf>
    <xf numFmtId="4" fontId="3" fillId="3" borderId="0" xfId="0" applyNumberFormat="1" applyFont="1" applyFill="1" applyBorder="1" applyAlignment="1" applyProtection="1">
      <alignment horizontal="right" vertical="top"/>
      <protection locked="0"/>
    </xf>
    <xf numFmtId="4" fontId="3" fillId="3" borderId="6" xfId="0" applyNumberFormat="1" applyFont="1" applyFill="1" applyBorder="1" applyAlignment="1" applyProtection="1">
      <alignment horizontal="right" vertical="top"/>
      <protection locked="0"/>
    </xf>
    <xf numFmtId="4" fontId="1" fillId="0" borderId="0" xfId="0" applyNumberFormat="1" applyFont="1" applyAlignment="1" applyProtection="1">
      <alignment horizontal="right"/>
      <protection locked="0"/>
    </xf>
    <xf numFmtId="4" fontId="1" fillId="0" borderId="6" xfId="0" applyNumberFormat="1" applyFont="1" applyBorder="1" applyAlignment="1" applyProtection="1">
      <alignment horizontal="right"/>
      <protection locked="0"/>
    </xf>
    <xf numFmtId="4" fontId="12" fillId="3" borderId="0" xfId="0" applyNumberFormat="1" applyFont="1" applyFill="1" applyBorder="1" applyAlignment="1" applyProtection="1">
      <alignment horizontal="right" vertical="top"/>
      <protection locked="0"/>
    </xf>
    <xf numFmtId="4" fontId="12" fillId="3" borderId="6" xfId="0" applyNumberFormat="1" applyFont="1" applyFill="1" applyBorder="1" applyAlignment="1" applyProtection="1">
      <alignment horizontal="right" vertical="top"/>
      <protection locked="0"/>
    </xf>
    <xf numFmtId="4" fontId="24" fillId="3" borderId="9" xfId="0" applyNumberFormat="1" applyFont="1" applyFill="1" applyBorder="1" applyAlignment="1" applyProtection="1">
      <alignment horizontal="right" vertical="top"/>
      <protection locked="0"/>
    </xf>
    <xf numFmtId="0" fontId="13" fillId="0" borderId="6" xfId="0" applyFont="1" applyFill="1" applyBorder="1" applyProtection="1">
      <protection locked="0"/>
    </xf>
    <xf numFmtId="0" fontId="13" fillId="0" borderId="0" xfId="0" applyFont="1" applyFill="1" applyProtection="1">
      <protection locked="0"/>
    </xf>
    <xf numFmtId="0" fontId="13" fillId="0" borderId="5" xfId="0" applyFont="1" applyFill="1" applyBorder="1" applyAlignment="1" applyProtection="1">
      <alignment horizontal="justify" vertical="top"/>
      <protection locked="0"/>
    </xf>
    <xf numFmtId="0" fontId="27" fillId="0" borderId="0" xfId="0" applyFont="1" applyFill="1" applyBorder="1" applyAlignment="1" applyProtection="1">
      <alignment vertical="top"/>
      <protection locked="0"/>
    </xf>
    <xf numFmtId="0" fontId="28" fillId="0" borderId="5" xfId="0" applyFont="1" applyFill="1" applyBorder="1" applyAlignment="1" applyProtection="1">
      <alignment horizontal="justify" vertical="top"/>
      <protection locked="0"/>
    </xf>
    <xf numFmtId="0" fontId="28" fillId="0" borderId="0" xfId="0" applyFont="1" applyFill="1" applyProtection="1">
      <protection locked="0"/>
    </xf>
    <xf numFmtId="0" fontId="26" fillId="0" borderId="5" xfId="0" applyFont="1" applyFill="1" applyBorder="1" applyAlignment="1" applyProtection="1">
      <alignment vertical="top"/>
      <protection locked="0"/>
    </xf>
    <xf numFmtId="0" fontId="26" fillId="0" borderId="0" xfId="0" applyFont="1" applyFill="1" applyBorder="1" applyAlignment="1" applyProtection="1">
      <alignment vertical="top"/>
      <protection locked="0"/>
    </xf>
    <xf numFmtId="0" fontId="13" fillId="0" borderId="5" xfId="0" applyFont="1" applyFill="1" applyBorder="1" applyAlignment="1" applyProtection="1">
      <alignment vertical="top"/>
      <protection locked="0"/>
    </xf>
    <xf numFmtId="0" fontId="13" fillId="0" borderId="0" xfId="0" applyFont="1" applyFill="1" applyBorder="1" applyAlignment="1" applyProtection="1">
      <alignment vertical="top"/>
      <protection locked="0"/>
    </xf>
    <xf numFmtId="0" fontId="27" fillId="0" borderId="5" xfId="0" applyFont="1" applyFill="1" applyBorder="1" applyAlignment="1" applyProtection="1">
      <alignment vertical="top"/>
      <protection locked="0"/>
    </xf>
    <xf numFmtId="0" fontId="26" fillId="0" borderId="0" xfId="0" applyFont="1" applyFill="1" applyBorder="1" applyAlignment="1" applyProtection="1">
      <alignment vertical="top" wrapText="1"/>
      <protection locked="0"/>
    </xf>
    <xf numFmtId="0" fontId="25" fillId="0" borderId="5" xfId="0" applyFont="1" applyFill="1" applyBorder="1" applyAlignment="1" applyProtection="1">
      <alignment vertical="top"/>
      <protection locked="0"/>
    </xf>
    <xf numFmtId="0" fontId="25" fillId="0" borderId="0" xfId="0" applyFont="1" applyFill="1" applyBorder="1" applyAlignment="1" applyProtection="1">
      <alignment vertical="top"/>
      <protection locked="0"/>
    </xf>
    <xf numFmtId="0" fontId="26" fillId="0" borderId="8" xfId="0" applyFont="1" applyFill="1" applyBorder="1" applyAlignment="1" applyProtection="1">
      <alignment vertical="top" wrapText="1"/>
      <protection locked="0"/>
    </xf>
    <xf numFmtId="0" fontId="26" fillId="0" borderId="7" xfId="0" applyFont="1" applyFill="1" applyBorder="1" applyAlignment="1" applyProtection="1">
      <alignment vertical="top"/>
      <protection locked="0"/>
    </xf>
    <xf numFmtId="0" fontId="13" fillId="0" borderId="0" xfId="0" applyFont="1" applyFill="1" applyBorder="1" applyAlignment="1" applyProtection="1">
      <alignment horizontal="left" vertical="top" wrapText="1" indent="2"/>
      <protection locked="0"/>
    </xf>
    <xf numFmtId="0" fontId="13" fillId="0" borderId="0" xfId="0" applyFont="1" applyFill="1" applyBorder="1" applyAlignment="1" applyProtection="1">
      <alignment horizontal="left" vertical="top" indent="2"/>
      <protection locked="0"/>
    </xf>
    <xf numFmtId="0" fontId="52" fillId="0" borderId="0" xfId="0" applyFont="1" applyProtection="1">
      <protection locked="0"/>
    </xf>
    <xf numFmtId="4" fontId="27" fillId="0" borderId="0" xfId="0" applyNumberFormat="1" applyFont="1" applyFill="1" applyBorder="1" applyAlignment="1" applyProtection="1">
      <alignment vertical="top"/>
    </xf>
    <xf numFmtId="4" fontId="27" fillId="0" borderId="6" xfId="0" applyNumberFormat="1" applyFont="1" applyFill="1" applyBorder="1" applyAlignment="1" applyProtection="1">
      <alignment vertical="top"/>
    </xf>
    <xf numFmtId="4" fontId="13" fillId="0" borderId="0" xfId="0" applyNumberFormat="1" applyFont="1" applyFill="1" applyBorder="1" applyProtection="1">
      <protection locked="0"/>
    </xf>
    <xf numFmtId="4" fontId="13" fillId="0" borderId="6" xfId="0" applyNumberFormat="1" applyFont="1" applyFill="1" applyBorder="1" applyProtection="1">
      <protection locked="0"/>
    </xf>
    <xf numFmtId="4" fontId="26" fillId="0" borderId="0" xfId="0" applyNumberFormat="1" applyFont="1" applyFill="1" applyBorder="1" applyAlignment="1" applyProtection="1">
      <alignment vertical="top"/>
    </xf>
    <xf numFmtId="4" fontId="26" fillId="0" borderId="6" xfId="0" applyNumberFormat="1" applyFont="1" applyFill="1" applyBorder="1" applyAlignment="1" applyProtection="1">
      <alignment vertical="top"/>
    </xf>
    <xf numFmtId="4" fontId="13" fillId="0" borderId="0" xfId="0" applyNumberFormat="1" applyFont="1" applyFill="1" applyBorder="1" applyAlignment="1" applyProtection="1">
      <alignment vertical="top"/>
    </xf>
    <xf numFmtId="4" fontId="13" fillId="0" borderId="6" xfId="0" applyNumberFormat="1" applyFont="1" applyFill="1" applyBorder="1" applyAlignment="1" applyProtection="1">
      <alignment vertical="top"/>
    </xf>
    <xf numFmtId="4" fontId="27" fillId="0" borderId="0" xfId="0" applyNumberFormat="1" applyFont="1" applyFill="1" applyBorder="1" applyAlignment="1" applyProtection="1">
      <alignment vertical="top"/>
      <protection locked="0"/>
    </xf>
    <xf numFmtId="4" fontId="27" fillId="0" borderId="6" xfId="0" applyNumberFormat="1" applyFont="1" applyFill="1" applyBorder="1" applyAlignment="1" applyProtection="1">
      <alignment vertical="top"/>
      <protection locked="0"/>
    </xf>
    <xf numFmtId="4" fontId="13" fillId="0" borderId="0" xfId="0" applyNumberFormat="1" applyFont="1" applyFill="1" applyBorder="1" applyAlignment="1" applyProtection="1">
      <alignment vertical="top"/>
      <protection locked="0"/>
    </xf>
    <xf numFmtId="4" fontId="13" fillId="0" borderId="6" xfId="0" applyNumberFormat="1" applyFont="1" applyFill="1" applyBorder="1" applyAlignment="1" applyProtection="1">
      <alignment vertical="top"/>
      <protection locked="0"/>
    </xf>
    <xf numFmtId="4" fontId="26" fillId="0" borderId="0" xfId="0" applyNumberFormat="1" applyFont="1" applyFill="1" applyBorder="1" applyAlignment="1" applyProtection="1">
      <alignment vertical="top" wrapText="1"/>
    </xf>
    <xf numFmtId="4" fontId="26" fillId="0" borderId="6" xfId="0" applyNumberFormat="1" applyFont="1" applyFill="1" applyBorder="1" applyAlignment="1" applyProtection="1">
      <alignment vertical="top" wrapText="1"/>
    </xf>
    <xf numFmtId="4" fontId="26" fillId="0" borderId="8" xfId="0" applyNumberFormat="1" applyFont="1" applyFill="1" applyBorder="1" applyAlignment="1" applyProtection="1">
      <alignment vertical="top" wrapText="1"/>
    </xf>
    <xf numFmtId="4" fontId="26" fillId="0" borderId="9" xfId="0" applyNumberFormat="1" applyFont="1" applyFill="1" applyBorder="1" applyAlignment="1" applyProtection="1">
      <alignment vertical="top" wrapText="1"/>
    </xf>
    <xf numFmtId="0" fontId="15" fillId="0" borderId="45" xfId="0" applyFont="1" applyFill="1" applyBorder="1" applyAlignment="1" applyProtection="1">
      <alignment horizontal="center" vertical="center"/>
      <protection locked="0"/>
    </xf>
    <xf numFmtId="0" fontId="15" fillId="0" borderId="47" xfId="0" applyFont="1" applyFill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12" fillId="0" borderId="8" xfId="0" applyFont="1" applyFill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23" fillId="3" borderId="1" xfId="0" applyFont="1" applyFill="1" applyBorder="1" applyAlignment="1" applyProtection="1">
      <alignment vertical="center"/>
      <protection locked="0"/>
    </xf>
    <xf numFmtId="0" fontId="23" fillId="3" borderId="5" xfId="0" applyFont="1" applyFill="1" applyBorder="1" applyAlignment="1" applyProtection="1">
      <alignment vertical="center"/>
      <protection locked="0"/>
    </xf>
    <xf numFmtId="0" fontId="23" fillId="3" borderId="5" xfId="0" applyFont="1" applyFill="1" applyBorder="1" applyAlignment="1" applyProtection="1">
      <alignment horizontal="justify" vertical="center"/>
      <protection locked="0"/>
    </xf>
    <xf numFmtId="0" fontId="17" fillId="3" borderId="5" xfId="0" applyFont="1" applyFill="1" applyBorder="1" applyAlignment="1" applyProtection="1">
      <alignment horizontal="justify" vertical="center"/>
      <protection locked="0"/>
    </xf>
    <xf numFmtId="0" fontId="17" fillId="3" borderId="7" xfId="0" applyFont="1" applyFill="1" applyBorder="1" applyAlignment="1" applyProtection="1">
      <alignment horizontal="justify" vertical="center"/>
      <protection locked="0"/>
    </xf>
    <xf numFmtId="0" fontId="7" fillId="0" borderId="24" xfId="0" applyFont="1" applyFill="1" applyBorder="1" applyAlignment="1" applyProtection="1">
      <alignment horizontal="center" vertical="center" wrapText="1"/>
      <protection locked="0"/>
    </xf>
    <xf numFmtId="0" fontId="7" fillId="0" borderId="49" xfId="0" applyFont="1" applyFill="1" applyBorder="1" applyAlignment="1" applyProtection="1">
      <alignment horizontal="center" vertical="center" wrapText="1"/>
      <protection locked="0"/>
    </xf>
    <xf numFmtId="4" fontId="17" fillId="3" borderId="17" xfId="0" applyNumberFormat="1" applyFont="1" applyFill="1" applyBorder="1" applyAlignment="1" applyProtection="1">
      <alignment horizontal="justify" vertical="center"/>
      <protection locked="0"/>
    </xf>
    <xf numFmtId="4" fontId="17" fillId="3" borderId="51" xfId="0" applyNumberFormat="1" applyFont="1" applyFill="1" applyBorder="1" applyAlignment="1" applyProtection="1">
      <alignment horizontal="justify" vertical="center"/>
      <protection locked="0"/>
    </xf>
    <xf numFmtId="4" fontId="21" fillId="3" borderId="17" xfId="0" applyNumberFormat="1" applyFont="1" applyFill="1" applyBorder="1" applyAlignment="1" applyProtection="1">
      <alignment horizontal="right" vertical="center"/>
    </xf>
    <xf numFmtId="4" fontId="38" fillId="3" borderId="17" xfId="0" applyNumberFormat="1" applyFont="1" applyFill="1" applyBorder="1" applyAlignment="1" applyProtection="1">
      <alignment horizontal="right" vertical="center"/>
    </xf>
    <xf numFmtId="4" fontId="38" fillId="3" borderId="51" xfId="0" applyNumberFormat="1" applyFont="1" applyFill="1" applyBorder="1" applyAlignment="1" applyProtection="1">
      <alignment horizontal="right" vertical="center"/>
    </xf>
    <xf numFmtId="4" fontId="2" fillId="3" borderId="17" xfId="0" applyNumberFormat="1" applyFont="1" applyFill="1" applyBorder="1" applyAlignment="1" applyProtection="1">
      <alignment horizontal="right" vertical="center"/>
      <protection locked="0"/>
    </xf>
    <xf numFmtId="4" fontId="2" fillId="3" borderId="51" xfId="0" applyNumberFormat="1" applyFont="1" applyFill="1" applyBorder="1" applyAlignment="1" applyProtection="1">
      <alignment horizontal="right" vertical="center"/>
      <protection locked="0"/>
    </xf>
    <xf numFmtId="4" fontId="2" fillId="3" borderId="16" xfId="0" applyNumberFormat="1" applyFont="1" applyFill="1" applyBorder="1" applyAlignment="1" applyProtection="1">
      <alignment horizontal="right" vertical="center"/>
      <protection locked="0"/>
    </xf>
    <xf numFmtId="4" fontId="2" fillId="3" borderId="18" xfId="0" applyNumberFormat="1" applyFont="1" applyFill="1" applyBorder="1" applyAlignment="1" applyProtection="1">
      <alignment horizontal="right" vertical="center"/>
      <protection locked="0"/>
    </xf>
    <xf numFmtId="0" fontId="23" fillId="3" borderId="30" xfId="0" applyFont="1" applyFill="1" applyBorder="1" applyAlignment="1" applyProtection="1">
      <alignment vertical="center"/>
      <protection locked="0"/>
    </xf>
    <xf numFmtId="0" fontId="23" fillId="3" borderId="14" xfId="0" applyFont="1" applyFill="1" applyBorder="1" applyAlignment="1" applyProtection="1">
      <alignment vertical="center"/>
      <protection locked="0"/>
    </xf>
    <xf numFmtId="0" fontId="37" fillId="3" borderId="14" xfId="0" applyFont="1" applyFill="1" applyBorder="1" applyAlignment="1" applyProtection="1">
      <alignment horizontal="justify" vertical="center"/>
      <protection locked="0"/>
    </xf>
    <xf numFmtId="0" fontId="2" fillId="3" borderId="14" xfId="0" applyFont="1" applyFill="1" applyBorder="1" applyAlignment="1" applyProtection="1">
      <alignment horizontal="left" vertical="center" wrapText="1" indent="2"/>
      <protection locked="0"/>
    </xf>
    <xf numFmtId="0" fontId="17" fillId="3" borderId="31" xfId="0" applyFont="1" applyFill="1" applyBorder="1" applyAlignment="1" applyProtection="1">
      <alignment horizontal="justify" vertical="center"/>
      <protection locked="0"/>
    </xf>
    <xf numFmtId="4" fontId="2" fillId="3" borderId="17" xfId="0" applyNumberFormat="1" applyFont="1" applyFill="1" applyBorder="1" applyAlignment="1" applyProtection="1">
      <alignment horizontal="right" vertical="center"/>
    </xf>
    <xf numFmtId="4" fontId="2" fillId="3" borderId="51" xfId="0" applyNumberFormat="1" applyFont="1" applyFill="1" applyBorder="1" applyAlignment="1" applyProtection="1">
      <alignment horizontal="right" vertical="center"/>
    </xf>
    <xf numFmtId="0" fontId="3" fillId="0" borderId="24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/>
      <protection locked="0"/>
    </xf>
    <xf numFmtId="4" fontId="3" fillId="0" borderId="15" xfId="0" applyNumberFormat="1" applyFont="1" applyFill="1" applyBorder="1" applyAlignment="1" applyProtection="1">
      <alignment horizontal="center" vertical="top" wrapText="1"/>
      <protection locked="0"/>
    </xf>
    <xf numFmtId="4" fontId="3" fillId="0" borderId="15" xfId="0" applyNumberFormat="1" applyFont="1" applyFill="1" applyBorder="1" applyAlignment="1" applyProtection="1">
      <alignment vertical="top" wrapText="1"/>
      <protection locked="0"/>
    </xf>
    <xf numFmtId="4" fontId="3" fillId="0" borderId="3" xfId="0" applyNumberFormat="1" applyFont="1" applyFill="1" applyBorder="1" applyAlignment="1" applyProtection="1">
      <alignment horizontal="center" vertical="top" wrapText="1"/>
      <protection locked="0"/>
    </xf>
    <xf numFmtId="4" fontId="16" fillId="0" borderId="17" xfId="0" applyNumberFormat="1" applyFont="1" applyBorder="1" applyAlignment="1" applyProtection="1">
      <alignment horizontal="right" vertical="top" wrapText="1"/>
      <protection locked="0"/>
    </xf>
    <xf numFmtId="4" fontId="16" fillId="0" borderId="6" xfId="0" applyNumberFormat="1" applyFont="1" applyBorder="1" applyAlignment="1" applyProtection="1">
      <alignment horizontal="right" vertical="top" wrapText="1"/>
      <protection locked="0"/>
    </xf>
    <xf numFmtId="4" fontId="3" fillId="0" borderId="17" xfId="0" applyNumberFormat="1" applyFont="1" applyBorder="1" applyAlignment="1" applyProtection="1">
      <alignment horizontal="right" vertical="top" wrapText="1"/>
      <protection locked="0"/>
    </xf>
    <xf numFmtId="4" fontId="3" fillId="0" borderId="6" xfId="0" applyNumberFormat="1" applyFont="1" applyBorder="1" applyAlignment="1" applyProtection="1">
      <alignment horizontal="right" vertical="top" wrapText="1"/>
      <protection locked="0"/>
    </xf>
    <xf numFmtId="0" fontId="1" fillId="0" borderId="0" xfId="0" applyFont="1" applyBorder="1" applyAlignment="1" applyProtection="1">
      <alignment horizontal="justify" vertical="top" wrapText="1"/>
      <protection locked="0"/>
    </xf>
    <xf numFmtId="0" fontId="5" fillId="0" borderId="5" xfId="0" applyFont="1" applyBorder="1" applyAlignment="1" applyProtection="1">
      <alignment horizontal="justify" vertical="top" wrapText="1"/>
      <protection locked="0"/>
    </xf>
    <xf numFmtId="4" fontId="1" fillId="0" borderId="17" xfId="0" applyNumberFormat="1" applyFont="1" applyBorder="1" applyAlignment="1" applyProtection="1">
      <alignment horizontal="right" vertical="top" wrapText="1"/>
      <protection locked="0"/>
    </xf>
    <xf numFmtId="4" fontId="1" fillId="0" borderId="6" xfId="0" applyNumberFormat="1" applyFont="1" applyBorder="1" applyAlignment="1" applyProtection="1">
      <alignment horizontal="right" vertical="top" wrapText="1"/>
      <protection locked="0"/>
    </xf>
    <xf numFmtId="0" fontId="5" fillId="0" borderId="0" xfId="0" applyFont="1" applyBorder="1" applyAlignment="1" applyProtection="1">
      <alignment horizontal="justify" vertical="top" wrapText="1"/>
      <protection locked="0"/>
    </xf>
    <xf numFmtId="0" fontId="19" fillId="0" borderId="5" xfId="0" applyFont="1" applyBorder="1" applyAlignment="1" applyProtection="1">
      <alignment horizontal="justify" vertical="top" wrapText="1"/>
      <protection locked="0"/>
    </xf>
    <xf numFmtId="0" fontId="19" fillId="0" borderId="0" xfId="0" applyFont="1" applyBorder="1" applyAlignment="1" applyProtection="1">
      <alignment horizontal="justify" vertical="top" wrapText="1"/>
      <protection locked="0"/>
    </xf>
    <xf numFmtId="4" fontId="18" fillId="0" borderId="17" xfId="0" applyNumberFormat="1" applyFont="1" applyBorder="1" applyAlignment="1" applyProtection="1">
      <alignment horizontal="right" vertical="top" wrapText="1"/>
      <protection locked="0"/>
    </xf>
    <xf numFmtId="4" fontId="18" fillId="0" borderId="6" xfId="0" applyNumberFormat="1" applyFont="1" applyBorder="1" applyAlignment="1" applyProtection="1">
      <alignment horizontal="right" vertical="top" wrapText="1"/>
      <protection locked="0"/>
    </xf>
    <xf numFmtId="0" fontId="16" fillId="0" borderId="16" xfId="0" applyFont="1" applyBorder="1" applyAlignment="1" applyProtection="1">
      <alignment horizontal="justify" vertical="top" wrapText="1"/>
      <protection locked="0"/>
    </xf>
    <xf numFmtId="0" fontId="16" fillId="0" borderId="9" xfId="0" applyFont="1" applyBorder="1" applyAlignment="1" applyProtection="1">
      <alignment horizontal="justify" vertical="top" wrapText="1"/>
      <protection locked="0"/>
    </xf>
    <xf numFmtId="4" fontId="3" fillId="0" borderId="17" xfId="0" applyNumberFormat="1" applyFont="1" applyBorder="1" applyAlignment="1" applyProtection="1">
      <alignment horizontal="right" vertical="top" wrapText="1"/>
    </xf>
    <xf numFmtId="4" fontId="3" fillId="0" borderId="6" xfId="0" applyNumberFormat="1" applyFont="1" applyBorder="1" applyAlignment="1" applyProtection="1">
      <alignment horizontal="right" vertical="top" wrapText="1"/>
    </xf>
    <xf numFmtId="4" fontId="16" fillId="0" borderId="17" xfId="0" applyNumberFormat="1" applyFont="1" applyBorder="1" applyAlignment="1" applyProtection="1">
      <alignment horizontal="right" vertical="top" wrapText="1"/>
    </xf>
    <xf numFmtId="4" fontId="16" fillId="0" borderId="6" xfId="0" applyNumberFormat="1" applyFont="1" applyBorder="1" applyAlignment="1" applyProtection="1">
      <alignment horizontal="right" vertical="top" wrapText="1"/>
    </xf>
    <xf numFmtId="0" fontId="3" fillId="0" borderId="15" xfId="0" applyFont="1" applyFill="1" applyBorder="1" applyAlignment="1" applyProtection="1">
      <alignment horizontal="center" vertical="center" wrapText="1"/>
      <protection locked="0"/>
    </xf>
    <xf numFmtId="0" fontId="3" fillId="4" borderId="15" xfId="0" applyFont="1" applyFill="1" applyBorder="1" applyAlignment="1" applyProtection="1">
      <alignment horizontal="center" vertical="center" wrapText="1"/>
      <protection locked="0"/>
    </xf>
    <xf numFmtId="0" fontId="3" fillId="0" borderId="25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49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4" fontId="3" fillId="0" borderId="17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5" xfId="0" applyFont="1" applyBorder="1" applyAlignment="1" applyProtection="1">
      <alignment horizontal="justify" vertical="center" wrapText="1"/>
      <protection locked="0"/>
    </xf>
    <xf numFmtId="0" fontId="1" fillId="0" borderId="14" xfId="0" applyFont="1" applyBorder="1" applyAlignment="1" applyProtection="1">
      <alignment horizontal="justify" vertical="center" wrapText="1"/>
      <protection locked="0"/>
    </xf>
    <xf numFmtId="0" fontId="1" fillId="0" borderId="7" xfId="0" applyFont="1" applyBorder="1" applyAlignment="1" applyProtection="1">
      <alignment horizontal="justify" vertical="center" wrapText="1"/>
      <protection locked="0"/>
    </xf>
    <xf numFmtId="0" fontId="1" fillId="0" borderId="31" xfId="0" applyFont="1" applyBorder="1" applyAlignment="1" applyProtection="1">
      <alignment horizontal="justify" vertical="center" wrapText="1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25" fillId="0" borderId="2" xfId="0" applyFont="1" applyBorder="1" applyAlignment="1" applyProtection="1">
      <alignment horizontal="justify" vertical="center" wrapText="1"/>
      <protection locked="0"/>
    </xf>
    <xf numFmtId="0" fontId="11" fillId="0" borderId="2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horizontal="justify" vertical="center" wrapText="1"/>
      <protection locked="0"/>
    </xf>
    <xf numFmtId="0" fontId="11" fillId="0" borderId="0" xfId="0" applyFont="1" applyBorder="1" applyAlignment="1" applyProtection="1">
      <alignment vertical="center" wrapText="1"/>
      <protection locked="0"/>
    </xf>
    <xf numFmtId="0" fontId="11" fillId="0" borderId="0" xfId="0" applyFont="1" applyBorder="1" applyAlignment="1" applyProtection="1">
      <alignment horizontal="right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Fill="1" applyBorder="1" applyAlignment="1" applyProtection="1">
      <alignment vertical="center"/>
      <protection locked="0"/>
    </xf>
    <xf numFmtId="0" fontId="3" fillId="0" borderId="9" xfId="0" applyFont="1" applyFill="1" applyBorder="1" applyAlignment="1" applyProtection="1">
      <alignment vertical="center"/>
      <protection locked="0"/>
    </xf>
    <xf numFmtId="49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1" fillId="0" borderId="5" xfId="0" applyFont="1" applyBorder="1" applyAlignment="1" applyProtection="1">
      <alignment horizontal="left" vertical="center" indent="1"/>
      <protection locked="0"/>
    </xf>
    <xf numFmtId="0" fontId="1" fillId="0" borderId="6" xfId="0" applyFont="1" applyBorder="1" applyAlignment="1" applyProtection="1">
      <alignment horizontal="left" vertical="center" indent="1"/>
      <protection locked="0"/>
    </xf>
    <xf numFmtId="0" fontId="1" fillId="0" borderId="5" xfId="0" applyFont="1" applyBorder="1" applyAlignment="1" applyProtection="1">
      <alignment horizontal="left" vertical="center" indent="3"/>
      <protection locked="0"/>
    </xf>
    <xf numFmtId="0" fontId="1" fillId="0" borderId="6" xfId="0" applyFont="1" applyBorder="1" applyAlignment="1" applyProtection="1">
      <alignment horizontal="left" vertical="center" indent="6"/>
      <protection locked="0"/>
    </xf>
    <xf numFmtId="0" fontId="1" fillId="0" borderId="6" xfId="0" applyFont="1" applyBorder="1" applyAlignment="1" applyProtection="1">
      <alignment horizontal="left" vertical="center" wrapText="1" indent="2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1" fillId="0" borderId="5" xfId="0" applyFont="1" applyBorder="1" applyAlignment="1" applyProtection="1">
      <alignment horizontal="left" vertical="center"/>
      <protection locked="0"/>
    </xf>
    <xf numFmtId="0" fontId="1" fillId="0" borderId="6" xfId="0" applyFont="1" applyBorder="1" applyAlignment="1" applyProtection="1">
      <alignment horizontal="left" vertical="center"/>
      <protection locked="0"/>
    </xf>
    <xf numFmtId="0" fontId="1" fillId="0" borderId="6" xfId="0" applyFont="1" applyBorder="1" applyAlignment="1" applyProtection="1">
      <alignment horizontal="left" vertical="justify"/>
      <protection locked="0"/>
    </xf>
    <xf numFmtId="0" fontId="1" fillId="0" borderId="6" xfId="0" applyFont="1" applyBorder="1" applyAlignment="1" applyProtection="1">
      <alignment horizontal="justify" vertical="center" wrapText="1"/>
      <protection locked="0"/>
    </xf>
    <xf numFmtId="0" fontId="1" fillId="0" borderId="7" xfId="0" applyFont="1" applyBorder="1" applyAlignment="1" applyProtection="1">
      <alignment horizontal="left" vertical="center"/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4" fontId="25" fillId="0" borderId="2" xfId="0" applyNumberFormat="1" applyFont="1" applyBorder="1" applyAlignment="1" applyProtection="1">
      <alignment horizontal="right" vertical="center" wrapText="1"/>
      <protection locked="0"/>
    </xf>
    <xf numFmtId="4" fontId="11" fillId="0" borderId="3" xfId="0" applyNumberFormat="1" applyFont="1" applyBorder="1" applyAlignment="1" applyProtection="1">
      <alignment horizontal="right" vertical="center" wrapText="1"/>
      <protection locked="0"/>
    </xf>
    <xf numFmtId="0" fontId="11" fillId="0" borderId="0" xfId="0" applyFont="1" applyAlignment="1" applyProtection="1">
      <alignment vertical="top"/>
      <protection locked="0"/>
    </xf>
    <xf numFmtId="0" fontId="1" fillId="0" borderId="0" xfId="0" applyFont="1" applyAlignment="1" applyProtection="1">
      <alignment vertical="center"/>
      <protection locked="0"/>
    </xf>
    <xf numFmtId="4" fontId="3" fillId="0" borderId="17" xfId="0" applyNumberFormat="1" applyFont="1" applyFill="1" applyBorder="1" applyAlignment="1" applyProtection="1">
      <alignment horizontal="right" vertical="center" wrapText="1"/>
    </xf>
    <xf numFmtId="4" fontId="3" fillId="0" borderId="51" xfId="0" applyNumberFormat="1" applyFont="1" applyFill="1" applyBorder="1" applyAlignment="1" applyProtection="1">
      <alignment horizontal="right" vertical="center" wrapText="1"/>
    </xf>
    <xf numFmtId="0" fontId="5" fillId="0" borderId="0" xfId="0" applyFont="1" applyAlignment="1" applyProtection="1">
      <alignment vertical="center"/>
    </xf>
    <xf numFmtId="0" fontId="1" fillId="0" borderId="0" xfId="0" applyFont="1" applyFill="1" applyAlignment="1" applyProtection="1">
      <alignment vertical="center"/>
      <protection locked="0"/>
    </xf>
    <xf numFmtId="0" fontId="55" fillId="0" borderId="0" xfId="0" applyFont="1" applyAlignment="1" applyProtection="1">
      <alignment vertical="center"/>
      <protection locked="0"/>
    </xf>
    <xf numFmtId="0" fontId="56" fillId="0" borderId="0" xfId="0" applyFont="1" applyAlignment="1" applyProtection="1">
      <alignment vertical="center"/>
      <protection locked="0"/>
    </xf>
    <xf numFmtId="0" fontId="52" fillId="0" borderId="0" xfId="0" applyFont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left" vertical="top"/>
      <protection locked="0"/>
    </xf>
    <xf numFmtId="0" fontId="7" fillId="4" borderId="2" xfId="0" applyFont="1" applyFill="1" applyBorder="1" applyAlignment="1" applyProtection="1">
      <alignment horizontal="left" vertical="center"/>
      <protection locked="0"/>
    </xf>
    <xf numFmtId="0" fontId="7" fillId="4" borderId="2" xfId="0" applyFont="1" applyFill="1" applyBorder="1" applyAlignment="1" applyProtection="1">
      <alignment horizontal="center" vertical="center" wrapText="1"/>
      <protection locked="0"/>
    </xf>
    <xf numFmtId="0" fontId="5" fillId="4" borderId="0" xfId="0" applyFont="1" applyFill="1" applyAlignment="1" applyProtection="1">
      <alignment vertical="center" wrapText="1"/>
      <protection locked="0"/>
    </xf>
    <xf numFmtId="0" fontId="7" fillId="4" borderId="8" xfId="0" applyFont="1" applyFill="1" applyBorder="1" applyAlignment="1" applyProtection="1">
      <alignment horizontal="left" vertical="center"/>
      <protection locked="0"/>
    </xf>
    <xf numFmtId="0" fontId="7" fillId="4" borderId="8" xfId="0" applyFont="1" applyFill="1" applyBorder="1" applyAlignment="1" applyProtection="1">
      <alignment horizontal="center" vertical="center" wrapText="1"/>
      <protection locked="0"/>
    </xf>
    <xf numFmtId="0" fontId="17" fillId="3" borderId="7" xfId="0" applyFont="1" applyFill="1" applyBorder="1" applyAlignment="1" applyProtection="1">
      <alignment vertical="center"/>
      <protection locked="0"/>
    </xf>
    <xf numFmtId="4" fontId="17" fillId="3" borderId="9" xfId="0" applyNumberFormat="1" applyFont="1" applyFill="1" applyBorder="1" applyAlignment="1" applyProtection="1">
      <alignment horizontal="right" vertical="center"/>
      <protection locked="0"/>
    </xf>
    <xf numFmtId="0" fontId="17" fillId="3" borderId="5" xfId="0" applyFont="1" applyFill="1" applyBorder="1" applyAlignment="1" applyProtection="1">
      <alignment vertical="center"/>
      <protection locked="0"/>
    </xf>
    <xf numFmtId="0" fontId="7" fillId="2" borderId="24" xfId="0" applyFont="1" applyFill="1" applyBorder="1" applyAlignment="1" applyProtection="1">
      <alignment horizontal="center" vertical="center" wrapText="1"/>
      <protection locked="0"/>
    </xf>
    <xf numFmtId="4" fontId="7" fillId="2" borderId="49" xfId="0" applyNumberFormat="1" applyFont="1" applyFill="1" applyBorder="1" applyAlignment="1" applyProtection="1">
      <alignment horizontal="right" vertical="center" wrapText="1"/>
    </xf>
    <xf numFmtId="0" fontId="23" fillId="3" borderId="48" xfId="0" applyFont="1" applyFill="1" applyBorder="1" applyAlignment="1" applyProtection="1">
      <alignment vertical="center"/>
      <protection locked="0"/>
    </xf>
    <xf numFmtId="0" fontId="23" fillId="3" borderId="24" xfId="0" applyFont="1" applyFill="1" applyBorder="1" applyAlignment="1" applyProtection="1">
      <alignment vertical="center"/>
      <protection locked="0"/>
    </xf>
    <xf numFmtId="0" fontId="17" fillId="3" borderId="24" xfId="0" applyFont="1" applyFill="1" applyBorder="1" applyAlignment="1" applyProtection="1">
      <alignment horizontal="justify" vertical="center"/>
      <protection locked="0"/>
    </xf>
    <xf numFmtId="4" fontId="7" fillId="0" borderId="49" xfId="0" applyNumberFormat="1" applyFont="1" applyFill="1" applyBorder="1" applyAlignment="1" applyProtection="1">
      <alignment horizontal="right" vertical="center" wrapText="1"/>
    </xf>
    <xf numFmtId="43" fontId="7" fillId="0" borderId="17" xfId="0" applyNumberFormat="1" applyFont="1" applyFill="1" applyBorder="1" applyAlignment="1" applyProtection="1">
      <alignment horizontal="right" vertical="center" wrapText="1"/>
      <protection locked="0"/>
    </xf>
    <xf numFmtId="43" fontId="7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17" xfId="0" applyFont="1" applyFill="1" applyBorder="1" applyAlignment="1" applyProtection="1">
      <alignment horizontal="right" vertical="center" wrapText="1"/>
      <protection locked="0"/>
    </xf>
    <xf numFmtId="0" fontId="17" fillId="3" borderId="17" xfId="0" applyFont="1" applyFill="1" applyBorder="1" applyAlignment="1" applyProtection="1">
      <alignment horizontal="right" vertical="center"/>
      <protection locked="0"/>
    </xf>
    <xf numFmtId="0" fontId="23" fillId="2" borderId="48" xfId="0" applyFont="1" applyFill="1" applyBorder="1" applyAlignment="1" applyProtection="1">
      <alignment vertical="center"/>
      <protection locked="0"/>
    </xf>
    <xf numFmtId="0" fontId="23" fillId="2" borderId="24" xfId="0" applyFont="1" applyFill="1" applyBorder="1" applyAlignment="1" applyProtection="1">
      <alignment vertical="center"/>
      <protection locked="0"/>
    </xf>
    <xf numFmtId="0" fontId="17" fillId="2" borderId="24" xfId="0" applyFont="1" applyFill="1" applyBorder="1" applyAlignment="1" applyProtection="1">
      <alignment horizontal="justify" vertical="center"/>
      <protection locked="0"/>
    </xf>
    <xf numFmtId="0" fontId="7" fillId="4" borderId="1" xfId="0" applyFont="1" applyFill="1" applyBorder="1" applyAlignment="1" applyProtection="1">
      <alignment horizontal="left" vertical="center"/>
      <protection locked="0"/>
    </xf>
    <xf numFmtId="0" fontId="7" fillId="4" borderId="7" xfId="0" applyFont="1" applyFill="1" applyBorder="1" applyAlignment="1" applyProtection="1">
      <alignment horizontal="left" vertical="center"/>
      <protection locked="0"/>
    </xf>
    <xf numFmtId="4" fontId="7" fillId="4" borderId="3" xfId="0" applyNumberFormat="1" applyFont="1" applyFill="1" applyBorder="1" applyAlignment="1" applyProtection="1">
      <alignment horizontal="right" vertical="center" wrapText="1"/>
      <protection locked="0"/>
    </xf>
    <xf numFmtId="4" fontId="7" fillId="4" borderId="9" xfId="0" applyNumberFormat="1" applyFont="1" applyFill="1" applyBorder="1" applyAlignment="1" applyProtection="1">
      <alignment horizontal="right" vertical="center" wrapText="1"/>
      <protection locked="0"/>
    </xf>
    <xf numFmtId="0" fontId="2" fillId="3" borderId="2" xfId="0" applyFont="1" applyFill="1" applyBorder="1" applyAlignment="1" applyProtection="1">
      <alignment horizontal="justify" vertical="center"/>
      <protection locked="0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4" fontId="17" fillId="3" borderId="3" xfId="0" applyNumberFormat="1" applyFont="1" applyFill="1" applyBorder="1" applyAlignment="1" applyProtection="1">
      <alignment horizontal="right" vertical="center"/>
      <protection locked="0"/>
    </xf>
    <xf numFmtId="0" fontId="37" fillId="3" borderId="8" xfId="0" applyFont="1" applyFill="1" applyBorder="1" applyAlignment="1" applyProtection="1">
      <alignment horizontal="justify" vertical="center"/>
      <protection locked="0"/>
    </xf>
    <xf numFmtId="0" fontId="7" fillId="0" borderId="8" xfId="0" applyFont="1" applyFill="1" applyBorder="1" applyAlignment="1" applyProtection="1">
      <alignment horizontal="center" vertical="center" wrapText="1"/>
      <protection locked="0"/>
    </xf>
    <xf numFmtId="0" fontId="2" fillId="3" borderId="30" xfId="0" applyFont="1" applyFill="1" applyBorder="1" applyAlignment="1" applyProtection="1">
      <alignment horizontal="justify" vertical="center"/>
      <protection locked="0"/>
    </xf>
    <xf numFmtId="0" fontId="2" fillId="3" borderId="14" xfId="0" applyFont="1" applyFill="1" applyBorder="1" applyAlignment="1" applyProtection="1">
      <alignment horizontal="justify" vertical="center"/>
      <protection locked="0"/>
    </xf>
    <xf numFmtId="0" fontId="21" fillId="3" borderId="14" xfId="0" applyFont="1" applyFill="1" applyBorder="1" applyAlignment="1" applyProtection="1">
      <alignment horizontal="justify" vertical="center"/>
      <protection locked="0"/>
    </xf>
    <xf numFmtId="0" fontId="2" fillId="3" borderId="31" xfId="0" applyFont="1" applyFill="1" applyBorder="1" applyAlignment="1" applyProtection="1">
      <alignment horizontal="justify" vertical="center"/>
      <protection locked="0"/>
    </xf>
    <xf numFmtId="0" fontId="21" fillId="3" borderId="31" xfId="0" applyFont="1" applyFill="1" applyBorder="1" applyAlignment="1" applyProtection="1">
      <alignment horizontal="justify" vertical="center"/>
      <protection locked="0"/>
    </xf>
    <xf numFmtId="0" fontId="17" fillId="3" borderId="1" xfId="0" applyFont="1" applyFill="1" applyBorder="1" applyAlignment="1" applyProtection="1">
      <alignment horizontal="justify" vertical="center"/>
      <protection locked="0"/>
    </xf>
    <xf numFmtId="0" fontId="23" fillId="3" borderId="7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49" fontId="27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 horizontal="left" vertical="top"/>
    </xf>
    <xf numFmtId="0" fontId="3" fillId="0" borderId="48" xfId="0" applyFont="1" applyFill="1" applyBorder="1" applyAlignment="1" applyProtection="1">
      <alignment horizontal="center" vertical="center" wrapText="1"/>
      <protection locked="0"/>
    </xf>
    <xf numFmtId="0" fontId="3" fillId="0" borderId="49" xfId="0" applyFont="1" applyFill="1" applyBorder="1" applyAlignment="1" applyProtection="1">
      <alignment horizontal="center" vertical="center" wrapText="1"/>
      <protection locked="0"/>
    </xf>
    <xf numFmtId="0" fontId="29" fillId="3" borderId="52" xfId="0" applyFont="1" applyFill="1" applyBorder="1" applyAlignment="1" applyProtection="1">
      <alignment horizontal="justify" vertical="center" wrapText="1"/>
      <protection locked="0"/>
    </xf>
    <xf numFmtId="0" fontId="30" fillId="3" borderId="17" xfId="0" applyFont="1" applyFill="1" applyBorder="1" applyAlignment="1" applyProtection="1">
      <alignment horizontal="justify" vertical="center" wrapText="1"/>
      <protection locked="0"/>
    </xf>
    <xf numFmtId="0" fontId="30" fillId="3" borderId="51" xfId="0" applyFont="1" applyFill="1" applyBorder="1" applyAlignment="1" applyProtection="1">
      <alignment horizontal="justify" vertical="center" wrapText="1"/>
      <protection locked="0"/>
    </xf>
    <xf numFmtId="0" fontId="31" fillId="3" borderId="52" xfId="0" applyFont="1" applyFill="1" applyBorder="1" applyAlignment="1" applyProtection="1">
      <alignment horizontal="justify" vertical="center" wrapText="1"/>
      <protection locked="0"/>
    </xf>
    <xf numFmtId="0" fontId="32" fillId="3" borderId="17" xfId="0" applyFont="1" applyFill="1" applyBorder="1" applyAlignment="1" applyProtection="1">
      <alignment horizontal="justify" vertical="center" wrapText="1"/>
      <protection locked="0"/>
    </xf>
    <xf numFmtId="0" fontId="32" fillId="3" borderId="51" xfId="0" applyFont="1" applyFill="1" applyBorder="1" applyAlignment="1" applyProtection="1">
      <alignment horizontal="justify" vertical="center" wrapText="1"/>
      <protection locked="0"/>
    </xf>
    <xf numFmtId="4" fontId="31" fillId="3" borderId="17" xfId="0" applyNumberFormat="1" applyFont="1" applyFill="1" applyBorder="1" applyAlignment="1" applyProtection="1">
      <alignment horizontal="right" vertical="center" wrapText="1"/>
    </xf>
    <xf numFmtId="4" fontId="34" fillId="3" borderId="51" xfId="0" applyNumberFormat="1" applyFont="1" applyFill="1" applyBorder="1" applyAlignment="1" applyProtection="1">
      <alignment horizontal="right" vertical="center" wrapText="1"/>
    </xf>
    <xf numFmtId="0" fontId="32" fillId="3" borderId="52" xfId="0" applyFont="1" applyFill="1" applyBorder="1" applyAlignment="1" applyProtection="1">
      <alignment horizontal="justify" vertical="center" wrapText="1"/>
      <protection locked="0"/>
    </xf>
    <xf numFmtId="4" fontId="32" fillId="3" borderId="17" xfId="0" applyNumberFormat="1" applyFont="1" applyFill="1" applyBorder="1" applyAlignment="1" applyProtection="1">
      <alignment horizontal="right" vertical="center" wrapText="1"/>
      <protection locked="0"/>
    </xf>
    <xf numFmtId="4" fontId="35" fillId="3" borderId="51" xfId="0" applyNumberFormat="1" applyFont="1" applyFill="1" applyBorder="1" applyAlignment="1" applyProtection="1">
      <alignment horizontal="right" vertical="center" wrapText="1"/>
    </xf>
    <xf numFmtId="4" fontId="35" fillId="3" borderId="51" xfId="0" applyNumberFormat="1" applyFont="1" applyFill="1" applyBorder="1" applyAlignment="1" applyProtection="1">
      <alignment horizontal="right" vertical="center" wrapText="1"/>
      <protection locked="0"/>
    </xf>
    <xf numFmtId="4" fontId="34" fillId="3" borderId="17" xfId="0" applyNumberFormat="1" applyFont="1" applyFill="1" applyBorder="1" applyAlignment="1" applyProtection="1">
      <alignment horizontal="right" vertical="center" wrapText="1"/>
    </xf>
    <xf numFmtId="4" fontId="31" fillId="3" borderId="17" xfId="0" applyNumberFormat="1" applyFont="1" applyFill="1" applyBorder="1" applyAlignment="1" applyProtection="1">
      <alignment horizontal="right" vertical="center" wrapText="1"/>
      <protection locked="0"/>
    </xf>
    <xf numFmtId="4" fontId="34" fillId="3" borderId="51" xfId="0" applyNumberFormat="1" applyFont="1" applyFill="1" applyBorder="1" applyAlignment="1" applyProtection="1">
      <alignment horizontal="right" vertical="center" wrapText="1"/>
      <protection locked="0"/>
    </xf>
    <xf numFmtId="0" fontId="30" fillId="3" borderId="53" xfId="0" applyFont="1" applyFill="1" applyBorder="1" applyAlignment="1" applyProtection="1">
      <alignment horizontal="justify" vertical="center" wrapText="1"/>
      <protection locked="0"/>
    </xf>
    <xf numFmtId="0" fontId="30" fillId="3" borderId="16" xfId="0" applyFont="1" applyFill="1" applyBorder="1" applyAlignment="1" applyProtection="1">
      <alignment horizontal="justify" vertical="center" wrapText="1"/>
      <protection locked="0"/>
    </xf>
    <xf numFmtId="0" fontId="30" fillId="3" borderId="18" xfId="0" applyFont="1" applyFill="1" applyBorder="1" applyAlignment="1" applyProtection="1">
      <alignment horizontal="justify" vertical="center" wrapText="1"/>
      <protection locked="0"/>
    </xf>
    <xf numFmtId="0" fontId="5" fillId="0" borderId="0" xfId="0" applyFont="1" applyProtection="1"/>
    <xf numFmtId="0" fontId="11" fillId="4" borderId="0" xfId="0" applyFont="1" applyFill="1" applyBorder="1" applyAlignment="1" applyProtection="1">
      <alignment horizontal="right"/>
      <protection locked="0"/>
    </xf>
    <xf numFmtId="0" fontId="40" fillId="0" borderId="0" xfId="0" applyFont="1" applyAlignment="1" applyProtection="1">
      <protection locked="0"/>
    </xf>
    <xf numFmtId="0" fontId="41" fillId="0" borderId="29" xfId="0" applyFont="1" applyBorder="1" applyAlignment="1" applyProtection="1">
      <alignment horizontal="center" vertical="center" wrapText="1"/>
      <protection locked="0"/>
    </xf>
    <xf numFmtId="0" fontId="41" fillId="0" borderId="15" xfId="0" applyFont="1" applyBorder="1" applyAlignment="1" applyProtection="1">
      <alignment horizontal="center" vertical="center" wrapText="1"/>
      <protection locked="0"/>
    </xf>
    <xf numFmtId="0" fontId="41" fillId="0" borderId="25" xfId="0" applyFont="1" applyBorder="1" applyAlignment="1" applyProtection="1">
      <alignment horizontal="center" vertical="center" wrapText="1"/>
      <protection locked="0"/>
    </xf>
    <xf numFmtId="0" fontId="41" fillId="0" borderId="27" xfId="0" applyFont="1" applyBorder="1" applyAlignment="1" applyProtection="1">
      <alignment horizontal="center" vertical="center"/>
      <protection locked="0"/>
    </xf>
    <xf numFmtId="0" fontId="41" fillId="0" borderId="28" xfId="0" applyFont="1" applyBorder="1" applyAlignment="1" applyProtection="1">
      <alignment horizontal="center" vertical="center"/>
      <protection locked="0"/>
    </xf>
    <xf numFmtId="0" fontId="41" fillId="0" borderId="5" xfId="0" applyFont="1" applyBorder="1" applyAlignment="1" applyProtection="1">
      <alignment horizontal="center" vertical="center"/>
      <protection locked="0"/>
    </xf>
    <xf numFmtId="0" fontId="41" fillId="0" borderId="14" xfId="0" applyFont="1" applyBorder="1" applyAlignment="1" applyProtection="1">
      <alignment horizontal="center" vertical="center"/>
      <protection locked="0"/>
    </xf>
    <xf numFmtId="4" fontId="41" fillId="0" borderId="17" xfId="0" applyNumberFormat="1" applyFont="1" applyBorder="1" applyAlignment="1" applyProtection="1">
      <alignment horizontal="right" vertical="center"/>
      <protection locked="0"/>
    </xf>
    <xf numFmtId="4" fontId="41" fillId="0" borderId="14" xfId="0" applyNumberFormat="1" applyFont="1" applyBorder="1" applyAlignment="1" applyProtection="1">
      <alignment horizontal="right" vertical="center"/>
      <protection locked="0"/>
    </xf>
    <xf numFmtId="4" fontId="41" fillId="0" borderId="6" xfId="0" applyNumberFormat="1" applyFont="1" applyBorder="1" applyAlignment="1" applyProtection="1">
      <alignment horizontal="right" vertical="center"/>
      <protection locked="0"/>
    </xf>
    <xf numFmtId="0" fontId="41" fillId="0" borderId="14" xfId="0" applyFont="1" applyBorder="1" applyAlignment="1" applyProtection="1">
      <alignment horizontal="left" vertical="center"/>
      <protection locked="0"/>
    </xf>
    <xf numFmtId="0" fontId="41" fillId="0" borderId="14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wrapText="1"/>
      <protection locked="0"/>
    </xf>
    <xf numFmtId="0" fontId="41" fillId="0" borderId="10" xfId="0" applyFont="1" applyBorder="1" applyAlignment="1" applyProtection="1">
      <alignment horizontal="center" vertical="center"/>
      <protection locked="0"/>
    </xf>
    <xf numFmtId="0" fontId="41" fillId="0" borderId="23" xfId="0" applyFont="1" applyBorder="1" applyAlignment="1" applyProtection="1">
      <alignment vertical="center"/>
      <protection locked="0"/>
    </xf>
    <xf numFmtId="0" fontId="42" fillId="0" borderId="0" xfId="0" applyFont="1" applyProtection="1">
      <protection locked="0"/>
    </xf>
    <xf numFmtId="4" fontId="41" fillId="0" borderId="17" xfId="0" applyNumberFormat="1" applyFont="1" applyBorder="1" applyAlignment="1" applyProtection="1">
      <alignment horizontal="right" vertical="center"/>
    </xf>
    <xf numFmtId="4" fontId="41" fillId="0" borderId="14" xfId="0" applyNumberFormat="1" applyFont="1" applyBorder="1" applyAlignment="1" applyProtection="1">
      <alignment horizontal="right" vertical="center"/>
    </xf>
    <xf numFmtId="4" fontId="41" fillId="0" borderId="6" xfId="0" applyNumberFormat="1" applyFont="1" applyBorder="1" applyAlignment="1" applyProtection="1">
      <alignment horizontal="right" vertical="center"/>
    </xf>
    <xf numFmtId="4" fontId="41" fillId="0" borderId="24" xfId="0" applyNumberFormat="1" applyFont="1" applyBorder="1" applyAlignment="1" applyProtection="1">
      <alignment horizontal="right" vertical="center"/>
    </xf>
    <xf numFmtId="4" fontId="41" fillId="0" borderId="49" xfId="0" applyNumberFormat="1" applyFont="1" applyBorder="1" applyAlignment="1" applyProtection="1">
      <alignment horizontal="right" vertical="center"/>
    </xf>
    <xf numFmtId="0" fontId="22" fillId="0" borderId="0" xfId="0" applyFont="1" applyAlignment="1" applyProtection="1">
      <protection locked="0"/>
    </xf>
    <xf numFmtId="0" fontId="41" fillId="0" borderId="17" xfId="0" applyFont="1" applyBorder="1" applyAlignment="1" applyProtection="1">
      <alignment horizontal="center" vertical="center"/>
      <protection locked="0"/>
    </xf>
    <xf numFmtId="0" fontId="41" fillId="0" borderId="6" xfId="0" applyFont="1" applyBorder="1" applyAlignment="1" applyProtection="1">
      <alignment horizontal="center" vertical="center"/>
      <protection locked="0"/>
    </xf>
    <xf numFmtId="4" fontId="41" fillId="0" borderId="12" xfId="0" applyNumberFormat="1" applyFont="1" applyBorder="1" applyAlignment="1" applyProtection="1">
      <alignment horizontal="right" vertical="center"/>
    </xf>
    <xf numFmtId="0" fontId="0" fillId="0" borderId="0" xfId="0" applyProtection="1">
      <protection locked="0"/>
    </xf>
    <xf numFmtId="0" fontId="12" fillId="0" borderId="8" xfId="0" applyFont="1" applyFill="1" applyBorder="1" applyAlignment="1" applyProtection="1">
      <alignment vertical="center" wrapText="1"/>
      <protection locked="0"/>
    </xf>
    <xf numFmtId="49" fontId="27" fillId="4" borderId="16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7" xfId="0" applyNumberFormat="1" applyFont="1" applyBorder="1" applyAlignment="1" applyProtection="1">
      <alignment horizontal="right" vertical="center" wrapText="1"/>
      <protection locked="0"/>
    </xf>
    <xf numFmtId="0" fontId="39" fillId="0" borderId="5" xfId="0" applyFont="1" applyBorder="1" applyAlignment="1" applyProtection="1">
      <alignment vertical="center" wrapText="1"/>
      <protection locked="0"/>
    </xf>
    <xf numFmtId="4" fontId="39" fillId="0" borderId="17" xfId="0" applyNumberFormat="1" applyFont="1" applyBorder="1" applyAlignment="1" applyProtection="1">
      <alignment horizontal="right" vertical="center" wrapText="1"/>
      <protection locked="0"/>
    </xf>
    <xf numFmtId="0" fontId="60" fillId="0" borderId="0" xfId="0" applyFont="1" applyProtection="1">
      <protection locked="0"/>
    </xf>
    <xf numFmtId="0" fontId="12" fillId="0" borderId="52" xfId="0" applyFont="1" applyBorder="1" applyAlignment="1" applyProtection="1">
      <alignment vertical="top" wrapText="1"/>
      <protection locked="0"/>
    </xf>
    <xf numFmtId="0" fontId="51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0" fillId="0" borderId="0" xfId="0" applyAlignment="1" applyProtection="1">
      <alignment wrapText="1"/>
      <protection locked="0"/>
    </xf>
    <xf numFmtId="0" fontId="5" fillId="0" borderId="52" xfId="0" applyFont="1" applyBorder="1" applyAlignment="1" applyProtection="1">
      <alignment horizontal="justify" vertical="center" wrapText="1"/>
      <protection locked="0"/>
    </xf>
    <xf numFmtId="0" fontId="24" fillId="0" borderId="52" xfId="0" applyFont="1" applyBorder="1" applyAlignment="1" applyProtection="1">
      <alignment horizontal="left" vertical="center" wrapText="1" indent="4"/>
      <protection locked="0"/>
    </xf>
    <xf numFmtId="0" fontId="3" fillId="0" borderId="48" xfId="0" applyFont="1" applyBorder="1" applyAlignment="1" applyProtection="1">
      <alignment horizontal="justify" vertical="center" wrapText="1"/>
      <protection locked="0"/>
    </xf>
    <xf numFmtId="0" fontId="7" fillId="4" borderId="0" xfId="0" applyFont="1" applyFill="1" applyBorder="1" applyAlignment="1" applyProtection="1">
      <alignment horizontal="right"/>
      <protection locked="0"/>
    </xf>
    <xf numFmtId="0" fontId="41" fillId="0" borderId="5" xfId="0" applyFont="1" applyBorder="1" applyAlignment="1" applyProtection="1">
      <alignment horizontal="left" vertical="center"/>
      <protection locked="0"/>
    </xf>
    <xf numFmtId="4" fontId="41" fillId="0" borderId="51" xfId="0" applyNumberFormat="1" applyFont="1" applyBorder="1" applyAlignment="1" applyProtection="1">
      <alignment horizontal="right" vertical="center"/>
      <protection locked="0"/>
    </xf>
    <xf numFmtId="0" fontId="42" fillId="0" borderId="14" xfId="0" applyFont="1" applyBorder="1" applyAlignment="1" applyProtection="1">
      <alignment horizontal="left" vertical="center"/>
      <protection locked="0"/>
    </xf>
    <xf numFmtId="0" fontId="41" fillId="2" borderId="15" xfId="0" applyFont="1" applyFill="1" applyBorder="1" applyAlignment="1" applyProtection="1">
      <alignment horizontal="center" vertical="center"/>
      <protection locked="0"/>
    </xf>
    <xf numFmtId="0" fontId="41" fillId="2" borderId="16" xfId="0" applyFont="1" applyFill="1" applyBorder="1" applyAlignment="1" applyProtection="1">
      <alignment horizontal="center" vertical="center"/>
      <protection locked="0"/>
    </xf>
    <xf numFmtId="0" fontId="41" fillId="0" borderId="9" xfId="0" applyFont="1" applyBorder="1" applyAlignment="1" applyProtection="1">
      <alignment horizontal="center" vertical="center"/>
      <protection locked="0"/>
    </xf>
    <xf numFmtId="0" fontId="59" fillId="0" borderId="0" xfId="0" applyFont="1" applyAlignment="1" applyProtection="1">
      <protection locked="0"/>
    </xf>
    <xf numFmtId="0" fontId="59" fillId="0" borderId="0" xfId="0" applyFont="1" applyProtection="1">
      <protection locked="0"/>
    </xf>
    <xf numFmtId="4" fontId="41" fillId="0" borderId="51" xfId="0" applyNumberFormat="1" applyFont="1" applyBorder="1" applyAlignment="1" applyProtection="1">
      <alignment horizontal="right" vertical="center"/>
    </xf>
    <xf numFmtId="0" fontId="61" fillId="0" borderId="0" xfId="0" applyFont="1"/>
    <xf numFmtId="0" fontId="22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40" fillId="0" borderId="0" xfId="0" applyFont="1" applyBorder="1" applyAlignment="1" applyProtection="1">
      <alignment horizontal="center"/>
      <protection locked="0"/>
    </xf>
    <xf numFmtId="0" fontId="41" fillId="0" borderId="29" xfId="0" applyFont="1" applyBorder="1" applyAlignment="1" applyProtection="1">
      <alignment horizontal="center" vertical="center"/>
      <protection locked="0"/>
    </xf>
    <xf numFmtId="0" fontId="41" fillId="0" borderId="14" xfId="0" applyFont="1" applyFill="1" applyBorder="1" applyAlignment="1" applyProtection="1">
      <alignment horizontal="center" vertical="center"/>
      <protection locked="0"/>
    </xf>
    <xf numFmtId="0" fontId="41" fillId="0" borderId="14" xfId="0" applyFont="1" applyFill="1" applyBorder="1" applyAlignment="1" applyProtection="1">
      <alignment horizontal="left" vertical="center"/>
      <protection locked="0"/>
    </xf>
    <xf numFmtId="0" fontId="45" fillId="0" borderId="0" xfId="12" applyFont="1" applyAlignment="1" applyProtection="1">
      <alignment horizontal="center" vertical="center"/>
      <protection locked="0"/>
    </xf>
    <xf numFmtId="4" fontId="41" fillId="0" borderId="6" xfId="6" applyNumberFormat="1" applyFont="1" applyBorder="1" applyAlignment="1" applyProtection="1">
      <alignment horizontal="right" vertical="center" wrapText="1"/>
    </xf>
    <xf numFmtId="4" fontId="41" fillId="0" borderId="17" xfId="0" applyNumberFormat="1" applyFont="1" applyBorder="1" applyAlignment="1" applyProtection="1">
      <alignment horizontal="right" vertical="center" wrapText="1"/>
    </xf>
    <xf numFmtId="4" fontId="41" fillId="0" borderId="14" xfId="6" applyNumberFormat="1" applyFont="1" applyBorder="1" applyAlignment="1" applyProtection="1">
      <alignment horizontal="right" vertical="center" wrapText="1"/>
    </xf>
    <xf numFmtId="0" fontId="22" fillId="0" borderId="0" xfId="0" applyFont="1" applyBorder="1" applyAlignment="1" applyProtection="1">
      <alignment horizontal="left" vertical="center"/>
    </xf>
    <xf numFmtId="0" fontId="58" fillId="0" borderId="0" xfId="0" applyFont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vertical="center" wrapText="1"/>
    </xf>
    <xf numFmtId="4" fontId="17" fillId="3" borderId="51" xfId="0" applyNumberFormat="1" applyFont="1" applyFill="1" applyBorder="1" applyAlignment="1" applyProtection="1">
      <alignment horizontal="right" vertical="center"/>
    </xf>
    <xf numFmtId="4" fontId="17" fillId="3" borderId="18" xfId="0" applyNumberFormat="1" applyFont="1" applyFill="1" applyBorder="1" applyAlignment="1" applyProtection="1">
      <alignment horizontal="right" vertical="center"/>
    </xf>
    <xf numFmtId="0" fontId="63" fillId="0" borderId="0" xfId="0" applyFont="1" applyFill="1" applyBorder="1" applyAlignment="1" applyProtection="1">
      <alignment horizontal="center"/>
      <protection locked="0"/>
    </xf>
    <xf numFmtId="0" fontId="62" fillId="0" borderId="0" xfId="0" applyFont="1" applyBorder="1" applyAlignment="1" applyProtection="1">
      <alignment horizontal="left"/>
      <protection locked="0"/>
    </xf>
    <xf numFmtId="0" fontId="58" fillId="0" borderId="0" xfId="0" applyFont="1" applyBorder="1" applyAlignment="1" applyProtection="1">
      <alignment horizontal="left"/>
      <protection locked="0"/>
    </xf>
    <xf numFmtId="0" fontId="64" fillId="0" borderId="0" xfId="0" applyFont="1" applyFill="1" applyAlignment="1" applyProtection="1">
      <alignment horizontal="center" vertical="center"/>
      <protection locked="0"/>
    </xf>
    <xf numFmtId="0" fontId="64" fillId="0" borderId="0" xfId="0" applyFont="1" applyBorder="1" applyAlignment="1" applyProtection="1">
      <alignment horizontal="center" vertical="center"/>
      <protection locked="0"/>
    </xf>
    <xf numFmtId="0" fontId="64" fillId="0" borderId="0" xfId="0" applyFont="1" applyAlignment="1" applyProtection="1">
      <alignment horizontal="center" wrapText="1"/>
    </xf>
    <xf numFmtId="4" fontId="5" fillId="0" borderId="6" xfId="0" applyNumberFormat="1" applyFont="1" applyBorder="1" applyAlignment="1" applyProtection="1">
      <alignment horizontal="left" vertical="top"/>
      <protection locked="0"/>
    </xf>
    <xf numFmtId="4" fontId="17" fillId="0" borderId="9" xfId="0" applyNumberFormat="1" applyFont="1" applyBorder="1" applyAlignment="1" applyProtection="1">
      <alignment horizontal="left" vertical="top"/>
      <protection locked="0"/>
    </xf>
    <xf numFmtId="4" fontId="62" fillId="0" borderId="0" xfId="0" applyNumberFormat="1" applyFont="1" applyBorder="1" applyAlignment="1" applyProtection="1">
      <alignment horizontal="left"/>
      <protection locked="0"/>
    </xf>
    <xf numFmtId="4" fontId="7" fillId="0" borderId="0" xfId="0" applyNumberFormat="1" applyFont="1" applyFill="1" applyProtection="1">
      <protection locked="0"/>
    </xf>
    <xf numFmtId="4" fontId="5" fillId="0" borderId="0" xfId="0" applyNumberFormat="1" applyFont="1" applyBorder="1" applyAlignment="1" applyProtection="1">
      <alignment horizontal="left"/>
      <protection locked="0"/>
    </xf>
    <xf numFmtId="0" fontId="63" fillId="0" borderId="0" xfId="0" applyFont="1" applyFill="1" applyBorder="1" applyAlignment="1" applyProtection="1">
      <alignment horizontal="left"/>
    </xf>
    <xf numFmtId="0" fontId="64" fillId="0" borderId="0" xfId="0" applyFont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 applyProtection="1">
      <alignment vertical="center" wrapText="1"/>
      <protection locked="0"/>
    </xf>
    <xf numFmtId="0" fontId="12" fillId="0" borderId="12" xfId="0" applyFont="1" applyBorder="1" applyAlignment="1" applyProtection="1">
      <alignment vertical="center" wrapText="1"/>
      <protection locked="0"/>
    </xf>
    <xf numFmtId="4" fontId="12" fillId="0" borderId="10" xfId="0" applyNumberFormat="1" applyFont="1" applyBorder="1" applyAlignment="1" applyProtection="1">
      <alignment vertical="center"/>
      <protection locked="0"/>
    </xf>
    <xf numFmtId="4" fontId="12" fillId="0" borderId="12" xfId="0" applyNumberFormat="1" applyFont="1" applyBorder="1" applyAlignment="1" applyProtection="1">
      <alignment vertical="center"/>
      <protection locked="0"/>
    </xf>
    <xf numFmtId="0" fontId="56" fillId="0" borderId="0" xfId="0" applyFont="1" applyFill="1" applyBorder="1" applyAlignment="1" applyProtection="1">
      <alignment horizontal="left"/>
    </xf>
    <xf numFmtId="0" fontId="24" fillId="0" borderId="0" xfId="0" applyFont="1" applyFill="1" applyProtection="1">
      <protection locked="0"/>
    </xf>
    <xf numFmtId="0" fontId="13" fillId="0" borderId="0" xfId="0" applyFont="1" applyProtection="1">
      <protection locked="0"/>
    </xf>
    <xf numFmtId="0" fontId="56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Protection="1">
      <protection locked="0"/>
    </xf>
    <xf numFmtId="3" fontId="24" fillId="0" borderId="17" xfId="0" applyNumberFormat="1" applyFont="1" applyBorder="1" applyAlignment="1" applyProtection="1">
      <alignment horizontal="right" vertical="center" wrapText="1"/>
      <protection locked="0"/>
    </xf>
    <xf numFmtId="3" fontId="12" fillId="0" borderId="17" xfId="0" applyNumberFormat="1" applyFont="1" applyBorder="1" applyAlignment="1" applyProtection="1">
      <alignment horizontal="right" vertical="center" wrapText="1"/>
      <protection locked="0"/>
    </xf>
    <xf numFmtId="3" fontId="1" fillId="0" borderId="17" xfId="0" applyNumberFormat="1" applyFont="1" applyBorder="1" applyAlignment="1" applyProtection="1">
      <alignment horizontal="right" vertical="center" wrapText="1"/>
    </xf>
    <xf numFmtId="3" fontId="1" fillId="0" borderId="51" xfId="0" applyNumberFormat="1" applyFont="1" applyBorder="1" applyAlignment="1" applyProtection="1">
      <alignment horizontal="right" vertical="center" wrapText="1"/>
    </xf>
    <xf numFmtId="3" fontId="1" fillId="0" borderId="17" xfId="0" applyNumberFormat="1" applyFont="1" applyBorder="1" applyAlignment="1" applyProtection="1">
      <alignment horizontal="right" vertical="center" wrapText="1"/>
      <protection locked="0"/>
    </xf>
    <xf numFmtId="3" fontId="1" fillId="0" borderId="16" xfId="0" applyNumberFormat="1" applyFont="1" applyBorder="1" applyAlignment="1" applyProtection="1">
      <alignment horizontal="right" vertical="center" wrapText="1"/>
      <protection locked="0"/>
    </xf>
    <xf numFmtId="3" fontId="1" fillId="0" borderId="16" xfId="0" applyNumberFormat="1" applyFont="1" applyBorder="1" applyAlignment="1" applyProtection="1">
      <alignment horizontal="right" vertical="center" wrapText="1"/>
    </xf>
    <xf numFmtId="3" fontId="1" fillId="0" borderId="18" xfId="0" applyNumberFormat="1" applyFont="1" applyBorder="1" applyAlignment="1" applyProtection="1">
      <alignment horizontal="right" vertical="center" wrapText="1"/>
    </xf>
    <xf numFmtId="3" fontId="1" fillId="0" borderId="17" xfId="0" applyNumberFormat="1" applyFont="1" applyBorder="1" applyAlignment="1" applyProtection="1">
      <alignment horizontal="right" vertical="center"/>
      <protection locked="0"/>
    </xf>
    <xf numFmtId="3" fontId="3" fillId="0" borderId="16" xfId="0" applyNumberFormat="1" applyFont="1" applyBorder="1" applyAlignment="1" applyProtection="1">
      <alignment horizontal="right" vertical="center" wrapText="1"/>
    </xf>
    <xf numFmtId="3" fontId="3" fillId="0" borderId="18" xfId="0" applyNumberFormat="1" applyFont="1" applyBorder="1" applyAlignment="1" applyProtection="1">
      <alignment horizontal="right" vertical="center" wrapText="1"/>
    </xf>
    <xf numFmtId="3" fontId="16" fillId="0" borderId="6" xfId="0" applyNumberFormat="1" applyFont="1" applyBorder="1" applyAlignment="1" applyProtection="1">
      <alignment horizontal="right" vertical="center"/>
    </xf>
    <xf numFmtId="3" fontId="1" fillId="0" borderId="6" xfId="0" applyNumberFormat="1" applyFont="1" applyBorder="1" applyAlignment="1" applyProtection="1">
      <alignment horizontal="right" vertical="center"/>
      <protection locked="0"/>
    </xf>
    <xf numFmtId="3" fontId="1" fillId="0" borderId="6" xfId="0" applyNumberFormat="1" applyFont="1" applyBorder="1" applyAlignment="1" applyProtection="1">
      <alignment horizontal="right" vertical="center"/>
    </xf>
    <xf numFmtId="3" fontId="1" fillId="0" borderId="4" xfId="0" applyNumberFormat="1" applyFont="1" applyBorder="1" applyAlignment="1" applyProtection="1">
      <alignment horizontal="right" vertical="center"/>
    </xf>
    <xf numFmtId="3" fontId="18" fillId="0" borderId="6" xfId="0" applyNumberFormat="1" applyFont="1" applyBorder="1" applyAlignment="1" applyProtection="1">
      <alignment horizontal="right" vertical="center"/>
    </xf>
    <xf numFmtId="3" fontId="18" fillId="0" borderId="4" xfId="0" applyNumberFormat="1" applyFont="1" applyBorder="1" applyAlignment="1" applyProtection="1">
      <alignment horizontal="right" vertical="center"/>
    </xf>
    <xf numFmtId="3" fontId="18" fillId="0" borderId="6" xfId="0" applyNumberFormat="1" applyFont="1" applyBorder="1" applyAlignment="1" applyProtection="1">
      <alignment horizontal="right" vertical="center" wrapText="1"/>
    </xf>
    <xf numFmtId="3" fontId="1" fillId="0" borderId="6" xfId="0" applyNumberFormat="1" applyFont="1" applyBorder="1" applyAlignment="1" applyProtection="1">
      <alignment horizontal="right" vertical="center" wrapText="1"/>
      <protection locked="0"/>
    </xf>
    <xf numFmtId="3" fontId="1" fillId="0" borderId="9" xfId="0" applyNumberFormat="1" applyFont="1" applyBorder="1" applyAlignment="1" applyProtection="1">
      <alignment horizontal="right" vertical="center"/>
      <protection locked="0"/>
    </xf>
    <xf numFmtId="3" fontId="1" fillId="0" borderId="9" xfId="0" applyNumberFormat="1" applyFont="1" applyBorder="1" applyAlignment="1" applyProtection="1">
      <alignment horizontal="right" vertical="center"/>
    </xf>
    <xf numFmtId="3" fontId="1" fillId="0" borderId="13" xfId="0" applyNumberFormat="1" applyFont="1" applyBorder="1" applyAlignment="1" applyProtection="1">
      <alignment horizontal="right" vertical="center"/>
      <protection locked="0"/>
    </xf>
    <xf numFmtId="3" fontId="3" fillId="0" borderId="9" xfId="0" applyNumberFormat="1" applyFont="1" applyBorder="1" applyAlignment="1" applyProtection="1">
      <alignment horizontal="right" vertical="center" wrapText="1"/>
    </xf>
    <xf numFmtId="0" fontId="65" fillId="0" borderId="0" xfId="0" applyFont="1" applyAlignment="1" applyProtection="1">
      <alignment horizontal="center" wrapText="1"/>
    </xf>
    <xf numFmtId="43" fontId="1" fillId="0" borderId="0" xfId="0" applyNumberFormat="1" applyFont="1" applyFill="1" applyBorder="1" applyProtection="1">
      <protection locked="0"/>
    </xf>
    <xf numFmtId="0" fontId="1" fillId="0" borderId="0" xfId="0" applyFont="1" applyFill="1" applyBorder="1" applyProtection="1">
      <protection locked="0"/>
    </xf>
    <xf numFmtId="0" fontId="1" fillId="0" borderId="0" xfId="0" applyFont="1" applyProtection="1">
      <protection locked="0"/>
    </xf>
    <xf numFmtId="4" fontId="17" fillId="0" borderId="0" xfId="0" applyNumberFormat="1" applyFont="1" applyBorder="1" applyAlignment="1" applyProtection="1">
      <alignment horizontal="left" vertical="top"/>
      <protection locked="0"/>
    </xf>
    <xf numFmtId="0" fontId="24" fillId="3" borderId="0" xfId="0" applyFont="1" applyFill="1" applyBorder="1" applyAlignment="1" applyProtection="1">
      <alignment horizontal="justify" vertical="top"/>
      <protection locked="0"/>
    </xf>
    <xf numFmtId="0" fontId="16" fillId="0" borderId="0" xfId="0" applyFont="1" applyBorder="1" applyAlignment="1" applyProtection="1">
      <alignment horizontal="justify" vertical="top" wrapText="1"/>
      <protection locked="0"/>
    </xf>
    <xf numFmtId="0" fontId="17" fillId="0" borderId="0" xfId="0" applyFont="1" applyFill="1" applyBorder="1" applyAlignment="1" applyProtection="1">
      <alignment horizontal="justify" vertical="center"/>
      <protection locked="0"/>
    </xf>
    <xf numFmtId="0" fontId="41" fillId="0" borderId="0" xfId="0" applyFont="1" applyBorder="1" applyAlignment="1" applyProtection="1">
      <alignment horizontal="center" vertical="center"/>
      <protection locked="0"/>
    </xf>
    <xf numFmtId="0" fontId="41" fillId="0" borderId="0" xfId="0" applyFont="1" applyBorder="1" applyAlignment="1" applyProtection="1">
      <alignment vertical="center"/>
      <protection locked="0"/>
    </xf>
    <xf numFmtId="4" fontId="41" fillId="0" borderId="0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wrapText="1"/>
      <protection locked="0"/>
    </xf>
    <xf numFmtId="0" fontId="5" fillId="0" borderId="0" xfId="0" applyFont="1" applyBorder="1" applyProtection="1">
      <protection locked="0"/>
    </xf>
    <xf numFmtId="4" fontId="2" fillId="0" borderId="0" xfId="0" applyNumberFormat="1" applyFont="1" applyFill="1" applyBorder="1" applyAlignment="1" applyProtection="1">
      <alignment horizontal="right" vertical="center"/>
      <protection locked="0"/>
    </xf>
    <xf numFmtId="0" fontId="51" fillId="2" borderId="10" xfId="0" applyFont="1" applyFill="1" applyBorder="1" applyAlignment="1">
      <alignment horizontal="left"/>
    </xf>
    <xf numFmtId="0" fontId="51" fillId="2" borderId="11" xfId="0" applyFont="1" applyFill="1" applyBorder="1"/>
    <xf numFmtId="0" fontId="66" fillId="2" borderId="23" xfId="0" applyFont="1" applyFill="1" applyBorder="1"/>
    <xf numFmtId="0" fontId="66" fillId="2" borderId="54" xfId="0" applyFont="1" applyFill="1" applyBorder="1"/>
    <xf numFmtId="0" fontId="66" fillId="2" borderId="11" xfId="0" applyFont="1" applyFill="1" applyBorder="1"/>
    <xf numFmtId="0" fontId="51" fillId="2" borderId="23" xfId="0" applyFont="1" applyFill="1" applyBorder="1"/>
    <xf numFmtId="0" fontId="51" fillId="0" borderId="12" xfId="0" applyFont="1" applyBorder="1" applyAlignment="1"/>
    <xf numFmtId="0" fontId="51" fillId="0" borderId="11" xfId="0" applyFont="1" applyBorder="1" applyAlignment="1"/>
    <xf numFmtId="0" fontId="66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center"/>
    </xf>
    <xf numFmtId="0" fontId="11" fillId="0" borderId="0" xfId="0" applyFont="1" applyFill="1" applyBorder="1" applyAlignment="1" applyProtection="1">
      <alignment horizontal="center" vertical="top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0" fontId="7" fillId="0" borderId="5" xfId="0" applyFont="1" applyBorder="1" applyAlignment="1" applyProtection="1">
      <alignment horizontal="justify" vertical="top" wrapText="1"/>
      <protection locked="0"/>
    </xf>
    <xf numFmtId="0" fontId="7" fillId="0" borderId="0" xfId="0" applyFont="1" applyBorder="1" applyAlignment="1" applyProtection="1">
      <alignment horizontal="justify" vertical="top" wrapText="1"/>
      <protection locked="0"/>
    </xf>
    <xf numFmtId="0" fontId="11" fillId="0" borderId="0" xfId="0" applyFont="1" applyFill="1" applyBorder="1" applyAlignment="1">
      <alignment horizontal="center"/>
    </xf>
    <xf numFmtId="0" fontId="1" fillId="0" borderId="5" xfId="0" applyFont="1" applyBorder="1" applyAlignment="1" applyProtection="1">
      <alignment horizontal="left" vertical="center" wrapText="1" indent="1"/>
      <protection locked="0"/>
    </xf>
    <xf numFmtId="0" fontId="40" fillId="0" borderId="0" xfId="0" applyFont="1" applyAlignment="1" applyProtection="1">
      <alignment horizontal="center"/>
      <protection locked="0"/>
    </xf>
    <xf numFmtId="0" fontId="41" fillId="0" borderId="15" xfId="0" applyFont="1" applyBorder="1" applyAlignment="1" applyProtection="1">
      <alignment horizontal="center" vertical="center"/>
      <protection locked="0"/>
    </xf>
    <xf numFmtId="0" fontId="41" fillId="0" borderId="25" xfId="0" applyFont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top"/>
      <protection locked="0"/>
    </xf>
    <xf numFmtId="0" fontId="40" fillId="0" borderId="0" xfId="0" applyFont="1" applyAlignment="1" applyProtection="1">
      <alignment horizontal="center"/>
      <protection locked="0"/>
    </xf>
    <xf numFmtId="0" fontId="41" fillId="0" borderId="7" xfId="0" applyFont="1" applyBorder="1" applyAlignment="1" applyProtection="1">
      <alignment horizontal="center" vertical="center"/>
      <protection locked="0"/>
    </xf>
    <xf numFmtId="0" fontId="41" fillId="0" borderId="31" xfId="0" applyFont="1" applyBorder="1" applyAlignment="1" applyProtection="1">
      <alignment horizontal="center" vertical="center"/>
      <protection locked="0"/>
    </xf>
    <xf numFmtId="0" fontId="41" fillId="0" borderId="16" xfId="0" applyFont="1" applyBorder="1" applyAlignment="1" applyProtection="1">
      <alignment horizontal="center" vertical="center"/>
      <protection locked="0"/>
    </xf>
    <xf numFmtId="4" fontId="7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0" applyFont="1" applyFill="1" applyBorder="1" applyAlignment="1" applyProtection="1">
      <alignment horizontal="center" vertical="top"/>
      <protection locked="0"/>
    </xf>
    <xf numFmtId="0" fontId="7" fillId="0" borderId="0" xfId="0" applyFont="1" applyFill="1" applyBorder="1" applyAlignment="1" applyProtection="1">
      <alignment horizontal="center" vertical="top"/>
      <protection locked="0"/>
    </xf>
    <xf numFmtId="0" fontId="40" fillId="0" borderId="0" xfId="0" applyFont="1" applyAlignment="1" applyProtection="1">
      <alignment horizontal="center"/>
      <protection locked="0"/>
    </xf>
    <xf numFmtId="0" fontId="67" fillId="2" borderId="19" xfId="0" applyFont="1" applyFill="1" applyBorder="1" applyAlignment="1">
      <alignment horizontal="center" vertical="center"/>
    </xf>
    <xf numFmtId="0" fontId="67" fillId="2" borderId="19" xfId="0" applyFont="1" applyFill="1" applyBorder="1" applyAlignment="1">
      <alignment horizontal="center" vertical="center" wrapText="1"/>
    </xf>
    <xf numFmtId="0" fontId="69" fillId="0" borderId="0" xfId="0" applyFont="1"/>
    <xf numFmtId="43" fontId="69" fillId="0" borderId="0" xfId="13" applyFont="1"/>
    <xf numFmtId="0" fontId="69" fillId="0" borderId="0" xfId="0" applyFont="1" applyAlignment="1">
      <alignment horizontal="right"/>
    </xf>
    <xf numFmtId="0" fontId="69" fillId="0" borderId="0" xfId="0" applyFont="1" applyAlignment="1">
      <alignment horizontal="center"/>
    </xf>
    <xf numFmtId="0" fontId="69" fillId="0" borderId="0" xfId="0" applyFont="1" applyBorder="1"/>
    <xf numFmtId="43" fontId="69" fillId="0" borderId="0" xfId="13" applyFont="1" applyBorder="1"/>
    <xf numFmtId="0" fontId="69" fillId="0" borderId="0" xfId="0" applyFont="1" applyBorder="1" applyAlignment="1">
      <alignment horizontal="right"/>
    </xf>
    <xf numFmtId="0" fontId="69" fillId="0" borderId="0" xfId="0" applyFont="1" applyBorder="1" applyAlignment="1">
      <alignment horizontal="center"/>
    </xf>
    <xf numFmtId="43" fontId="69" fillId="0" borderId="0" xfId="0" applyNumberFormat="1" applyFont="1" applyBorder="1" applyAlignment="1">
      <alignment horizontal="right"/>
    </xf>
    <xf numFmtId="43" fontId="69" fillId="0" borderId="0" xfId="13" applyFont="1" applyBorder="1" applyAlignment="1">
      <alignment horizontal="right"/>
    </xf>
    <xf numFmtId="43" fontId="69" fillId="4" borderId="0" xfId="0" applyNumberFormat="1" applyFont="1" applyFill="1" applyBorder="1"/>
    <xf numFmtId="43" fontId="69" fillId="0" borderId="0" xfId="13" applyFont="1" applyFill="1" applyBorder="1" applyProtection="1"/>
    <xf numFmtId="0" fontId="70" fillId="0" borderId="0" xfId="1" applyFont="1" applyBorder="1" applyAlignment="1">
      <alignment horizontal="center"/>
    </xf>
    <xf numFmtId="43" fontId="70" fillId="0" borderId="0" xfId="14" applyFont="1" applyBorder="1" applyAlignment="1">
      <alignment horizontal="center"/>
    </xf>
    <xf numFmtId="0" fontId="70" fillId="0" borderId="0" xfId="1" applyFont="1" applyBorder="1" applyAlignment="1">
      <alignment horizontal="center" wrapText="1"/>
    </xf>
    <xf numFmtId="43" fontId="70" fillId="0" borderId="0" xfId="14" applyFont="1" applyFill="1" applyBorder="1" applyAlignment="1">
      <alignment horizontal="center"/>
    </xf>
    <xf numFmtId="0" fontId="70" fillId="0" borderId="0" xfId="1" applyFont="1" applyFill="1" applyBorder="1" applyAlignment="1">
      <alignment horizontal="center"/>
    </xf>
    <xf numFmtId="43" fontId="70" fillId="0" borderId="0" xfId="13" applyFont="1" applyFill="1" applyBorder="1" applyAlignment="1">
      <alignment horizontal="center"/>
    </xf>
    <xf numFmtId="0" fontId="70" fillId="0" borderId="0" xfId="1" applyNumberFormat="1" applyFont="1" applyFill="1" applyBorder="1" applyAlignment="1">
      <alignment horizontal="center" wrapText="1"/>
    </xf>
    <xf numFmtId="14" fontId="70" fillId="0" borderId="0" xfId="1" applyNumberFormat="1" applyFont="1" applyBorder="1" applyAlignment="1">
      <alignment horizontal="center" wrapText="1"/>
    </xf>
    <xf numFmtId="43" fontId="70" fillId="0" borderId="0" xfId="14" applyFont="1" applyBorder="1" applyAlignment="1">
      <alignment wrapText="1"/>
    </xf>
    <xf numFmtId="14" fontId="70" fillId="0" borderId="0" xfId="1" applyNumberFormat="1" applyFont="1" applyFill="1" applyBorder="1" applyAlignment="1">
      <alignment horizontal="center" wrapText="1"/>
    </xf>
    <xf numFmtId="43" fontId="70" fillId="0" borderId="0" xfId="14" applyFont="1" applyFill="1" applyBorder="1" applyAlignment="1">
      <alignment wrapText="1"/>
    </xf>
    <xf numFmtId="0" fontId="70" fillId="0" borderId="0" xfId="1" applyFont="1" applyFill="1" applyBorder="1" applyAlignment="1">
      <alignment horizontal="center" wrapText="1"/>
    </xf>
    <xf numFmtId="43" fontId="70" fillId="0" borderId="0" xfId="14" applyFont="1" applyFill="1" applyBorder="1" applyAlignment="1">
      <alignment horizontal="right" vertical="center" wrapText="1"/>
    </xf>
    <xf numFmtId="0" fontId="70" fillId="0" borderId="0" xfId="1" applyFont="1" applyFill="1" applyBorder="1" applyAlignment="1">
      <alignment horizontal="center" vertical="center" wrapText="1"/>
    </xf>
    <xf numFmtId="43" fontId="70" fillId="0" borderId="0" xfId="14" applyFont="1" applyFill="1" applyBorder="1"/>
    <xf numFmtId="0" fontId="70" fillId="0" borderId="0" xfId="1" applyFont="1" applyFill="1" applyBorder="1"/>
    <xf numFmtId="0" fontId="70" fillId="0" borderId="0" xfId="1" applyFont="1" applyBorder="1" applyAlignment="1">
      <alignment horizontal="center" vertical="center" wrapText="1"/>
    </xf>
    <xf numFmtId="43" fontId="70" fillId="0" borderId="0" xfId="14" applyFont="1" applyFill="1" applyBorder="1" applyAlignment="1">
      <alignment horizontal="right"/>
    </xf>
    <xf numFmtId="0" fontId="70" fillId="0" borderId="0" xfId="15" applyFont="1" applyBorder="1" applyAlignment="1">
      <alignment horizontal="center" wrapText="1"/>
    </xf>
    <xf numFmtId="43" fontId="70" fillId="0" borderId="0" xfId="13" applyFont="1" applyFill="1" applyBorder="1" applyAlignment="1">
      <alignment horizontal="right"/>
    </xf>
    <xf numFmtId="0" fontId="70" fillId="0" borderId="0" xfId="1" applyFont="1" applyFill="1" applyBorder="1" applyAlignment="1">
      <alignment horizontal="center" vertical="justify" wrapText="1"/>
    </xf>
    <xf numFmtId="0" fontId="70" fillId="0" borderId="0" xfId="15" applyFont="1" applyFill="1" applyBorder="1" applyAlignment="1">
      <alignment horizontal="center"/>
    </xf>
    <xf numFmtId="166" fontId="70" fillId="0" borderId="0" xfId="16" applyNumberFormat="1" applyFont="1" applyFill="1" applyBorder="1" applyAlignment="1">
      <alignment vertical="center" wrapText="1"/>
    </xf>
    <xf numFmtId="0" fontId="70" fillId="0" borderId="0" xfId="15" applyFont="1" applyFill="1" applyBorder="1" applyAlignment="1">
      <alignment horizontal="center" vertical="center" wrapText="1"/>
    </xf>
    <xf numFmtId="43" fontId="70" fillId="0" borderId="0" xfId="16" applyFont="1" applyFill="1" applyBorder="1" applyAlignment="1">
      <alignment horizontal="center"/>
    </xf>
    <xf numFmtId="43" fontId="70" fillId="0" borderId="0" xfId="16" applyFont="1" applyFill="1" applyBorder="1" applyAlignment="1">
      <alignment horizontal="right"/>
    </xf>
    <xf numFmtId="0" fontId="70" fillId="0" borderId="0" xfId="15" applyFont="1" applyFill="1" applyBorder="1" applyAlignment="1">
      <alignment horizontal="center" vertical="justify" wrapText="1"/>
    </xf>
    <xf numFmtId="43" fontId="70" fillId="0" borderId="0" xfId="16" applyFont="1" applyFill="1" applyBorder="1" applyAlignment="1">
      <alignment horizontal="right" vertical="center" wrapText="1"/>
    </xf>
    <xf numFmtId="4" fontId="70" fillId="0" borderId="0" xfId="1" applyNumberFormat="1" applyFont="1" applyFill="1" applyBorder="1"/>
    <xf numFmtId="0" fontId="69" fillId="0" borderId="0" xfId="0" applyFont="1" applyFill="1" applyBorder="1" applyAlignment="1" applyProtection="1">
      <alignment horizontal="center"/>
    </xf>
    <xf numFmtId="4" fontId="69" fillId="0" borderId="0" xfId="0" applyNumberFormat="1" applyFont="1" applyBorder="1" applyAlignment="1">
      <alignment horizontal="right"/>
    </xf>
    <xf numFmtId="0" fontId="70" fillId="0" borderId="0" xfId="7" applyFont="1" applyBorder="1" applyAlignment="1">
      <alignment horizontal="center" vertical="center"/>
    </xf>
    <xf numFmtId="43" fontId="70" fillId="0" borderId="0" xfId="14" applyFont="1" applyBorder="1" applyAlignment="1">
      <alignment horizontal="center" vertical="center"/>
    </xf>
    <xf numFmtId="0" fontId="70" fillId="0" borderId="0" xfId="7" applyFont="1" applyBorder="1" applyAlignment="1">
      <alignment horizontal="center" vertical="center" wrapText="1"/>
    </xf>
    <xf numFmtId="0" fontId="70" fillId="0" borderId="0" xfId="1" applyFont="1" applyFill="1" applyBorder="1" applyAlignment="1">
      <alignment vertical="center" wrapText="1"/>
    </xf>
    <xf numFmtId="43" fontId="70" fillId="0" borderId="0" xfId="14" applyFont="1" applyFill="1" applyBorder="1" applyAlignment="1">
      <alignment vertical="center" wrapText="1"/>
    </xf>
    <xf numFmtId="43" fontId="70" fillId="0" borderId="0" xfId="13" applyFont="1" applyFill="1" applyBorder="1" applyAlignment="1">
      <alignment horizontal="center" vertical="center" wrapText="1"/>
    </xf>
    <xf numFmtId="43" fontId="70" fillId="0" borderId="0" xfId="14" applyFont="1" applyBorder="1"/>
    <xf numFmtId="0" fontId="70" fillId="0" borderId="0" xfId="1" applyFont="1" applyFill="1" applyBorder="1" applyAlignment="1">
      <alignment horizontal="center" vertical="distributed" wrapText="1"/>
    </xf>
    <xf numFmtId="4" fontId="70" fillId="0" borderId="0" xfId="1" applyNumberFormat="1" applyFont="1" applyFill="1" applyBorder="1" applyAlignment="1">
      <alignment horizontal="right"/>
    </xf>
    <xf numFmtId="4" fontId="70" fillId="0" borderId="0" xfId="14" applyNumberFormat="1" applyFont="1" applyFill="1" applyBorder="1" applyAlignment="1">
      <alignment horizontal="right"/>
    </xf>
    <xf numFmtId="4" fontId="70" fillId="0" borderId="0" xfId="1" applyNumberFormat="1" applyFont="1" applyFill="1" applyBorder="1" applyAlignment="1">
      <alignment horizontal="right" vertical="center" wrapText="1"/>
    </xf>
    <xf numFmtId="43" fontId="70" fillId="0" borderId="0" xfId="14" applyFont="1" applyFill="1" applyBorder="1" applyAlignment="1">
      <alignment horizontal="right" vertical="center"/>
    </xf>
    <xf numFmtId="43" fontId="70" fillId="0" borderId="0" xfId="14" applyFont="1" applyFill="1" applyBorder="1" applyAlignment="1">
      <alignment horizontal="right" vertical="distributed" wrapText="1"/>
    </xf>
    <xf numFmtId="4" fontId="70" fillId="0" borderId="0" xfId="1" applyNumberFormat="1" applyFont="1" applyFill="1" applyBorder="1" applyAlignment="1">
      <alignment horizontal="right" vertical="distributed" wrapText="1"/>
    </xf>
    <xf numFmtId="0" fontId="70" fillId="0" borderId="0" xfId="1" applyFont="1" applyFill="1" applyBorder="1" applyAlignment="1">
      <alignment horizontal="center" vertical="top" wrapText="1"/>
    </xf>
    <xf numFmtId="0" fontId="70" fillId="0" borderId="0" xfId="1" applyFont="1" applyFill="1" applyBorder="1" applyAlignment="1">
      <alignment horizontal="center" vertical="center"/>
    </xf>
    <xf numFmtId="4" fontId="70" fillId="0" borderId="0" xfId="14" applyNumberFormat="1" applyFont="1" applyFill="1" applyBorder="1" applyAlignment="1">
      <alignment horizontal="right" vertical="center"/>
    </xf>
    <xf numFmtId="43" fontId="70" fillId="0" borderId="0" xfId="17" applyFont="1" applyFill="1" applyBorder="1" applyAlignment="1">
      <alignment horizontal="right"/>
    </xf>
    <xf numFmtId="166" fontId="70" fillId="0" borderId="0" xfId="14" applyNumberFormat="1" applyFont="1" applyFill="1" applyBorder="1" applyAlignment="1">
      <alignment horizontal="right" vertical="center" wrapText="1"/>
    </xf>
    <xf numFmtId="0" fontId="71" fillId="0" borderId="0" xfId="1" applyFont="1" applyFill="1" applyBorder="1" applyAlignment="1">
      <alignment horizontal="center"/>
    </xf>
    <xf numFmtId="14" fontId="70" fillId="0" borderId="0" xfId="1" applyNumberFormat="1" applyFont="1" applyFill="1" applyBorder="1" applyAlignment="1">
      <alignment horizontal="center" vertical="center" wrapText="1"/>
    </xf>
    <xf numFmtId="43" fontId="69" fillId="0" borderId="0" xfId="0" applyNumberFormat="1" applyFont="1" applyBorder="1"/>
    <xf numFmtId="43" fontId="51" fillId="0" borderId="12" xfId="13" applyFont="1" applyBorder="1" applyAlignment="1">
      <alignment horizontal="right"/>
    </xf>
    <xf numFmtId="0" fontId="51" fillId="0" borderId="10" xfId="0" applyFont="1" applyBorder="1" applyAlignment="1">
      <alignment horizontal="center"/>
    </xf>
    <xf numFmtId="43" fontId="51" fillId="0" borderId="0" xfId="0" applyNumberFormat="1" applyFont="1" applyBorder="1" applyAlignment="1">
      <alignment horizontal="right"/>
    </xf>
    <xf numFmtId="0" fontId="5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43" fontId="69" fillId="0" borderId="19" xfId="13" applyFont="1" applyBorder="1"/>
    <xf numFmtId="0" fontId="69" fillId="0" borderId="19" xfId="0" applyFont="1" applyBorder="1" applyAlignment="1">
      <alignment horizontal="left"/>
    </xf>
    <xf numFmtId="0" fontId="69" fillId="0" borderId="19" xfId="0" applyFont="1" applyBorder="1" applyAlignment="1">
      <alignment horizontal="center"/>
    </xf>
    <xf numFmtId="0" fontId="69" fillId="0" borderId="19" xfId="0" applyFont="1" applyBorder="1"/>
    <xf numFmtId="43" fontId="69" fillId="0" borderId="19" xfId="13" applyFont="1" applyBorder="1" applyAlignment="1">
      <alignment horizontal="right"/>
    </xf>
    <xf numFmtId="0" fontId="72" fillId="0" borderId="19" xfId="0" applyFont="1" applyBorder="1" applyAlignment="1">
      <alignment horizontal="center"/>
    </xf>
    <xf numFmtId="43" fontId="0" fillId="0" borderId="0" xfId="0" applyNumberFormat="1" applyAlignment="1">
      <alignment horizontal="right"/>
    </xf>
    <xf numFmtId="43" fontId="69" fillId="0" borderId="19" xfId="13" applyFont="1" applyFill="1" applyBorder="1" applyAlignment="1">
      <alignment horizontal="right"/>
    </xf>
    <xf numFmtId="43" fontId="69" fillId="0" borderId="19" xfId="13" applyFont="1" applyFill="1" applyBorder="1" applyProtection="1"/>
    <xf numFmtId="0" fontId="41" fillId="0" borderId="19" xfId="0" applyFont="1" applyBorder="1" applyAlignment="1">
      <alignment horizontal="right" vertical="center"/>
    </xf>
    <xf numFmtId="0" fontId="41" fillId="0" borderId="19" xfId="0" applyFont="1" applyBorder="1" applyAlignment="1">
      <alignment horizontal="center" vertical="center"/>
    </xf>
    <xf numFmtId="0" fontId="44" fillId="0" borderId="19" xfId="0" applyFont="1" applyFill="1" applyBorder="1" applyAlignment="1">
      <alignment horizontal="center" vertical="center"/>
    </xf>
    <xf numFmtId="43" fontId="71" fillId="0" borderId="18" xfId="14" applyFont="1" applyBorder="1" applyAlignment="1">
      <alignment horizontal="center"/>
    </xf>
    <xf numFmtId="0" fontId="71" fillId="0" borderId="53" xfId="1" applyFont="1" applyBorder="1" applyAlignment="1">
      <alignment horizontal="center" wrapText="1"/>
    </xf>
    <xf numFmtId="43" fontId="69" fillId="0" borderId="19" xfId="13" applyFont="1" applyBorder="1" applyAlignment="1">
      <alignment horizontal="center"/>
    </xf>
    <xf numFmtId="0" fontId="73" fillId="0" borderId="19" xfId="0" applyFont="1" applyBorder="1" applyAlignment="1">
      <alignment horizontal="left" wrapText="1"/>
    </xf>
    <xf numFmtId="0" fontId="73" fillId="0" borderId="19" xfId="0" applyFont="1" applyBorder="1" applyAlignment="1">
      <alignment horizontal="center" vertical="center" wrapText="1"/>
    </xf>
    <xf numFmtId="0" fontId="69" fillId="0" borderId="19" xfId="0" applyFont="1" applyFill="1" applyBorder="1" applyAlignment="1">
      <alignment horizontal="left"/>
    </xf>
    <xf numFmtId="0" fontId="69" fillId="0" borderId="19" xfId="0" applyFont="1" applyFill="1" applyBorder="1" applyAlignment="1">
      <alignment horizontal="center"/>
    </xf>
    <xf numFmtId="43" fontId="73" fillId="0" borderId="0" xfId="13" applyFont="1" applyBorder="1" applyAlignment="1">
      <alignment horizontal="center"/>
    </xf>
    <xf numFmtId="43" fontId="73" fillId="0" borderId="19" xfId="13" applyFont="1" applyBorder="1" applyAlignment="1">
      <alignment horizontal="center"/>
    </xf>
    <xf numFmtId="43" fontId="73" fillId="0" borderId="19" xfId="13" applyFont="1" applyBorder="1" applyAlignment="1">
      <alignment horizontal="left"/>
    </xf>
    <xf numFmtId="0" fontId="69" fillId="0" borderId="19" xfId="0" applyFont="1" applyFill="1" applyBorder="1" applyAlignment="1">
      <alignment horizontal="left" wrapText="1"/>
    </xf>
    <xf numFmtId="0" fontId="69" fillId="0" borderId="19" xfId="0" applyFont="1" applyBorder="1" applyAlignment="1">
      <alignment horizontal="left" wrapText="1"/>
    </xf>
    <xf numFmtId="0" fontId="73" fillId="0" borderId="19" xfId="0" applyFont="1" applyBorder="1" applyAlignment="1">
      <alignment wrapText="1"/>
    </xf>
    <xf numFmtId="0" fontId="70" fillId="0" borderId="19" xfId="1" applyFont="1" applyFill="1" applyBorder="1" applyAlignment="1">
      <alignment horizontal="left" vertical="distributed" wrapText="1"/>
    </xf>
    <xf numFmtId="4" fontId="70" fillId="0" borderId="19" xfId="1" applyNumberFormat="1" applyFont="1" applyFill="1" applyBorder="1" applyAlignment="1">
      <alignment horizontal="center"/>
    </xf>
    <xf numFmtId="4" fontId="70" fillId="0" borderId="21" xfId="1" applyNumberFormat="1" applyFont="1" applyFill="1" applyBorder="1" applyAlignment="1">
      <alignment horizontal="center"/>
    </xf>
    <xf numFmtId="43" fontId="69" fillId="0" borderId="21" xfId="13" applyFont="1" applyBorder="1" applyAlignment="1">
      <alignment horizontal="center"/>
    </xf>
    <xf numFmtId="0" fontId="70" fillId="0" borderId="21" xfId="1" applyFont="1" applyFill="1" applyBorder="1" applyAlignment="1">
      <alignment horizontal="left" vertical="distributed" wrapText="1"/>
    </xf>
    <xf numFmtId="0" fontId="70" fillId="0" borderId="19" xfId="1" applyFont="1" applyFill="1" applyBorder="1" applyAlignment="1">
      <alignment horizontal="left" vertical="center" wrapText="1"/>
    </xf>
    <xf numFmtId="4" fontId="70" fillId="0" borderId="19" xfId="14" applyNumberFormat="1" applyFont="1" applyFill="1" applyBorder="1" applyAlignment="1">
      <alignment horizontal="center"/>
    </xf>
    <xf numFmtId="43" fontId="69" fillId="0" borderId="19" xfId="13" applyFont="1" applyBorder="1" applyAlignment="1">
      <alignment wrapText="1"/>
    </xf>
    <xf numFmtId="0" fontId="69" fillId="0" borderId="19" xfId="0" applyFont="1" applyBorder="1" applyAlignment="1">
      <alignment horizontal="center" vertical="center" wrapText="1"/>
    </xf>
    <xf numFmtId="0" fontId="69" fillId="0" borderId="19" xfId="0" applyFont="1" applyBorder="1" applyAlignment="1">
      <alignment wrapText="1"/>
    </xf>
    <xf numFmtId="43" fontId="69" fillId="0" borderId="19" xfId="13" applyFont="1" applyBorder="1" applyAlignment="1">
      <alignment horizontal="center" vertical="center"/>
    </xf>
    <xf numFmtId="0" fontId="69" fillId="0" borderId="55" xfId="0" applyFont="1" applyBorder="1" applyAlignment="1">
      <alignment wrapText="1"/>
    </xf>
    <xf numFmtId="0" fontId="69" fillId="0" borderId="19" xfId="0" applyFont="1" applyBorder="1" applyAlignment="1">
      <alignment horizontal="center" wrapText="1"/>
    </xf>
    <xf numFmtId="0" fontId="69" fillId="0" borderId="55" xfId="0" applyFont="1" applyBorder="1"/>
    <xf numFmtId="43" fontId="69" fillId="0" borderId="19" xfId="13" applyFont="1" applyFill="1" applyBorder="1" applyAlignment="1">
      <alignment horizontal="center" vertical="center" wrapText="1"/>
    </xf>
    <xf numFmtId="0" fontId="69" fillId="0" borderId="19" xfId="0" applyFont="1" applyFill="1" applyBorder="1" applyAlignment="1" applyProtection="1">
      <alignment wrapText="1"/>
    </xf>
    <xf numFmtId="0" fontId="69" fillId="0" borderId="19" xfId="0" applyFont="1" applyFill="1" applyBorder="1" applyAlignment="1">
      <alignment wrapText="1"/>
    </xf>
    <xf numFmtId="43" fontId="69" fillId="0" borderId="19" xfId="13" applyFont="1" applyFill="1" applyBorder="1" applyAlignment="1">
      <alignment vertical="center"/>
    </xf>
    <xf numFmtId="43" fontId="69" fillId="0" borderId="19" xfId="13" applyFont="1" applyFill="1" applyBorder="1" applyAlignment="1">
      <alignment horizontal="center" vertical="center"/>
    </xf>
    <xf numFmtId="0" fontId="69" fillId="0" borderId="19" xfId="0" applyFont="1" applyFill="1" applyBorder="1" applyAlignment="1">
      <alignment horizontal="center" wrapText="1"/>
    </xf>
    <xf numFmtId="0" fontId="69" fillId="0" borderId="19" xfId="0" applyFont="1" applyFill="1" applyBorder="1" applyAlignment="1">
      <alignment horizontal="left" vertical="center" wrapText="1"/>
    </xf>
    <xf numFmtId="0" fontId="69" fillId="0" borderId="19" xfId="0" applyFont="1" applyFill="1" applyBorder="1" applyAlignment="1">
      <alignment horizontal="center" vertical="center" wrapText="1"/>
    </xf>
    <xf numFmtId="43" fontId="69" fillId="0" borderId="19" xfId="13" applyFont="1" applyFill="1" applyBorder="1" applyAlignment="1">
      <alignment horizontal="center"/>
    </xf>
    <xf numFmtId="0" fontId="51" fillId="0" borderId="0" xfId="0" applyFont="1"/>
    <xf numFmtId="43" fontId="51" fillId="0" borderId="0" xfId="0" applyNumberFormat="1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167" fontId="0" fillId="0" borderId="0" xfId="0" applyNumberFormat="1" applyAlignment="1">
      <alignment vertical="center"/>
    </xf>
    <xf numFmtId="168" fontId="0" fillId="0" borderId="0" xfId="0" applyNumberFormat="1" applyAlignment="1">
      <alignment vertical="center"/>
    </xf>
    <xf numFmtId="167" fontId="0" fillId="0" borderId="0" xfId="0" applyNumberFormat="1" applyBorder="1" applyAlignment="1">
      <alignment vertical="center"/>
    </xf>
    <xf numFmtId="167" fontId="74" fillId="0" borderId="0" xfId="0" applyNumberFormat="1" applyFont="1" applyBorder="1" applyAlignment="1">
      <alignment vertical="center"/>
    </xf>
    <xf numFmtId="167" fontId="51" fillId="0" borderId="0" xfId="0" applyNumberFormat="1" applyFont="1" applyBorder="1" applyAlignment="1">
      <alignment vertical="center"/>
    </xf>
    <xf numFmtId="43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43" fontId="75" fillId="0" borderId="0" xfId="13" applyFont="1" applyFill="1" applyBorder="1" applyAlignment="1">
      <alignment horizontal="right" vertical="center" indent="1"/>
    </xf>
    <xf numFmtId="168" fontId="9" fillId="0" borderId="0" xfId="13" applyNumberFormat="1" applyFont="1" applyAlignment="1">
      <alignment vertical="center"/>
    </xf>
    <xf numFmtId="168" fontId="1" fillId="0" borderId="0" xfId="13" applyNumberFormat="1" applyFont="1" applyBorder="1" applyAlignment="1">
      <alignment horizontal="justify" vertical="center" wrapText="1"/>
    </xf>
    <xf numFmtId="0" fontId="48" fillId="0" borderId="0" xfId="0" applyFont="1" applyBorder="1" applyAlignment="1">
      <alignment horizontal="justify" vertical="center" wrapText="1"/>
    </xf>
    <xf numFmtId="168" fontId="66" fillId="0" borderId="0" xfId="0" applyNumberFormat="1" applyFont="1"/>
    <xf numFmtId="168" fontId="3" fillId="0" borderId="9" xfId="13" applyNumberFormat="1" applyFont="1" applyBorder="1" applyAlignment="1">
      <alignment horizontal="justify" vertical="center" wrapText="1"/>
    </xf>
    <xf numFmtId="0" fontId="49" fillId="0" borderId="9" xfId="0" applyFont="1" applyBorder="1" applyAlignment="1">
      <alignment horizontal="justify" vertical="center" wrapText="1"/>
    </xf>
    <xf numFmtId="0" fontId="48" fillId="0" borderId="7" xfId="0" applyFont="1" applyBorder="1" applyAlignment="1">
      <alignment horizontal="justify" vertical="center" wrapText="1"/>
    </xf>
    <xf numFmtId="169" fontId="76" fillId="0" borderId="13" xfId="13" applyNumberFormat="1" applyFont="1" applyFill="1" applyBorder="1" applyAlignment="1">
      <alignment horizontal="right" vertical="center" indent="1"/>
    </xf>
    <xf numFmtId="0" fontId="1" fillId="0" borderId="7" xfId="0" applyFont="1" applyBorder="1" applyAlignment="1">
      <alignment horizontal="justify" vertical="center" wrapText="1"/>
    </xf>
    <xf numFmtId="0" fontId="1" fillId="0" borderId="13" xfId="0" applyFont="1" applyBorder="1" applyAlignment="1">
      <alignment horizontal="center" vertical="center" wrapText="1"/>
    </xf>
    <xf numFmtId="169" fontId="75" fillId="0" borderId="4" xfId="13" applyNumberFormat="1" applyFont="1" applyFill="1" applyBorder="1" applyAlignment="1">
      <alignment horizontal="right" vertical="center" indent="1"/>
    </xf>
    <xf numFmtId="0" fontId="3" fillId="0" borderId="5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center" vertical="center" wrapText="1"/>
    </xf>
    <xf numFmtId="169" fontId="76" fillId="0" borderId="4" xfId="13" applyNumberFormat="1" applyFont="1" applyFill="1" applyBorder="1" applyAlignment="1">
      <alignment horizontal="right" vertical="center" indent="1"/>
    </xf>
    <xf numFmtId="170" fontId="76" fillId="0" borderId="5" xfId="0" applyNumberFormat="1" applyFont="1" applyFill="1" applyBorder="1" applyAlignment="1">
      <alignment horizontal="left" vertical="center" wrapText="1"/>
    </xf>
    <xf numFmtId="171" fontId="76" fillId="0" borderId="4" xfId="0" applyNumberFormat="1" applyFont="1" applyFill="1" applyBorder="1" applyAlignment="1">
      <alignment horizontal="right" vertical="center"/>
    </xf>
    <xf numFmtId="171" fontId="76" fillId="0" borderId="4" xfId="0" applyNumberFormat="1" applyFont="1" applyFill="1" applyBorder="1" applyAlignment="1">
      <alignment vertical="center" wrapText="1"/>
    </xf>
    <xf numFmtId="4" fontId="77" fillId="0" borderId="5" xfId="0" applyNumberFormat="1" applyFont="1" applyFill="1" applyBorder="1" applyAlignment="1">
      <alignment horizontal="left" vertical="center" wrapText="1"/>
    </xf>
    <xf numFmtId="168" fontId="76" fillId="0" borderId="4" xfId="13" applyNumberFormat="1" applyFont="1" applyFill="1" applyBorder="1" applyAlignment="1">
      <alignment horizontal="right" vertical="center" indent="1"/>
    </xf>
    <xf numFmtId="168" fontId="66" fillId="0" borderId="0" xfId="0" applyNumberFormat="1" applyFont="1" applyAlignment="1">
      <alignment vertical="center"/>
    </xf>
    <xf numFmtId="168" fontId="3" fillId="0" borderId="4" xfId="13" applyNumberFormat="1" applyFont="1" applyBorder="1" applyAlignment="1">
      <alignment horizontal="justify" vertical="center" wrapText="1"/>
    </xf>
    <xf numFmtId="169" fontId="75" fillId="0" borderId="57" xfId="13" applyNumberFormat="1" applyFont="1" applyFill="1" applyBorder="1" applyAlignment="1">
      <alignment horizontal="right" vertical="center" indent="1"/>
    </xf>
    <xf numFmtId="0" fontId="3" fillId="0" borderId="1" xfId="0" applyFont="1" applyBorder="1" applyAlignment="1">
      <alignment horizontal="justify" vertical="center" wrapText="1"/>
    </xf>
    <xf numFmtId="0" fontId="3" fillId="0" borderId="57" xfId="0" applyFont="1" applyBorder="1" applyAlignment="1">
      <alignment horizontal="center" vertical="center" wrapText="1"/>
    </xf>
    <xf numFmtId="49" fontId="49" fillId="0" borderId="6" xfId="0" applyNumberFormat="1" applyFont="1" applyFill="1" applyBorder="1" applyAlignment="1">
      <alignment horizontal="center" vertical="center" wrapText="1"/>
    </xf>
    <xf numFmtId="49" fontId="49" fillId="0" borderId="4" xfId="0" applyNumberFormat="1" applyFont="1" applyFill="1" applyBorder="1" applyAlignment="1">
      <alignment horizontal="center" vertical="center" wrapText="1"/>
    </xf>
    <xf numFmtId="0" fontId="49" fillId="0" borderId="57" xfId="0" applyFont="1" applyFill="1" applyBorder="1" applyAlignment="1">
      <alignment horizontal="center" vertical="center" wrapText="1"/>
    </xf>
    <xf numFmtId="0" fontId="49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vertical="center"/>
    </xf>
    <xf numFmtId="0" fontId="24" fillId="4" borderId="0" xfId="0" applyFont="1" applyFill="1" applyAlignment="1">
      <alignment vertical="center"/>
    </xf>
    <xf numFmtId="0" fontId="80" fillId="4" borderId="0" xfId="0" applyFont="1" applyFill="1" applyAlignment="1">
      <alignment horizontal="right"/>
    </xf>
    <xf numFmtId="0" fontId="12" fillId="4" borderId="0" xfId="0" applyFont="1" applyFill="1" applyAlignment="1">
      <alignment horizontal="justify"/>
    </xf>
    <xf numFmtId="168" fontId="24" fillId="4" borderId="0" xfId="0" applyNumberFormat="1" applyFont="1" applyFill="1" applyAlignment="1">
      <alignment vertical="center"/>
    </xf>
    <xf numFmtId="168" fontId="12" fillId="4" borderId="9" xfId="13" applyNumberFormat="1" applyFont="1" applyFill="1" applyBorder="1" applyAlignment="1">
      <alignment horizontal="right" vertical="center" wrapText="1"/>
    </xf>
    <xf numFmtId="0" fontId="1" fillId="4" borderId="9" xfId="0" applyFont="1" applyFill="1" applyBorder="1" applyAlignment="1">
      <alignment horizontal="justify" vertical="center" wrapText="1"/>
    </xf>
    <xf numFmtId="0" fontId="1" fillId="4" borderId="7" xfId="0" applyFont="1" applyFill="1" applyBorder="1" applyAlignment="1">
      <alignment horizontal="justify" vertical="center" wrapText="1"/>
    </xf>
    <xf numFmtId="0" fontId="24" fillId="4" borderId="9" xfId="0" applyFont="1" applyFill="1" applyBorder="1" applyAlignment="1">
      <alignment horizontal="right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24" fillId="4" borderId="6" xfId="0" applyFont="1" applyFill="1" applyBorder="1" applyAlignment="1">
      <alignment horizontal="right" vertical="center" wrapText="1"/>
    </xf>
    <xf numFmtId="0" fontId="1" fillId="4" borderId="6" xfId="0" applyFont="1" applyFill="1" applyBorder="1" applyAlignment="1">
      <alignment horizontal="justify" vertical="center" wrapText="1"/>
    </xf>
    <xf numFmtId="0" fontId="1" fillId="4" borderId="5" xfId="0" applyFont="1" applyFill="1" applyBorder="1" applyAlignment="1">
      <alignment horizontal="center" vertical="center" wrapText="1"/>
    </xf>
    <xf numFmtId="168" fontId="24" fillId="4" borderId="6" xfId="13" applyNumberFormat="1" applyFont="1" applyFill="1" applyBorder="1" applyAlignment="1">
      <alignment horizontal="right" vertical="center" wrapText="1"/>
    </xf>
    <xf numFmtId="43" fontId="24" fillId="4" borderId="6" xfId="13" applyFont="1" applyFill="1" applyBorder="1" applyAlignment="1">
      <alignment horizontal="right" vertical="center" wrapText="1"/>
    </xf>
    <xf numFmtId="49" fontId="3" fillId="4" borderId="0" xfId="0" applyNumberFormat="1" applyFont="1" applyFill="1" applyAlignment="1">
      <alignment vertical="center"/>
    </xf>
    <xf numFmtId="49" fontId="3" fillId="4" borderId="9" xfId="0" applyNumberFormat="1" applyFont="1" applyFill="1" applyBorder="1" applyAlignment="1">
      <alignment horizontal="center" vertical="center" wrapText="1"/>
    </xf>
    <xf numFmtId="49" fontId="3" fillId="4" borderId="13" xfId="0" applyNumberFormat="1" applyFont="1" applyFill="1" applyBorder="1" applyAlignment="1">
      <alignment horizontal="center" vertical="center" wrapText="1"/>
    </xf>
    <xf numFmtId="0" fontId="3" fillId="4" borderId="0" xfId="0" applyFont="1" applyFill="1" applyAlignment="1">
      <alignment vertical="center"/>
    </xf>
    <xf numFmtId="0" fontId="3" fillId="4" borderId="3" xfId="0" applyFont="1" applyFill="1" applyBorder="1" applyAlignment="1">
      <alignment horizontal="center" vertical="center" wrapText="1"/>
    </xf>
    <xf numFmtId="0" fontId="3" fillId="4" borderId="57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left" vertical="center"/>
    </xf>
    <xf numFmtId="0" fontId="22" fillId="4" borderId="0" xfId="0" applyFont="1" applyFill="1" applyBorder="1" applyAlignment="1">
      <alignment horizontal="left" vertical="center"/>
    </xf>
    <xf numFmtId="43" fontId="5" fillId="0" borderId="0" xfId="0" applyNumberFormat="1" applyFont="1" applyAlignment="1">
      <alignment vertical="center"/>
    </xf>
    <xf numFmtId="43" fontId="13" fillId="0" borderId="0" xfId="13" applyFont="1" applyAlignment="1">
      <alignment vertical="center"/>
    </xf>
    <xf numFmtId="168" fontId="5" fillId="0" borderId="0" xfId="0" applyNumberFormat="1" applyFont="1" applyAlignment="1">
      <alignment vertical="center"/>
    </xf>
    <xf numFmtId="168" fontId="1" fillId="0" borderId="9" xfId="0" applyNumberFormat="1" applyFont="1" applyBorder="1" applyAlignment="1">
      <alignment horizontal="right" vertical="center" wrapText="1"/>
    </xf>
    <xf numFmtId="0" fontId="1" fillId="0" borderId="9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1" fillId="0" borderId="9" xfId="0" applyFont="1" applyBorder="1" applyAlignment="1">
      <alignment horizontal="right" vertical="center" wrapText="1"/>
    </xf>
    <xf numFmtId="0" fontId="5" fillId="0" borderId="7" xfId="0" applyFont="1" applyBorder="1" applyAlignment="1">
      <alignment horizontal="center" vertical="center" wrapText="1"/>
    </xf>
    <xf numFmtId="168" fontId="1" fillId="0" borderId="6" xfId="0" applyNumberFormat="1" applyFont="1" applyBorder="1" applyAlignment="1">
      <alignment horizontal="right" vertical="center" wrapText="1"/>
    </xf>
    <xf numFmtId="168" fontId="1" fillId="0" borderId="4" xfId="13" applyNumberFormat="1" applyFont="1" applyBorder="1" applyAlignment="1">
      <alignment horizontal="right" vertical="center" wrapText="1"/>
    </xf>
    <xf numFmtId="168" fontId="77" fillId="0" borderId="4" xfId="0" applyNumberFormat="1" applyFont="1" applyBorder="1" applyAlignment="1">
      <alignment vertical="center"/>
    </xf>
    <xf numFmtId="168" fontId="77" fillId="0" borderId="4" xfId="13" applyNumberFormat="1" applyFont="1" applyBorder="1" applyAlignment="1">
      <alignment vertical="center"/>
    </xf>
    <xf numFmtId="0" fontId="1" fillId="0" borderId="6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center" vertical="center" wrapText="1"/>
    </xf>
    <xf numFmtId="168" fontId="1" fillId="0" borderId="57" xfId="13" applyNumberFormat="1" applyFont="1" applyBorder="1" applyAlignment="1">
      <alignment horizontal="right" vertical="center" wrapText="1"/>
    </xf>
    <xf numFmtId="168" fontId="77" fillId="0" borderId="57" xfId="0" applyNumberFormat="1" applyFont="1" applyBorder="1" applyAlignment="1">
      <alignment vertical="center"/>
    </xf>
    <xf numFmtId="168" fontId="77" fillId="0" borderId="57" xfId="13" applyNumberFormat="1" applyFont="1" applyBorder="1" applyAlignment="1">
      <alignment vertical="center"/>
    </xf>
    <xf numFmtId="168" fontId="77" fillId="0" borderId="21" xfId="13" applyNumberFormat="1" applyFont="1" applyBorder="1" applyAlignment="1">
      <alignment vertical="center"/>
    </xf>
    <xf numFmtId="49" fontId="7" fillId="0" borderId="0" xfId="0" applyNumberFormat="1" applyFont="1" applyAlignment="1">
      <alignment vertical="center"/>
    </xf>
    <xf numFmtId="49" fontId="7" fillId="0" borderId="9" xfId="0" applyNumberFormat="1" applyFont="1" applyFill="1" applyBorder="1" applyAlignment="1">
      <alignment horizontal="center" vertical="center" wrapText="1"/>
    </xf>
    <xf numFmtId="49" fontId="7" fillId="4" borderId="9" xfId="0" applyNumberFormat="1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57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168" fontId="1" fillId="0" borderId="9" xfId="13" applyNumberFormat="1" applyFont="1" applyBorder="1" applyAlignment="1">
      <alignment horizontal="right" vertical="center" wrapText="1"/>
    </xf>
    <xf numFmtId="0" fontId="1" fillId="0" borderId="12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168" fontId="1" fillId="0" borderId="13" xfId="13" applyNumberFormat="1" applyFont="1" applyBorder="1" applyAlignment="1">
      <alignment vertical="center"/>
    </xf>
    <xf numFmtId="0" fontId="1" fillId="0" borderId="6" xfId="0" applyFont="1" applyFill="1" applyBorder="1" applyAlignment="1">
      <alignment horizontal="justify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168" fontId="1" fillId="0" borderId="12" xfId="0" applyNumberFormat="1" applyFont="1" applyBorder="1" applyAlignment="1">
      <alignment horizontal="justify" vertical="center" wrapText="1"/>
    </xf>
    <xf numFmtId="0" fontId="3" fillId="0" borderId="12" xfId="0" applyFont="1" applyBorder="1" applyAlignment="1">
      <alignment horizontal="justify" vertical="center" wrapText="1"/>
    </xf>
    <xf numFmtId="0" fontId="1" fillId="0" borderId="6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168" fontId="1" fillId="0" borderId="4" xfId="13" applyNumberFormat="1" applyFont="1" applyBorder="1" applyAlignment="1">
      <alignment vertical="center"/>
    </xf>
    <xf numFmtId="43" fontId="0" fillId="0" borderId="0" xfId="0" applyNumberFormat="1"/>
    <xf numFmtId="0" fontId="1" fillId="3" borderId="6" xfId="0" applyFont="1" applyFill="1" applyBorder="1" applyAlignment="1">
      <alignment horizontal="justify" vertical="top" wrapText="1"/>
    </xf>
    <xf numFmtId="0" fontId="5" fillId="0" borderId="6" xfId="0" applyFont="1" applyBorder="1" applyAlignment="1">
      <alignment horizontal="justify" vertical="center" wrapText="1"/>
    </xf>
    <xf numFmtId="168" fontId="7" fillId="2" borderId="12" xfId="13" applyNumberFormat="1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justify" vertical="center"/>
    </xf>
    <xf numFmtId="0" fontId="23" fillId="2" borderId="11" xfId="0" applyFont="1" applyFill="1" applyBorder="1" applyAlignment="1">
      <alignment vertical="center"/>
    </xf>
    <xf numFmtId="0" fontId="23" fillId="2" borderId="10" xfId="0" applyFont="1" applyFill="1" applyBorder="1" applyAlignment="1">
      <alignment vertical="center"/>
    </xf>
    <xf numFmtId="0" fontId="17" fillId="3" borderId="6" xfId="0" applyFont="1" applyFill="1" applyBorder="1" applyAlignment="1">
      <alignment horizontal="justify" vertical="center"/>
    </xf>
    <xf numFmtId="0" fontId="2" fillId="3" borderId="6" xfId="0" applyFont="1" applyFill="1" applyBorder="1" applyAlignment="1">
      <alignment horizontal="justify" vertical="center"/>
    </xf>
    <xf numFmtId="0" fontId="17" fillId="3" borderId="5" xfId="0" applyFont="1" applyFill="1" applyBorder="1" applyAlignment="1">
      <alignment horizontal="justify" vertical="center"/>
    </xf>
    <xf numFmtId="168" fontId="7" fillId="0" borderId="4" xfId="13" applyNumberFormat="1" applyFont="1" applyFill="1" applyBorder="1" applyAlignment="1">
      <alignment horizontal="center" vertical="center" wrapText="1"/>
    </xf>
    <xf numFmtId="0" fontId="23" fillId="3" borderId="5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center" vertical="center" wrapText="1"/>
    </xf>
    <xf numFmtId="168" fontId="7" fillId="0" borderId="12" xfId="13" applyNumberFormat="1" applyFont="1" applyFill="1" applyBorder="1" applyAlignment="1">
      <alignment horizontal="center" vertical="center" wrapText="1"/>
    </xf>
    <xf numFmtId="0" fontId="17" fillId="3" borderId="11" xfId="0" applyFont="1" applyFill="1" applyBorder="1" applyAlignment="1">
      <alignment horizontal="justify" vertical="center"/>
    </xf>
    <xf numFmtId="0" fontId="23" fillId="3" borderId="11" xfId="0" applyFont="1" applyFill="1" applyBorder="1" applyAlignment="1">
      <alignment vertical="center"/>
    </xf>
    <xf numFmtId="0" fontId="23" fillId="3" borderId="10" xfId="0" applyFont="1" applyFill="1" applyBorder="1" applyAlignment="1">
      <alignment vertical="center"/>
    </xf>
    <xf numFmtId="0" fontId="37" fillId="3" borderId="6" xfId="0" applyFont="1" applyFill="1" applyBorder="1" applyAlignment="1">
      <alignment horizontal="justify" vertical="center"/>
    </xf>
    <xf numFmtId="0" fontId="23" fillId="3" borderId="5" xfId="0" applyFont="1" applyFill="1" applyBorder="1" applyAlignment="1">
      <alignment horizontal="left" vertical="center"/>
    </xf>
    <xf numFmtId="0" fontId="57" fillId="4" borderId="0" xfId="0" applyFont="1" applyFill="1" applyAlignment="1">
      <alignment vertical="center"/>
    </xf>
    <xf numFmtId="169" fontId="43" fillId="0" borderId="4" xfId="13" applyNumberFormat="1" applyFont="1" applyFill="1" applyBorder="1" applyAlignment="1">
      <alignment horizontal="right" vertical="center" indent="1"/>
    </xf>
    <xf numFmtId="0" fontId="23" fillId="3" borderId="5" xfId="0" applyFont="1" applyFill="1" applyBorder="1" applyAlignment="1">
      <alignment horizontal="justify" vertical="center"/>
    </xf>
    <xf numFmtId="170" fontId="76" fillId="0" borderId="17" xfId="0" applyNumberFormat="1" applyFont="1" applyFill="1" applyBorder="1" applyAlignment="1">
      <alignment horizontal="left" vertical="center"/>
    </xf>
    <xf numFmtId="169" fontId="43" fillId="0" borderId="57" xfId="13" applyNumberFormat="1" applyFont="1" applyFill="1" applyBorder="1" applyAlignment="1">
      <alignment horizontal="right" vertical="center" indent="1"/>
    </xf>
    <xf numFmtId="0" fontId="5" fillId="4" borderId="0" xfId="0" applyFont="1" applyFill="1" applyAlignment="1">
      <alignment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left" vertical="center"/>
    </xf>
    <xf numFmtId="0" fontId="7" fillId="4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left" vertical="center"/>
    </xf>
    <xf numFmtId="0" fontId="5" fillId="0" borderId="0" xfId="0" applyFont="1" applyAlignment="1">
      <alignment vertical="center" wrapText="1"/>
    </xf>
    <xf numFmtId="168" fontId="7" fillId="2" borderId="58" xfId="13" applyNumberFormat="1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0" fillId="0" borderId="0" xfId="0" applyFill="1"/>
    <xf numFmtId="0" fontId="66" fillId="0" borderId="0" xfId="0" applyFont="1" applyFill="1"/>
    <xf numFmtId="43" fontId="66" fillId="0" borderId="0" xfId="13" applyFont="1" applyFill="1"/>
    <xf numFmtId="43" fontId="0" fillId="0" borderId="0" xfId="13" applyFont="1" applyFill="1"/>
    <xf numFmtId="43" fontId="0" fillId="0" borderId="0" xfId="0" applyNumberFormat="1" applyFill="1"/>
    <xf numFmtId="169" fontId="77" fillId="0" borderId="0" xfId="0" applyNumberFormat="1" applyFont="1" applyFill="1"/>
    <xf numFmtId="169" fontId="0" fillId="0" borderId="0" xfId="0" applyNumberFormat="1" applyFill="1"/>
    <xf numFmtId="168" fontId="0" fillId="0" borderId="0" xfId="0" applyNumberFormat="1" applyFill="1"/>
    <xf numFmtId="169" fontId="66" fillId="0" borderId="0" xfId="0" applyNumberFormat="1" applyFont="1" applyFill="1"/>
    <xf numFmtId="168" fontId="13" fillId="0" borderId="0" xfId="13" applyNumberFormat="1" applyFont="1" applyFill="1" applyBorder="1" applyAlignment="1">
      <alignment horizontal="justify" vertical="center" wrapText="1"/>
    </xf>
    <xf numFmtId="168" fontId="1" fillId="0" borderId="0" xfId="13" applyNumberFormat="1" applyFont="1" applyFill="1" applyBorder="1" applyAlignment="1">
      <alignment horizontal="justify" vertical="center" wrapText="1"/>
    </xf>
    <xf numFmtId="43" fontId="1" fillId="0" borderId="0" xfId="13" applyFont="1" applyFill="1" applyBorder="1" applyAlignment="1">
      <alignment horizontal="justify" vertical="center" wrapText="1"/>
    </xf>
    <xf numFmtId="169" fontId="81" fillId="0" borderId="0" xfId="0" applyNumberFormat="1" applyFont="1" applyFill="1" applyBorder="1"/>
    <xf numFmtId="169" fontId="81" fillId="0" borderId="19" xfId="0" applyNumberFormat="1" applyFont="1" applyFill="1" applyBorder="1"/>
    <xf numFmtId="0" fontId="77" fillId="0" borderId="19" xfId="0" applyFont="1" applyFill="1" applyBorder="1" applyAlignment="1">
      <alignment horizontal="right"/>
    </xf>
    <xf numFmtId="0" fontId="77" fillId="0" borderId="0" xfId="0" applyFont="1" applyFill="1" applyBorder="1"/>
    <xf numFmtId="169" fontId="77" fillId="0" borderId="17" xfId="13" applyNumberFormat="1" applyFont="1" applyFill="1" applyBorder="1" applyAlignment="1">
      <alignment horizontal="right" vertical="center"/>
    </xf>
    <xf numFmtId="43" fontId="77" fillId="0" borderId="0" xfId="13" applyFont="1" applyFill="1"/>
    <xf numFmtId="0" fontId="77" fillId="0" borderId="0" xfId="0" applyFont="1" applyFill="1"/>
    <xf numFmtId="43" fontId="66" fillId="0" borderId="0" xfId="0" applyNumberFormat="1" applyFont="1" applyFill="1"/>
    <xf numFmtId="43" fontId="77" fillId="0" borderId="0" xfId="0" applyNumberFormat="1" applyFont="1" applyFill="1"/>
    <xf numFmtId="168" fontId="77" fillId="0" borderId="19" xfId="13" applyNumberFormat="1" applyFont="1" applyFill="1" applyBorder="1"/>
    <xf numFmtId="169" fontId="76" fillId="0" borderId="19" xfId="13" applyNumberFormat="1" applyFont="1" applyFill="1" applyBorder="1" applyAlignment="1">
      <alignment horizontal="right" vertical="center" indent="1"/>
    </xf>
    <xf numFmtId="168" fontId="76" fillId="0" borderId="19" xfId="13" applyNumberFormat="1" applyFont="1" applyFill="1" applyBorder="1" applyAlignment="1">
      <alignment horizontal="right" vertical="center" indent="1"/>
    </xf>
    <xf numFmtId="0" fontId="77" fillId="0" borderId="19" xfId="0" applyFont="1" applyFill="1" applyBorder="1" applyAlignment="1">
      <alignment horizontal="left" vertical="center" wrapText="1"/>
    </xf>
    <xf numFmtId="0" fontId="77" fillId="0" borderId="19" xfId="0" applyFont="1" applyFill="1" applyBorder="1" applyAlignment="1">
      <alignment horizontal="right" vertical="center"/>
    </xf>
    <xf numFmtId="168" fontId="81" fillId="0" borderId="19" xfId="13" applyNumberFormat="1" applyFont="1" applyFill="1" applyBorder="1"/>
    <xf numFmtId="169" fontId="75" fillId="0" borderId="19" xfId="13" applyNumberFormat="1" applyFont="1" applyFill="1" applyBorder="1" applyAlignment="1">
      <alignment horizontal="right" vertical="center" indent="1"/>
    </xf>
    <xf numFmtId="168" fontId="75" fillId="0" borderId="19" xfId="13" applyNumberFormat="1" applyFont="1" applyFill="1" applyBorder="1" applyAlignment="1">
      <alignment horizontal="right" vertical="center" indent="1"/>
    </xf>
    <xf numFmtId="0" fontId="81" fillId="0" borderId="19" xfId="0" applyFont="1" applyFill="1" applyBorder="1" applyAlignment="1">
      <alignment horizontal="left" vertical="center" wrapText="1"/>
    </xf>
    <xf numFmtId="0" fontId="76" fillId="0" borderId="19" xfId="0" applyFont="1" applyFill="1" applyBorder="1" applyAlignment="1">
      <alignment horizontal="center" vertical="center"/>
    </xf>
    <xf numFmtId="0" fontId="75" fillId="0" borderId="19" xfId="0" applyFont="1" applyFill="1" applyBorder="1" applyAlignment="1">
      <alignment horizontal="left" vertical="center"/>
    </xf>
    <xf numFmtId="168" fontId="81" fillId="0" borderId="0" xfId="13" applyNumberFormat="1" applyFont="1" applyFill="1" applyBorder="1"/>
    <xf numFmtId="169" fontId="76" fillId="0" borderId="0" xfId="13" applyNumberFormat="1" applyFont="1" applyFill="1" applyBorder="1" applyAlignment="1">
      <alignment horizontal="right" vertical="center" indent="1"/>
    </xf>
    <xf numFmtId="168" fontId="76" fillId="0" borderId="0" xfId="13" applyNumberFormat="1" applyFont="1" applyFill="1" applyBorder="1" applyAlignment="1">
      <alignment horizontal="right" vertical="center" indent="1"/>
    </xf>
    <xf numFmtId="0" fontId="76" fillId="0" borderId="0" xfId="0" applyFont="1" applyFill="1" applyBorder="1" applyAlignment="1">
      <alignment horizontal="left" vertical="center" wrapText="1"/>
    </xf>
    <xf numFmtId="0" fontId="77" fillId="0" borderId="0" xfId="0" applyFont="1" applyFill="1" applyBorder="1" applyAlignment="1">
      <alignment horizontal="right" vertical="center"/>
    </xf>
    <xf numFmtId="0" fontId="76" fillId="0" borderId="19" xfId="0" applyFont="1" applyFill="1" applyBorder="1" applyAlignment="1">
      <alignment horizontal="left" vertical="center" wrapText="1"/>
    </xf>
    <xf numFmtId="0" fontId="75" fillId="0" borderId="19" xfId="0" applyFont="1" applyFill="1" applyBorder="1" applyAlignment="1">
      <alignment horizontal="left" vertical="center" wrapText="1"/>
    </xf>
    <xf numFmtId="0" fontId="81" fillId="0" borderId="19" xfId="0" applyFont="1" applyFill="1" applyBorder="1" applyAlignment="1">
      <alignment horizontal="center" vertical="center"/>
    </xf>
    <xf numFmtId="0" fontId="75" fillId="0" borderId="19" xfId="0" applyFont="1" applyFill="1" applyBorder="1" applyAlignment="1">
      <alignment horizontal="center" vertical="center"/>
    </xf>
    <xf numFmtId="0" fontId="81" fillId="0" borderId="19" xfId="0" applyFont="1" applyFill="1" applyBorder="1" applyAlignment="1">
      <alignment horizontal="left" vertical="center"/>
    </xf>
    <xf numFmtId="0" fontId="76" fillId="0" borderId="19" xfId="0" applyFont="1" applyFill="1" applyBorder="1" applyAlignment="1">
      <alignment horizontal="right" vertical="center"/>
    </xf>
    <xf numFmtId="43" fontId="75" fillId="0" borderId="19" xfId="13" applyFont="1" applyFill="1" applyBorder="1" applyAlignment="1">
      <alignment horizontal="right" vertical="center" indent="1"/>
    </xf>
    <xf numFmtId="168" fontId="77" fillId="0" borderId="19" xfId="13" applyNumberFormat="1" applyFont="1" applyFill="1" applyBorder="1" applyAlignment="1">
      <alignment vertical="center"/>
    </xf>
    <xf numFmtId="4" fontId="76" fillId="0" borderId="19" xfId="0" applyNumberFormat="1" applyFont="1" applyFill="1" applyBorder="1" applyAlignment="1">
      <alignment horizontal="left" vertical="center" wrapText="1"/>
    </xf>
    <xf numFmtId="0" fontId="76" fillId="0" borderId="19" xfId="0" applyNumberFormat="1" applyFont="1" applyFill="1" applyBorder="1" applyAlignment="1">
      <alignment vertical="center" wrapText="1"/>
    </xf>
    <xf numFmtId="4" fontId="77" fillId="0" borderId="19" xfId="0" applyNumberFormat="1" applyFont="1" applyFill="1" applyBorder="1" applyAlignment="1">
      <alignment horizontal="left" vertical="center" wrapText="1"/>
    </xf>
    <xf numFmtId="0" fontId="77" fillId="0" borderId="19" xfId="0" applyNumberFormat="1" applyFont="1" applyFill="1" applyBorder="1" applyAlignment="1">
      <alignment vertical="center" wrapText="1"/>
    </xf>
    <xf numFmtId="4" fontId="81" fillId="0" borderId="19" xfId="0" applyNumberFormat="1" applyFont="1" applyFill="1" applyBorder="1" applyAlignment="1">
      <alignment horizontal="left" vertical="center" wrapText="1"/>
    </xf>
    <xf numFmtId="0" fontId="75" fillId="0" borderId="19" xfId="0" applyNumberFormat="1" applyFont="1" applyFill="1" applyBorder="1" applyAlignment="1">
      <alignment horizontal="left" vertical="center" wrapText="1" indent="4"/>
    </xf>
    <xf numFmtId="0" fontId="75" fillId="0" borderId="19" xfId="0" applyNumberFormat="1" applyFont="1" applyFill="1" applyBorder="1" applyAlignment="1">
      <alignment horizontal="left" vertical="center" wrapText="1" indent="2"/>
    </xf>
    <xf numFmtId="0" fontId="75" fillId="0" borderId="19" xfId="0" applyNumberFormat="1" applyFont="1" applyFill="1" applyBorder="1" applyAlignment="1">
      <alignment horizontal="center" vertical="center" wrapText="1"/>
    </xf>
    <xf numFmtId="0" fontId="81" fillId="0" borderId="0" xfId="0" applyFont="1" applyFill="1"/>
    <xf numFmtId="4" fontId="75" fillId="0" borderId="19" xfId="0" applyNumberFormat="1" applyFont="1" applyFill="1" applyBorder="1" applyAlignment="1">
      <alignment horizontal="left" vertical="center" wrapText="1"/>
    </xf>
    <xf numFmtId="0" fontId="75" fillId="0" borderId="19" xfId="0" applyNumberFormat="1" applyFont="1" applyFill="1" applyBorder="1" applyAlignment="1">
      <alignment horizontal="left" vertical="center" wrapText="1"/>
    </xf>
    <xf numFmtId="43" fontId="81" fillId="0" borderId="0" xfId="13" applyFont="1" applyFill="1"/>
    <xf numFmtId="0" fontId="76" fillId="0" borderId="19" xfId="0" applyNumberFormat="1" applyFont="1" applyFill="1" applyBorder="1" applyAlignment="1">
      <alignment horizontal="right" vertical="center" wrapText="1" indent="2"/>
    </xf>
    <xf numFmtId="0" fontId="77" fillId="0" borderId="19" xfId="0" applyFont="1" applyFill="1" applyBorder="1"/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170" fontId="82" fillId="0" borderId="0" xfId="0" applyNumberFormat="1" applyFont="1" applyFill="1" applyBorder="1" applyAlignment="1">
      <alignment horizontal="center"/>
    </xf>
    <xf numFmtId="170" fontId="82" fillId="0" borderId="0" xfId="0" applyNumberFormat="1" applyFont="1" applyFill="1" applyBorder="1" applyAlignment="1">
      <alignment horizontal="right"/>
    </xf>
    <xf numFmtId="4" fontId="0" fillId="0" borderId="0" xfId="0" applyNumberFormat="1" applyProtection="1">
      <protection locked="0"/>
    </xf>
    <xf numFmtId="3" fontId="3" fillId="0" borderId="49" xfId="0" applyNumberFormat="1" applyFont="1" applyBorder="1" applyAlignment="1" applyProtection="1">
      <alignment horizontal="right" vertical="center" wrapText="1"/>
      <protection locked="0"/>
    </xf>
    <xf numFmtId="3" fontId="3" fillId="0" borderId="24" xfId="0" applyNumberFormat="1" applyFont="1" applyBorder="1" applyAlignment="1" applyProtection="1">
      <alignment horizontal="right" vertical="center" wrapText="1"/>
      <protection locked="0"/>
    </xf>
    <xf numFmtId="4" fontId="12" fillId="0" borderId="17" xfId="0" applyNumberFormat="1" applyFont="1" applyBorder="1" applyAlignment="1" applyProtection="1">
      <alignment horizontal="right" vertical="center" wrapText="1"/>
      <protection locked="0"/>
    </xf>
    <xf numFmtId="4" fontId="24" fillId="0" borderId="17" xfId="0" applyNumberFormat="1" applyFont="1" applyBorder="1" applyAlignment="1" applyProtection="1">
      <alignment horizontal="right" vertical="center" wrapText="1"/>
      <protection locked="0"/>
    </xf>
    <xf numFmtId="0" fontId="7" fillId="0" borderId="8" xfId="0" applyFont="1" applyBorder="1" applyAlignment="1" applyProtection="1">
      <alignment horizontal="left"/>
      <protection locked="0"/>
    </xf>
    <xf numFmtId="0" fontId="79" fillId="0" borderId="0" xfId="0" applyFont="1" applyFill="1" applyBorder="1" applyAlignment="1">
      <alignment vertical="top"/>
    </xf>
    <xf numFmtId="9" fontId="66" fillId="0" borderId="22" xfId="6" applyFont="1" applyBorder="1" applyAlignment="1">
      <alignment vertical="center"/>
    </xf>
    <xf numFmtId="0" fontId="66" fillId="0" borderId="56" xfId="0" applyFont="1" applyBorder="1" applyAlignment="1">
      <alignment vertical="center"/>
    </xf>
    <xf numFmtId="0" fontId="66" fillId="0" borderId="22" xfId="0" applyFont="1" applyBorder="1" applyAlignment="1">
      <alignment vertical="center"/>
    </xf>
    <xf numFmtId="0" fontId="66" fillId="0" borderId="22" xfId="0" applyFont="1" applyBorder="1" applyAlignment="1">
      <alignment horizontal="center" vertical="center"/>
    </xf>
    <xf numFmtId="0" fontId="66" fillId="0" borderId="22" xfId="0" applyFont="1" applyBorder="1" applyAlignment="1">
      <alignment vertical="center" wrapText="1"/>
    </xf>
    <xf numFmtId="0" fontId="66" fillId="0" borderId="22" xfId="0" applyFont="1" applyBorder="1" applyAlignment="1">
      <alignment horizontal="justify" vertical="center" wrapText="1"/>
    </xf>
    <xf numFmtId="0" fontId="66" fillId="0" borderId="22" xfId="0" applyFont="1" applyBorder="1" applyAlignment="1">
      <alignment horizontal="left" vertical="center"/>
    </xf>
    <xf numFmtId="9" fontId="66" fillId="0" borderId="17" xfId="6" applyFont="1" applyBorder="1" applyAlignment="1">
      <alignment vertical="center"/>
    </xf>
    <xf numFmtId="0" fontId="66" fillId="0" borderId="55" xfId="0" applyFont="1" applyBorder="1" applyAlignment="1">
      <alignment vertical="center"/>
    </xf>
    <xf numFmtId="0" fontId="66" fillId="0" borderId="17" xfId="0" applyFont="1" applyBorder="1" applyAlignment="1">
      <alignment vertical="center"/>
    </xf>
    <xf numFmtId="0" fontId="66" fillId="0" borderId="17" xfId="0" applyFont="1" applyBorder="1" applyAlignment="1">
      <alignment horizontal="center" vertical="center"/>
    </xf>
    <xf numFmtId="0" fontId="66" fillId="0" borderId="17" xfId="0" applyFont="1" applyBorder="1" applyAlignment="1">
      <alignment horizontal="left" vertical="center" wrapText="1"/>
    </xf>
    <xf numFmtId="0" fontId="66" fillId="0" borderId="17" xfId="0" applyFont="1" applyBorder="1" applyAlignment="1">
      <alignment horizontal="left" vertical="center"/>
    </xf>
    <xf numFmtId="165" fontId="66" fillId="0" borderId="17" xfId="0" applyNumberFormat="1" applyFont="1" applyBorder="1" applyAlignment="1">
      <alignment horizontal="left" vertical="center"/>
    </xf>
    <xf numFmtId="0" fontId="68" fillId="0" borderId="17" xfId="0" applyFont="1" applyBorder="1" applyAlignment="1">
      <alignment horizontal="justify" vertical="center" wrapText="1"/>
    </xf>
    <xf numFmtId="0" fontId="68" fillId="0" borderId="17" xfId="0" applyFont="1" applyBorder="1" applyAlignment="1">
      <alignment horizontal="left" vertical="center"/>
    </xf>
    <xf numFmtId="9" fontId="66" fillId="0" borderId="17" xfId="6" applyFont="1" applyBorder="1" applyAlignment="1">
      <alignment horizontal="right" vertical="center"/>
    </xf>
    <xf numFmtId="0" fontId="66" fillId="0" borderId="55" xfId="0" applyFont="1" applyBorder="1" applyAlignment="1">
      <alignment horizontal="right" vertical="center"/>
    </xf>
    <xf numFmtId="0" fontId="66" fillId="0" borderId="17" xfId="0" applyFont="1" applyBorder="1" applyAlignment="1">
      <alignment horizontal="right" vertical="center"/>
    </xf>
    <xf numFmtId="0" fontId="66" fillId="0" borderId="17" xfId="0" applyFont="1" applyBorder="1" applyAlignment="1">
      <alignment horizontal="right" vertical="center" wrapText="1"/>
    </xf>
    <xf numFmtId="0" fontId="66" fillId="0" borderId="17" xfId="0" applyFont="1" applyBorder="1" applyAlignment="1">
      <alignment horizontal="justify" vertical="center" wrapText="1"/>
    </xf>
    <xf numFmtId="0" fontId="66" fillId="0" borderId="55" xfId="0" applyFont="1" applyBorder="1" applyAlignment="1">
      <alignment horizontal="center" vertical="center"/>
    </xf>
    <xf numFmtId="0" fontId="66" fillId="0" borderId="17" xfId="0" applyFont="1" applyBorder="1" applyAlignment="1">
      <alignment horizontal="center" vertical="center" wrapText="1"/>
    </xf>
    <xf numFmtId="9" fontId="66" fillId="0" borderId="21" xfId="6" applyFont="1" applyBorder="1" applyAlignment="1">
      <alignment vertical="center"/>
    </xf>
    <xf numFmtId="0" fontId="66" fillId="0" borderId="26" xfId="0" applyFont="1" applyBorder="1" applyAlignment="1">
      <alignment horizontal="center" vertical="center"/>
    </xf>
    <xf numFmtId="0" fontId="66" fillId="0" borderId="21" xfId="0" applyFont="1" applyBorder="1" applyAlignment="1">
      <alignment horizontal="center" vertical="center"/>
    </xf>
    <xf numFmtId="0" fontId="66" fillId="0" borderId="21" xfId="0" applyFont="1" applyBorder="1" applyAlignment="1">
      <alignment horizontal="center" vertical="center" wrapText="1"/>
    </xf>
    <xf numFmtId="0" fontId="68" fillId="0" borderId="21" xfId="0" applyFont="1" applyBorder="1" applyAlignment="1">
      <alignment horizontal="justify" vertical="center" wrapText="1"/>
    </xf>
    <xf numFmtId="0" fontId="66" fillId="0" borderId="21" xfId="0" applyFont="1" applyBorder="1" applyAlignment="1">
      <alignment horizontal="left" vertical="center"/>
    </xf>
    <xf numFmtId="0" fontId="68" fillId="0" borderId="21" xfId="0" applyFont="1" applyBorder="1" applyAlignment="1">
      <alignment horizontal="left" vertical="center"/>
    </xf>
    <xf numFmtId="0" fontId="0" fillId="0" borderId="11" xfId="0" applyBorder="1"/>
    <xf numFmtId="0" fontId="0" fillId="0" borderId="11" xfId="0" applyBorder="1" applyAlignment="1"/>
    <xf numFmtId="0" fontId="5" fillId="0" borderId="0" xfId="0" applyFont="1" applyFill="1" applyAlignment="1"/>
    <xf numFmtId="0" fontId="99" fillId="0" borderId="0" xfId="0" applyFont="1" applyFill="1" applyAlignment="1"/>
    <xf numFmtId="0" fontId="42" fillId="0" borderId="9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/>
    </xf>
    <xf numFmtId="0" fontId="5" fillId="0" borderId="8" xfId="0" applyFont="1" applyFill="1" applyBorder="1"/>
    <xf numFmtId="0" fontId="5" fillId="0" borderId="7" xfId="0" applyFont="1" applyFill="1" applyBorder="1" applyAlignment="1"/>
    <xf numFmtId="0" fontId="5" fillId="0" borderId="0" xfId="0" applyFont="1" applyFill="1" applyBorder="1"/>
    <xf numFmtId="0" fontId="42" fillId="0" borderId="6" xfId="0" applyFont="1" applyFill="1" applyBorder="1" applyAlignment="1">
      <alignment horizontal="center" vertical="center" wrapText="1"/>
    </xf>
    <xf numFmtId="172" fontId="5" fillId="0" borderId="0" xfId="13" applyNumberFormat="1" applyFont="1" applyFill="1" applyAlignment="1">
      <alignment horizontal="center" vertical="center"/>
    </xf>
    <xf numFmtId="173" fontId="4" fillId="0" borderId="0" xfId="0" applyNumberFormat="1" applyFont="1" applyFill="1" applyBorder="1" applyAlignment="1">
      <alignment horizontal="justify" vertical="justify" wrapText="1"/>
    </xf>
    <xf numFmtId="0" fontId="5" fillId="0" borderId="5" xfId="0" applyFont="1" applyFill="1" applyBorder="1" applyAlignment="1"/>
    <xf numFmtId="173" fontId="4" fillId="0" borderId="0" xfId="0" applyNumberFormat="1" applyFont="1" applyFill="1" applyBorder="1" applyAlignment="1">
      <alignment horizontal="justify" vertical="center" wrapText="1"/>
    </xf>
    <xf numFmtId="0" fontId="5" fillId="0" borderId="6" xfId="0" applyFont="1" applyFill="1" applyBorder="1"/>
    <xf numFmtId="43" fontId="5" fillId="0" borderId="0" xfId="0" applyNumberFormat="1" applyFont="1" applyFill="1"/>
    <xf numFmtId="43" fontId="5" fillId="0" borderId="0" xfId="13" applyFont="1" applyFill="1"/>
    <xf numFmtId="0" fontId="5" fillId="0" borderId="0" xfId="0" applyFont="1" applyFill="1" applyAlignment="1">
      <alignment horizontal="center" vertical="center"/>
    </xf>
    <xf numFmtId="43" fontId="5" fillId="0" borderId="0" xfId="13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1" fillId="0" borderId="5" xfId="0" applyFont="1" applyFill="1" applyBorder="1" applyAlignment="1">
      <alignment horizontal="center" vertical="center"/>
    </xf>
    <xf numFmtId="0" fontId="41" fillId="0" borderId="6" xfId="0" applyFont="1" applyFill="1" applyBorder="1" applyAlignment="1">
      <alignment horizontal="center" vertical="center"/>
    </xf>
    <xf numFmtId="0" fontId="41" fillId="0" borderId="5" xfId="0" applyFont="1" applyFill="1" applyBorder="1" applyAlignment="1">
      <alignment horizontal="left" vertical="center"/>
    </xf>
    <xf numFmtId="0" fontId="100" fillId="0" borderId="6" xfId="0" applyFont="1" applyFill="1" applyBorder="1" applyAlignment="1">
      <alignment horizontal="left"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left" vertical="center"/>
    </xf>
    <xf numFmtId="0" fontId="40" fillId="0" borderId="0" xfId="0" applyFont="1" applyFill="1" applyBorder="1" applyAlignment="1">
      <alignment horizontal="left"/>
    </xf>
    <xf numFmtId="0" fontId="40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1" fillId="0" borderId="0" xfId="0" applyFont="1" applyFill="1"/>
    <xf numFmtId="0" fontId="1" fillId="0" borderId="0" xfId="0" applyFont="1"/>
    <xf numFmtId="0" fontId="50" fillId="0" borderId="0" xfId="0" applyFont="1" applyFill="1" applyBorder="1" applyAlignment="1">
      <alignment horizontal="left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7" fillId="0" borderId="0" xfId="0" applyFont="1" applyFill="1" applyBorder="1" applyAlignment="1">
      <alignment horizontal="left"/>
    </xf>
    <xf numFmtId="0" fontId="7" fillId="0" borderId="8" xfId="0" applyFont="1" applyFill="1" applyBorder="1" applyAlignment="1" applyProtection="1">
      <alignment horizontal="center" vertical="top"/>
      <protection locked="0"/>
    </xf>
    <xf numFmtId="0" fontId="17" fillId="0" borderId="42" xfId="0" applyFont="1" applyBorder="1" applyAlignment="1" applyProtection="1">
      <alignment horizontal="center" vertical="center"/>
      <protection locked="0"/>
    </xf>
    <xf numFmtId="0" fontId="17" fillId="0" borderId="43" xfId="0" applyFont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top"/>
      <protection locked="0"/>
    </xf>
    <xf numFmtId="0" fontId="11" fillId="0" borderId="0" xfId="0" applyFont="1" applyFill="1" applyBorder="1" applyAlignment="1" applyProtection="1">
      <alignment horizontal="center" vertical="top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0" fontId="12" fillId="0" borderId="8" xfId="0" applyFont="1" applyFill="1" applyBorder="1" applyAlignment="1" applyProtection="1">
      <alignment horizontal="center" vertical="top"/>
      <protection locked="0"/>
    </xf>
    <xf numFmtId="0" fontId="27" fillId="0" borderId="5" xfId="0" applyFont="1" applyFill="1" applyBorder="1" applyAlignment="1" applyProtection="1">
      <alignment horizontal="justify" vertical="top"/>
      <protection locked="0"/>
    </xf>
    <xf numFmtId="0" fontId="27" fillId="0" borderId="0" xfId="0" applyFont="1" applyFill="1" applyBorder="1" applyAlignment="1" applyProtection="1">
      <alignment horizontal="justify" vertical="top"/>
      <protection locked="0"/>
    </xf>
    <xf numFmtId="0" fontId="3" fillId="0" borderId="46" xfId="0" applyFont="1" applyFill="1" applyBorder="1" applyAlignment="1" applyProtection="1">
      <alignment horizontal="center" vertical="center"/>
      <protection locked="0"/>
    </xf>
    <xf numFmtId="0" fontId="3" fillId="0" borderId="45" xfId="0" applyFont="1" applyFill="1" applyBorder="1" applyAlignment="1" applyProtection="1">
      <alignment horizontal="center" vertical="center"/>
      <protection locked="0"/>
    </xf>
    <xf numFmtId="0" fontId="7" fillId="0" borderId="48" xfId="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12" fillId="0" borderId="8" xfId="0" applyFont="1" applyFill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justify" vertical="top" wrapText="1"/>
      <protection locked="0"/>
    </xf>
    <xf numFmtId="0" fontId="8" fillId="0" borderId="8" xfId="0" applyFont="1" applyBorder="1" applyAlignment="1" applyProtection="1">
      <alignment horizontal="justify" vertical="top" wrapText="1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justify" vertical="top" wrapText="1"/>
      <protection locked="0"/>
    </xf>
    <xf numFmtId="0" fontId="7" fillId="0" borderId="0" xfId="0" applyFont="1" applyBorder="1" applyAlignment="1" applyProtection="1">
      <alignment horizontal="justify" vertical="top" wrapText="1"/>
      <protection locked="0"/>
    </xf>
    <xf numFmtId="0" fontId="8" fillId="0" borderId="5" xfId="0" applyFont="1" applyBorder="1" applyAlignment="1" applyProtection="1">
      <alignment horizontal="justify" vertical="top" wrapText="1"/>
      <protection locked="0"/>
    </xf>
    <xf numFmtId="0" fontId="8" fillId="0" borderId="0" xfId="0" applyFont="1" applyBorder="1" applyAlignment="1" applyProtection="1">
      <alignment horizontal="justify" vertical="top" wrapText="1"/>
      <protection locked="0"/>
    </xf>
    <xf numFmtId="0" fontId="7" fillId="0" borderId="5" xfId="0" applyFont="1" applyBorder="1" applyAlignment="1" applyProtection="1">
      <alignment horizontal="left" vertical="top" wrapText="1" indent="5"/>
      <protection locked="0"/>
    </xf>
    <xf numFmtId="0" fontId="7" fillId="0" borderId="0" xfId="0" applyFont="1" applyBorder="1" applyAlignment="1" applyProtection="1">
      <alignment horizontal="left" vertical="top" wrapText="1" indent="5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27" fillId="0" borderId="10" xfId="0" applyFont="1" applyBorder="1" applyAlignment="1" applyProtection="1">
      <alignment horizontal="center" vertical="center"/>
      <protection locked="0"/>
    </xf>
    <xf numFmtId="0" fontId="27" fillId="0" borderId="12" xfId="0" applyFont="1" applyBorder="1" applyAlignment="1" applyProtection="1">
      <alignment horizontal="center" vertical="center"/>
      <protection locked="0"/>
    </xf>
    <xf numFmtId="0" fontId="3" fillId="0" borderId="50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3" fillId="0" borderId="53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3" fillId="0" borderId="48" xfId="0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left" vertical="center" wrapText="1" indent="1"/>
      <protection locked="0"/>
    </xf>
    <xf numFmtId="0" fontId="1" fillId="0" borderId="6" xfId="0" applyFont="1" applyBorder="1" applyAlignment="1" applyProtection="1">
      <alignment horizontal="left" vertical="center" wrapText="1" indent="1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7" fillId="2" borderId="48" xfId="0" applyFont="1" applyFill="1" applyBorder="1" applyAlignment="1" applyProtection="1">
      <alignment horizontal="left" vertical="center"/>
      <protection locked="0"/>
    </xf>
    <xf numFmtId="0" fontId="7" fillId="2" borderId="24" xfId="0" applyFont="1" applyFill="1" applyBorder="1" applyAlignment="1" applyProtection="1">
      <alignment horizontal="left" vertical="center"/>
      <protection locked="0"/>
    </xf>
    <xf numFmtId="0" fontId="49" fillId="0" borderId="1" xfId="0" applyFont="1" applyFill="1" applyBorder="1" applyAlignment="1">
      <alignment horizontal="center" vertical="center"/>
    </xf>
    <xf numFmtId="0" fontId="49" fillId="0" borderId="3" xfId="0" applyFont="1" applyFill="1" applyBorder="1" applyAlignment="1">
      <alignment horizontal="center" vertical="center"/>
    </xf>
    <xf numFmtId="49" fontId="49" fillId="0" borderId="7" xfId="0" applyNumberFormat="1" applyFont="1" applyFill="1" applyBorder="1" applyAlignment="1">
      <alignment horizontal="left" vertical="center" wrapText="1"/>
    </xf>
    <xf numFmtId="49" fontId="49" fillId="0" borderId="9" xfId="0" applyNumberFormat="1" applyFont="1" applyFill="1" applyBorder="1" applyAlignment="1">
      <alignment horizontal="left" vertical="center" wrapText="1"/>
    </xf>
    <xf numFmtId="0" fontId="79" fillId="0" borderId="0" xfId="0" applyFont="1" applyFill="1" applyBorder="1" applyAlignment="1">
      <alignment horizontal="center" vertical="center"/>
    </xf>
    <xf numFmtId="0" fontId="78" fillId="0" borderId="8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24" fillId="4" borderId="0" xfId="0" applyFont="1" applyFill="1" applyAlignment="1">
      <alignment horizontal="left" vertical="justify"/>
    </xf>
    <xf numFmtId="0" fontId="3" fillId="4" borderId="1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49" fontId="3" fillId="4" borderId="7" xfId="0" applyNumberFormat="1" applyFont="1" applyFill="1" applyBorder="1" applyAlignment="1">
      <alignment horizontal="left" vertical="center" wrapText="1"/>
    </xf>
    <xf numFmtId="49" fontId="3" fillId="4" borderId="9" xfId="0" applyNumberFormat="1" applyFont="1" applyFill="1" applyBorder="1" applyAlignment="1">
      <alignment horizontal="left" vertical="center" wrapText="1"/>
    </xf>
    <xf numFmtId="0" fontId="24" fillId="4" borderId="0" xfId="0" applyFont="1" applyFill="1" applyAlignment="1">
      <alignment horizontal="left"/>
    </xf>
    <xf numFmtId="0" fontId="12" fillId="4" borderId="0" xfId="0" applyFont="1" applyFill="1" applyAlignment="1">
      <alignment horizontal="left"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49" fontId="7" fillId="0" borderId="7" xfId="0" applyNumberFormat="1" applyFont="1" applyFill="1" applyBorder="1" applyAlignment="1">
      <alignment horizontal="left" vertical="center" wrapText="1"/>
    </xf>
    <xf numFmtId="49" fontId="7" fillId="0" borderId="9" xfId="0" applyNumberFormat="1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left" vertical="center" wrapText="1"/>
    </xf>
    <xf numFmtId="49" fontId="3" fillId="0" borderId="9" xfId="0" applyNumberFormat="1" applyFont="1" applyFill="1" applyBorder="1" applyAlignment="1">
      <alignment horizontal="left" vertical="center" wrapText="1"/>
    </xf>
    <xf numFmtId="170" fontId="83" fillId="0" borderId="0" xfId="0" applyNumberFormat="1" applyFont="1" applyFill="1" applyBorder="1" applyAlignment="1">
      <alignment horizontal="center"/>
    </xf>
    <xf numFmtId="170" fontId="82" fillId="0" borderId="0" xfId="0" applyNumberFormat="1" applyFont="1" applyFill="1" applyBorder="1" applyAlignment="1">
      <alignment horizontal="center"/>
    </xf>
    <xf numFmtId="0" fontId="41" fillId="2" borderId="32" xfId="0" applyFont="1" applyFill="1" applyBorder="1" applyAlignment="1" applyProtection="1">
      <alignment horizontal="center" vertical="center"/>
      <protection locked="0"/>
    </xf>
    <xf numFmtId="0" fontId="41" fillId="2" borderId="33" xfId="0" applyFont="1" applyFill="1" applyBorder="1" applyAlignment="1" applyProtection="1">
      <alignment horizontal="center" vertical="center"/>
      <protection locked="0"/>
    </xf>
    <xf numFmtId="0" fontId="41" fillId="2" borderId="34" xfId="0" applyFont="1" applyFill="1" applyBorder="1" applyAlignment="1" applyProtection="1">
      <alignment horizontal="center" vertical="center"/>
      <protection locked="0"/>
    </xf>
    <xf numFmtId="0" fontId="41" fillId="2" borderId="35" xfId="0" applyFont="1" applyFill="1" applyBorder="1" applyAlignment="1" applyProtection="1">
      <alignment horizontal="center" vertical="center"/>
      <protection locked="0"/>
    </xf>
    <xf numFmtId="0" fontId="41" fillId="2" borderId="36" xfId="0" applyFont="1" applyFill="1" applyBorder="1" applyAlignment="1" applyProtection="1">
      <alignment horizontal="center" vertical="center"/>
      <protection locked="0"/>
    </xf>
    <xf numFmtId="0" fontId="41" fillId="2" borderId="37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40" fillId="0" borderId="0" xfId="0" applyFont="1" applyAlignment="1" applyProtection="1">
      <alignment horizontal="center"/>
      <protection locked="0"/>
    </xf>
    <xf numFmtId="0" fontId="41" fillId="0" borderId="1" xfId="0" applyFont="1" applyBorder="1" applyAlignment="1" applyProtection="1">
      <alignment horizontal="center" vertical="center"/>
      <protection locked="0"/>
    </xf>
    <xf numFmtId="0" fontId="41" fillId="0" borderId="30" xfId="0" applyFont="1" applyBorder="1" applyAlignment="1" applyProtection="1">
      <alignment horizontal="center" vertical="center"/>
      <protection locked="0"/>
    </xf>
    <xf numFmtId="0" fontId="41" fillId="0" borderId="7" xfId="0" applyFont="1" applyBorder="1" applyAlignment="1" applyProtection="1">
      <alignment horizontal="center" vertical="center"/>
      <protection locked="0"/>
    </xf>
    <xf numFmtId="0" fontId="41" fillId="0" borderId="31" xfId="0" applyFont="1" applyBorder="1" applyAlignment="1" applyProtection="1">
      <alignment horizontal="center" vertical="center"/>
      <protection locked="0"/>
    </xf>
    <xf numFmtId="0" fontId="41" fillId="0" borderId="15" xfId="0" applyFont="1" applyBorder="1" applyAlignment="1" applyProtection="1">
      <alignment horizontal="center" vertical="center"/>
      <protection locked="0"/>
    </xf>
    <xf numFmtId="0" fontId="41" fillId="0" borderId="16" xfId="0" applyFont="1" applyBorder="1" applyAlignment="1" applyProtection="1">
      <alignment horizontal="center" vertical="center"/>
      <protection locked="0"/>
    </xf>
    <xf numFmtId="0" fontId="41" fillId="0" borderId="25" xfId="0" applyFont="1" applyBorder="1" applyAlignment="1" applyProtection="1">
      <alignment horizontal="center" vertical="center"/>
      <protection locked="0"/>
    </xf>
    <xf numFmtId="0" fontId="41" fillId="0" borderId="18" xfId="0" applyFont="1" applyBorder="1" applyAlignment="1" applyProtection="1">
      <alignment horizontal="center" vertical="center"/>
      <protection locked="0"/>
    </xf>
    <xf numFmtId="0" fontId="3" fillId="0" borderId="50" xfId="0" applyFont="1" applyFill="1" applyBorder="1" applyAlignment="1" applyProtection="1">
      <alignment horizontal="center" vertical="center" wrapText="1"/>
      <protection locked="0"/>
    </xf>
    <xf numFmtId="0" fontId="3" fillId="0" borderId="53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7" fillId="4" borderId="0" xfId="0" applyFont="1" applyFill="1" applyBorder="1" applyAlignment="1" applyProtection="1">
      <alignment horizontal="center" vertical="center" wrapText="1"/>
      <protection locked="0"/>
    </xf>
    <xf numFmtId="0" fontId="67" fillId="2" borderId="19" xfId="0" applyFont="1" applyFill="1" applyBorder="1" applyAlignment="1">
      <alignment horizontal="center" vertical="center"/>
    </xf>
    <xf numFmtId="0" fontId="67" fillId="2" borderId="19" xfId="0" applyFont="1" applyFill="1" applyBorder="1" applyAlignment="1">
      <alignment horizontal="center" vertical="center" textRotation="90" wrapText="1"/>
    </xf>
    <xf numFmtId="0" fontId="67" fillId="2" borderId="21" xfId="0" applyFont="1" applyFill="1" applyBorder="1" applyAlignment="1">
      <alignment horizontal="center" vertical="center" textRotation="90" wrapText="1"/>
    </xf>
    <xf numFmtId="0" fontId="67" fillId="2" borderId="19" xfId="0" applyFont="1" applyFill="1" applyBorder="1" applyAlignment="1">
      <alignment horizontal="center" vertical="center" textRotation="90"/>
    </xf>
    <xf numFmtId="0" fontId="68" fillId="0" borderId="22" xfId="0" applyFont="1" applyBorder="1" applyAlignment="1">
      <alignment horizontal="center"/>
    </xf>
    <xf numFmtId="0" fontId="68" fillId="0" borderId="19" xfId="0" applyFont="1" applyBorder="1" applyAlignment="1">
      <alignment horizontal="center"/>
    </xf>
    <xf numFmtId="0" fontId="67" fillId="2" borderId="19" xfId="0" applyFont="1" applyFill="1" applyBorder="1" applyAlignment="1">
      <alignment horizontal="center" vertical="center" wrapText="1"/>
    </xf>
    <xf numFmtId="0" fontId="68" fillId="0" borderId="22" xfId="0" applyFont="1" applyBorder="1" applyAlignment="1">
      <alignment horizontal="center" wrapText="1"/>
    </xf>
    <xf numFmtId="0" fontId="68" fillId="0" borderId="19" xfId="0" applyFont="1" applyBorder="1" applyAlignment="1">
      <alignment horizontal="center" wrapText="1"/>
    </xf>
    <xf numFmtId="0" fontId="11" fillId="0" borderId="0" xfId="0" applyFont="1" applyFill="1" applyAlignment="1">
      <alignment horizontal="center" vertical="center" wrapText="1"/>
    </xf>
    <xf numFmtId="0" fontId="40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 vertical="top"/>
    </xf>
    <xf numFmtId="0" fontId="41" fillId="2" borderId="1" xfId="0" applyFont="1" applyFill="1" applyBorder="1" applyAlignment="1" applyProtection="1">
      <alignment horizontal="center" vertical="center"/>
      <protection locked="0"/>
    </xf>
    <xf numFmtId="0" fontId="41" fillId="2" borderId="30" xfId="0" applyFont="1" applyFill="1" applyBorder="1" applyAlignment="1" applyProtection="1">
      <alignment horizontal="center" vertical="center"/>
      <protection locked="0"/>
    </xf>
    <xf numFmtId="0" fontId="41" fillId="2" borderId="7" xfId="0" applyFont="1" applyFill="1" applyBorder="1" applyAlignment="1" applyProtection="1">
      <alignment horizontal="center" vertical="center"/>
      <protection locked="0"/>
    </xf>
    <xf numFmtId="0" fontId="41" fillId="2" borderId="31" xfId="0" applyFont="1" applyFill="1" applyBorder="1" applyAlignment="1" applyProtection="1">
      <alignment horizontal="center" vertical="center"/>
      <protection locked="0"/>
    </xf>
    <xf numFmtId="0" fontId="41" fillId="2" borderId="15" xfId="0" applyFont="1" applyFill="1" applyBorder="1" applyAlignment="1" applyProtection="1">
      <alignment horizontal="center" vertical="center" wrapText="1"/>
      <protection locked="0"/>
    </xf>
    <xf numFmtId="0" fontId="41" fillId="2" borderId="16" xfId="0" applyFont="1" applyFill="1" applyBorder="1" applyAlignment="1" applyProtection="1">
      <alignment horizontal="center" vertical="center" wrapText="1"/>
      <protection locked="0"/>
    </xf>
    <xf numFmtId="0" fontId="41" fillId="2" borderId="25" xfId="0" applyFont="1" applyFill="1" applyBorder="1" applyAlignment="1" applyProtection="1">
      <alignment horizontal="center" vertical="center"/>
      <protection locked="0"/>
    </xf>
    <xf numFmtId="0" fontId="41" fillId="2" borderId="18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59" fillId="0" borderId="0" xfId="0" applyFont="1" applyAlignment="1" applyProtection="1">
      <alignment horizontal="justify" vertical="distributed" wrapText="1"/>
      <protection locked="0"/>
    </xf>
    <xf numFmtId="0" fontId="41" fillId="2" borderId="3" xfId="0" applyFont="1" applyFill="1" applyBorder="1" applyAlignment="1" applyProtection="1">
      <alignment horizontal="center" vertical="center"/>
      <protection locked="0"/>
    </xf>
    <xf numFmtId="0" fontId="41" fillId="2" borderId="9" xfId="0" applyFont="1" applyFill="1" applyBorder="1" applyAlignment="1" applyProtection="1">
      <alignment horizontal="center" vertical="center"/>
      <protection locked="0"/>
    </xf>
    <xf numFmtId="0" fontId="41" fillId="2" borderId="35" xfId="0" applyFont="1" applyFill="1" applyBorder="1" applyAlignment="1">
      <alignment horizontal="center" vertical="center"/>
    </xf>
    <xf numFmtId="0" fontId="41" fillId="0" borderId="36" xfId="0" applyFont="1" applyFill="1" applyBorder="1" applyAlignment="1">
      <alignment horizontal="center" vertical="center"/>
    </xf>
    <xf numFmtId="0" fontId="41" fillId="2" borderId="36" xfId="0" applyFont="1" applyFill="1" applyBorder="1" applyAlignment="1">
      <alignment horizontal="center" vertical="center"/>
    </xf>
    <xf numFmtId="0" fontId="41" fillId="2" borderId="37" xfId="0" applyFont="1" applyFill="1" applyBorder="1" applyAlignment="1">
      <alignment horizontal="center" vertical="center"/>
    </xf>
    <xf numFmtId="0" fontId="40" fillId="0" borderId="0" xfId="0" applyFont="1" applyAlignment="1">
      <alignment horizontal="center"/>
    </xf>
    <xf numFmtId="0" fontId="43" fillId="0" borderId="38" xfId="0" applyFont="1" applyBorder="1" applyAlignment="1">
      <alignment horizontal="center" vertical="center"/>
    </xf>
    <xf numFmtId="0" fontId="43" fillId="0" borderId="39" xfId="0" applyFont="1" applyBorder="1" applyAlignment="1">
      <alignment horizontal="center" vertical="center"/>
    </xf>
    <xf numFmtId="0" fontId="43" fillId="0" borderId="1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43" fillId="0" borderId="7" xfId="0" applyFont="1" applyBorder="1" applyAlignment="1">
      <alignment horizontal="center" vertical="center"/>
    </xf>
    <xf numFmtId="0" fontId="43" fillId="0" borderId="31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1" fillId="0" borderId="33" xfId="0" applyFont="1" applyFill="1" applyBorder="1" applyAlignment="1" applyProtection="1">
      <alignment horizontal="center" vertical="center"/>
      <protection locked="0"/>
    </xf>
    <xf numFmtId="0" fontId="41" fillId="2" borderId="39" xfId="0" applyFont="1" applyFill="1" applyBorder="1" applyAlignment="1" applyProtection="1">
      <alignment horizontal="center" vertical="center"/>
      <protection locked="0"/>
    </xf>
  </cellXfs>
  <cellStyles count="70">
    <cellStyle name="20% - Accent1 2" xfId="23"/>
    <cellStyle name="20% - Accent2 2" xfId="24"/>
    <cellStyle name="20% - Accent3 2" xfId="25"/>
    <cellStyle name="20% - Accent4 2" xfId="26"/>
    <cellStyle name="20% - Accent5 2" xfId="27"/>
    <cellStyle name="20% - Accent6" xfId="10"/>
    <cellStyle name="20% - Accent6 2" xfId="28"/>
    <cellStyle name="20% - Accent6 3" xfId="29"/>
    <cellStyle name="40% - Accent1 2" xfId="30"/>
    <cellStyle name="40% - Accent2 2" xfId="31"/>
    <cellStyle name="40% - Accent3 2" xfId="32"/>
    <cellStyle name="40% - Accent4 2" xfId="33"/>
    <cellStyle name="40% - Accent5 2" xfId="34"/>
    <cellStyle name="40% - Accent6 2" xfId="35"/>
    <cellStyle name="60% - Accent1 2" xfId="36"/>
    <cellStyle name="60% - Accent2 2" xfId="37"/>
    <cellStyle name="60% - Accent3 2" xfId="38"/>
    <cellStyle name="60% - Accent4 2" xfId="39"/>
    <cellStyle name="60% - Accent5 2" xfId="40"/>
    <cellStyle name="60% - Accent6 2" xfId="41"/>
    <cellStyle name="Accent1 2" xfId="42"/>
    <cellStyle name="Accent2 2" xfId="43"/>
    <cellStyle name="Accent3 2" xfId="44"/>
    <cellStyle name="Accent4 2" xfId="45"/>
    <cellStyle name="Accent5 2" xfId="46"/>
    <cellStyle name="Accent6 2" xfId="47"/>
    <cellStyle name="Bad 2" xfId="48"/>
    <cellStyle name="Calculation 2" xfId="49"/>
    <cellStyle name="Check Cell 2" xfId="50"/>
    <cellStyle name="Euro" xfId="2"/>
    <cellStyle name="Euro 2" xfId="3"/>
    <cellStyle name="Euro 3" xfId="4"/>
    <cellStyle name="Explanatory Text 2" xfId="51"/>
    <cellStyle name="Good 2" xfId="52"/>
    <cellStyle name="Heading 1 2" xfId="53"/>
    <cellStyle name="Heading 2 2" xfId="54"/>
    <cellStyle name="Heading 3 2" xfId="55"/>
    <cellStyle name="Heading 4 2" xfId="56"/>
    <cellStyle name="Hipervínculo" xfId="12" builtinId="8"/>
    <cellStyle name="Hipervínculo 2" xfId="57"/>
    <cellStyle name="Input 2" xfId="58"/>
    <cellStyle name="Linked Cell 2" xfId="59"/>
    <cellStyle name="Millares" xfId="13" builtinId="3"/>
    <cellStyle name="Millares 2" xfId="14"/>
    <cellStyle name="Millares 2 2" xfId="16"/>
    <cellStyle name="Millares 3" xfId="9"/>
    <cellStyle name="Millares 3 2" xfId="17"/>
    <cellStyle name="Millares 4" xfId="18"/>
    <cellStyle name="Moneda" xfId="8" builtinId="4"/>
    <cellStyle name="Moneda 2" xfId="60"/>
    <cellStyle name="Moneda 3" xfId="19"/>
    <cellStyle name="Normal" xfId="0" builtinId="0"/>
    <cellStyle name="Normal 2" xfId="1"/>
    <cellStyle name="Normal 2 2" xfId="15"/>
    <cellStyle name="Normal 3" xfId="7"/>
    <cellStyle name="Normal 3 2" xfId="20"/>
    <cellStyle name="Normal 3 3" xfId="22"/>
    <cellStyle name="Normal 4" xfId="21"/>
    <cellStyle name="Normal 4 8" xfId="11"/>
    <cellStyle name="Notas 2" xfId="61"/>
    <cellStyle name="Note 2" xfId="62"/>
    <cellStyle name="Output 2" xfId="63"/>
    <cellStyle name="Porcentaje" xfId="6" builtinId="5"/>
    <cellStyle name="Porcentual 2" xfId="5"/>
    <cellStyle name="Porcentual 3" xfId="64"/>
    <cellStyle name="Porcentual 4" xfId="65"/>
    <cellStyle name="Saldos" xfId="66"/>
    <cellStyle name="Saldos 2" xfId="67"/>
    <cellStyle name="Title 2" xfId="68"/>
    <cellStyle name="Warning Text 2" xfId="69"/>
  </cellStyles>
  <dxfs count="4">
    <dxf>
      <fill>
        <patternFill patternType="mediumGray">
          <fgColor theme="0" tint="-0.14996795556505021"/>
        </patternFill>
      </fill>
    </dxf>
    <dxf>
      <fill>
        <patternFill patternType="lightGray">
          <fgColor rgb="FFFFFF00"/>
        </patternFill>
      </fill>
    </dxf>
    <dxf>
      <fill>
        <patternFill patternType="mediumGray">
          <fgColor theme="6" tint="-0.24994659260841701"/>
        </patternFill>
      </fill>
    </dxf>
    <dxf>
      <fill>
        <patternFill patternType="gray125">
          <f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3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1.xml"/><Relationship Id="rId35" Type="http://schemas.openxmlformats.org/officeDocument/2006/relationships/styles" Target="styles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1438275" y="77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8</xdr:col>
      <xdr:colOff>87658</xdr:colOff>
      <xdr:row>0</xdr:row>
      <xdr:rowOff>76200</xdr:rowOff>
    </xdr:from>
    <xdr:ext cx="858825" cy="254557"/>
    <xdr:sp macro="" textlink="">
      <xdr:nvSpPr>
        <xdr:cNvPr id="3" name="2 CuadroTexto"/>
        <xdr:cNvSpPr txBox="1"/>
      </xdr:nvSpPr>
      <xdr:spPr>
        <a:xfrm>
          <a:off x="7593358" y="76200"/>
          <a:ext cx="85882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ETCA-I-08</a:t>
          </a:r>
        </a:p>
      </xdr:txBody>
    </xdr:sp>
    <xdr:clientData/>
  </xdr:oneCellAnchor>
  <xdr:oneCellAnchor>
    <xdr:from>
      <xdr:col>8</xdr:col>
      <xdr:colOff>758755</xdr:colOff>
      <xdr:row>3</xdr:row>
      <xdr:rowOff>114300</xdr:rowOff>
    </xdr:from>
    <xdr:ext cx="184731" cy="254557"/>
    <xdr:sp macro="" textlink="">
      <xdr:nvSpPr>
        <xdr:cNvPr id="4" name="3 CuadroTexto"/>
        <xdr:cNvSpPr txBox="1"/>
      </xdr:nvSpPr>
      <xdr:spPr>
        <a:xfrm>
          <a:off x="8264455" y="742950"/>
          <a:ext cx="184731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twoCellAnchor>
    <xdr:from>
      <xdr:col>0</xdr:col>
      <xdr:colOff>1247775</xdr:colOff>
      <xdr:row>19</xdr:row>
      <xdr:rowOff>47625</xdr:rowOff>
    </xdr:from>
    <xdr:to>
      <xdr:col>7</xdr:col>
      <xdr:colOff>752475</xdr:colOff>
      <xdr:row>23</xdr:row>
      <xdr:rowOff>123825</xdr:rowOff>
    </xdr:to>
    <xdr:sp macro="" textlink="">
      <xdr:nvSpPr>
        <xdr:cNvPr id="5" name="4 Rectángulo"/>
        <xdr:cNvSpPr/>
      </xdr:nvSpPr>
      <xdr:spPr>
        <a:xfrm>
          <a:off x="1247775" y="3952875"/>
          <a:ext cx="6143625" cy="9144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1200"/>
            <a:t>PROVISION PARA CONTINGENCIAS DE</a:t>
          </a:r>
          <a:r>
            <a:rPr lang="es-MX" sz="1200" baseline="0"/>
            <a:t> POSIBLES LIQUIDACIONES A PERSONAL</a:t>
          </a:r>
          <a:r>
            <a:rPr lang="es-MX" sz="1200"/>
            <a:t> 2'571,238.63</a:t>
          </a:r>
          <a:r>
            <a:rPr lang="es-MX" sz="1200" baseline="0"/>
            <a:t> </a:t>
          </a:r>
          <a:endParaRPr lang="es-MX" sz="12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131706</xdr:colOff>
      <xdr:row>0</xdr:row>
      <xdr:rowOff>0</xdr:rowOff>
    </xdr:from>
    <xdr:ext cx="898003" cy="254557"/>
    <xdr:sp macro="" textlink="">
      <xdr:nvSpPr>
        <xdr:cNvPr id="2" name="2 CuadroTexto"/>
        <xdr:cNvSpPr txBox="1"/>
      </xdr:nvSpPr>
      <xdr:spPr>
        <a:xfrm>
          <a:off x="6180081" y="0"/>
          <a:ext cx="898003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ETCA-II-12</a:t>
          </a:r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3" name="2 CuadroTexto"/>
        <xdr:cNvSpPr txBox="1"/>
      </xdr:nvSpPr>
      <xdr:spPr>
        <a:xfrm>
          <a:off x="4772025" y="77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2" name="7 CuadroTexto"/>
        <xdr:cNvSpPr txBox="1"/>
      </xdr:nvSpPr>
      <xdr:spPr>
        <a:xfrm>
          <a:off x="86677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607530</xdr:colOff>
      <xdr:row>0</xdr:row>
      <xdr:rowOff>76200</xdr:rowOff>
    </xdr:from>
    <xdr:ext cx="1478446" cy="254557"/>
    <xdr:sp macro="" textlink="">
      <xdr:nvSpPr>
        <xdr:cNvPr id="3" name="11 CuadroTexto"/>
        <xdr:cNvSpPr txBox="1"/>
      </xdr:nvSpPr>
      <xdr:spPr>
        <a:xfrm>
          <a:off x="4074630" y="76200"/>
          <a:ext cx="1478446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ETCA-III-14</a:t>
          </a:r>
        </a:p>
        <a:p>
          <a:pPr algn="r"/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4" name="5 CuadroTexto"/>
        <xdr:cNvSpPr txBox="1"/>
      </xdr:nvSpPr>
      <xdr:spPr>
        <a:xfrm>
          <a:off x="86677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5" name="1 CuadroTexto"/>
        <xdr:cNvSpPr txBox="1"/>
      </xdr:nvSpPr>
      <xdr:spPr>
        <a:xfrm>
          <a:off x="86677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6" name="1 CuadroTexto"/>
        <xdr:cNvSpPr txBox="1"/>
      </xdr:nvSpPr>
      <xdr:spPr>
        <a:xfrm>
          <a:off x="86677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7" name="1 CuadroTexto"/>
        <xdr:cNvSpPr txBox="1"/>
      </xdr:nvSpPr>
      <xdr:spPr>
        <a:xfrm>
          <a:off x="86677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8" name="1 CuadroTexto"/>
        <xdr:cNvSpPr txBox="1"/>
      </xdr:nvSpPr>
      <xdr:spPr>
        <a:xfrm>
          <a:off x="86677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184731" cy="264560"/>
    <xdr:sp macro="" textlink="">
      <xdr:nvSpPr>
        <xdr:cNvPr id="9" name="5 CuadroTexto"/>
        <xdr:cNvSpPr txBox="1"/>
      </xdr:nvSpPr>
      <xdr:spPr>
        <a:xfrm>
          <a:off x="8667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184731" cy="264560"/>
    <xdr:sp macro="" textlink="">
      <xdr:nvSpPr>
        <xdr:cNvPr id="10" name="1 CuadroTexto"/>
        <xdr:cNvSpPr txBox="1"/>
      </xdr:nvSpPr>
      <xdr:spPr>
        <a:xfrm>
          <a:off x="8667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184731" cy="264560"/>
    <xdr:sp macro="" textlink="">
      <xdr:nvSpPr>
        <xdr:cNvPr id="11" name="1 CuadroTexto"/>
        <xdr:cNvSpPr txBox="1"/>
      </xdr:nvSpPr>
      <xdr:spPr>
        <a:xfrm>
          <a:off x="8667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184731" cy="264560"/>
    <xdr:sp macro="" textlink="">
      <xdr:nvSpPr>
        <xdr:cNvPr id="12" name="1 CuadroTexto"/>
        <xdr:cNvSpPr txBox="1"/>
      </xdr:nvSpPr>
      <xdr:spPr>
        <a:xfrm>
          <a:off x="8667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184731" cy="264560"/>
    <xdr:sp macro="" textlink="">
      <xdr:nvSpPr>
        <xdr:cNvPr id="13" name="1 CuadroTexto"/>
        <xdr:cNvSpPr txBox="1"/>
      </xdr:nvSpPr>
      <xdr:spPr>
        <a:xfrm>
          <a:off x="8667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14" name="4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15" name="5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16" name="1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17" name="1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18" name="1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19" name="1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20" name="5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21" name="1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22" name="1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23" name="1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24" name="1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25" name="5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26" name="1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27" name="1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28" name="1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29" name="1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30" name="5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31" name="1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32" name="1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33" name="1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34" name="1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35" name="5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36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37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38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39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40" name="5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41" name="1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42" name="1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43" name="1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44" name="1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45" name="5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46" name="1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47" name="1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48" name="1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49" name="1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50" name="5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51" name="1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52" name="1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53" name="1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54" name="1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55" name="5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56" name="1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57" name="1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58" name="1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59" name="1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60" name="5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61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62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63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64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65" name="5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66" name="1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67" name="1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68" name="1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69" name="1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70" name="5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71" name="1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72" name="1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73" name="1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74" name="1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75" name="5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76" name="1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77" name="1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78" name="1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79" name="1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80" name="5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81" name="1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82" name="1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83" name="1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84" name="1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85" name="5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86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87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88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89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90" name="5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91" name="1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92" name="1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93" name="1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94" name="1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95" name="5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96" name="1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97" name="1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98" name="1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99" name="1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100" name="5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101" name="1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102" name="1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103" name="1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104" name="1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105" name="5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106" name="1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107" name="1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108" name="1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109" name="1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110" name="5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111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112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113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114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115" name="5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116" name="1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117" name="1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118" name="1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119" name="1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120" name="5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121" name="1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122" name="1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123" name="1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124" name="1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125" name="5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126" name="1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127" name="1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128" name="1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129" name="1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130" name="5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131" name="1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132" name="1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133" name="1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134" name="1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135" name="5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136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137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138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139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140" name="5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141" name="1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142" name="1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143" name="1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144" name="1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145" name="5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146" name="1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147" name="1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148" name="1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149" name="1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150" name="5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151" name="1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152" name="1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153" name="1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154" name="1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155" name="5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156" name="1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157" name="1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158" name="1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159" name="1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160" name="5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161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162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163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164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165" name="5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166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167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168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169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170" name="5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171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172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173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174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175" name="5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176" name="1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177" name="1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178" name="1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179" name="1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180" name="5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181" name="1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182" name="1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183" name="1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184" name="1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185" name="5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186" name="1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187" name="1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188" name="1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189" name="1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190" name="5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191" name="1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192" name="1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193" name="1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194" name="1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195" name="5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196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197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198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199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200" name="5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201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202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203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204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205" name="5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206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207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208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209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184731" cy="264560"/>
    <xdr:sp macro="" textlink="">
      <xdr:nvSpPr>
        <xdr:cNvPr id="210" name="5 CuadroTexto"/>
        <xdr:cNvSpPr txBox="1"/>
      </xdr:nvSpPr>
      <xdr:spPr>
        <a:xfrm>
          <a:off x="8667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184731" cy="264560"/>
    <xdr:sp macro="" textlink="">
      <xdr:nvSpPr>
        <xdr:cNvPr id="211" name="1 CuadroTexto"/>
        <xdr:cNvSpPr txBox="1"/>
      </xdr:nvSpPr>
      <xdr:spPr>
        <a:xfrm>
          <a:off x="8667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184731" cy="264560"/>
    <xdr:sp macro="" textlink="">
      <xdr:nvSpPr>
        <xdr:cNvPr id="212" name="1 CuadroTexto"/>
        <xdr:cNvSpPr txBox="1"/>
      </xdr:nvSpPr>
      <xdr:spPr>
        <a:xfrm>
          <a:off x="8667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184731" cy="264560"/>
    <xdr:sp macro="" textlink="">
      <xdr:nvSpPr>
        <xdr:cNvPr id="213" name="1 CuadroTexto"/>
        <xdr:cNvSpPr txBox="1"/>
      </xdr:nvSpPr>
      <xdr:spPr>
        <a:xfrm>
          <a:off x="8667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184731" cy="264560"/>
    <xdr:sp macro="" textlink="">
      <xdr:nvSpPr>
        <xdr:cNvPr id="214" name="1 CuadroTexto"/>
        <xdr:cNvSpPr txBox="1"/>
      </xdr:nvSpPr>
      <xdr:spPr>
        <a:xfrm>
          <a:off x="8667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215" name="4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216" name="5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217" name="1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218" name="1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219" name="1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220" name="1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221" name="5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222" name="1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223" name="1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224" name="1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225" name="1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226" name="5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227" name="1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228" name="1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229" name="1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230" name="1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231" name="5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232" name="1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233" name="1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234" name="1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235" name="1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236" name="5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237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238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239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240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241" name="5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242" name="1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243" name="1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244" name="1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245" name="1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246" name="5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247" name="1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248" name="1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249" name="1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250" name="1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251" name="5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252" name="1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253" name="1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254" name="1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255" name="1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256" name="5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257" name="1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258" name="1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259" name="1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260" name="1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261" name="5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262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263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264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265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266" name="5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267" name="1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268" name="1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269" name="1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270" name="1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271" name="5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272" name="1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273" name="1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274" name="1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275" name="1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276" name="5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277" name="1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278" name="1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279" name="1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280" name="1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281" name="5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282" name="1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283" name="1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284" name="1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285" name="1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286" name="5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287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288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289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290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291" name="5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292" name="1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293" name="1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294" name="1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295" name="1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296" name="5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297" name="1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298" name="1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299" name="1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300" name="1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301" name="5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302" name="1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303" name="1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304" name="1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305" name="1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306" name="5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307" name="1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308" name="1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309" name="1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310" name="1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311" name="5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312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313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314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315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316" name="5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317" name="1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318" name="1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319" name="1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320" name="1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321" name="5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322" name="1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323" name="1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324" name="1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325" name="1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326" name="5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327" name="1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328" name="1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329" name="1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330" name="1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331" name="5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332" name="1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333" name="1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334" name="1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335" name="1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336" name="5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337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338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339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340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341" name="5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342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343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344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345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346" name="5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347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348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349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350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184731" cy="264560"/>
    <xdr:sp macro="" textlink="">
      <xdr:nvSpPr>
        <xdr:cNvPr id="351" name="5 CuadroTexto"/>
        <xdr:cNvSpPr txBox="1"/>
      </xdr:nvSpPr>
      <xdr:spPr>
        <a:xfrm>
          <a:off x="8667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184731" cy="264560"/>
    <xdr:sp macro="" textlink="">
      <xdr:nvSpPr>
        <xdr:cNvPr id="352" name="1 CuadroTexto"/>
        <xdr:cNvSpPr txBox="1"/>
      </xdr:nvSpPr>
      <xdr:spPr>
        <a:xfrm>
          <a:off x="8667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184731" cy="264560"/>
    <xdr:sp macro="" textlink="">
      <xdr:nvSpPr>
        <xdr:cNvPr id="353" name="1 CuadroTexto"/>
        <xdr:cNvSpPr txBox="1"/>
      </xdr:nvSpPr>
      <xdr:spPr>
        <a:xfrm>
          <a:off x="8667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184731" cy="264560"/>
    <xdr:sp macro="" textlink="">
      <xdr:nvSpPr>
        <xdr:cNvPr id="354" name="1 CuadroTexto"/>
        <xdr:cNvSpPr txBox="1"/>
      </xdr:nvSpPr>
      <xdr:spPr>
        <a:xfrm>
          <a:off x="8667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184731" cy="264560"/>
    <xdr:sp macro="" textlink="">
      <xdr:nvSpPr>
        <xdr:cNvPr id="355" name="1 CuadroTexto"/>
        <xdr:cNvSpPr txBox="1"/>
      </xdr:nvSpPr>
      <xdr:spPr>
        <a:xfrm>
          <a:off x="8667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356" name="4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357" name="5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358" name="1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359" name="1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360" name="1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361" name="1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362" name="5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363" name="1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364" name="1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365" name="1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366" name="1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367" name="5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368" name="1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369" name="1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370" name="1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371" name="1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372" name="5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373" name="1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374" name="1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375" name="1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376" name="1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377" name="5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378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379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380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381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382" name="5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383" name="1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384" name="1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385" name="1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386" name="1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387" name="5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388" name="1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389" name="1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390" name="1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391" name="1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392" name="5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393" name="1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394" name="1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395" name="1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396" name="1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397" name="5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398" name="1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399" name="1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400" name="1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401" name="1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402" name="5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403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404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405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406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407" name="5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408" name="1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409" name="1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410" name="1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411" name="1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412" name="5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413" name="1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414" name="1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415" name="1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416" name="1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417" name="5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418" name="1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419" name="1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420" name="1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421" name="1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422" name="5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423" name="1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424" name="1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425" name="1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426" name="1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427" name="5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428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429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430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431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432" name="5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433" name="1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434" name="1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435" name="1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436" name="1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437" name="5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438" name="1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439" name="1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440" name="1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441" name="1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442" name="5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443" name="1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444" name="1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445" name="1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446" name="1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447" name="5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448" name="1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449" name="1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450" name="1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451" name="1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452" name="5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453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454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455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456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457" name="5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458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459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460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461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462" name="5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463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464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465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466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467" name="5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468" name="1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469" name="1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470" name="1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471" name="1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472" name="5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473" name="1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474" name="1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475" name="1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476" name="1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477" name="5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478" name="1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479" name="1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480" name="1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481" name="1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482" name="5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483" name="1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484" name="1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485" name="1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486" name="1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487" name="5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488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489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490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491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492" name="5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493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494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495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496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497" name="5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498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499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500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501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502" name="5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503" name="1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504" name="1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505" name="1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506" name="1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507" name="5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508" name="1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509" name="1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510" name="1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511" name="1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512" name="5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513" name="1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514" name="1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515" name="1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516" name="1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517" name="5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518" name="1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519" name="1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520" name="1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521" name="1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522" name="5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523" name="1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524" name="1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525" name="1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526" name="1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527" name="5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528" name="1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529" name="1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530" name="1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531" name="1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532" name="5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533" name="1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534" name="1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535" name="1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536" name="1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537" name="5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538" name="1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539" name="1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540" name="1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541" name="1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542" name="5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543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544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545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546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547" name="5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548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549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550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551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552" name="5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553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554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555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556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557" name="5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558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559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560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561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562" name="5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563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564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565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566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567" name="5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568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569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570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571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572" name="5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573" name="1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574" name="1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575" name="1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576" name="1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577" name="5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578" name="1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579" name="1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580" name="1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581" name="1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582" name="5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583" name="1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584" name="1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585" name="1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586" name="1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587" name="5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588" name="1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589" name="1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590" name="1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591" name="1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592" name="5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593" name="1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594" name="1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595" name="1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596" name="1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597" name="5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598" name="1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599" name="1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600" name="1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601" name="1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602" name="5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603" name="1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604" name="1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605" name="1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606" name="1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607" name="5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608" name="1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609" name="1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610" name="1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611" name="1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612" name="5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613" name="1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614" name="1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615" name="1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616" name="1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617" name="5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618" name="1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619" name="1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620" name="1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621" name="1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622" name="5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623" name="1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624" name="1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625" name="1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626" name="1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627" name="5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628" name="1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629" name="1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630" name="1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631" name="1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632" name="5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633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634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635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636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637" name="5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638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639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640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641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642" name="5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643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644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645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646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647" name="5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648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649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650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651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652" name="5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653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654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655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656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657" name="5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658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659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660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661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662" name="5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663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664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665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666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667" name="5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668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669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670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671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672" name="5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673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674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675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676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677" name="5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678" name="1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679" name="1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680" name="1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681" name="1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682" name="5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683" name="1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684" name="1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685" name="1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686" name="1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687" name="5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688" name="1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689" name="1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690" name="1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691" name="1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692" name="5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693" name="1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694" name="1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695" name="1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696" name="1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697" name="5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698" name="1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699" name="1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700" name="1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701" name="1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702" name="5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703" name="1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704" name="1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705" name="1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706" name="1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707" name="5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708" name="1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709" name="1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710" name="1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711" name="1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712" name="5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713" name="1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714" name="1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715" name="1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716" name="1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717" name="5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718" name="1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719" name="1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720" name="1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721" name="1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722" name="5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723" name="1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724" name="1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725" name="1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726" name="1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727" name="5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728" name="1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729" name="1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730" name="1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731" name="1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732" name="5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733" name="1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734" name="1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735" name="1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736" name="1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737" name="5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738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739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740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741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742" name="5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743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744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745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746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747" name="5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748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749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750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751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752" name="5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753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754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755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756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757" name="5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758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759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760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761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762" name="5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763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764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765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766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767" name="5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768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769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770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771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772" name="5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773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774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775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776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777" name="5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778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779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780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781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46</xdr:row>
      <xdr:rowOff>0</xdr:rowOff>
    </xdr:from>
    <xdr:ext cx="184731" cy="264560"/>
    <xdr:sp macro="" textlink="">
      <xdr:nvSpPr>
        <xdr:cNvPr id="782" name="781 CuadroTexto"/>
        <xdr:cNvSpPr txBox="1"/>
      </xdr:nvSpPr>
      <xdr:spPr>
        <a:xfrm>
          <a:off x="8667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46</xdr:row>
      <xdr:rowOff>0</xdr:rowOff>
    </xdr:from>
    <xdr:ext cx="184731" cy="264560"/>
    <xdr:sp macro="" textlink="">
      <xdr:nvSpPr>
        <xdr:cNvPr id="783" name="782 CuadroTexto"/>
        <xdr:cNvSpPr txBox="1"/>
      </xdr:nvSpPr>
      <xdr:spPr>
        <a:xfrm>
          <a:off x="8667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46</xdr:row>
      <xdr:rowOff>0</xdr:rowOff>
    </xdr:from>
    <xdr:ext cx="184731" cy="264560"/>
    <xdr:sp macro="" textlink="">
      <xdr:nvSpPr>
        <xdr:cNvPr id="784" name="1 CuadroTexto"/>
        <xdr:cNvSpPr txBox="1"/>
      </xdr:nvSpPr>
      <xdr:spPr>
        <a:xfrm>
          <a:off x="8667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46</xdr:row>
      <xdr:rowOff>0</xdr:rowOff>
    </xdr:from>
    <xdr:ext cx="184731" cy="264560"/>
    <xdr:sp macro="" textlink="">
      <xdr:nvSpPr>
        <xdr:cNvPr id="785" name="1 CuadroTexto"/>
        <xdr:cNvSpPr txBox="1"/>
      </xdr:nvSpPr>
      <xdr:spPr>
        <a:xfrm>
          <a:off x="8667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46</xdr:row>
      <xdr:rowOff>0</xdr:rowOff>
    </xdr:from>
    <xdr:ext cx="184731" cy="264560"/>
    <xdr:sp macro="" textlink="">
      <xdr:nvSpPr>
        <xdr:cNvPr id="786" name="1 CuadroTexto"/>
        <xdr:cNvSpPr txBox="1"/>
      </xdr:nvSpPr>
      <xdr:spPr>
        <a:xfrm>
          <a:off x="8667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46</xdr:row>
      <xdr:rowOff>0</xdr:rowOff>
    </xdr:from>
    <xdr:ext cx="184731" cy="264560"/>
    <xdr:sp macro="" textlink="">
      <xdr:nvSpPr>
        <xdr:cNvPr id="787" name="1 CuadroTexto"/>
        <xdr:cNvSpPr txBox="1"/>
      </xdr:nvSpPr>
      <xdr:spPr>
        <a:xfrm>
          <a:off x="8667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46</xdr:row>
      <xdr:rowOff>0</xdr:rowOff>
    </xdr:from>
    <xdr:ext cx="184731" cy="264560"/>
    <xdr:sp macro="" textlink="">
      <xdr:nvSpPr>
        <xdr:cNvPr id="788" name="1 CuadroTexto"/>
        <xdr:cNvSpPr txBox="1"/>
      </xdr:nvSpPr>
      <xdr:spPr>
        <a:xfrm>
          <a:off x="8667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46</xdr:row>
      <xdr:rowOff>0</xdr:rowOff>
    </xdr:from>
    <xdr:ext cx="184731" cy="264560"/>
    <xdr:sp macro="" textlink="">
      <xdr:nvSpPr>
        <xdr:cNvPr id="789" name="1 CuadroTexto"/>
        <xdr:cNvSpPr txBox="1"/>
      </xdr:nvSpPr>
      <xdr:spPr>
        <a:xfrm>
          <a:off x="8667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46</xdr:row>
      <xdr:rowOff>0</xdr:rowOff>
    </xdr:from>
    <xdr:ext cx="184731" cy="264560"/>
    <xdr:sp macro="" textlink="">
      <xdr:nvSpPr>
        <xdr:cNvPr id="790" name="1 CuadroTexto"/>
        <xdr:cNvSpPr txBox="1"/>
      </xdr:nvSpPr>
      <xdr:spPr>
        <a:xfrm>
          <a:off x="8667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46</xdr:row>
      <xdr:rowOff>0</xdr:rowOff>
    </xdr:from>
    <xdr:ext cx="184731" cy="264560"/>
    <xdr:sp macro="" textlink="">
      <xdr:nvSpPr>
        <xdr:cNvPr id="791" name="1 CuadroTexto"/>
        <xdr:cNvSpPr txBox="1"/>
      </xdr:nvSpPr>
      <xdr:spPr>
        <a:xfrm>
          <a:off x="8667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264560"/>
    <xdr:sp macro="" textlink="">
      <xdr:nvSpPr>
        <xdr:cNvPr id="792" name="791 CuadroTexto"/>
        <xdr:cNvSpPr txBox="1"/>
      </xdr:nvSpPr>
      <xdr:spPr>
        <a:xfrm>
          <a:off x="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264560"/>
    <xdr:sp macro="" textlink="">
      <xdr:nvSpPr>
        <xdr:cNvPr id="793" name="792 CuadroTexto"/>
        <xdr:cNvSpPr txBox="1"/>
      </xdr:nvSpPr>
      <xdr:spPr>
        <a:xfrm>
          <a:off x="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264560"/>
    <xdr:sp macro="" textlink="">
      <xdr:nvSpPr>
        <xdr:cNvPr id="794" name="1 CuadroTexto"/>
        <xdr:cNvSpPr txBox="1"/>
      </xdr:nvSpPr>
      <xdr:spPr>
        <a:xfrm>
          <a:off x="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264560"/>
    <xdr:sp macro="" textlink="">
      <xdr:nvSpPr>
        <xdr:cNvPr id="795" name="1 CuadroTexto"/>
        <xdr:cNvSpPr txBox="1"/>
      </xdr:nvSpPr>
      <xdr:spPr>
        <a:xfrm>
          <a:off x="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264560"/>
    <xdr:sp macro="" textlink="">
      <xdr:nvSpPr>
        <xdr:cNvPr id="796" name="1 CuadroTexto"/>
        <xdr:cNvSpPr txBox="1"/>
      </xdr:nvSpPr>
      <xdr:spPr>
        <a:xfrm>
          <a:off x="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264560"/>
    <xdr:sp macro="" textlink="">
      <xdr:nvSpPr>
        <xdr:cNvPr id="797" name="1 CuadroTexto"/>
        <xdr:cNvSpPr txBox="1"/>
      </xdr:nvSpPr>
      <xdr:spPr>
        <a:xfrm>
          <a:off x="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264560"/>
    <xdr:sp macro="" textlink="">
      <xdr:nvSpPr>
        <xdr:cNvPr id="798" name="1 CuadroTexto"/>
        <xdr:cNvSpPr txBox="1"/>
      </xdr:nvSpPr>
      <xdr:spPr>
        <a:xfrm>
          <a:off x="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264560"/>
    <xdr:sp macro="" textlink="">
      <xdr:nvSpPr>
        <xdr:cNvPr id="799" name="1 CuadroTexto"/>
        <xdr:cNvSpPr txBox="1"/>
      </xdr:nvSpPr>
      <xdr:spPr>
        <a:xfrm>
          <a:off x="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264560"/>
    <xdr:sp macro="" textlink="">
      <xdr:nvSpPr>
        <xdr:cNvPr id="800" name="1 CuadroTexto"/>
        <xdr:cNvSpPr txBox="1"/>
      </xdr:nvSpPr>
      <xdr:spPr>
        <a:xfrm>
          <a:off x="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264560"/>
    <xdr:sp macro="" textlink="">
      <xdr:nvSpPr>
        <xdr:cNvPr id="801" name="1 CuadroTexto"/>
        <xdr:cNvSpPr txBox="1"/>
      </xdr:nvSpPr>
      <xdr:spPr>
        <a:xfrm>
          <a:off x="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264560"/>
    <xdr:sp macro="" textlink="">
      <xdr:nvSpPr>
        <xdr:cNvPr id="802" name="801 CuadroTexto"/>
        <xdr:cNvSpPr txBox="1"/>
      </xdr:nvSpPr>
      <xdr:spPr>
        <a:xfrm>
          <a:off x="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264560"/>
    <xdr:sp macro="" textlink="">
      <xdr:nvSpPr>
        <xdr:cNvPr id="803" name="802 CuadroTexto"/>
        <xdr:cNvSpPr txBox="1"/>
      </xdr:nvSpPr>
      <xdr:spPr>
        <a:xfrm>
          <a:off x="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264560"/>
    <xdr:sp macro="" textlink="">
      <xdr:nvSpPr>
        <xdr:cNvPr id="804" name="1 CuadroTexto"/>
        <xdr:cNvSpPr txBox="1"/>
      </xdr:nvSpPr>
      <xdr:spPr>
        <a:xfrm>
          <a:off x="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264560"/>
    <xdr:sp macro="" textlink="">
      <xdr:nvSpPr>
        <xdr:cNvPr id="805" name="1 CuadroTexto"/>
        <xdr:cNvSpPr txBox="1"/>
      </xdr:nvSpPr>
      <xdr:spPr>
        <a:xfrm>
          <a:off x="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264560"/>
    <xdr:sp macro="" textlink="">
      <xdr:nvSpPr>
        <xdr:cNvPr id="806" name="1 CuadroTexto"/>
        <xdr:cNvSpPr txBox="1"/>
      </xdr:nvSpPr>
      <xdr:spPr>
        <a:xfrm>
          <a:off x="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264560"/>
    <xdr:sp macro="" textlink="">
      <xdr:nvSpPr>
        <xdr:cNvPr id="807" name="1 CuadroTexto"/>
        <xdr:cNvSpPr txBox="1"/>
      </xdr:nvSpPr>
      <xdr:spPr>
        <a:xfrm>
          <a:off x="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264560"/>
    <xdr:sp macro="" textlink="">
      <xdr:nvSpPr>
        <xdr:cNvPr id="808" name="1 CuadroTexto"/>
        <xdr:cNvSpPr txBox="1"/>
      </xdr:nvSpPr>
      <xdr:spPr>
        <a:xfrm>
          <a:off x="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264560"/>
    <xdr:sp macro="" textlink="">
      <xdr:nvSpPr>
        <xdr:cNvPr id="809" name="1 CuadroTexto"/>
        <xdr:cNvSpPr txBox="1"/>
      </xdr:nvSpPr>
      <xdr:spPr>
        <a:xfrm>
          <a:off x="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264560"/>
    <xdr:sp macro="" textlink="">
      <xdr:nvSpPr>
        <xdr:cNvPr id="810" name="1 CuadroTexto"/>
        <xdr:cNvSpPr txBox="1"/>
      </xdr:nvSpPr>
      <xdr:spPr>
        <a:xfrm>
          <a:off x="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264560"/>
    <xdr:sp macro="" textlink="">
      <xdr:nvSpPr>
        <xdr:cNvPr id="811" name="1 CuadroTexto"/>
        <xdr:cNvSpPr txBox="1"/>
      </xdr:nvSpPr>
      <xdr:spPr>
        <a:xfrm>
          <a:off x="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264560"/>
    <xdr:sp macro="" textlink="">
      <xdr:nvSpPr>
        <xdr:cNvPr id="812" name="811 CuadroTexto"/>
        <xdr:cNvSpPr txBox="1"/>
      </xdr:nvSpPr>
      <xdr:spPr>
        <a:xfrm>
          <a:off x="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264560"/>
    <xdr:sp macro="" textlink="">
      <xdr:nvSpPr>
        <xdr:cNvPr id="813" name="812 CuadroTexto"/>
        <xdr:cNvSpPr txBox="1"/>
      </xdr:nvSpPr>
      <xdr:spPr>
        <a:xfrm>
          <a:off x="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264560"/>
    <xdr:sp macro="" textlink="">
      <xdr:nvSpPr>
        <xdr:cNvPr id="814" name="1 CuadroTexto"/>
        <xdr:cNvSpPr txBox="1"/>
      </xdr:nvSpPr>
      <xdr:spPr>
        <a:xfrm>
          <a:off x="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264560"/>
    <xdr:sp macro="" textlink="">
      <xdr:nvSpPr>
        <xdr:cNvPr id="815" name="1 CuadroTexto"/>
        <xdr:cNvSpPr txBox="1"/>
      </xdr:nvSpPr>
      <xdr:spPr>
        <a:xfrm>
          <a:off x="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264560"/>
    <xdr:sp macro="" textlink="">
      <xdr:nvSpPr>
        <xdr:cNvPr id="816" name="1 CuadroTexto"/>
        <xdr:cNvSpPr txBox="1"/>
      </xdr:nvSpPr>
      <xdr:spPr>
        <a:xfrm>
          <a:off x="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264560"/>
    <xdr:sp macro="" textlink="">
      <xdr:nvSpPr>
        <xdr:cNvPr id="817" name="1 CuadroTexto"/>
        <xdr:cNvSpPr txBox="1"/>
      </xdr:nvSpPr>
      <xdr:spPr>
        <a:xfrm>
          <a:off x="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264560"/>
    <xdr:sp macro="" textlink="">
      <xdr:nvSpPr>
        <xdr:cNvPr id="818" name="1 CuadroTexto"/>
        <xdr:cNvSpPr txBox="1"/>
      </xdr:nvSpPr>
      <xdr:spPr>
        <a:xfrm>
          <a:off x="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264560"/>
    <xdr:sp macro="" textlink="">
      <xdr:nvSpPr>
        <xdr:cNvPr id="819" name="1 CuadroTexto"/>
        <xdr:cNvSpPr txBox="1"/>
      </xdr:nvSpPr>
      <xdr:spPr>
        <a:xfrm>
          <a:off x="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264560"/>
    <xdr:sp macro="" textlink="">
      <xdr:nvSpPr>
        <xdr:cNvPr id="820" name="1 CuadroTexto"/>
        <xdr:cNvSpPr txBox="1"/>
      </xdr:nvSpPr>
      <xdr:spPr>
        <a:xfrm>
          <a:off x="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264560"/>
    <xdr:sp macro="" textlink="">
      <xdr:nvSpPr>
        <xdr:cNvPr id="821" name="1 CuadroTexto"/>
        <xdr:cNvSpPr txBox="1"/>
      </xdr:nvSpPr>
      <xdr:spPr>
        <a:xfrm>
          <a:off x="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264560"/>
    <xdr:sp macro="" textlink="">
      <xdr:nvSpPr>
        <xdr:cNvPr id="822" name="821 CuadroTexto"/>
        <xdr:cNvSpPr txBox="1"/>
      </xdr:nvSpPr>
      <xdr:spPr>
        <a:xfrm>
          <a:off x="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264560"/>
    <xdr:sp macro="" textlink="">
      <xdr:nvSpPr>
        <xdr:cNvPr id="823" name="822 CuadroTexto"/>
        <xdr:cNvSpPr txBox="1"/>
      </xdr:nvSpPr>
      <xdr:spPr>
        <a:xfrm>
          <a:off x="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264560"/>
    <xdr:sp macro="" textlink="">
      <xdr:nvSpPr>
        <xdr:cNvPr id="824" name="1 CuadroTexto"/>
        <xdr:cNvSpPr txBox="1"/>
      </xdr:nvSpPr>
      <xdr:spPr>
        <a:xfrm>
          <a:off x="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264560"/>
    <xdr:sp macro="" textlink="">
      <xdr:nvSpPr>
        <xdr:cNvPr id="825" name="1 CuadroTexto"/>
        <xdr:cNvSpPr txBox="1"/>
      </xdr:nvSpPr>
      <xdr:spPr>
        <a:xfrm>
          <a:off x="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264560"/>
    <xdr:sp macro="" textlink="">
      <xdr:nvSpPr>
        <xdr:cNvPr id="826" name="1 CuadroTexto"/>
        <xdr:cNvSpPr txBox="1"/>
      </xdr:nvSpPr>
      <xdr:spPr>
        <a:xfrm>
          <a:off x="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264560"/>
    <xdr:sp macro="" textlink="">
      <xdr:nvSpPr>
        <xdr:cNvPr id="827" name="1 CuadroTexto"/>
        <xdr:cNvSpPr txBox="1"/>
      </xdr:nvSpPr>
      <xdr:spPr>
        <a:xfrm>
          <a:off x="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264560"/>
    <xdr:sp macro="" textlink="">
      <xdr:nvSpPr>
        <xdr:cNvPr id="828" name="1 CuadroTexto"/>
        <xdr:cNvSpPr txBox="1"/>
      </xdr:nvSpPr>
      <xdr:spPr>
        <a:xfrm>
          <a:off x="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264560"/>
    <xdr:sp macro="" textlink="">
      <xdr:nvSpPr>
        <xdr:cNvPr id="829" name="1 CuadroTexto"/>
        <xdr:cNvSpPr txBox="1"/>
      </xdr:nvSpPr>
      <xdr:spPr>
        <a:xfrm>
          <a:off x="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264560"/>
    <xdr:sp macro="" textlink="">
      <xdr:nvSpPr>
        <xdr:cNvPr id="830" name="1 CuadroTexto"/>
        <xdr:cNvSpPr txBox="1"/>
      </xdr:nvSpPr>
      <xdr:spPr>
        <a:xfrm>
          <a:off x="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264560"/>
    <xdr:sp macro="" textlink="">
      <xdr:nvSpPr>
        <xdr:cNvPr id="831" name="1 CuadroTexto"/>
        <xdr:cNvSpPr txBox="1"/>
      </xdr:nvSpPr>
      <xdr:spPr>
        <a:xfrm>
          <a:off x="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264560"/>
    <xdr:sp macro="" textlink="">
      <xdr:nvSpPr>
        <xdr:cNvPr id="832" name="831 CuadroTexto"/>
        <xdr:cNvSpPr txBox="1"/>
      </xdr:nvSpPr>
      <xdr:spPr>
        <a:xfrm>
          <a:off x="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264560"/>
    <xdr:sp macro="" textlink="">
      <xdr:nvSpPr>
        <xdr:cNvPr id="833" name="832 CuadroTexto"/>
        <xdr:cNvSpPr txBox="1"/>
      </xdr:nvSpPr>
      <xdr:spPr>
        <a:xfrm>
          <a:off x="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264560"/>
    <xdr:sp macro="" textlink="">
      <xdr:nvSpPr>
        <xdr:cNvPr id="834" name="1 CuadroTexto"/>
        <xdr:cNvSpPr txBox="1"/>
      </xdr:nvSpPr>
      <xdr:spPr>
        <a:xfrm>
          <a:off x="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264560"/>
    <xdr:sp macro="" textlink="">
      <xdr:nvSpPr>
        <xdr:cNvPr id="835" name="1 CuadroTexto"/>
        <xdr:cNvSpPr txBox="1"/>
      </xdr:nvSpPr>
      <xdr:spPr>
        <a:xfrm>
          <a:off x="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264560"/>
    <xdr:sp macro="" textlink="">
      <xdr:nvSpPr>
        <xdr:cNvPr id="836" name="1 CuadroTexto"/>
        <xdr:cNvSpPr txBox="1"/>
      </xdr:nvSpPr>
      <xdr:spPr>
        <a:xfrm>
          <a:off x="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264560"/>
    <xdr:sp macro="" textlink="">
      <xdr:nvSpPr>
        <xdr:cNvPr id="837" name="1 CuadroTexto"/>
        <xdr:cNvSpPr txBox="1"/>
      </xdr:nvSpPr>
      <xdr:spPr>
        <a:xfrm>
          <a:off x="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264560"/>
    <xdr:sp macro="" textlink="">
      <xdr:nvSpPr>
        <xdr:cNvPr id="838" name="1 CuadroTexto"/>
        <xdr:cNvSpPr txBox="1"/>
      </xdr:nvSpPr>
      <xdr:spPr>
        <a:xfrm>
          <a:off x="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264560"/>
    <xdr:sp macro="" textlink="">
      <xdr:nvSpPr>
        <xdr:cNvPr id="839" name="1 CuadroTexto"/>
        <xdr:cNvSpPr txBox="1"/>
      </xdr:nvSpPr>
      <xdr:spPr>
        <a:xfrm>
          <a:off x="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264560"/>
    <xdr:sp macro="" textlink="">
      <xdr:nvSpPr>
        <xdr:cNvPr id="840" name="1 CuadroTexto"/>
        <xdr:cNvSpPr txBox="1"/>
      </xdr:nvSpPr>
      <xdr:spPr>
        <a:xfrm>
          <a:off x="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264560"/>
    <xdr:sp macro="" textlink="">
      <xdr:nvSpPr>
        <xdr:cNvPr id="841" name="1 CuadroTexto"/>
        <xdr:cNvSpPr txBox="1"/>
      </xdr:nvSpPr>
      <xdr:spPr>
        <a:xfrm>
          <a:off x="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264560"/>
    <xdr:sp macro="" textlink="">
      <xdr:nvSpPr>
        <xdr:cNvPr id="842" name="841 CuadroTexto"/>
        <xdr:cNvSpPr txBox="1"/>
      </xdr:nvSpPr>
      <xdr:spPr>
        <a:xfrm>
          <a:off x="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264560"/>
    <xdr:sp macro="" textlink="">
      <xdr:nvSpPr>
        <xdr:cNvPr id="843" name="842 CuadroTexto"/>
        <xdr:cNvSpPr txBox="1"/>
      </xdr:nvSpPr>
      <xdr:spPr>
        <a:xfrm>
          <a:off x="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264560"/>
    <xdr:sp macro="" textlink="">
      <xdr:nvSpPr>
        <xdr:cNvPr id="844" name="1 CuadroTexto"/>
        <xdr:cNvSpPr txBox="1"/>
      </xdr:nvSpPr>
      <xdr:spPr>
        <a:xfrm>
          <a:off x="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264560"/>
    <xdr:sp macro="" textlink="">
      <xdr:nvSpPr>
        <xdr:cNvPr id="845" name="1 CuadroTexto"/>
        <xdr:cNvSpPr txBox="1"/>
      </xdr:nvSpPr>
      <xdr:spPr>
        <a:xfrm>
          <a:off x="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264560"/>
    <xdr:sp macro="" textlink="">
      <xdr:nvSpPr>
        <xdr:cNvPr id="846" name="1 CuadroTexto"/>
        <xdr:cNvSpPr txBox="1"/>
      </xdr:nvSpPr>
      <xdr:spPr>
        <a:xfrm>
          <a:off x="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264560"/>
    <xdr:sp macro="" textlink="">
      <xdr:nvSpPr>
        <xdr:cNvPr id="847" name="1 CuadroTexto"/>
        <xdr:cNvSpPr txBox="1"/>
      </xdr:nvSpPr>
      <xdr:spPr>
        <a:xfrm>
          <a:off x="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264560"/>
    <xdr:sp macro="" textlink="">
      <xdr:nvSpPr>
        <xdr:cNvPr id="848" name="1 CuadroTexto"/>
        <xdr:cNvSpPr txBox="1"/>
      </xdr:nvSpPr>
      <xdr:spPr>
        <a:xfrm>
          <a:off x="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264560"/>
    <xdr:sp macro="" textlink="">
      <xdr:nvSpPr>
        <xdr:cNvPr id="849" name="1 CuadroTexto"/>
        <xdr:cNvSpPr txBox="1"/>
      </xdr:nvSpPr>
      <xdr:spPr>
        <a:xfrm>
          <a:off x="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264560"/>
    <xdr:sp macro="" textlink="">
      <xdr:nvSpPr>
        <xdr:cNvPr id="850" name="1 CuadroTexto"/>
        <xdr:cNvSpPr txBox="1"/>
      </xdr:nvSpPr>
      <xdr:spPr>
        <a:xfrm>
          <a:off x="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264560"/>
    <xdr:sp macro="" textlink="">
      <xdr:nvSpPr>
        <xdr:cNvPr id="851" name="1 CuadroTexto"/>
        <xdr:cNvSpPr txBox="1"/>
      </xdr:nvSpPr>
      <xdr:spPr>
        <a:xfrm>
          <a:off x="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184731" cy="264560"/>
    <xdr:sp macro="" textlink="">
      <xdr:nvSpPr>
        <xdr:cNvPr id="852" name="5 CuadroTexto"/>
        <xdr:cNvSpPr txBox="1"/>
      </xdr:nvSpPr>
      <xdr:spPr>
        <a:xfrm>
          <a:off x="8667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184731" cy="264560"/>
    <xdr:sp macro="" textlink="">
      <xdr:nvSpPr>
        <xdr:cNvPr id="853" name="1 CuadroTexto"/>
        <xdr:cNvSpPr txBox="1"/>
      </xdr:nvSpPr>
      <xdr:spPr>
        <a:xfrm>
          <a:off x="8667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184731" cy="264560"/>
    <xdr:sp macro="" textlink="">
      <xdr:nvSpPr>
        <xdr:cNvPr id="854" name="1 CuadroTexto"/>
        <xdr:cNvSpPr txBox="1"/>
      </xdr:nvSpPr>
      <xdr:spPr>
        <a:xfrm>
          <a:off x="8667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184731" cy="264560"/>
    <xdr:sp macro="" textlink="">
      <xdr:nvSpPr>
        <xdr:cNvPr id="855" name="1 CuadroTexto"/>
        <xdr:cNvSpPr txBox="1"/>
      </xdr:nvSpPr>
      <xdr:spPr>
        <a:xfrm>
          <a:off x="8667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184731" cy="264560"/>
    <xdr:sp macro="" textlink="">
      <xdr:nvSpPr>
        <xdr:cNvPr id="856" name="1 CuadroTexto"/>
        <xdr:cNvSpPr txBox="1"/>
      </xdr:nvSpPr>
      <xdr:spPr>
        <a:xfrm>
          <a:off x="8667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857" name="4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858" name="5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859" name="1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860" name="1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861" name="1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862" name="1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863" name="5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864" name="1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865" name="1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866" name="1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867" name="1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868" name="5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869" name="1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870" name="1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871" name="1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872" name="1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873" name="5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874" name="1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875" name="1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876" name="1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877" name="1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878" name="5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879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880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881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882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883" name="5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884" name="1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885" name="1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886" name="1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887" name="1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888" name="5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889" name="1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890" name="1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891" name="1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892" name="1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893" name="5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894" name="1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895" name="1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896" name="1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897" name="1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898" name="5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899" name="1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900" name="1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901" name="1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902" name="1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903" name="5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904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905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906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907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908" name="5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909" name="1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910" name="1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911" name="1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912" name="1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913" name="5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914" name="1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915" name="1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916" name="1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917" name="1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918" name="5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919" name="1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920" name="1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921" name="1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922" name="1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923" name="5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924" name="1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925" name="1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926" name="1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927" name="1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928" name="5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929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930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931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932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933" name="5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934" name="1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935" name="1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936" name="1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937" name="1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938" name="5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939" name="1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940" name="1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941" name="1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942" name="1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943" name="5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944" name="1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945" name="1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946" name="1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947" name="1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948" name="5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949" name="1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950" name="1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951" name="1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952" name="1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953" name="5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954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955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956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957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958" name="5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959" name="1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960" name="1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961" name="1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962" name="1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963" name="5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964" name="1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965" name="1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966" name="1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967" name="1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968" name="5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969" name="1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970" name="1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971" name="1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972" name="1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973" name="5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974" name="1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975" name="1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976" name="1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977" name="1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978" name="5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979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980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981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982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983" name="5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984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985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986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987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988" name="5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989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990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991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992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184731" cy="264560"/>
    <xdr:sp macro="" textlink="">
      <xdr:nvSpPr>
        <xdr:cNvPr id="993" name="5 CuadroTexto"/>
        <xdr:cNvSpPr txBox="1"/>
      </xdr:nvSpPr>
      <xdr:spPr>
        <a:xfrm>
          <a:off x="8667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184731" cy="264560"/>
    <xdr:sp macro="" textlink="">
      <xdr:nvSpPr>
        <xdr:cNvPr id="994" name="1 CuadroTexto"/>
        <xdr:cNvSpPr txBox="1"/>
      </xdr:nvSpPr>
      <xdr:spPr>
        <a:xfrm>
          <a:off x="8667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184731" cy="264560"/>
    <xdr:sp macro="" textlink="">
      <xdr:nvSpPr>
        <xdr:cNvPr id="995" name="1 CuadroTexto"/>
        <xdr:cNvSpPr txBox="1"/>
      </xdr:nvSpPr>
      <xdr:spPr>
        <a:xfrm>
          <a:off x="8667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184731" cy="264560"/>
    <xdr:sp macro="" textlink="">
      <xdr:nvSpPr>
        <xdr:cNvPr id="996" name="1 CuadroTexto"/>
        <xdr:cNvSpPr txBox="1"/>
      </xdr:nvSpPr>
      <xdr:spPr>
        <a:xfrm>
          <a:off x="8667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184731" cy="264560"/>
    <xdr:sp macro="" textlink="">
      <xdr:nvSpPr>
        <xdr:cNvPr id="997" name="1 CuadroTexto"/>
        <xdr:cNvSpPr txBox="1"/>
      </xdr:nvSpPr>
      <xdr:spPr>
        <a:xfrm>
          <a:off x="8667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998" name="4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999" name="5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1000" name="1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1001" name="1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1002" name="1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1003" name="1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1004" name="5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1005" name="1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1006" name="1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1007" name="1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1008" name="1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1009" name="5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1010" name="1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1011" name="1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1012" name="1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1013" name="1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1014" name="5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1015" name="1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1016" name="1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1017" name="1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1018" name="1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1019" name="5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1020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1021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1022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1023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1024" name="5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1025" name="1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1026" name="1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1027" name="1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1028" name="1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1029" name="5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1030" name="1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1031" name="1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1032" name="1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1033" name="1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1034" name="5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1035" name="1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1036" name="1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1037" name="1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1038" name="1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1039" name="5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1040" name="1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1041" name="1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1042" name="1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1043" name="1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1044" name="5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1045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1046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1047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1048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1049" name="5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1050" name="1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1051" name="1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1052" name="1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1053" name="1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1054" name="5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1055" name="1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1056" name="1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1057" name="1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1058" name="1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1059" name="5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1060" name="1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1061" name="1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1062" name="1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1063" name="1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1064" name="5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1065" name="1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1066" name="1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1067" name="1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1068" name="1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1069" name="5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1070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1071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1072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1073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1074" name="5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1075" name="1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1076" name="1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1077" name="1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1078" name="1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1079" name="5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1080" name="1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1081" name="1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1082" name="1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1083" name="1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1084" name="5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1085" name="1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1086" name="1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1087" name="1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1088" name="1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1089" name="5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1090" name="1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1091" name="1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1092" name="1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1093" name="1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1094" name="5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1095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1096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1097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1098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1099" name="5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1100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1101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1102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1103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1104" name="5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1105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1106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1107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1108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1109" name="5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1110" name="1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1111" name="1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1112" name="1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1113" name="1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1114" name="5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1115" name="1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1116" name="1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1117" name="1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1118" name="1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1119" name="5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1120" name="1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1121" name="1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1122" name="1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1123" name="1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1124" name="5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1125" name="1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1126" name="1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1127" name="1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1128" name="1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1129" name="5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1130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1131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1132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1133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1134" name="5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1135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1136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1137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1138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1139" name="5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1140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1141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1142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1143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1144" name="5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1145" name="1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1146" name="1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1147" name="1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1148" name="1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1149" name="5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1150" name="1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1151" name="1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1152" name="1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1153" name="1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1154" name="5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1155" name="1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1156" name="1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1157" name="1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1158" name="1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1159" name="5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1160" name="1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1161" name="1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1162" name="1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1163" name="1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1164" name="5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1165" name="1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1166" name="1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1167" name="1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1168" name="1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1169" name="5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1170" name="1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1171" name="1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1172" name="1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1173" name="1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1174" name="5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1175" name="1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1176" name="1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1177" name="1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1178" name="1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1179" name="5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1180" name="1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1181" name="1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1182" name="1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1183" name="1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1184" name="5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1185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1186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1187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1188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1189" name="5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1190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1191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1192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1193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1194" name="5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1195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1196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1197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1198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1199" name="5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1200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1201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1202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1203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1204" name="5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1205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1206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1207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1208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1209" name="5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1210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1211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1212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1213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184731" cy="264560"/>
    <xdr:sp macro="" textlink="">
      <xdr:nvSpPr>
        <xdr:cNvPr id="1214" name="5 CuadroTexto"/>
        <xdr:cNvSpPr txBox="1"/>
      </xdr:nvSpPr>
      <xdr:spPr>
        <a:xfrm>
          <a:off x="8667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184731" cy="264560"/>
    <xdr:sp macro="" textlink="">
      <xdr:nvSpPr>
        <xdr:cNvPr id="1215" name="1 CuadroTexto"/>
        <xdr:cNvSpPr txBox="1"/>
      </xdr:nvSpPr>
      <xdr:spPr>
        <a:xfrm>
          <a:off x="8667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184731" cy="264560"/>
    <xdr:sp macro="" textlink="">
      <xdr:nvSpPr>
        <xdr:cNvPr id="1216" name="1 CuadroTexto"/>
        <xdr:cNvSpPr txBox="1"/>
      </xdr:nvSpPr>
      <xdr:spPr>
        <a:xfrm>
          <a:off x="8667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184731" cy="264560"/>
    <xdr:sp macro="" textlink="">
      <xdr:nvSpPr>
        <xdr:cNvPr id="1217" name="1 CuadroTexto"/>
        <xdr:cNvSpPr txBox="1"/>
      </xdr:nvSpPr>
      <xdr:spPr>
        <a:xfrm>
          <a:off x="8667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184731" cy="264560"/>
    <xdr:sp macro="" textlink="">
      <xdr:nvSpPr>
        <xdr:cNvPr id="1218" name="1 CuadroTexto"/>
        <xdr:cNvSpPr txBox="1"/>
      </xdr:nvSpPr>
      <xdr:spPr>
        <a:xfrm>
          <a:off x="8667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1219" name="4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1220" name="5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1221" name="1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1222" name="1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1223" name="1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1224" name="1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1225" name="5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1226" name="1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1227" name="1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1228" name="1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1229" name="1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1230" name="5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1231" name="1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1232" name="1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1233" name="1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1234" name="1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1235" name="5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1236" name="1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1237" name="1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1238" name="1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1239" name="1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1240" name="5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1241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1242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1243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1244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1245" name="5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1246" name="1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1247" name="1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1248" name="1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1249" name="1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1250" name="5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1251" name="1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1252" name="1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1253" name="1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1254" name="1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1255" name="5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1256" name="1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1257" name="1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1258" name="1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1259" name="1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1260" name="5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1261" name="1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1262" name="1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1263" name="1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1264" name="1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1265" name="5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1266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1267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1268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1269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1270" name="5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1271" name="1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1272" name="1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1273" name="1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1274" name="1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1275" name="5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1276" name="1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1277" name="1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1278" name="1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1279" name="1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1280" name="5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1281" name="1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1282" name="1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1283" name="1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1284" name="1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1285" name="5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1286" name="1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1287" name="1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1288" name="1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1289" name="1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1290" name="5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1291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1292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1293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1294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1295" name="5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1296" name="1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1297" name="1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1298" name="1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1299" name="1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1300" name="5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1301" name="1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1302" name="1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1303" name="1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1304" name="1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1305" name="5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1306" name="1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1307" name="1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1308" name="1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1309" name="1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1310" name="5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1311" name="1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1312" name="1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1313" name="1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1314" name="1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1315" name="5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1316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1317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1318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1319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1320" name="5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1321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1322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1323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1324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1325" name="5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1326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1327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1328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1329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1330" name="5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1331" name="1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1332" name="1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1333" name="1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1334" name="1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1335" name="5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1336" name="1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1337" name="1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1338" name="1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1339" name="1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1340" name="5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1341" name="1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1342" name="1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1343" name="1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1344" name="1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1345" name="5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1346" name="1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1347" name="1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1348" name="1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1349" name="1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1350" name="5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1351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1352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1353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1354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1355" name="5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1356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1357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1358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1359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1360" name="5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1361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1362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1363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1364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1365" name="5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1366" name="1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1367" name="1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1368" name="1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1369" name="1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1370" name="5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1371" name="1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1372" name="1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1373" name="1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1374" name="1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1375" name="5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1376" name="1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1377" name="1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1378" name="1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1379" name="1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1380" name="5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1381" name="1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1382" name="1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1383" name="1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1384" name="1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1385" name="5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1386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1387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1388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1389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1390" name="5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1391" name="1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1392" name="1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1393" name="1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1394" name="1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1395" name="5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1396" name="1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1397" name="1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1398" name="1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1399" name="1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1400" name="5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1401" name="1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1402" name="1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1403" name="1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1404" name="1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1405" name="5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1406" name="1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1407" name="1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1408" name="1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1409" name="1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1410" name="5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1411" name="1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1412" name="1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1413" name="1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1414" name="1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1415" name="5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1416" name="1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1417" name="1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1418" name="1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1419" name="1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1420" name="5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1421" name="1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1422" name="1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1423" name="1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1424" name="1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1425" name="5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1426" name="1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1427" name="1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1428" name="1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1429" name="1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1430" name="5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1431" name="1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1432" name="1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1433" name="1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1434" name="1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1435" name="5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1436" name="1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1437" name="1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1438" name="1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1439" name="1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1440" name="5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1441" name="1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1442" name="1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1443" name="1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1444" name="1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1445" name="5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1446" name="1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1447" name="1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1448" name="1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1449" name="1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1450" name="5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1451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1452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1453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1454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1455" name="5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1456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1457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1458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1459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1460" name="5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1461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1462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1463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1464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1465" name="5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1466" name="1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1467" name="1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1468" name="1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1469" name="1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1470" name="5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1471" name="1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1472" name="1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1473" name="1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1474" name="1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1475" name="5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1476" name="1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1477" name="1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1478" name="1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1479" name="1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1480" name="5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1481" name="1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1482" name="1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1483" name="1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1484" name="1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1485" name="5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1486" name="1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1487" name="1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1488" name="1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1489" name="1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1490" name="5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1491" name="1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1492" name="1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1493" name="1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1494" name="1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1495" name="5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1496" name="1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1497" name="1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1498" name="1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1499" name="1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1500" name="5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1501" name="1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1502" name="1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1503" name="1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1504" name="1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1505" name="5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1506" name="1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1507" name="1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1508" name="1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1509" name="1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1510" name="5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1511" name="1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1512" name="1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1513" name="1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1514" name="1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1515" name="5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1516" name="1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1517" name="1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1518" name="1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1519" name="1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1520" name="5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1521" name="1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1522" name="1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1523" name="1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1524" name="1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1525" name="5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1526" name="1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1527" name="1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1528" name="1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1529" name="1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1530" name="5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1531" name="1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1532" name="1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1533" name="1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1534" name="1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1535" name="5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1536" name="1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1537" name="1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1538" name="1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1539" name="1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1540" name="5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1541" name="1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1542" name="1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1543" name="1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1544" name="1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1545" name="5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1546" name="1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1547" name="1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1548" name="1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1549" name="1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1550" name="5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1551" name="1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1552" name="1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1553" name="1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1554" name="1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1555" name="5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1556" name="1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1557" name="1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1558" name="1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1559" name="1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1560" name="5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1561" name="1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1562" name="1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1563" name="1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1564" name="1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1565" name="5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1566" name="1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1567" name="1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1568" name="1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1569" name="1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1570" name="5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1571" name="1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1572" name="1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1573" name="1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1574" name="1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1575" name="5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1576" name="1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1577" name="1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1578" name="1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1579" name="1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1580" name="5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1581" name="1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1582" name="1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1583" name="1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1584" name="1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1585" name="5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1586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1587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1588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1589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1590" name="5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1591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1592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1593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1594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1595" name="5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1596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1597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1598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1599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1600" name="5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1601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1602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1603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1604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1605" name="5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1606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1607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1608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1609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1610" name="5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1611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1612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1613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1614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184731" cy="264560"/>
    <xdr:sp macro="" textlink="">
      <xdr:nvSpPr>
        <xdr:cNvPr id="1615" name="5 CuadroTexto"/>
        <xdr:cNvSpPr txBox="1"/>
      </xdr:nvSpPr>
      <xdr:spPr>
        <a:xfrm>
          <a:off x="86677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184731" cy="264560"/>
    <xdr:sp macro="" textlink="">
      <xdr:nvSpPr>
        <xdr:cNvPr id="1616" name="1 CuadroTexto"/>
        <xdr:cNvSpPr txBox="1"/>
      </xdr:nvSpPr>
      <xdr:spPr>
        <a:xfrm>
          <a:off x="86677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184731" cy="264560"/>
    <xdr:sp macro="" textlink="">
      <xdr:nvSpPr>
        <xdr:cNvPr id="1617" name="1 CuadroTexto"/>
        <xdr:cNvSpPr txBox="1"/>
      </xdr:nvSpPr>
      <xdr:spPr>
        <a:xfrm>
          <a:off x="86677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184731" cy="264560"/>
    <xdr:sp macro="" textlink="">
      <xdr:nvSpPr>
        <xdr:cNvPr id="1618" name="1 CuadroTexto"/>
        <xdr:cNvSpPr txBox="1"/>
      </xdr:nvSpPr>
      <xdr:spPr>
        <a:xfrm>
          <a:off x="86677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184731" cy="264560"/>
    <xdr:sp macro="" textlink="">
      <xdr:nvSpPr>
        <xdr:cNvPr id="1619" name="1 CuadroTexto"/>
        <xdr:cNvSpPr txBox="1"/>
      </xdr:nvSpPr>
      <xdr:spPr>
        <a:xfrm>
          <a:off x="86677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1620" name="4 CuadroTexto"/>
        <xdr:cNvSpPr txBox="1"/>
      </xdr:nvSpPr>
      <xdr:spPr>
        <a:xfrm>
          <a:off x="52006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84731" cy="264560"/>
    <xdr:sp macro="" textlink="">
      <xdr:nvSpPr>
        <xdr:cNvPr id="1621" name="5 CuadroTexto"/>
        <xdr:cNvSpPr txBox="1"/>
      </xdr:nvSpPr>
      <xdr:spPr>
        <a:xfrm>
          <a:off x="17335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84731" cy="264560"/>
    <xdr:sp macro="" textlink="">
      <xdr:nvSpPr>
        <xdr:cNvPr id="1622" name="1 CuadroTexto"/>
        <xdr:cNvSpPr txBox="1"/>
      </xdr:nvSpPr>
      <xdr:spPr>
        <a:xfrm>
          <a:off x="17335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84731" cy="264560"/>
    <xdr:sp macro="" textlink="">
      <xdr:nvSpPr>
        <xdr:cNvPr id="1623" name="1 CuadroTexto"/>
        <xdr:cNvSpPr txBox="1"/>
      </xdr:nvSpPr>
      <xdr:spPr>
        <a:xfrm>
          <a:off x="17335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84731" cy="264560"/>
    <xdr:sp macro="" textlink="">
      <xdr:nvSpPr>
        <xdr:cNvPr id="1624" name="1 CuadroTexto"/>
        <xdr:cNvSpPr txBox="1"/>
      </xdr:nvSpPr>
      <xdr:spPr>
        <a:xfrm>
          <a:off x="17335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84731" cy="264560"/>
    <xdr:sp macro="" textlink="">
      <xdr:nvSpPr>
        <xdr:cNvPr id="1625" name="1 CuadroTexto"/>
        <xdr:cNvSpPr txBox="1"/>
      </xdr:nvSpPr>
      <xdr:spPr>
        <a:xfrm>
          <a:off x="17335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1626" name="5 CuadroTexto"/>
        <xdr:cNvSpPr txBox="1"/>
      </xdr:nvSpPr>
      <xdr:spPr>
        <a:xfrm>
          <a:off x="260032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1627" name="1 CuadroTexto"/>
        <xdr:cNvSpPr txBox="1"/>
      </xdr:nvSpPr>
      <xdr:spPr>
        <a:xfrm>
          <a:off x="260032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1628" name="1 CuadroTexto"/>
        <xdr:cNvSpPr txBox="1"/>
      </xdr:nvSpPr>
      <xdr:spPr>
        <a:xfrm>
          <a:off x="260032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1629" name="1 CuadroTexto"/>
        <xdr:cNvSpPr txBox="1"/>
      </xdr:nvSpPr>
      <xdr:spPr>
        <a:xfrm>
          <a:off x="260032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1630" name="1 CuadroTexto"/>
        <xdr:cNvSpPr txBox="1"/>
      </xdr:nvSpPr>
      <xdr:spPr>
        <a:xfrm>
          <a:off x="260032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84731" cy="264560"/>
    <xdr:sp macro="" textlink="">
      <xdr:nvSpPr>
        <xdr:cNvPr id="1631" name="5 CuadroTexto"/>
        <xdr:cNvSpPr txBox="1"/>
      </xdr:nvSpPr>
      <xdr:spPr>
        <a:xfrm>
          <a:off x="346710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84731" cy="264560"/>
    <xdr:sp macro="" textlink="">
      <xdr:nvSpPr>
        <xdr:cNvPr id="1632" name="1 CuadroTexto"/>
        <xdr:cNvSpPr txBox="1"/>
      </xdr:nvSpPr>
      <xdr:spPr>
        <a:xfrm>
          <a:off x="346710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84731" cy="264560"/>
    <xdr:sp macro="" textlink="">
      <xdr:nvSpPr>
        <xdr:cNvPr id="1633" name="1 CuadroTexto"/>
        <xdr:cNvSpPr txBox="1"/>
      </xdr:nvSpPr>
      <xdr:spPr>
        <a:xfrm>
          <a:off x="346710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84731" cy="264560"/>
    <xdr:sp macro="" textlink="">
      <xdr:nvSpPr>
        <xdr:cNvPr id="1634" name="1 CuadroTexto"/>
        <xdr:cNvSpPr txBox="1"/>
      </xdr:nvSpPr>
      <xdr:spPr>
        <a:xfrm>
          <a:off x="346710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84731" cy="264560"/>
    <xdr:sp macro="" textlink="">
      <xdr:nvSpPr>
        <xdr:cNvPr id="1635" name="1 CuadroTexto"/>
        <xdr:cNvSpPr txBox="1"/>
      </xdr:nvSpPr>
      <xdr:spPr>
        <a:xfrm>
          <a:off x="346710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1636" name="5 CuadroTexto"/>
        <xdr:cNvSpPr txBox="1"/>
      </xdr:nvSpPr>
      <xdr:spPr>
        <a:xfrm>
          <a:off x="433387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1637" name="1 CuadroTexto"/>
        <xdr:cNvSpPr txBox="1"/>
      </xdr:nvSpPr>
      <xdr:spPr>
        <a:xfrm>
          <a:off x="433387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1638" name="1 CuadroTexto"/>
        <xdr:cNvSpPr txBox="1"/>
      </xdr:nvSpPr>
      <xdr:spPr>
        <a:xfrm>
          <a:off x="433387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1639" name="1 CuadroTexto"/>
        <xdr:cNvSpPr txBox="1"/>
      </xdr:nvSpPr>
      <xdr:spPr>
        <a:xfrm>
          <a:off x="433387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1640" name="1 CuadroTexto"/>
        <xdr:cNvSpPr txBox="1"/>
      </xdr:nvSpPr>
      <xdr:spPr>
        <a:xfrm>
          <a:off x="433387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1641" name="5 CuadroTexto"/>
        <xdr:cNvSpPr txBox="1"/>
      </xdr:nvSpPr>
      <xdr:spPr>
        <a:xfrm>
          <a:off x="52006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1642" name="1 CuadroTexto"/>
        <xdr:cNvSpPr txBox="1"/>
      </xdr:nvSpPr>
      <xdr:spPr>
        <a:xfrm>
          <a:off x="52006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1643" name="1 CuadroTexto"/>
        <xdr:cNvSpPr txBox="1"/>
      </xdr:nvSpPr>
      <xdr:spPr>
        <a:xfrm>
          <a:off x="52006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1644" name="1 CuadroTexto"/>
        <xdr:cNvSpPr txBox="1"/>
      </xdr:nvSpPr>
      <xdr:spPr>
        <a:xfrm>
          <a:off x="52006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1645" name="1 CuadroTexto"/>
        <xdr:cNvSpPr txBox="1"/>
      </xdr:nvSpPr>
      <xdr:spPr>
        <a:xfrm>
          <a:off x="52006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84731" cy="264560"/>
    <xdr:sp macro="" textlink="">
      <xdr:nvSpPr>
        <xdr:cNvPr id="1646" name="5 CuadroTexto"/>
        <xdr:cNvSpPr txBox="1"/>
      </xdr:nvSpPr>
      <xdr:spPr>
        <a:xfrm>
          <a:off x="17335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84731" cy="264560"/>
    <xdr:sp macro="" textlink="">
      <xdr:nvSpPr>
        <xdr:cNvPr id="1647" name="1 CuadroTexto"/>
        <xdr:cNvSpPr txBox="1"/>
      </xdr:nvSpPr>
      <xdr:spPr>
        <a:xfrm>
          <a:off x="17335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84731" cy="264560"/>
    <xdr:sp macro="" textlink="">
      <xdr:nvSpPr>
        <xdr:cNvPr id="1648" name="1 CuadroTexto"/>
        <xdr:cNvSpPr txBox="1"/>
      </xdr:nvSpPr>
      <xdr:spPr>
        <a:xfrm>
          <a:off x="17335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84731" cy="264560"/>
    <xdr:sp macro="" textlink="">
      <xdr:nvSpPr>
        <xdr:cNvPr id="1649" name="1 CuadroTexto"/>
        <xdr:cNvSpPr txBox="1"/>
      </xdr:nvSpPr>
      <xdr:spPr>
        <a:xfrm>
          <a:off x="17335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84731" cy="264560"/>
    <xdr:sp macro="" textlink="">
      <xdr:nvSpPr>
        <xdr:cNvPr id="1650" name="1 CuadroTexto"/>
        <xdr:cNvSpPr txBox="1"/>
      </xdr:nvSpPr>
      <xdr:spPr>
        <a:xfrm>
          <a:off x="17335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1651" name="5 CuadroTexto"/>
        <xdr:cNvSpPr txBox="1"/>
      </xdr:nvSpPr>
      <xdr:spPr>
        <a:xfrm>
          <a:off x="260032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1652" name="1 CuadroTexto"/>
        <xdr:cNvSpPr txBox="1"/>
      </xdr:nvSpPr>
      <xdr:spPr>
        <a:xfrm>
          <a:off x="260032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1653" name="1 CuadroTexto"/>
        <xdr:cNvSpPr txBox="1"/>
      </xdr:nvSpPr>
      <xdr:spPr>
        <a:xfrm>
          <a:off x="260032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1654" name="1 CuadroTexto"/>
        <xdr:cNvSpPr txBox="1"/>
      </xdr:nvSpPr>
      <xdr:spPr>
        <a:xfrm>
          <a:off x="260032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1655" name="1 CuadroTexto"/>
        <xdr:cNvSpPr txBox="1"/>
      </xdr:nvSpPr>
      <xdr:spPr>
        <a:xfrm>
          <a:off x="260032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84731" cy="264560"/>
    <xdr:sp macro="" textlink="">
      <xdr:nvSpPr>
        <xdr:cNvPr id="1656" name="5 CuadroTexto"/>
        <xdr:cNvSpPr txBox="1"/>
      </xdr:nvSpPr>
      <xdr:spPr>
        <a:xfrm>
          <a:off x="346710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84731" cy="264560"/>
    <xdr:sp macro="" textlink="">
      <xdr:nvSpPr>
        <xdr:cNvPr id="1657" name="1 CuadroTexto"/>
        <xdr:cNvSpPr txBox="1"/>
      </xdr:nvSpPr>
      <xdr:spPr>
        <a:xfrm>
          <a:off x="346710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84731" cy="264560"/>
    <xdr:sp macro="" textlink="">
      <xdr:nvSpPr>
        <xdr:cNvPr id="1658" name="1 CuadroTexto"/>
        <xdr:cNvSpPr txBox="1"/>
      </xdr:nvSpPr>
      <xdr:spPr>
        <a:xfrm>
          <a:off x="346710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84731" cy="264560"/>
    <xdr:sp macro="" textlink="">
      <xdr:nvSpPr>
        <xdr:cNvPr id="1659" name="1 CuadroTexto"/>
        <xdr:cNvSpPr txBox="1"/>
      </xdr:nvSpPr>
      <xdr:spPr>
        <a:xfrm>
          <a:off x="346710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84731" cy="264560"/>
    <xdr:sp macro="" textlink="">
      <xdr:nvSpPr>
        <xdr:cNvPr id="1660" name="1 CuadroTexto"/>
        <xdr:cNvSpPr txBox="1"/>
      </xdr:nvSpPr>
      <xdr:spPr>
        <a:xfrm>
          <a:off x="346710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1661" name="5 CuadroTexto"/>
        <xdr:cNvSpPr txBox="1"/>
      </xdr:nvSpPr>
      <xdr:spPr>
        <a:xfrm>
          <a:off x="433387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1662" name="1 CuadroTexto"/>
        <xdr:cNvSpPr txBox="1"/>
      </xdr:nvSpPr>
      <xdr:spPr>
        <a:xfrm>
          <a:off x="433387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1663" name="1 CuadroTexto"/>
        <xdr:cNvSpPr txBox="1"/>
      </xdr:nvSpPr>
      <xdr:spPr>
        <a:xfrm>
          <a:off x="433387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1664" name="1 CuadroTexto"/>
        <xdr:cNvSpPr txBox="1"/>
      </xdr:nvSpPr>
      <xdr:spPr>
        <a:xfrm>
          <a:off x="433387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1665" name="1 CuadroTexto"/>
        <xdr:cNvSpPr txBox="1"/>
      </xdr:nvSpPr>
      <xdr:spPr>
        <a:xfrm>
          <a:off x="433387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1666" name="5 CuadroTexto"/>
        <xdr:cNvSpPr txBox="1"/>
      </xdr:nvSpPr>
      <xdr:spPr>
        <a:xfrm>
          <a:off x="52006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1667" name="1 CuadroTexto"/>
        <xdr:cNvSpPr txBox="1"/>
      </xdr:nvSpPr>
      <xdr:spPr>
        <a:xfrm>
          <a:off x="52006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1668" name="1 CuadroTexto"/>
        <xdr:cNvSpPr txBox="1"/>
      </xdr:nvSpPr>
      <xdr:spPr>
        <a:xfrm>
          <a:off x="52006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1669" name="1 CuadroTexto"/>
        <xdr:cNvSpPr txBox="1"/>
      </xdr:nvSpPr>
      <xdr:spPr>
        <a:xfrm>
          <a:off x="52006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1670" name="1 CuadroTexto"/>
        <xdr:cNvSpPr txBox="1"/>
      </xdr:nvSpPr>
      <xdr:spPr>
        <a:xfrm>
          <a:off x="52006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84731" cy="264560"/>
    <xdr:sp macro="" textlink="">
      <xdr:nvSpPr>
        <xdr:cNvPr id="1671" name="5 CuadroTexto"/>
        <xdr:cNvSpPr txBox="1"/>
      </xdr:nvSpPr>
      <xdr:spPr>
        <a:xfrm>
          <a:off x="17335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84731" cy="264560"/>
    <xdr:sp macro="" textlink="">
      <xdr:nvSpPr>
        <xdr:cNvPr id="1672" name="1 CuadroTexto"/>
        <xdr:cNvSpPr txBox="1"/>
      </xdr:nvSpPr>
      <xdr:spPr>
        <a:xfrm>
          <a:off x="17335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84731" cy="264560"/>
    <xdr:sp macro="" textlink="">
      <xdr:nvSpPr>
        <xdr:cNvPr id="1673" name="1 CuadroTexto"/>
        <xdr:cNvSpPr txBox="1"/>
      </xdr:nvSpPr>
      <xdr:spPr>
        <a:xfrm>
          <a:off x="17335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84731" cy="264560"/>
    <xdr:sp macro="" textlink="">
      <xdr:nvSpPr>
        <xdr:cNvPr id="1674" name="1 CuadroTexto"/>
        <xdr:cNvSpPr txBox="1"/>
      </xdr:nvSpPr>
      <xdr:spPr>
        <a:xfrm>
          <a:off x="17335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84731" cy="264560"/>
    <xdr:sp macro="" textlink="">
      <xdr:nvSpPr>
        <xdr:cNvPr id="1675" name="1 CuadroTexto"/>
        <xdr:cNvSpPr txBox="1"/>
      </xdr:nvSpPr>
      <xdr:spPr>
        <a:xfrm>
          <a:off x="17335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1676" name="5 CuadroTexto"/>
        <xdr:cNvSpPr txBox="1"/>
      </xdr:nvSpPr>
      <xdr:spPr>
        <a:xfrm>
          <a:off x="260032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1677" name="1 CuadroTexto"/>
        <xdr:cNvSpPr txBox="1"/>
      </xdr:nvSpPr>
      <xdr:spPr>
        <a:xfrm>
          <a:off x="260032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1678" name="1 CuadroTexto"/>
        <xdr:cNvSpPr txBox="1"/>
      </xdr:nvSpPr>
      <xdr:spPr>
        <a:xfrm>
          <a:off x="260032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1679" name="1 CuadroTexto"/>
        <xdr:cNvSpPr txBox="1"/>
      </xdr:nvSpPr>
      <xdr:spPr>
        <a:xfrm>
          <a:off x="260032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1680" name="1 CuadroTexto"/>
        <xdr:cNvSpPr txBox="1"/>
      </xdr:nvSpPr>
      <xdr:spPr>
        <a:xfrm>
          <a:off x="260032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84731" cy="264560"/>
    <xdr:sp macro="" textlink="">
      <xdr:nvSpPr>
        <xdr:cNvPr id="1681" name="5 CuadroTexto"/>
        <xdr:cNvSpPr txBox="1"/>
      </xdr:nvSpPr>
      <xdr:spPr>
        <a:xfrm>
          <a:off x="346710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84731" cy="264560"/>
    <xdr:sp macro="" textlink="">
      <xdr:nvSpPr>
        <xdr:cNvPr id="1682" name="1 CuadroTexto"/>
        <xdr:cNvSpPr txBox="1"/>
      </xdr:nvSpPr>
      <xdr:spPr>
        <a:xfrm>
          <a:off x="346710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84731" cy="264560"/>
    <xdr:sp macro="" textlink="">
      <xdr:nvSpPr>
        <xdr:cNvPr id="1683" name="1 CuadroTexto"/>
        <xdr:cNvSpPr txBox="1"/>
      </xdr:nvSpPr>
      <xdr:spPr>
        <a:xfrm>
          <a:off x="346710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84731" cy="264560"/>
    <xdr:sp macro="" textlink="">
      <xdr:nvSpPr>
        <xdr:cNvPr id="1684" name="1 CuadroTexto"/>
        <xdr:cNvSpPr txBox="1"/>
      </xdr:nvSpPr>
      <xdr:spPr>
        <a:xfrm>
          <a:off x="346710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84731" cy="264560"/>
    <xdr:sp macro="" textlink="">
      <xdr:nvSpPr>
        <xdr:cNvPr id="1685" name="1 CuadroTexto"/>
        <xdr:cNvSpPr txBox="1"/>
      </xdr:nvSpPr>
      <xdr:spPr>
        <a:xfrm>
          <a:off x="346710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1686" name="5 CuadroTexto"/>
        <xdr:cNvSpPr txBox="1"/>
      </xdr:nvSpPr>
      <xdr:spPr>
        <a:xfrm>
          <a:off x="433387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1687" name="1 CuadroTexto"/>
        <xdr:cNvSpPr txBox="1"/>
      </xdr:nvSpPr>
      <xdr:spPr>
        <a:xfrm>
          <a:off x="433387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1688" name="1 CuadroTexto"/>
        <xdr:cNvSpPr txBox="1"/>
      </xdr:nvSpPr>
      <xdr:spPr>
        <a:xfrm>
          <a:off x="433387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1689" name="1 CuadroTexto"/>
        <xdr:cNvSpPr txBox="1"/>
      </xdr:nvSpPr>
      <xdr:spPr>
        <a:xfrm>
          <a:off x="433387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1690" name="1 CuadroTexto"/>
        <xdr:cNvSpPr txBox="1"/>
      </xdr:nvSpPr>
      <xdr:spPr>
        <a:xfrm>
          <a:off x="433387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1691" name="5 CuadroTexto"/>
        <xdr:cNvSpPr txBox="1"/>
      </xdr:nvSpPr>
      <xdr:spPr>
        <a:xfrm>
          <a:off x="52006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1692" name="1 CuadroTexto"/>
        <xdr:cNvSpPr txBox="1"/>
      </xdr:nvSpPr>
      <xdr:spPr>
        <a:xfrm>
          <a:off x="52006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1693" name="1 CuadroTexto"/>
        <xdr:cNvSpPr txBox="1"/>
      </xdr:nvSpPr>
      <xdr:spPr>
        <a:xfrm>
          <a:off x="52006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1694" name="1 CuadroTexto"/>
        <xdr:cNvSpPr txBox="1"/>
      </xdr:nvSpPr>
      <xdr:spPr>
        <a:xfrm>
          <a:off x="52006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1695" name="1 CuadroTexto"/>
        <xdr:cNvSpPr txBox="1"/>
      </xdr:nvSpPr>
      <xdr:spPr>
        <a:xfrm>
          <a:off x="52006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84731" cy="264560"/>
    <xdr:sp macro="" textlink="">
      <xdr:nvSpPr>
        <xdr:cNvPr id="1696" name="5 CuadroTexto"/>
        <xdr:cNvSpPr txBox="1"/>
      </xdr:nvSpPr>
      <xdr:spPr>
        <a:xfrm>
          <a:off x="17335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84731" cy="264560"/>
    <xdr:sp macro="" textlink="">
      <xdr:nvSpPr>
        <xdr:cNvPr id="1697" name="1 CuadroTexto"/>
        <xdr:cNvSpPr txBox="1"/>
      </xdr:nvSpPr>
      <xdr:spPr>
        <a:xfrm>
          <a:off x="17335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84731" cy="264560"/>
    <xdr:sp macro="" textlink="">
      <xdr:nvSpPr>
        <xdr:cNvPr id="1698" name="1 CuadroTexto"/>
        <xdr:cNvSpPr txBox="1"/>
      </xdr:nvSpPr>
      <xdr:spPr>
        <a:xfrm>
          <a:off x="17335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84731" cy="264560"/>
    <xdr:sp macro="" textlink="">
      <xdr:nvSpPr>
        <xdr:cNvPr id="1699" name="1 CuadroTexto"/>
        <xdr:cNvSpPr txBox="1"/>
      </xdr:nvSpPr>
      <xdr:spPr>
        <a:xfrm>
          <a:off x="17335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84731" cy="264560"/>
    <xdr:sp macro="" textlink="">
      <xdr:nvSpPr>
        <xdr:cNvPr id="1700" name="1 CuadroTexto"/>
        <xdr:cNvSpPr txBox="1"/>
      </xdr:nvSpPr>
      <xdr:spPr>
        <a:xfrm>
          <a:off x="17335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1701" name="5 CuadroTexto"/>
        <xdr:cNvSpPr txBox="1"/>
      </xdr:nvSpPr>
      <xdr:spPr>
        <a:xfrm>
          <a:off x="260032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1702" name="1 CuadroTexto"/>
        <xdr:cNvSpPr txBox="1"/>
      </xdr:nvSpPr>
      <xdr:spPr>
        <a:xfrm>
          <a:off x="260032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1703" name="1 CuadroTexto"/>
        <xdr:cNvSpPr txBox="1"/>
      </xdr:nvSpPr>
      <xdr:spPr>
        <a:xfrm>
          <a:off x="260032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1704" name="1 CuadroTexto"/>
        <xdr:cNvSpPr txBox="1"/>
      </xdr:nvSpPr>
      <xdr:spPr>
        <a:xfrm>
          <a:off x="260032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1705" name="1 CuadroTexto"/>
        <xdr:cNvSpPr txBox="1"/>
      </xdr:nvSpPr>
      <xdr:spPr>
        <a:xfrm>
          <a:off x="260032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84731" cy="264560"/>
    <xdr:sp macro="" textlink="">
      <xdr:nvSpPr>
        <xdr:cNvPr id="1706" name="5 CuadroTexto"/>
        <xdr:cNvSpPr txBox="1"/>
      </xdr:nvSpPr>
      <xdr:spPr>
        <a:xfrm>
          <a:off x="346710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84731" cy="264560"/>
    <xdr:sp macro="" textlink="">
      <xdr:nvSpPr>
        <xdr:cNvPr id="1707" name="1 CuadroTexto"/>
        <xdr:cNvSpPr txBox="1"/>
      </xdr:nvSpPr>
      <xdr:spPr>
        <a:xfrm>
          <a:off x="346710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84731" cy="264560"/>
    <xdr:sp macro="" textlink="">
      <xdr:nvSpPr>
        <xdr:cNvPr id="1708" name="1 CuadroTexto"/>
        <xdr:cNvSpPr txBox="1"/>
      </xdr:nvSpPr>
      <xdr:spPr>
        <a:xfrm>
          <a:off x="346710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84731" cy="264560"/>
    <xdr:sp macro="" textlink="">
      <xdr:nvSpPr>
        <xdr:cNvPr id="1709" name="1 CuadroTexto"/>
        <xdr:cNvSpPr txBox="1"/>
      </xdr:nvSpPr>
      <xdr:spPr>
        <a:xfrm>
          <a:off x="346710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84731" cy="264560"/>
    <xdr:sp macro="" textlink="">
      <xdr:nvSpPr>
        <xdr:cNvPr id="1710" name="1 CuadroTexto"/>
        <xdr:cNvSpPr txBox="1"/>
      </xdr:nvSpPr>
      <xdr:spPr>
        <a:xfrm>
          <a:off x="346710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1711" name="5 CuadroTexto"/>
        <xdr:cNvSpPr txBox="1"/>
      </xdr:nvSpPr>
      <xdr:spPr>
        <a:xfrm>
          <a:off x="433387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1712" name="1 CuadroTexto"/>
        <xdr:cNvSpPr txBox="1"/>
      </xdr:nvSpPr>
      <xdr:spPr>
        <a:xfrm>
          <a:off x="433387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1713" name="1 CuadroTexto"/>
        <xdr:cNvSpPr txBox="1"/>
      </xdr:nvSpPr>
      <xdr:spPr>
        <a:xfrm>
          <a:off x="433387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1714" name="1 CuadroTexto"/>
        <xdr:cNvSpPr txBox="1"/>
      </xdr:nvSpPr>
      <xdr:spPr>
        <a:xfrm>
          <a:off x="433387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1715" name="1 CuadroTexto"/>
        <xdr:cNvSpPr txBox="1"/>
      </xdr:nvSpPr>
      <xdr:spPr>
        <a:xfrm>
          <a:off x="433387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1716" name="5 CuadroTexto"/>
        <xdr:cNvSpPr txBox="1"/>
      </xdr:nvSpPr>
      <xdr:spPr>
        <a:xfrm>
          <a:off x="52006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1717" name="1 CuadroTexto"/>
        <xdr:cNvSpPr txBox="1"/>
      </xdr:nvSpPr>
      <xdr:spPr>
        <a:xfrm>
          <a:off x="52006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1718" name="1 CuadroTexto"/>
        <xdr:cNvSpPr txBox="1"/>
      </xdr:nvSpPr>
      <xdr:spPr>
        <a:xfrm>
          <a:off x="52006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1719" name="1 CuadroTexto"/>
        <xdr:cNvSpPr txBox="1"/>
      </xdr:nvSpPr>
      <xdr:spPr>
        <a:xfrm>
          <a:off x="52006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1720" name="1 CuadroTexto"/>
        <xdr:cNvSpPr txBox="1"/>
      </xdr:nvSpPr>
      <xdr:spPr>
        <a:xfrm>
          <a:off x="52006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84731" cy="264560"/>
    <xdr:sp macro="" textlink="">
      <xdr:nvSpPr>
        <xdr:cNvPr id="1721" name="5 CuadroTexto"/>
        <xdr:cNvSpPr txBox="1"/>
      </xdr:nvSpPr>
      <xdr:spPr>
        <a:xfrm>
          <a:off x="17335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84731" cy="264560"/>
    <xdr:sp macro="" textlink="">
      <xdr:nvSpPr>
        <xdr:cNvPr id="1722" name="1 CuadroTexto"/>
        <xdr:cNvSpPr txBox="1"/>
      </xdr:nvSpPr>
      <xdr:spPr>
        <a:xfrm>
          <a:off x="17335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84731" cy="264560"/>
    <xdr:sp macro="" textlink="">
      <xdr:nvSpPr>
        <xdr:cNvPr id="1723" name="1 CuadroTexto"/>
        <xdr:cNvSpPr txBox="1"/>
      </xdr:nvSpPr>
      <xdr:spPr>
        <a:xfrm>
          <a:off x="17335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84731" cy="264560"/>
    <xdr:sp macro="" textlink="">
      <xdr:nvSpPr>
        <xdr:cNvPr id="1724" name="1 CuadroTexto"/>
        <xdr:cNvSpPr txBox="1"/>
      </xdr:nvSpPr>
      <xdr:spPr>
        <a:xfrm>
          <a:off x="17335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84731" cy="264560"/>
    <xdr:sp macro="" textlink="">
      <xdr:nvSpPr>
        <xdr:cNvPr id="1725" name="1 CuadroTexto"/>
        <xdr:cNvSpPr txBox="1"/>
      </xdr:nvSpPr>
      <xdr:spPr>
        <a:xfrm>
          <a:off x="17335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1726" name="5 CuadroTexto"/>
        <xdr:cNvSpPr txBox="1"/>
      </xdr:nvSpPr>
      <xdr:spPr>
        <a:xfrm>
          <a:off x="260032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1727" name="1 CuadroTexto"/>
        <xdr:cNvSpPr txBox="1"/>
      </xdr:nvSpPr>
      <xdr:spPr>
        <a:xfrm>
          <a:off x="260032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1728" name="1 CuadroTexto"/>
        <xdr:cNvSpPr txBox="1"/>
      </xdr:nvSpPr>
      <xdr:spPr>
        <a:xfrm>
          <a:off x="260032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1729" name="1 CuadroTexto"/>
        <xdr:cNvSpPr txBox="1"/>
      </xdr:nvSpPr>
      <xdr:spPr>
        <a:xfrm>
          <a:off x="260032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1730" name="1 CuadroTexto"/>
        <xdr:cNvSpPr txBox="1"/>
      </xdr:nvSpPr>
      <xdr:spPr>
        <a:xfrm>
          <a:off x="260032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84731" cy="264560"/>
    <xdr:sp macro="" textlink="">
      <xdr:nvSpPr>
        <xdr:cNvPr id="1731" name="5 CuadroTexto"/>
        <xdr:cNvSpPr txBox="1"/>
      </xdr:nvSpPr>
      <xdr:spPr>
        <a:xfrm>
          <a:off x="346710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84731" cy="264560"/>
    <xdr:sp macro="" textlink="">
      <xdr:nvSpPr>
        <xdr:cNvPr id="1732" name="1 CuadroTexto"/>
        <xdr:cNvSpPr txBox="1"/>
      </xdr:nvSpPr>
      <xdr:spPr>
        <a:xfrm>
          <a:off x="346710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84731" cy="264560"/>
    <xdr:sp macro="" textlink="">
      <xdr:nvSpPr>
        <xdr:cNvPr id="1733" name="1 CuadroTexto"/>
        <xdr:cNvSpPr txBox="1"/>
      </xdr:nvSpPr>
      <xdr:spPr>
        <a:xfrm>
          <a:off x="346710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84731" cy="264560"/>
    <xdr:sp macro="" textlink="">
      <xdr:nvSpPr>
        <xdr:cNvPr id="1734" name="1 CuadroTexto"/>
        <xdr:cNvSpPr txBox="1"/>
      </xdr:nvSpPr>
      <xdr:spPr>
        <a:xfrm>
          <a:off x="346710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84731" cy="264560"/>
    <xdr:sp macro="" textlink="">
      <xdr:nvSpPr>
        <xdr:cNvPr id="1735" name="1 CuadroTexto"/>
        <xdr:cNvSpPr txBox="1"/>
      </xdr:nvSpPr>
      <xdr:spPr>
        <a:xfrm>
          <a:off x="346710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1736" name="5 CuadroTexto"/>
        <xdr:cNvSpPr txBox="1"/>
      </xdr:nvSpPr>
      <xdr:spPr>
        <a:xfrm>
          <a:off x="433387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1737" name="1 CuadroTexto"/>
        <xdr:cNvSpPr txBox="1"/>
      </xdr:nvSpPr>
      <xdr:spPr>
        <a:xfrm>
          <a:off x="433387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1738" name="1 CuadroTexto"/>
        <xdr:cNvSpPr txBox="1"/>
      </xdr:nvSpPr>
      <xdr:spPr>
        <a:xfrm>
          <a:off x="433387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1739" name="1 CuadroTexto"/>
        <xdr:cNvSpPr txBox="1"/>
      </xdr:nvSpPr>
      <xdr:spPr>
        <a:xfrm>
          <a:off x="433387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1740" name="1 CuadroTexto"/>
        <xdr:cNvSpPr txBox="1"/>
      </xdr:nvSpPr>
      <xdr:spPr>
        <a:xfrm>
          <a:off x="433387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1741" name="5 CuadroTexto"/>
        <xdr:cNvSpPr txBox="1"/>
      </xdr:nvSpPr>
      <xdr:spPr>
        <a:xfrm>
          <a:off x="52006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1742" name="1 CuadroTexto"/>
        <xdr:cNvSpPr txBox="1"/>
      </xdr:nvSpPr>
      <xdr:spPr>
        <a:xfrm>
          <a:off x="52006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1743" name="1 CuadroTexto"/>
        <xdr:cNvSpPr txBox="1"/>
      </xdr:nvSpPr>
      <xdr:spPr>
        <a:xfrm>
          <a:off x="52006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1744" name="1 CuadroTexto"/>
        <xdr:cNvSpPr txBox="1"/>
      </xdr:nvSpPr>
      <xdr:spPr>
        <a:xfrm>
          <a:off x="52006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1745" name="1 CuadroTexto"/>
        <xdr:cNvSpPr txBox="1"/>
      </xdr:nvSpPr>
      <xdr:spPr>
        <a:xfrm>
          <a:off x="52006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1746" name="5 CuadroTexto"/>
        <xdr:cNvSpPr txBox="1"/>
      </xdr:nvSpPr>
      <xdr:spPr>
        <a:xfrm>
          <a:off x="52006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1747" name="1 CuadroTexto"/>
        <xdr:cNvSpPr txBox="1"/>
      </xdr:nvSpPr>
      <xdr:spPr>
        <a:xfrm>
          <a:off x="52006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1748" name="1 CuadroTexto"/>
        <xdr:cNvSpPr txBox="1"/>
      </xdr:nvSpPr>
      <xdr:spPr>
        <a:xfrm>
          <a:off x="52006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1749" name="1 CuadroTexto"/>
        <xdr:cNvSpPr txBox="1"/>
      </xdr:nvSpPr>
      <xdr:spPr>
        <a:xfrm>
          <a:off x="52006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1750" name="1 CuadroTexto"/>
        <xdr:cNvSpPr txBox="1"/>
      </xdr:nvSpPr>
      <xdr:spPr>
        <a:xfrm>
          <a:off x="52006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1751" name="5 CuadroTexto"/>
        <xdr:cNvSpPr txBox="1"/>
      </xdr:nvSpPr>
      <xdr:spPr>
        <a:xfrm>
          <a:off x="52006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1752" name="1 CuadroTexto"/>
        <xdr:cNvSpPr txBox="1"/>
      </xdr:nvSpPr>
      <xdr:spPr>
        <a:xfrm>
          <a:off x="52006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1753" name="1 CuadroTexto"/>
        <xdr:cNvSpPr txBox="1"/>
      </xdr:nvSpPr>
      <xdr:spPr>
        <a:xfrm>
          <a:off x="52006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1754" name="1 CuadroTexto"/>
        <xdr:cNvSpPr txBox="1"/>
      </xdr:nvSpPr>
      <xdr:spPr>
        <a:xfrm>
          <a:off x="52006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1755" name="1 CuadroTexto"/>
        <xdr:cNvSpPr txBox="1"/>
      </xdr:nvSpPr>
      <xdr:spPr>
        <a:xfrm>
          <a:off x="52006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184731" cy="264560"/>
    <xdr:sp macro="" textlink="">
      <xdr:nvSpPr>
        <xdr:cNvPr id="1756" name="5 CuadroTexto"/>
        <xdr:cNvSpPr txBox="1"/>
      </xdr:nvSpPr>
      <xdr:spPr>
        <a:xfrm>
          <a:off x="86677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184731" cy="264560"/>
    <xdr:sp macro="" textlink="">
      <xdr:nvSpPr>
        <xdr:cNvPr id="1757" name="1 CuadroTexto"/>
        <xdr:cNvSpPr txBox="1"/>
      </xdr:nvSpPr>
      <xdr:spPr>
        <a:xfrm>
          <a:off x="86677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184731" cy="264560"/>
    <xdr:sp macro="" textlink="">
      <xdr:nvSpPr>
        <xdr:cNvPr id="1758" name="1 CuadroTexto"/>
        <xdr:cNvSpPr txBox="1"/>
      </xdr:nvSpPr>
      <xdr:spPr>
        <a:xfrm>
          <a:off x="86677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184731" cy="264560"/>
    <xdr:sp macro="" textlink="">
      <xdr:nvSpPr>
        <xdr:cNvPr id="1759" name="1 CuadroTexto"/>
        <xdr:cNvSpPr txBox="1"/>
      </xdr:nvSpPr>
      <xdr:spPr>
        <a:xfrm>
          <a:off x="86677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184731" cy="264560"/>
    <xdr:sp macro="" textlink="">
      <xdr:nvSpPr>
        <xdr:cNvPr id="1760" name="1 CuadroTexto"/>
        <xdr:cNvSpPr txBox="1"/>
      </xdr:nvSpPr>
      <xdr:spPr>
        <a:xfrm>
          <a:off x="86677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1761" name="4 CuadroTexto"/>
        <xdr:cNvSpPr txBox="1"/>
      </xdr:nvSpPr>
      <xdr:spPr>
        <a:xfrm>
          <a:off x="52006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84731" cy="264560"/>
    <xdr:sp macro="" textlink="">
      <xdr:nvSpPr>
        <xdr:cNvPr id="1762" name="5 CuadroTexto"/>
        <xdr:cNvSpPr txBox="1"/>
      </xdr:nvSpPr>
      <xdr:spPr>
        <a:xfrm>
          <a:off x="17335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84731" cy="264560"/>
    <xdr:sp macro="" textlink="">
      <xdr:nvSpPr>
        <xdr:cNvPr id="1763" name="1 CuadroTexto"/>
        <xdr:cNvSpPr txBox="1"/>
      </xdr:nvSpPr>
      <xdr:spPr>
        <a:xfrm>
          <a:off x="17335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84731" cy="264560"/>
    <xdr:sp macro="" textlink="">
      <xdr:nvSpPr>
        <xdr:cNvPr id="1764" name="1 CuadroTexto"/>
        <xdr:cNvSpPr txBox="1"/>
      </xdr:nvSpPr>
      <xdr:spPr>
        <a:xfrm>
          <a:off x="17335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84731" cy="264560"/>
    <xdr:sp macro="" textlink="">
      <xdr:nvSpPr>
        <xdr:cNvPr id="1765" name="1 CuadroTexto"/>
        <xdr:cNvSpPr txBox="1"/>
      </xdr:nvSpPr>
      <xdr:spPr>
        <a:xfrm>
          <a:off x="17335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84731" cy="264560"/>
    <xdr:sp macro="" textlink="">
      <xdr:nvSpPr>
        <xdr:cNvPr id="1766" name="1 CuadroTexto"/>
        <xdr:cNvSpPr txBox="1"/>
      </xdr:nvSpPr>
      <xdr:spPr>
        <a:xfrm>
          <a:off x="17335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1767" name="5 CuadroTexto"/>
        <xdr:cNvSpPr txBox="1"/>
      </xdr:nvSpPr>
      <xdr:spPr>
        <a:xfrm>
          <a:off x="260032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1768" name="1 CuadroTexto"/>
        <xdr:cNvSpPr txBox="1"/>
      </xdr:nvSpPr>
      <xdr:spPr>
        <a:xfrm>
          <a:off x="260032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1769" name="1 CuadroTexto"/>
        <xdr:cNvSpPr txBox="1"/>
      </xdr:nvSpPr>
      <xdr:spPr>
        <a:xfrm>
          <a:off x="260032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1770" name="1 CuadroTexto"/>
        <xdr:cNvSpPr txBox="1"/>
      </xdr:nvSpPr>
      <xdr:spPr>
        <a:xfrm>
          <a:off x="260032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1771" name="1 CuadroTexto"/>
        <xdr:cNvSpPr txBox="1"/>
      </xdr:nvSpPr>
      <xdr:spPr>
        <a:xfrm>
          <a:off x="260032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84731" cy="264560"/>
    <xdr:sp macro="" textlink="">
      <xdr:nvSpPr>
        <xdr:cNvPr id="1772" name="5 CuadroTexto"/>
        <xdr:cNvSpPr txBox="1"/>
      </xdr:nvSpPr>
      <xdr:spPr>
        <a:xfrm>
          <a:off x="346710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84731" cy="264560"/>
    <xdr:sp macro="" textlink="">
      <xdr:nvSpPr>
        <xdr:cNvPr id="1773" name="1 CuadroTexto"/>
        <xdr:cNvSpPr txBox="1"/>
      </xdr:nvSpPr>
      <xdr:spPr>
        <a:xfrm>
          <a:off x="346710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84731" cy="264560"/>
    <xdr:sp macro="" textlink="">
      <xdr:nvSpPr>
        <xdr:cNvPr id="1774" name="1 CuadroTexto"/>
        <xdr:cNvSpPr txBox="1"/>
      </xdr:nvSpPr>
      <xdr:spPr>
        <a:xfrm>
          <a:off x="346710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84731" cy="264560"/>
    <xdr:sp macro="" textlink="">
      <xdr:nvSpPr>
        <xdr:cNvPr id="1775" name="1 CuadroTexto"/>
        <xdr:cNvSpPr txBox="1"/>
      </xdr:nvSpPr>
      <xdr:spPr>
        <a:xfrm>
          <a:off x="346710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84731" cy="264560"/>
    <xdr:sp macro="" textlink="">
      <xdr:nvSpPr>
        <xdr:cNvPr id="1776" name="1 CuadroTexto"/>
        <xdr:cNvSpPr txBox="1"/>
      </xdr:nvSpPr>
      <xdr:spPr>
        <a:xfrm>
          <a:off x="346710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1777" name="5 CuadroTexto"/>
        <xdr:cNvSpPr txBox="1"/>
      </xdr:nvSpPr>
      <xdr:spPr>
        <a:xfrm>
          <a:off x="433387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1778" name="1 CuadroTexto"/>
        <xdr:cNvSpPr txBox="1"/>
      </xdr:nvSpPr>
      <xdr:spPr>
        <a:xfrm>
          <a:off x="433387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1779" name="1 CuadroTexto"/>
        <xdr:cNvSpPr txBox="1"/>
      </xdr:nvSpPr>
      <xdr:spPr>
        <a:xfrm>
          <a:off x="433387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1780" name="1 CuadroTexto"/>
        <xdr:cNvSpPr txBox="1"/>
      </xdr:nvSpPr>
      <xdr:spPr>
        <a:xfrm>
          <a:off x="433387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1781" name="1 CuadroTexto"/>
        <xdr:cNvSpPr txBox="1"/>
      </xdr:nvSpPr>
      <xdr:spPr>
        <a:xfrm>
          <a:off x="433387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1782" name="5 CuadroTexto"/>
        <xdr:cNvSpPr txBox="1"/>
      </xdr:nvSpPr>
      <xdr:spPr>
        <a:xfrm>
          <a:off x="52006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1783" name="1 CuadroTexto"/>
        <xdr:cNvSpPr txBox="1"/>
      </xdr:nvSpPr>
      <xdr:spPr>
        <a:xfrm>
          <a:off x="52006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1784" name="1 CuadroTexto"/>
        <xdr:cNvSpPr txBox="1"/>
      </xdr:nvSpPr>
      <xdr:spPr>
        <a:xfrm>
          <a:off x="52006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1785" name="1 CuadroTexto"/>
        <xdr:cNvSpPr txBox="1"/>
      </xdr:nvSpPr>
      <xdr:spPr>
        <a:xfrm>
          <a:off x="52006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1786" name="1 CuadroTexto"/>
        <xdr:cNvSpPr txBox="1"/>
      </xdr:nvSpPr>
      <xdr:spPr>
        <a:xfrm>
          <a:off x="52006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84731" cy="264560"/>
    <xdr:sp macro="" textlink="">
      <xdr:nvSpPr>
        <xdr:cNvPr id="1787" name="5 CuadroTexto"/>
        <xdr:cNvSpPr txBox="1"/>
      </xdr:nvSpPr>
      <xdr:spPr>
        <a:xfrm>
          <a:off x="17335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84731" cy="264560"/>
    <xdr:sp macro="" textlink="">
      <xdr:nvSpPr>
        <xdr:cNvPr id="1788" name="1 CuadroTexto"/>
        <xdr:cNvSpPr txBox="1"/>
      </xdr:nvSpPr>
      <xdr:spPr>
        <a:xfrm>
          <a:off x="17335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84731" cy="264560"/>
    <xdr:sp macro="" textlink="">
      <xdr:nvSpPr>
        <xdr:cNvPr id="1789" name="1 CuadroTexto"/>
        <xdr:cNvSpPr txBox="1"/>
      </xdr:nvSpPr>
      <xdr:spPr>
        <a:xfrm>
          <a:off x="17335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84731" cy="264560"/>
    <xdr:sp macro="" textlink="">
      <xdr:nvSpPr>
        <xdr:cNvPr id="1790" name="1 CuadroTexto"/>
        <xdr:cNvSpPr txBox="1"/>
      </xdr:nvSpPr>
      <xdr:spPr>
        <a:xfrm>
          <a:off x="17335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84731" cy="264560"/>
    <xdr:sp macro="" textlink="">
      <xdr:nvSpPr>
        <xdr:cNvPr id="1791" name="1 CuadroTexto"/>
        <xdr:cNvSpPr txBox="1"/>
      </xdr:nvSpPr>
      <xdr:spPr>
        <a:xfrm>
          <a:off x="17335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1792" name="5 CuadroTexto"/>
        <xdr:cNvSpPr txBox="1"/>
      </xdr:nvSpPr>
      <xdr:spPr>
        <a:xfrm>
          <a:off x="260032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1793" name="1 CuadroTexto"/>
        <xdr:cNvSpPr txBox="1"/>
      </xdr:nvSpPr>
      <xdr:spPr>
        <a:xfrm>
          <a:off x="260032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1794" name="1 CuadroTexto"/>
        <xdr:cNvSpPr txBox="1"/>
      </xdr:nvSpPr>
      <xdr:spPr>
        <a:xfrm>
          <a:off x="260032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1795" name="1 CuadroTexto"/>
        <xdr:cNvSpPr txBox="1"/>
      </xdr:nvSpPr>
      <xdr:spPr>
        <a:xfrm>
          <a:off x="260032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1796" name="1 CuadroTexto"/>
        <xdr:cNvSpPr txBox="1"/>
      </xdr:nvSpPr>
      <xdr:spPr>
        <a:xfrm>
          <a:off x="260032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84731" cy="264560"/>
    <xdr:sp macro="" textlink="">
      <xdr:nvSpPr>
        <xdr:cNvPr id="1797" name="5 CuadroTexto"/>
        <xdr:cNvSpPr txBox="1"/>
      </xdr:nvSpPr>
      <xdr:spPr>
        <a:xfrm>
          <a:off x="346710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84731" cy="264560"/>
    <xdr:sp macro="" textlink="">
      <xdr:nvSpPr>
        <xdr:cNvPr id="1798" name="1 CuadroTexto"/>
        <xdr:cNvSpPr txBox="1"/>
      </xdr:nvSpPr>
      <xdr:spPr>
        <a:xfrm>
          <a:off x="346710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84731" cy="264560"/>
    <xdr:sp macro="" textlink="">
      <xdr:nvSpPr>
        <xdr:cNvPr id="1799" name="1 CuadroTexto"/>
        <xdr:cNvSpPr txBox="1"/>
      </xdr:nvSpPr>
      <xdr:spPr>
        <a:xfrm>
          <a:off x="346710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84731" cy="264560"/>
    <xdr:sp macro="" textlink="">
      <xdr:nvSpPr>
        <xdr:cNvPr id="1800" name="1 CuadroTexto"/>
        <xdr:cNvSpPr txBox="1"/>
      </xdr:nvSpPr>
      <xdr:spPr>
        <a:xfrm>
          <a:off x="346710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84731" cy="264560"/>
    <xdr:sp macro="" textlink="">
      <xdr:nvSpPr>
        <xdr:cNvPr id="1801" name="1 CuadroTexto"/>
        <xdr:cNvSpPr txBox="1"/>
      </xdr:nvSpPr>
      <xdr:spPr>
        <a:xfrm>
          <a:off x="346710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1802" name="5 CuadroTexto"/>
        <xdr:cNvSpPr txBox="1"/>
      </xdr:nvSpPr>
      <xdr:spPr>
        <a:xfrm>
          <a:off x="433387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1803" name="1 CuadroTexto"/>
        <xdr:cNvSpPr txBox="1"/>
      </xdr:nvSpPr>
      <xdr:spPr>
        <a:xfrm>
          <a:off x="433387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1804" name="1 CuadroTexto"/>
        <xdr:cNvSpPr txBox="1"/>
      </xdr:nvSpPr>
      <xdr:spPr>
        <a:xfrm>
          <a:off x="433387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1805" name="1 CuadroTexto"/>
        <xdr:cNvSpPr txBox="1"/>
      </xdr:nvSpPr>
      <xdr:spPr>
        <a:xfrm>
          <a:off x="433387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1806" name="1 CuadroTexto"/>
        <xdr:cNvSpPr txBox="1"/>
      </xdr:nvSpPr>
      <xdr:spPr>
        <a:xfrm>
          <a:off x="433387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1807" name="5 CuadroTexto"/>
        <xdr:cNvSpPr txBox="1"/>
      </xdr:nvSpPr>
      <xdr:spPr>
        <a:xfrm>
          <a:off x="52006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1808" name="1 CuadroTexto"/>
        <xdr:cNvSpPr txBox="1"/>
      </xdr:nvSpPr>
      <xdr:spPr>
        <a:xfrm>
          <a:off x="52006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1809" name="1 CuadroTexto"/>
        <xdr:cNvSpPr txBox="1"/>
      </xdr:nvSpPr>
      <xdr:spPr>
        <a:xfrm>
          <a:off x="52006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1810" name="1 CuadroTexto"/>
        <xdr:cNvSpPr txBox="1"/>
      </xdr:nvSpPr>
      <xdr:spPr>
        <a:xfrm>
          <a:off x="52006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1811" name="1 CuadroTexto"/>
        <xdr:cNvSpPr txBox="1"/>
      </xdr:nvSpPr>
      <xdr:spPr>
        <a:xfrm>
          <a:off x="52006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84731" cy="264560"/>
    <xdr:sp macro="" textlink="">
      <xdr:nvSpPr>
        <xdr:cNvPr id="1812" name="5 CuadroTexto"/>
        <xdr:cNvSpPr txBox="1"/>
      </xdr:nvSpPr>
      <xdr:spPr>
        <a:xfrm>
          <a:off x="17335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84731" cy="264560"/>
    <xdr:sp macro="" textlink="">
      <xdr:nvSpPr>
        <xdr:cNvPr id="1813" name="1 CuadroTexto"/>
        <xdr:cNvSpPr txBox="1"/>
      </xdr:nvSpPr>
      <xdr:spPr>
        <a:xfrm>
          <a:off x="17335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84731" cy="264560"/>
    <xdr:sp macro="" textlink="">
      <xdr:nvSpPr>
        <xdr:cNvPr id="1814" name="1 CuadroTexto"/>
        <xdr:cNvSpPr txBox="1"/>
      </xdr:nvSpPr>
      <xdr:spPr>
        <a:xfrm>
          <a:off x="17335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84731" cy="264560"/>
    <xdr:sp macro="" textlink="">
      <xdr:nvSpPr>
        <xdr:cNvPr id="1815" name="1 CuadroTexto"/>
        <xdr:cNvSpPr txBox="1"/>
      </xdr:nvSpPr>
      <xdr:spPr>
        <a:xfrm>
          <a:off x="17335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84731" cy="264560"/>
    <xdr:sp macro="" textlink="">
      <xdr:nvSpPr>
        <xdr:cNvPr id="1816" name="1 CuadroTexto"/>
        <xdr:cNvSpPr txBox="1"/>
      </xdr:nvSpPr>
      <xdr:spPr>
        <a:xfrm>
          <a:off x="17335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1817" name="5 CuadroTexto"/>
        <xdr:cNvSpPr txBox="1"/>
      </xdr:nvSpPr>
      <xdr:spPr>
        <a:xfrm>
          <a:off x="260032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1818" name="1 CuadroTexto"/>
        <xdr:cNvSpPr txBox="1"/>
      </xdr:nvSpPr>
      <xdr:spPr>
        <a:xfrm>
          <a:off x="260032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1819" name="1 CuadroTexto"/>
        <xdr:cNvSpPr txBox="1"/>
      </xdr:nvSpPr>
      <xdr:spPr>
        <a:xfrm>
          <a:off x="260032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1820" name="1 CuadroTexto"/>
        <xdr:cNvSpPr txBox="1"/>
      </xdr:nvSpPr>
      <xdr:spPr>
        <a:xfrm>
          <a:off x="260032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1821" name="1 CuadroTexto"/>
        <xdr:cNvSpPr txBox="1"/>
      </xdr:nvSpPr>
      <xdr:spPr>
        <a:xfrm>
          <a:off x="260032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84731" cy="264560"/>
    <xdr:sp macro="" textlink="">
      <xdr:nvSpPr>
        <xdr:cNvPr id="1822" name="5 CuadroTexto"/>
        <xdr:cNvSpPr txBox="1"/>
      </xdr:nvSpPr>
      <xdr:spPr>
        <a:xfrm>
          <a:off x="346710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84731" cy="264560"/>
    <xdr:sp macro="" textlink="">
      <xdr:nvSpPr>
        <xdr:cNvPr id="1823" name="1 CuadroTexto"/>
        <xdr:cNvSpPr txBox="1"/>
      </xdr:nvSpPr>
      <xdr:spPr>
        <a:xfrm>
          <a:off x="346710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84731" cy="264560"/>
    <xdr:sp macro="" textlink="">
      <xdr:nvSpPr>
        <xdr:cNvPr id="1824" name="1 CuadroTexto"/>
        <xdr:cNvSpPr txBox="1"/>
      </xdr:nvSpPr>
      <xdr:spPr>
        <a:xfrm>
          <a:off x="346710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84731" cy="264560"/>
    <xdr:sp macro="" textlink="">
      <xdr:nvSpPr>
        <xdr:cNvPr id="1825" name="1 CuadroTexto"/>
        <xdr:cNvSpPr txBox="1"/>
      </xdr:nvSpPr>
      <xdr:spPr>
        <a:xfrm>
          <a:off x="346710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84731" cy="264560"/>
    <xdr:sp macro="" textlink="">
      <xdr:nvSpPr>
        <xdr:cNvPr id="1826" name="1 CuadroTexto"/>
        <xdr:cNvSpPr txBox="1"/>
      </xdr:nvSpPr>
      <xdr:spPr>
        <a:xfrm>
          <a:off x="346710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1827" name="5 CuadroTexto"/>
        <xdr:cNvSpPr txBox="1"/>
      </xdr:nvSpPr>
      <xdr:spPr>
        <a:xfrm>
          <a:off x="433387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1828" name="1 CuadroTexto"/>
        <xdr:cNvSpPr txBox="1"/>
      </xdr:nvSpPr>
      <xdr:spPr>
        <a:xfrm>
          <a:off x="433387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1829" name="1 CuadroTexto"/>
        <xdr:cNvSpPr txBox="1"/>
      </xdr:nvSpPr>
      <xdr:spPr>
        <a:xfrm>
          <a:off x="433387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1830" name="1 CuadroTexto"/>
        <xdr:cNvSpPr txBox="1"/>
      </xdr:nvSpPr>
      <xdr:spPr>
        <a:xfrm>
          <a:off x="433387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1831" name="1 CuadroTexto"/>
        <xdr:cNvSpPr txBox="1"/>
      </xdr:nvSpPr>
      <xdr:spPr>
        <a:xfrm>
          <a:off x="433387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1832" name="5 CuadroTexto"/>
        <xdr:cNvSpPr txBox="1"/>
      </xdr:nvSpPr>
      <xdr:spPr>
        <a:xfrm>
          <a:off x="52006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1833" name="1 CuadroTexto"/>
        <xdr:cNvSpPr txBox="1"/>
      </xdr:nvSpPr>
      <xdr:spPr>
        <a:xfrm>
          <a:off x="52006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1834" name="1 CuadroTexto"/>
        <xdr:cNvSpPr txBox="1"/>
      </xdr:nvSpPr>
      <xdr:spPr>
        <a:xfrm>
          <a:off x="52006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1835" name="1 CuadroTexto"/>
        <xdr:cNvSpPr txBox="1"/>
      </xdr:nvSpPr>
      <xdr:spPr>
        <a:xfrm>
          <a:off x="52006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1836" name="1 CuadroTexto"/>
        <xdr:cNvSpPr txBox="1"/>
      </xdr:nvSpPr>
      <xdr:spPr>
        <a:xfrm>
          <a:off x="52006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84731" cy="264560"/>
    <xdr:sp macro="" textlink="">
      <xdr:nvSpPr>
        <xdr:cNvPr id="1837" name="5 CuadroTexto"/>
        <xdr:cNvSpPr txBox="1"/>
      </xdr:nvSpPr>
      <xdr:spPr>
        <a:xfrm>
          <a:off x="17335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84731" cy="264560"/>
    <xdr:sp macro="" textlink="">
      <xdr:nvSpPr>
        <xdr:cNvPr id="1838" name="1 CuadroTexto"/>
        <xdr:cNvSpPr txBox="1"/>
      </xdr:nvSpPr>
      <xdr:spPr>
        <a:xfrm>
          <a:off x="17335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84731" cy="264560"/>
    <xdr:sp macro="" textlink="">
      <xdr:nvSpPr>
        <xdr:cNvPr id="1839" name="1 CuadroTexto"/>
        <xdr:cNvSpPr txBox="1"/>
      </xdr:nvSpPr>
      <xdr:spPr>
        <a:xfrm>
          <a:off x="17335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84731" cy="264560"/>
    <xdr:sp macro="" textlink="">
      <xdr:nvSpPr>
        <xdr:cNvPr id="1840" name="1 CuadroTexto"/>
        <xdr:cNvSpPr txBox="1"/>
      </xdr:nvSpPr>
      <xdr:spPr>
        <a:xfrm>
          <a:off x="17335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84731" cy="264560"/>
    <xdr:sp macro="" textlink="">
      <xdr:nvSpPr>
        <xdr:cNvPr id="1841" name="1 CuadroTexto"/>
        <xdr:cNvSpPr txBox="1"/>
      </xdr:nvSpPr>
      <xdr:spPr>
        <a:xfrm>
          <a:off x="17335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1842" name="5 CuadroTexto"/>
        <xdr:cNvSpPr txBox="1"/>
      </xdr:nvSpPr>
      <xdr:spPr>
        <a:xfrm>
          <a:off x="260032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1843" name="1 CuadroTexto"/>
        <xdr:cNvSpPr txBox="1"/>
      </xdr:nvSpPr>
      <xdr:spPr>
        <a:xfrm>
          <a:off x="260032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1844" name="1 CuadroTexto"/>
        <xdr:cNvSpPr txBox="1"/>
      </xdr:nvSpPr>
      <xdr:spPr>
        <a:xfrm>
          <a:off x="260032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1845" name="1 CuadroTexto"/>
        <xdr:cNvSpPr txBox="1"/>
      </xdr:nvSpPr>
      <xdr:spPr>
        <a:xfrm>
          <a:off x="260032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1846" name="1 CuadroTexto"/>
        <xdr:cNvSpPr txBox="1"/>
      </xdr:nvSpPr>
      <xdr:spPr>
        <a:xfrm>
          <a:off x="260032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84731" cy="264560"/>
    <xdr:sp macro="" textlink="">
      <xdr:nvSpPr>
        <xdr:cNvPr id="1847" name="5 CuadroTexto"/>
        <xdr:cNvSpPr txBox="1"/>
      </xdr:nvSpPr>
      <xdr:spPr>
        <a:xfrm>
          <a:off x="346710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84731" cy="264560"/>
    <xdr:sp macro="" textlink="">
      <xdr:nvSpPr>
        <xdr:cNvPr id="1848" name="1 CuadroTexto"/>
        <xdr:cNvSpPr txBox="1"/>
      </xdr:nvSpPr>
      <xdr:spPr>
        <a:xfrm>
          <a:off x="346710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84731" cy="264560"/>
    <xdr:sp macro="" textlink="">
      <xdr:nvSpPr>
        <xdr:cNvPr id="1849" name="1 CuadroTexto"/>
        <xdr:cNvSpPr txBox="1"/>
      </xdr:nvSpPr>
      <xdr:spPr>
        <a:xfrm>
          <a:off x="346710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84731" cy="264560"/>
    <xdr:sp macro="" textlink="">
      <xdr:nvSpPr>
        <xdr:cNvPr id="1850" name="1 CuadroTexto"/>
        <xdr:cNvSpPr txBox="1"/>
      </xdr:nvSpPr>
      <xdr:spPr>
        <a:xfrm>
          <a:off x="346710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84731" cy="264560"/>
    <xdr:sp macro="" textlink="">
      <xdr:nvSpPr>
        <xdr:cNvPr id="1851" name="1 CuadroTexto"/>
        <xdr:cNvSpPr txBox="1"/>
      </xdr:nvSpPr>
      <xdr:spPr>
        <a:xfrm>
          <a:off x="346710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1852" name="5 CuadroTexto"/>
        <xdr:cNvSpPr txBox="1"/>
      </xdr:nvSpPr>
      <xdr:spPr>
        <a:xfrm>
          <a:off x="433387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1853" name="1 CuadroTexto"/>
        <xdr:cNvSpPr txBox="1"/>
      </xdr:nvSpPr>
      <xdr:spPr>
        <a:xfrm>
          <a:off x="433387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1854" name="1 CuadroTexto"/>
        <xdr:cNvSpPr txBox="1"/>
      </xdr:nvSpPr>
      <xdr:spPr>
        <a:xfrm>
          <a:off x="433387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1855" name="1 CuadroTexto"/>
        <xdr:cNvSpPr txBox="1"/>
      </xdr:nvSpPr>
      <xdr:spPr>
        <a:xfrm>
          <a:off x="433387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1856" name="1 CuadroTexto"/>
        <xdr:cNvSpPr txBox="1"/>
      </xdr:nvSpPr>
      <xdr:spPr>
        <a:xfrm>
          <a:off x="433387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1857" name="5 CuadroTexto"/>
        <xdr:cNvSpPr txBox="1"/>
      </xdr:nvSpPr>
      <xdr:spPr>
        <a:xfrm>
          <a:off x="52006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1858" name="1 CuadroTexto"/>
        <xdr:cNvSpPr txBox="1"/>
      </xdr:nvSpPr>
      <xdr:spPr>
        <a:xfrm>
          <a:off x="52006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1859" name="1 CuadroTexto"/>
        <xdr:cNvSpPr txBox="1"/>
      </xdr:nvSpPr>
      <xdr:spPr>
        <a:xfrm>
          <a:off x="52006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1860" name="1 CuadroTexto"/>
        <xdr:cNvSpPr txBox="1"/>
      </xdr:nvSpPr>
      <xdr:spPr>
        <a:xfrm>
          <a:off x="52006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1861" name="1 CuadroTexto"/>
        <xdr:cNvSpPr txBox="1"/>
      </xdr:nvSpPr>
      <xdr:spPr>
        <a:xfrm>
          <a:off x="52006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1862" name="5 CuadroTexto"/>
        <xdr:cNvSpPr txBox="1"/>
      </xdr:nvSpPr>
      <xdr:spPr>
        <a:xfrm>
          <a:off x="52006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1863" name="1 CuadroTexto"/>
        <xdr:cNvSpPr txBox="1"/>
      </xdr:nvSpPr>
      <xdr:spPr>
        <a:xfrm>
          <a:off x="52006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1864" name="1 CuadroTexto"/>
        <xdr:cNvSpPr txBox="1"/>
      </xdr:nvSpPr>
      <xdr:spPr>
        <a:xfrm>
          <a:off x="52006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1865" name="1 CuadroTexto"/>
        <xdr:cNvSpPr txBox="1"/>
      </xdr:nvSpPr>
      <xdr:spPr>
        <a:xfrm>
          <a:off x="52006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1866" name="1 CuadroTexto"/>
        <xdr:cNvSpPr txBox="1"/>
      </xdr:nvSpPr>
      <xdr:spPr>
        <a:xfrm>
          <a:off x="52006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1867" name="5 CuadroTexto"/>
        <xdr:cNvSpPr txBox="1"/>
      </xdr:nvSpPr>
      <xdr:spPr>
        <a:xfrm>
          <a:off x="52006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1868" name="1 CuadroTexto"/>
        <xdr:cNvSpPr txBox="1"/>
      </xdr:nvSpPr>
      <xdr:spPr>
        <a:xfrm>
          <a:off x="52006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1869" name="1 CuadroTexto"/>
        <xdr:cNvSpPr txBox="1"/>
      </xdr:nvSpPr>
      <xdr:spPr>
        <a:xfrm>
          <a:off x="52006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1870" name="1 CuadroTexto"/>
        <xdr:cNvSpPr txBox="1"/>
      </xdr:nvSpPr>
      <xdr:spPr>
        <a:xfrm>
          <a:off x="52006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1871" name="1 CuadroTexto"/>
        <xdr:cNvSpPr txBox="1"/>
      </xdr:nvSpPr>
      <xdr:spPr>
        <a:xfrm>
          <a:off x="52006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84731" cy="264560"/>
    <xdr:sp macro="" textlink="">
      <xdr:nvSpPr>
        <xdr:cNvPr id="1872" name="5 CuadroTexto"/>
        <xdr:cNvSpPr txBox="1"/>
      </xdr:nvSpPr>
      <xdr:spPr>
        <a:xfrm>
          <a:off x="17335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84731" cy="264560"/>
    <xdr:sp macro="" textlink="">
      <xdr:nvSpPr>
        <xdr:cNvPr id="1873" name="1 CuadroTexto"/>
        <xdr:cNvSpPr txBox="1"/>
      </xdr:nvSpPr>
      <xdr:spPr>
        <a:xfrm>
          <a:off x="17335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84731" cy="264560"/>
    <xdr:sp macro="" textlink="">
      <xdr:nvSpPr>
        <xdr:cNvPr id="1874" name="1 CuadroTexto"/>
        <xdr:cNvSpPr txBox="1"/>
      </xdr:nvSpPr>
      <xdr:spPr>
        <a:xfrm>
          <a:off x="17335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84731" cy="264560"/>
    <xdr:sp macro="" textlink="">
      <xdr:nvSpPr>
        <xdr:cNvPr id="1875" name="1 CuadroTexto"/>
        <xdr:cNvSpPr txBox="1"/>
      </xdr:nvSpPr>
      <xdr:spPr>
        <a:xfrm>
          <a:off x="17335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84731" cy="264560"/>
    <xdr:sp macro="" textlink="">
      <xdr:nvSpPr>
        <xdr:cNvPr id="1876" name="1 CuadroTexto"/>
        <xdr:cNvSpPr txBox="1"/>
      </xdr:nvSpPr>
      <xdr:spPr>
        <a:xfrm>
          <a:off x="17335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1877" name="5 CuadroTexto"/>
        <xdr:cNvSpPr txBox="1"/>
      </xdr:nvSpPr>
      <xdr:spPr>
        <a:xfrm>
          <a:off x="260032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1878" name="1 CuadroTexto"/>
        <xdr:cNvSpPr txBox="1"/>
      </xdr:nvSpPr>
      <xdr:spPr>
        <a:xfrm>
          <a:off x="260032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1879" name="1 CuadroTexto"/>
        <xdr:cNvSpPr txBox="1"/>
      </xdr:nvSpPr>
      <xdr:spPr>
        <a:xfrm>
          <a:off x="260032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1880" name="1 CuadroTexto"/>
        <xdr:cNvSpPr txBox="1"/>
      </xdr:nvSpPr>
      <xdr:spPr>
        <a:xfrm>
          <a:off x="260032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1881" name="1 CuadroTexto"/>
        <xdr:cNvSpPr txBox="1"/>
      </xdr:nvSpPr>
      <xdr:spPr>
        <a:xfrm>
          <a:off x="260032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84731" cy="264560"/>
    <xdr:sp macro="" textlink="">
      <xdr:nvSpPr>
        <xdr:cNvPr id="1882" name="5 CuadroTexto"/>
        <xdr:cNvSpPr txBox="1"/>
      </xdr:nvSpPr>
      <xdr:spPr>
        <a:xfrm>
          <a:off x="346710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84731" cy="264560"/>
    <xdr:sp macro="" textlink="">
      <xdr:nvSpPr>
        <xdr:cNvPr id="1883" name="1 CuadroTexto"/>
        <xdr:cNvSpPr txBox="1"/>
      </xdr:nvSpPr>
      <xdr:spPr>
        <a:xfrm>
          <a:off x="346710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84731" cy="264560"/>
    <xdr:sp macro="" textlink="">
      <xdr:nvSpPr>
        <xdr:cNvPr id="1884" name="1 CuadroTexto"/>
        <xdr:cNvSpPr txBox="1"/>
      </xdr:nvSpPr>
      <xdr:spPr>
        <a:xfrm>
          <a:off x="346710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84731" cy="264560"/>
    <xdr:sp macro="" textlink="">
      <xdr:nvSpPr>
        <xdr:cNvPr id="1885" name="1 CuadroTexto"/>
        <xdr:cNvSpPr txBox="1"/>
      </xdr:nvSpPr>
      <xdr:spPr>
        <a:xfrm>
          <a:off x="346710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84731" cy="264560"/>
    <xdr:sp macro="" textlink="">
      <xdr:nvSpPr>
        <xdr:cNvPr id="1886" name="1 CuadroTexto"/>
        <xdr:cNvSpPr txBox="1"/>
      </xdr:nvSpPr>
      <xdr:spPr>
        <a:xfrm>
          <a:off x="346710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1887" name="5 CuadroTexto"/>
        <xdr:cNvSpPr txBox="1"/>
      </xdr:nvSpPr>
      <xdr:spPr>
        <a:xfrm>
          <a:off x="433387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1888" name="1 CuadroTexto"/>
        <xdr:cNvSpPr txBox="1"/>
      </xdr:nvSpPr>
      <xdr:spPr>
        <a:xfrm>
          <a:off x="433387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1889" name="1 CuadroTexto"/>
        <xdr:cNvSpPr txBox="1"/>
      </xdr:nvSpPr>
      <xdr:spPr>
        <a:xfrm>
          <a:off x="433387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1890" name="1 CuadroTexto"/>
        <xdr:cNvSpPr txBox="1"/>
      </xdr:nvSpPr>
      <xdr:spPr>
        <a:xfrm>
          <a:off x="433387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1891" name="1 CuadroTexto"/>
        <xdr:cNvSpPr txBox="1"/>
      </xdr:nvSpPr>
      <xdr:spPr>
        <a:xfrm>
          <a:off x="433387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1892" name="5 CuadroTexto"/>
        <xdr:cNvSpPr txBox="1"/>
      </xdr:nvSpPr>
      <xdr:spPr>
        <a:xfrm>
          <a:off x="52006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1893" name="1 CuadroTexto"/>
        <xdr:cNvSpPr txBox="1"/>
      </xdr:nvSpPr>
      <xdr:spPr>
        <a:xfrm>
          <a:off x="52006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1894" name="1 CuadroTexto"/>
        <xdr:cNvSpPr txBox="1"/>
      </xdr:nvSpPr>
      <xdr:spPr>
        <a:xfrm>
          <a:off x="52006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1895" name="1 CuadroTexto"/>
        <xdr:cNvSpPr txBox="1"/>
      </xdr:nvSpPr>
      <xdr:spPr>
        <a:xfrm>
          <a:off x="52006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1896" name="1 CuadroTexto"/>
        <xdr:cNvSpPr txBox="1"/>
      </xdr:nvSpPr>
      <xdr:spPr>
        <a:xfrm>
          <a:off x="52006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1897" name="5 CuadroTexto"/>
        <xdr:cNvSpPr txBox="1"/>
      </xdr:nvSpPr>
      <xdr:spPr>
        <a:xfrm>
          <a:off x="52006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1898" name="1 CuadroTexto"/>
        <xdr:cNvSpPr txBox="1"/>
      </xdr:nvSpPr>
      <xdr:spPr>
        <a:xfrm>
          <a:off x="52006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1899" name="1 CuadroTexto"/>
        <xdr:cNvSpPr txBox="1"/>
      </xdr:nvSpPr>
      <xdr:spPr>
        <a:xfrm>
          <a:off x="52006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1900" name="1 CuadroTexto"/>
        <xdr:cNvSpPr txBox="1"/>
      </xdr:nvSpPr>
      <xdr:spPr>
        <a:xfrm>
          <a:off x="52006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1901" name="1 CuadroTexto"/>
        <xdr:cNvSpPr txBox="1"/>
      </xdr:nvSpPr>
      <xdr:spPr>
        <a:xfrm>
          <a:off x="52006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1902" name="5 CuadroTexto"/>
        <xdr:cNvSpPr txBox="1"/>
      </xdr:nvSpPr>
      <xdr:spPr>
        <a:xfrm>
          <a:off x="52006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1903" name="1 CuadroTexto"/>
        <xdr:cNvSpPr txBox="1"/>
      </xdr:nvSpPr>
      <xdr:spPr>
        <a:xfrm>
          <a:off x="52006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1904" name="1 CuadroTexto"/>
        <xdr:cNvSpPr txBox="1"/>
      </xdr:nvSpPr>
      <xdr:spPr>
        <a:xfrm>
          <a:off x="52006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1905" name="1 CuadroTexto"/>
        <xdr:cNvSpPr txBox="1"/>
      </xdr:nvSpPr>
      <xdr:spPr>
        <a:xfrm>
          <a:off x="52006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1906" name="1 CuadroTexto"/>
        <xdr:cNvSpPr txBox="1"/>
      </xdr:nvSpPr>
      <xdr:spPr>
        <a:xfrm>
          <a:off x="52006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84731" cy="264560"/>
    <xdr:sp macro="" textlink="">
      <xdr:nvSpPr>
        <xdr:cNvPr id="1907" name="5 CuadroTexto"/>
        <xdr:cNvSpPr txBox="1"/>
      </xdr:nvSpPr>
      <xdr:spPr>
        <a:xfrm>
          <a:off x="17335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84731" cy="264560"/>
    <xdr:sp macro="" textlink="">
      <xdr:nvSpPr>
        <xdr:cNvPr id="1908" name="1 CuadroTexto"/>
        <xdr:cNvSpPr txBox="1"/>
      </xdr:nvSpPr>
      <xdr:spPr>
        <a:xfrm>
          <a:off x="17335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84731" cy="264560"/>
    <xdr:sp macro="" textlink="">
      <xdr:nvSpPr>
        <xdr:cNvPr id="1909" name="1 CuadroTexto"/>
        <xdr:cNvSpPr txBox="1"/>
      </xdr:nvSpPr>
      <xdr:spPr>
        <a:xfrm>
          <a:off x="17335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84731" cy="264560"/>
    <xdr:sp macro="" textlink="">
      <xdr:nvSpPr>
        <xdr:cNvPr id="1910" name="1 CuadroTexto"/>
        <xdr:cNvSpPr txBox="1"/>
      </xdr:nvSpPr>
      <xdr:spPr>
        <a:xfrm>
          <a:off x="17335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84731" cy="264560"/>
    <xdr:sp macro="" textlink="">
      <xdr:nvSpPr>
        <xdr:cNvPr id="1911" name="1 CuadroTexto"/>
        <xdr:cNvSpPr txBox="1"/>
      </xdr:nvSpPr>
      <xdr:spPr>
        <a:xfrm>
          <a:off x="17335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84731" cy="264560"/>
    <xdr:sp macro="" textlink="">
      <xdr:nvSpPr>
        <xdr:cNvPr id="1912" name="5 CuadroTexto"/>
        <xdr:cNvSpPr txBox="1"/>
      </xdr:nvSpPr>
      <xdr:spPr>
        <a:xfrm>
          <a:off x="17335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84731" cy="264560"/>
    <xdr:sp macro="" textlink="">
      <xdr:nvSpPr>
        <xdr:cNvPr id="1913" name="1 CuadroTexto"/>
        <xdr:cNvSpPr txBox="1"/>
      </xdr:nvSpPr>
      <xdr:spPr>
        <a:xfrm>
          <a:off x="17335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84731" cy="264560"/>
    <xdr:sp macro="" textlink="">
      <xdr:nvSpPr>
        <xdr:cNvPr id="1914" name="1 CuadroTexto"/>
        <xdr:cNvSpPr txBox="1"/>
      </xdr:nvSpPr>
      <xdr:spPr>
        <a:xfrm>
          <a:off x="17335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84731" cy="264560"/>
    <xdr:sp macro="" textlink="">
      <xdr:nvSpPr>
        <xdr:cNvPr id="1915" name="1 CuadroTexto"/>
        <xdr:cNvSpPr txBox="1"/>
      </xdr:nvSpPr>
      <xdr:spPr>
        <a:xfrm>
          <a:off x="17335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84731" cy="264560"/>
    <xdr:sp macro="" textlink="">
      <xdr:nvSpPr>
        <xdr:cNvPr id="1916" name="1 CuadroTexto"/>
        <xdr:cNvSpPr txBox="1"/>
      </xdr:nvSpPr>
      <xdr:spPr>
        <a:xfrm>
          <a:off x="17335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1917" name="5 CuadroTexto"/>
        <xdr:cNvSpPr txBox="1"/>
      </xdr:nvSpPr>
      <xdr:spPr>
        <a:xfrm>
          <a:off x="260032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1918" name="1 CuadroTexto"/>
        <xdr:cNvSpPr txBox="1"/>
      </xdr:nvSpPr>
      <xdr:spPr>
        <a:xfrm>
          <a:off x="260032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1919" name="1 CuadroTexto"/>
        <xdr:cNvSpPr txBox="1"/>
      </xdr:nvSpPr>
      <xdr:spPr>
        <a:xfrm>
          <a:off x="260032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1920" name="1 CuadroTexto"/>
        <xdr:cNvSpPr txBox="1"/>
      </xdr:nvSpPr>
      <xdr:spPr>
        <a:xfrm>
          <a:off x="260032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1921" name="1 CuadroTexto"/>
        <xdr:cNvSpPr txBox="1"/>
      </xdr:nvSpPr>
      <xdr:spPr>
        <a:xfrm>
          <a:off x="260032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1922" name="5 CuadroTexto"/>
        <xdr:cNvSpPr txBox="1"/>
      </xdr:nvSpPr>
      <xdr:spPr>
        <a:xfrm>
          <a:off x="260032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1923" name="1 CuadroTexto"/>
        <xdr:cNvSpPr txBox="1"/>
      </xdr:nvSpPr>
      <xdr:spPr>
        <a:xfrm>
          <a:off x="260032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1924" name="1 CuadroTexto"/>
        <xdr:cNvSpPr txBox="1"/>
      </xdr:nvSpPr>
      <xdr:spPr>
        <a:xfrm>
          <a:off x="260032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1925" name="1 CuadroTexto"/>
        <xdr:cNvSpPr txBox="1"/>
      </xdr:nvSpPr>
      <xdr:spPr>
        <a:xfrm>
          <a:off x="260032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1926" name="1 CuadroTexto"/>
        <xdr:cNvSpPr txBox="1"/>
      </xdr:nvSpPr>
      <xdr:spPr>
        <a:xfrm>
          <a:off x="260032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84731" cy="264560"/>
    <xdr:sp macro="" textlink="">
      <xdr:nvSpPr>
        <xdr:cNvPr id="1927" name="5 CuadroTexto"/>
        <xdr:cNvSpPr txBox="1"/>
      </xdr:nvSpPr>
      <xdr:spPr>
        <a:xfrm>
          <a:off x="346710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84731" cy="264560"/>
    <xdr:sp macro="" textlink="">
      <xdr:nvSpPr>
        <xdr:cNvPr id="1928" name="1 CuadroTexto"/>
        <xdr:cNvSpPr txBox="1"/>
      </xdr:nvSpPr>
      <xdr:spPr>
        <a:xfrm>
          <a:off x="346710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84731" cy="264560"/>
    <xdr:sp macro="" textlink="">
      <xdr:nvSpPr>
        <xdr:cNvPr id="1929" name="1 CuadroTexto"/>
        <xdr:cNvSpPr txBox="1"/>
      </xdr:nvSpPr>
      <xdr:spPr>
        <a:xfrm>
          <a:off x="346710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84731" cy="264560"/>
    <xdr:sp macro="" textlink="">
      <xdr:nvSpPr>
        <xdr:cNvPr id="1930" name="1 CuadroTexto"/>
        <xdr:cNvSpPr txBox="1"/>
      </xdr:nvSpPr>
      <xdr:spPr>
        <a:xfrm>
          <a:off x="346710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84731" cy="264560"/>
    <xdr:sp macro="" textlink="">
      <xdr:nvSpPr>
        <xdr:cNvPr id="1931" name="1 CuadroTexto"/>
        <xdr:cNvSpPr txBox="1"/>
      </xdr:nvSpPr>
      <xdr:spPr>
        <a:xfrm>
          <a:off x="346710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84731" cy="264560"/>
    <xdr:sp macro="" textlink="">
      <xdr:nvSpPr>
        <xdr:cNvPr id="1932" name="5 CuadroTexto"/>
        <xdr:cNvSpPr txBox="1"/>
      </xdr:nvSpPr>
      <xdr:spPr>
        <a:xfrm>
          <a:off x="346710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84731" cy="264560"/>
    <xdr:sp macro="" textlink="">
      <xdr:nvSpPr>
        <xdr:cNvPr id="1933" name="1 CuadroTexto"/>
        <xdr:cNvSpPr txBox="1"/>
      </xdr:nvSpPr>
      <xdr:spPr>
        <a:xfrm>
          <a:off x="346710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84731" cy="264560"/>
    <xdr:sp macro="" textlink="">
      <xdr:nvSpPr>
        <xdr:cNvPr id="1934" name="1 CuadroTexto"/>
        <xdr:cNvSpPr txBox="1"/>
      </xdr:nvSpPr>
      <xdr:spPr>
        <a:xfrm>
          <a:off x="346710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84731" cy="264560"/>
    <xdr:sp macro="" textlink="">
      <xdr:nvSpPr>
        <xdr:cNvPr id="1935" name="1 CuadroTexto"/>
        <xdr:cNvSpPr txBox="1"/>
      </xdr:nvSpPr>
      <xdr:spPr>
        <a:xfrm>
          <a:off x="346710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84731" cy="264560"/>
    <xdr:sp macro="" textlink="">
      <xdr:nvSpPr>
        <xdr:cNvPr id="1936" name="1 CuadroTexto"/>
        <xdr:cNvSpPr txBox="1"/>
      </xdr:nvSpPr>
      <xdr:spPr>
        <a:xfrm>
          <a:off x="346710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1937" name="5 CuadroTexto"/>
        <xdr:cNvSpPr txBox="1"/>
      </xdr:nvSpPr>
      <xdr:spPr>
        <a:xfrm>
          <a:off x="433387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1938" name="1 CuadroTexto"/>
        <xdr:cNvSpPr txBox="1"/>
      </xdr:nvSpPr>
      <xdr:spPr>
        <a:xfrm>
          <a:off x="433387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1939" name="1 CuadroTexto"/>
        <xdr:cNvSpPr txBox="1"/>
      </xdr:nvSpPr>
      <xdr:spPr>
        <a:xfrm>
          <a:off x="433387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1940" name="1 CuadroTexto"/>
        <xdr:cNvSpPr txBox="1"/>
      </xdr:nvSpPr>
      <xdr:spPr>
        <a:xfrm>
          <a:off x="433387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1941" name="1 CuadroTexto"/>
        <xdr:cNvSpPr txBox="1"/>
      </xdr:nvSpPr>
      <xdr:spPr>
        <a:xfrm>
          <a:off x="433387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1942" name="5 CuadroTexto"/>
        <xdr:cNvSpPr txBox="1"/>
      </xdr:nvSpPr>
      <xdr:spPr>
        <a:xfrm>
          <a:off x="433387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1943" name="1 CuadroTexto"/>
        <xdr:cNvSpPr txBox="1"/>
      </xdr:nvSpPr>
      <xdr:spPr>
        <a:xfrm>
          <a:off x="433387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1944" name="1 CuadroTexto"/>
        <xdr:cNvSpPr txBox="1"/>
      </xdr:nvSpPr>
      <xdr:spPr>
        <a:xfrm>
          <a:off x="433387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1945" name="1 CuadroTexto"/>
        <xdr:cNvSpPr txBox="1"/>
      </xdr:nvSpPr>
      <xdr:spPr>
        <a:xfrm>
          <a:off x="433387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1946" name="1 CuadroTexto"/>
        <xdr:cNvSpPr txBox="1"/>
      </xdr:nvSpPr>
      <xdr:spPr>
        <a:xfrm>
          <a:off x="433387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1947" name="5 CuadroTexto"/>
        <xdr:cNvSpPr txBox="1"/>
      </xdr:nvSpPr>
      <xdr:spPr>
        <a:xfrm>
          <a:off x="52006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1948" name="1 CuadroTexto"/>
        <xdr:cNvSpPr txBox="1"/>
      </xdr:nvSpPr>
      <xdr:spPr>
        <a:xfrm>
          <a:off x="52006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1949" name="1 CuadroTexto"/>
        <xdr:cNvSpPr txBox="1"/>
      </xdr:nvSpPr>
      <xdr:spPr>
        <a:xfrm>
          <a:off x="52006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1950" name="1 CuadroTexto"/>
        <xdr:cNvSpPr txBox="1"/>
      </xdr:nvSpPr>
      <xdr:spPr>
        <a:xfrm>
          <a:off x="52006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1951" name="1 CuadroTexto"/>
        <xdr:cNvSpPr txBox="1"/>
      </xdr:nvSpPr>
      <xdr:spPr>
        <a:xfrm>
          <a:off x="52006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1952" name="5 CuadroTexto"/>
        <xdr:cNvSpPr txBox="1"/>
      </xdr:nvSpPr>
      <xdr:spPr>
        <a:xfrm>
          <a:off x="52006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1953" name="1 CuadroTexto"/>
        <xdr:cNvSpPr txBox="1"/>
      </xdr:nvSpPr>
      <xdr:spPr>
        <a:xfrm>
          <a:off x="52006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1954" name="1 CuadroTexto"/>
        <xdr:cNvSpPr txBox="1"/>
      </xdr:nvSpPr>
      <xdr:spPr>
        <a:xfrm>
          <a:off x="52006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1955" name="1 CuadroTexto"/>
        <xdr:cNvSpPr txBox="1"/>
      </xdr:nvSpPr>
      <xdr:spPr>
        <a:xfrm>
          <a:off x="52006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1956" name="1 CuadroTexto"/>
        <xdr:cNvSpPr txBox="1"/>
      </xdr:nvSpPr>
      <xdr:spPr>
        <a:xfrm>
          <a:off x="52006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1957" name="5 CuadroTexto"/>
        <xdr:cNvSpPr txBox="1"/>
      </xdr:nvSpPr>
      <xdr:spPr>
        <a:xfrm>
          <a:off x="52006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1958" name="1 CuadroTexto"/>
        <xdr:cNvSpPr txBox="1"/>
      </xdr:nvSpPr>
      <xdr:spPr>
        <a:xfrm>
          <a:off x="52006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1959" name="1 CuadroTexto"/>
        <xdr:cNvSpPr txBox="1"/>
      </xdr:nvSpPr>
      <xdr:spPr>
        <a:xfrm>
          <a:off x="52006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1960" name="1 CuadroTexto"/>
        <xdr:cNvSpPr txBox="1"/>
      </xdr:nvSpPr>
      <xdr:spPr>
        <a:xfrm>
          <a:off x="52006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1961" name="1 CuadroTexto"/>
        <xdr:cNvSpPr txBox="1"/>
      </xdr:nvSpPr>
      <xdr:spPr>
        <a:xfrm>
          <a:off x="52006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1962" name="5 CuadroTexto"/>
        <xdr:cNvSpPr txBox="1"/>
      </xdr:nvSpPr>
      <xdr:spPr>
        <a:xfrm>
          <a:off x="52006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1963" name="1 CuadroTexto"/>
        <xdr:cNvSpPr txBox="1"/>
      </xdr:nvSpPr>
      <xdr:spPr>
        <a:xfrm>
          <a:off x="52006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1964" name="1 CuadroTexto"/>
        <xdr:cNvSpPr txBox="1"/>
      </xdr:nvSpPr>
      <xdr:spPr>
        <a:xfrm>
          <a:off x="52006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1965" name="1 CuadroTexto"/>
        <xdr:cNvSpPr txBox="1"/>
      </xdr:nvSpPr>
      <xdr:spPr>
        <a:xfrm>
          <a:off x="52006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1966" name="1 CuadroTexto"/>
        <xdr:cNvSpPr txBox="1"/>
      </xdr:nvSpPr>
      <xdr:spPr>
        <a:xfrm>
          <a:off x="52006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1967" name="5 CuadroTexto"/>
        <xdr:cNvSpPr txBox="1"/>
      </xdr:nvSpPr>
      <xdr:spPr>
        <a:xfrm>
          <a:off x="52006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1968" name="1 CuadroTexto"/>
        <xdr:cNvSpPr txBox="1"/>
      </xdr:nvSpPr>
      <xdr:spPr>
        <a:xfrm>
          <a:off x="52006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1969" name="1 CuadroTexto"/>
        <xdr:cNvSpPr txBox="1"/>
      </xdr:nvSpPr>
      <xdr:spPr>
        <a:xfrm>
          <a:off x="52006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1970" name="1 CuadroTexto"/>
        <xdr:cNvSpPr txBox="1"/>
      </xdr:nvSpPr>
      <xdr:spPr>
        <a:xfrm>
          <a:off x="52006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1971" name="1 CuadroTexto"/>
        <xdr:cNvSpPr txBox="1"/>
      </xdr:nvSpPr>
      <xdr:spPr>
        <a:xfrm>
          <a:off x="52006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1972" name="5 CuadroTexto"/>
        <xdr:cNvSpPr txBox="1"/>
      </xdr:nvSpPr>
      <xdr:spPr>
        <a:xfrm>
          <a:off x="52006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1973" name="1 CuadroTexto"/>
        <xdr:cNvSpPr txBox="1"/>
      </xdr:nvSpPr>
      <xdr:spPr>
        <a:xfrm>
          <a:off x="52006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1974" name="1 CuadroTexto"/>
        <xdr:cNvSpPr txBox="1"/>
      </xdr:nvSpPr>
      <xdr:spPr>
        <a:xfrm>
          <a:off x="52006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1975" name="1 CuadroTexto"/>
        <xdr:cNvSpPr txBox="1"/>
      </xdr:nvSpPr>
      <xdr:spPr>
        <a:xfrm>
          <a:off x="52006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1976" name="1 CuadroTexto"/>
        <xdr:cNvSpPr txBox="1"/>
      </xdr:nvSpPr>
      <xdr:spPr>
        <a:xfrm>
          <a:off x="52006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184731" cy="264560"/>
    <xdr:sp macro="" textlink="">
      <xdr:nvSpPr>
        <xdr:cNvPr id="1977" name="5 CuadroTexto"/>
        <xdr:cNvSpPr txBox="1"/>
      </xdr:nvSpPr>
      <xdr:spPr>
        <a:xfrm>
          <a:off x="86677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184731" cy="264560"/>
    <xdr:sp macro="" textlink="">
      <xdr:nvSpPr>
        <xdr:cNvPr id="1978" name="1 CuadroTexto"/>
        <xdr:cNvSpPr txBox="1"/>
      </xdr:nvSpPr>
      <xdr:spPr>
        <a:xfrm>
          <a:off x="86677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184731" cy="264560"/>
    <xdr:sp macro="" textlink="">
      <xdr:nvSpPr>
        <xdr:cNvPr id="1979" name="1 CuadroTexto"/>
        <xdr:cNvSpPr txBox="1"/>
      </xdr:nvSpPr>
      <xdr:spPr>
        <a:xfrm>
          <a:off x="86677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184731" cy="264560"/>
    <xdr:sp macro="" textlink="">
      <xdr:nvSpPr>
        <xdr:cNvPr id="1980" name="1 CuadroTexto"/>
        <xdr:cNvSpPr txBox="1"/>
      </xdr:nvSpPr>
      <xdr:spPr>
        <a:xfrm>
          <a:off x="86677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184731" cy="264560"/>
    <xdr:sp macro="" textlink="">
      <xdr:nvSpPr>
        <xdr:cNvPr id="1981" name="1 CuadroTexto"/>
        <xdr:cNvSpPr txBox="1"/>
      </xdr:nvSpPr>
      <xdr:spPr>
        <a:xfrm>
          <a:off x="86677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1982" name="4 CuadroTexto"/>
        <xdr:cNvSpPr txBox="1"/>
      </xdr:nvSpPr>
      <xdr:spPr>
        <a:xfrm>
          <a:off x="52006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84731" cy="264560"/>
    <xdr:sp macro="" textlink="">
      <xdr:nvSpPr>
        <xdr:cNvPr id="1983" name="5 CuadroTexto"/>
        <xdr:cNvSpPr txBox="1"/>
      </xdr:nvSpPr>
      <xdr:spPr>
        <a:xfrm>
          <a:off x="17335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84731" cy="264560"/>
    <xdr:sp macro="" textlink="">
      <xdr:nvSpPr>
        <xdr:cNvPr id="1984" name="1 CuadroTexto"/>
        <xdr:cNvSpPr txBox="1"/>
      </xdr:nvSpPr>
      <xdr:spPr>
        <a:xfrm>
          <a:off x="17335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84731" cy="264560"/>
    <xdr:sp macro="" textlink="">
      <xdr:nvSpPr>
        <xdr:cNvPr id="1985" name="1 CuadroTexto"/>
        <xdr:cNvSpPr txBox="1"/>
      </xdr:nvSpPr>
      <xdr:spPr>
        <a:xfrm>
          <a:off x="17335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84731" cy="264560"/>
    <xdr:sp macro="" textlink="">
      <xdr:nvSpPr>
        <xdr:cNvPr id="1986" name="1 CuadroTexto"/>
        <xdr:cNvSpPr txBox="1"/>
      </xdr:nvSpPr>
      <xdr:spPr>
        <a:xfrm>
          <a:off x="17335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84731" cy="264560"/>
    <xdr:sp macro="" textlink="">
      <xdr:nvSpPr>
        <xdr:cNvPr id="1987" name="1 CuadroTexto"/>
        <xdr:cNvSpPr txBox="1"/>
      </xdr:nvSpPr>
      <xdr:spPr>
        <a:xfrm>
          <a:off x="17335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1988" name="5 CuadroTexto"/>
        <xdr:cNvSpPr txBox="1"/>
      </xdr:nvSpPr>
      <xdr:spPr>
        <a:xfrm>
          <a:off x="260032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1989" name="1 CuadroTexto"/>
        <xdr:cNvSpPr txBox="1"/>
      </xdr:nvSpPr>
      <xdr:spPr>
        <a:xfrm>
          <a:off x="260032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1990" name="1 CuadroTexto"/>
        <xdr:cNvSpPr txBox="1"/>
      </xdr:nvSpPr>
      <xdr:spPr>
        <a:xfrm>
          <a:off x="260032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1991" name="1 CuadroTexto"/>
        <xdr:cNvSpPr txBox="1"/>
      </xdr:nvSpPr>
      <xdr:spPr>
        <a:xfrm>
          <a:off x="260032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1992" name="1 CuadroTexto"/>
        <xdr:cNvSpPr txBox="1"/>
      </xdr:nvSpPr>
      <xdr:spPr>
        <a:xfrm>
          <a:off x="260032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84731" cy="264560"/>
    <xdr:sp macro="" textlink="">
      <xdr:nvSpPr>
        <xdr:cNvPr id="1993" name="5 CuadroTexto"/>
        <xdr:cNvSpPr txBox="1"/>
      </xdr:nvSpPr>
      <xdr:spPr>
        <a:xfrm>
          <a:off x="346710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84731" cy="264560"/>
    <xdr:sp macro="" textlink="">
      <xdr:nvSpPr>
        <xdr:cNvPr id="1994" name="1 CuadroTexto"/>
        <xdr:cNvSpPr txBox="1"/>
      </xdr:nvSpPr>
      <xdr:spPr>
        <a:xfrm>
          <a:off x="346710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84731" cy="264560"/>
    <xdr:sp macro="" textlink="">
      <xdr:nvSpPr>
        <xdr:cNvPr id="1995" name="1 CuadroTexto"/>
        <xdr:cNvSpPr txBox="1"/>
      </xdr:nvSpPr>
      <xdr:spPr>
        <a:xfrm>
          <a:off x="346710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84731" cy="264560"/>
    <xdr:sp macro="" textlink="">
      <xdr:nvSpPr>
        <xdr:cNvPr id="1996" name="1 CuadroTexto"/>
        <xdr:cNvSpPr txBox="1"/>
      </xdr:nvSpPr>
      <xdr:spPr>
        <a:xfrm>
          <a:off x="346710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84731" cy="264560"/>
    <xdr:sp macro="" textlink="">
      <xdr:nvSpPr>
        <xdr:cNvPr id="1997" name="1 CuadroTexto"/>
        <xdr:cNvSpPr txBox="1"/>
      </xdr:nvSpPr>
      <xdr:spPr>
        <a:xfrm>
          <a:off x="346710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1998" name="5 CuadroTexto"/>
        <xdr:cNvSpPr txBox="1"/>
      </xdr:nvSpPr>
      <xdr:spPr>
        <a:xfrm>
          <a:off x="433387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1999" name="1 CuadroTexto"/>
        <xdr:cNvSpPr txBox="1"/>
      </xdr:nvSpPr>
      <xdr:spPr>
        <a:xfrm>
          <a:off x="433387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2000" name="1 CuadroTexto"/>
        <xdr:cNvSpPr txBox="1"/>
      </xdr:nvSpPr>
      <xdr:spPr>
        <a:xfrm>
          <a:off x="433387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2001" name="1 CuadroTexto"/>
        <xdr:cNvSpPr txBox="1"/>
      </xdr:nvSpPr>
      <xdr:spPr>
        <a:xfrm>
          <a:off x="433387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2002" name="1 CuadroTexto"/>
        <xdr:cNvSpPr txBox="1"/>
      </xdr:nvSpPr>
      <xdr:spPr>
        <a:xfrm>
          <a:off x="433387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2003" name="5 CuadroTexto"/>
        <xdr:cNvSpPr txBox="1"/>
      </xdr:nvSpPr>
      <xdr:spPr>
        <a:xfrm>
          <a:off x="52006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2004" name="1 CuadroTexto"/>
        <xdr:cNvSpPr txBox="1"/>
      </xdr:nvSpPr>
      <xdr:spPr>
        <a:xfrm>
          <a:off x="52006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2005" name="1 CuadroTexto"/>
        <xdr:cNvSpPr txBox="1"/>
      </xdr:nvSpPr>
      <xdr:spPr>
        <a:xfrm>
          <a:off x="52006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2006" name="1 CuadroTexto"/>
        <xdr:cNvSpPr txBox="1"/>
      </xdr:nvSpPr>
      <xdr:spPr>
        <a:xfrm>
          <a:off x="52006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2007" name="1 CuadroTexto"/>
        <xdr:cNvSpPr txBox="1"/>
      </xdr:nvSpPr>
      <xdr:spPr>
        <a:xfrm>
          <a:off x="52006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84731" cy="264560"/>
    <xdr:sp macro="" textlink="">
      <xdr:nvSpPr>
        <xdr:cNvPr id="2008" name="5 CuadroTexto"/>
        <xdr:cNvSpPr txBox="1"/>
      </xdr:nvSpPr>
      <xdr:spPr>
        <a:xfrm>
          <a:off x="17335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84731" cy="264560"/>
    <xdr:sp macro="" textlink="">
      <xdr:nvSpPr>
        <xdr:cNvPr id="2009" name="1 CuadroTexto"/>
        <xdr:cNvSpPr txBox="1"/>
      </xdr:nvSpPr>
      <xdr:spPr>
        <a:xfrm>
          <a:off x="17335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84731" cy="264560"/>
    <xdr:sp macro="" textlink="">
      <xdr:nvSpPr>
        <xdr:cNvPr id="2010" name="1 CuadroTexto"/>
        <xdr:cNvSpPr txBox="1"/>
      </xdr:nvSpPr>
      <xdr:spPr>
        <a:xfrm>
          <a:off x="17335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84731" cy="264560"/>
    <xdr:sp macro="" textlink="">
      <xdr:nvSpPr>
        <xdr:cNvPr id="2011" name="1 CuadroTexto"/>
        <xdr:cNvSpPr txBox="1"/>
      </xdr:nvSpPr>
      <xdr:spPr>
        <a:xfrm>
          <a:off x="17335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84731" cy="264560"/>
    <xdr:sp macro="" textlink="">
      <xdr:nvSpPr>
        <xdr:cNvPr id="2012" name="1 CuadroTexto"/>
        <xdr:cNvSpPr txBox="1"/>
      </xdr:nvSpPr>
      <xdr:spPr>
        <a:xfrm>
          <a:off x="17335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013" name="5 CuadroTexto"/>
        <xdr:cNvSpPr txBox="1"/>
      </xdr:nvSpPr>
      <xdr:spPr>
        <a:xfrm>
          <a:off x="260032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014" name="1 CuadroTexto"/>
        <xdr:cNvSpPr txBox="1"/>
      </xdr:nvSpPr>
      <xdr:spPr>
        <a:xfrm>
          <a:off x="260032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015" name="1 CuadroTexto"/>
        <xdr:cNvSpPr txBox="1"/>
      </xdr:nvSpPr>
      <xdr:spPr>
        <a:xfrm>
          <a:off x="260032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016" name="1 CuadroTexto"/>
        <xdr:cNvSpPr txBox="1"/>
      </xdr:nvSpPr>
      <xdr:spPr>
        <a:xfrm>
          <a:off x="260032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017" name="1 CuadroTexto"/>
        <xdr:cNvSpPr txBox="1"/>
      </xdr:nvSpPr>
      <xdr:spPr>
        <a:xfrm>
          <a:off x="260032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84731" cy="264560"/>
    <xdr:sp macro="" textlink="">
      <xdr:nvSpPr>
        <xdr:cNvPr id="2018" name="5 CuadroTexto"/>
        <xdr:cNvSpPr txBox="1"/>
      </xdr:nvSpPr>
      <xdr:spPr>
        <a:xfrm>
          <a:off x="346710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84731" cy="264560"/>
    <xdr:sp macro="" textlink="">
      <xdr:nvSpPr>
        <xdr:cNvPr id="2019" name="1 CuadroTexto"/>
        <xdr:cNvSpPr txBox="1"/>
      </xdr:nvSpPr>
      <xdr:spPr>
        <a:xfrm>
          <a:off x="346710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84731" cy="264560"/>
    <xdr:sp macro="" textlink="">
      <xdr:nvSpPr>
        <xdr:cNvPr id="2020" name="1 CuadroTexto"/>
        <xdr:cNvSpPr txBox="1"/>
      </xdr:nvSpPr>
      <xdr:spPr>
        <a:xfrm>
          <a:off x="346710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84731" cy="264560"/>
    <xdr:sp macro="" textlink="">
      <xdr:nvSpPr>
        <xdr:cNvPr id="2021" name="1 CuadroTexto"/>
        <xdr:cNvSpPr txBox="1"/>
      </xdr:nvSpPr>
      <xdr:spPr>
        <a:xfrm>
          <a:off x="346710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84731" cy="264560"/>
    <xdr:sp macro="" textlink="">
      <xdr:nvSpPr>
        <xdr:cNvPr id="2022" name="1 CuadroTexto"/>
        <xdr:cNvSpPr txBox="1"/>
      </xdr:nvSpPr>
      <xdr:spPr>
        <a:xfrm>
          <a:off x="346710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2023" name="5 CuadroTexto"/>
        <xdr:cNvSpPr txBox="1"/>
      </xdr:nvSpPr>
      <xdr:spPr>
        <a:xfrm>
          <a:off x="433387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2024" name="1 CuadroTexto"/>
        <xdr:cNvSpPr txBox="1"/>
      </xdr:nvSpPr>
      <xdr:spPr>
        <a:xfrm>
          <a:off x="433387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2025" name="1 CuadroTexto"/>
        <xdr:cNvSpPr txBox="1"/>
      </xdr:nvSpPr>
      <xdr:spPr>
        <a:xfrm>
          <a:off x="433387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2026" name="1 CuadroTexto"/>
        <xdr:cNvSpPr txBox="1"/>
      </xdr:nvSpPr>
      <xdr:spPr>
        <a:xfrm>
          <a:off x="433387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2027" name="1 CuadroTexto"/>
        <xdr:cNvSpPr txBox="1"/>
      </xdr:nvSpPr>
      <xdr:spPr>
        <a:xfrm>
          <a:off x="433387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2028" name="5 CuadroTexto"/>
        <xdr:cNvSpPr txBox="1"/>
      </xdr:nvSpPr>
      <xdr:spPr>
        <a:xfrm>
          <a:off x="52006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2029" name="1 CuadroTexto"/>
        <xdr:cNvSpPr txBox="1"/>
      </xdr:nvSpPr>
      <xdr:spPr>
        <a:xfrm>
          <a:off x="52006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2030" name="1 CuadroTexto"/>
        <xdr:cNvSpPr txBox="1"/>
      </xdr:nvSpPr>
      <xdr:spPr>
        <a:xfrm>
          <a:off x="52006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2031" name="1 CuadroTexto"/>
        <xdr:cNvSpPr txBox="1"/>
      </xdr:nvSpPr>
      <xdr:spPr>
        <a:xfrm>
          <a:off x="52006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2032" name="1 CuadroTexto"/>
        <xdr:cNvSpPr txBox="1"/>
      </xdr:nvSpPr>
      <xdr:spPr>
        <a:xfrm>
          <a:off x="52006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84731" cy="264560"/>
    <xdr:sp macro="" textlink="">
      <xdr:nvSpPr>
        <xdr:cNvPr id="2033" name="5 CuadroTexto"/>
        <xdr:cNvSpPr txBox="1"/>
      </xdr:nvSpPr>
      <xdr:spPr>
        <a:xfrm>
          <a:off x="17335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84731" cy="264560"/>
    <xdr:sp macro="" textlink="">
      <xdr:nvSpPr>
        <xdr:cNvPr id="2034" name="1 CuadroTexto"/>
        <xdr:cNvSpPr txBox="1"/>
      </xdr:nvSpPr>
      <xdr:spPr>
        <a:xfrm>
          <a:off x="17335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84731" cy="264560"/>
    <xdr:sp macro="" textlink="">
      <xdr:nvSpPr>
        <xdr:cNvPr id="2035" name="1 CuadroTexto"/>
        <xdr:cNvSpPr txBox="1"/>
      </xdr:nvSpPr>
      <xdr:spPr>
        <a:xfrm>
          <a:off x="17335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84731" cy="264560"/>
    <xdr:sp macro="" textlink="">
      <xdr:nvSpPr>
        <xdr:cNvPr id="2036" name="1 CuadroTexto"/>
        <xdr:cNvSpPr txBox="1"/>
      </xdr:nvSpPr>
      <xdr:spPr>
        <a:xfrm>
          <a:off x="17335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84731" cy="264560"/>
    <xdr:sp macro="" textlink="">
      <xdr:nvSpPr>
        <xdr:cNvPr id="2037" name="1 CuadroTexto"/>
        <xdr:cNvSpPr txBox="1"/>
      </xdr:nvSpPr>
      <xdr:spPr>
        <a:xfrm>
          <a:off x="17335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038" name="5 CuadroTexto"/>
        <xdr:cNvSpPr txBox="1"/>
      </xdr:nvSpPr>
      <xdr:spPr>
        <a:xfrm>
          <a:off x="260032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039" name="1 CuadroTexto"/>
        <xdr:cNvSpPr txBox="1"/>
      </xdr:nvSpPr>
      <xdr:spPr>
        <a:xfrm>
          <a:off x="260032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040" name="1 CuadroTexto"/>
        <xdr:cNvSpPr txBox="1"/>
      </xdr:nvSpPr>
      <xdr:spPr>
        <a:xfrm>
          <a:off x="260032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041" name="1 CuadroTexto"/>
        <xdr:cNvSpPr txBox="1"/>
      </xdr:nvSpPr>
      <xdr:spPr>
        <a:xfrm>
          <a:off x="260032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042" name="1 CuadroTexto"/>
        <xdr:cNvSpPr txBox="1"/>
      </xdr:nvSpPr>
      <xdr:spPr>
        <a:xfrm>
          <a:off x="260032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84731" cy="264560"/>
    <xdr:sp macro="" textlink="">
      <xdr:nvSpPr>
        <xdr:cNvPr id="2043" name="5 CuadroTexto"/>
        <xdr:cNvSpPr txBox="1"/>
      </xdr:nvSpPr>
      <xdr:spPr>
        <a:xfrm>
          <a:off x="346710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84731" cy="264560"/>
    <xdr:sp macro="" textlink="">
      <xdr:nvSpPr>
        <xdr:cNvPr id="2044" name="1 CuadroTexto"/>
        <xdr:cNvSpPr txBox="1"/>
      </xdr:nvSpPr>
      <xdr:spPr>
        <a:xfrm>
          <a:off x="346710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84731" cy="264560"/>
    <xdr:sp macro="" textlink="">
      <xdr:nvSpPr>
        <xdr:cNvPr id="2045" name="1 CuadroTexto"/>
        <xdr:cNvSpPr txBox="1"/>
      </xdr:nvSpPr>
      <xdr:spPr>
        <a:xfrm>
          <a:off x="346710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84731" cy="264560"/>
    <xdr:sp macro="" textlink="">
      <xdr:nvSpPr>
        <xdr:cNvPr id="2046" name="1 CuadroTexto"/>
        <xdr:cNvSpPr txBox="1"/>
      </xdr:nvSpPr>
      <xdr:spPr>
        <a:xfrm>
          <a:off x="346710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84731" cy="264560"/>
    <xdr:sp macro="" textlink="">
      <xdr:nvSpPr>
        <xdr:cNvPr id="2047" name="1 CuadroTexto"/>
        <xdr:cNvSpPr txBox="1"/>
      </xdr:nvSpPr>
      <xdr:spPr>
        <a:xfrm>
          <a:off x="346710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2048" name="5 CuadroTexto"/>
        <xdr:cNvSpPr txBox="1"/>
      </xdr:nvSpPr>
      <xdr:spPr>
        <a:xfrm>
          <a:off x="433387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2049" name="1 CuadroTexto"/>
        <xdr:cNvSpPr txBox="1"/>
      </xdr:nvSpPr>
      <xdr:spPr>
        <a:xfrm>
          <a:off x="433387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2050" name="1 CuadroTexto"/>
        <xdr:cNvSpPr txBox="1"/>
      </xdr:nvSpPr>
      <xdr:spPr>
        <a:xfrm>
          <a:off x="433387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2051" name="1 CuadroTexto"/>
        <xdr:cNvSpPr txBox="1"/>
      </xdr:nvSpPr>
      <xdr:spPr>
        <a:xfrm>
          <a:off x="433387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2052" name="1 CuadroTexto"/>
        <xdr:cNvSpPr txBox="1"/>
      </xdr:nvSpPr>
      <xdr:spPr>
        <a:xfrm>
          <a:off x="433387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2053" name="5 CuadroTexto"/>
        <xdr:cNvSpPr txBox="1"/>
      </xdr:nvSpPr>
      <xdr:spPr>
        <a:xfrm>
          <a:off x="52006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2054" name="1 CuadroTexto"/>
        <xdr:cNvSpPr txBox="1"/>
      </xdr:nvSpPr>
      <xdr:spPr>
        <a:xfrm>
          <a:off x="52006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2055" name="1 CuadroTexto"/>
        <xdr:cNvSpPr txBox="1"/>
      </xdr:nvSpPr>
      <xdr:spPr>
        <a:xfrm>
          <a:off x="52006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2056" name="1 CuadroTexto"/>
        <xdr:cNvSpPr txBox="1"/>
      </xdr:nvSpPr>
      <xdr:spPr>
        <a:xfrm>
          <a:off x="52006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2057" name="1 CuadroTexto"/>
        <xdr:cNvSpPr txBox="1"/>
      </xdr:nvSpPr>
      <xdr:spPr>
        <a:xfrm>
          <a:off x="52006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84731" cy="264560"/>
    <xdr:sp macro="" textlink="">
      <xdr:nvSpPr>
        <xdr:cNvPr id="2058" name="5 CuadroTexto"/>
        <xdr:cNvSpPr txBox="1"/>
      </xdr:nvSpPr>
      <xdr:spPr>
        <a:xfrm>
          <a:off x="17335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84731" cy="264560"/>
    <xdr:sp macro="" textlink="">
      <xdr:nvSpPr>
        <xdr:cNvPr id="2059" name="1 CuadroTexto"/>
        <xdr:cNvSpPr txBox="1"/>
      </xdr:nvSpPr>
      <xdr:spPr>
        <a:xfrm>
          <a:off x="17335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84731" cy="264560"/>
    <xdr:sp macro="" textlink="">
      <xdr:nvSpPr>
        <xdr:cNvPr id="2060" name="1 CuadroTexto"/>
        <xdr:cNvSpPr txBox="1"/>
      </xdr:nvSpPr>
      <xdr:spPr>
        <a:xfrm>
          <a:off x="17335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84731" cy="264560"/>
    <xdr:sp macro="" textlink="">
      <xdr:nvSpPr>
        <xdr:cNvPr id="2061" name="1 CuadroTexto"/>
        <xdr:cNvSpPr txBox="1"/>
      </xdr:nvSpPr>
      <xdr:spPr>
        <a:xfrm>
          <a:off x="17335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84731" cy="264560"/>
    <xdr:sp macro="" textlink="">
      <xdr:nvSpPr>
        <xdr:cNvPr id="2062" name="1 CuadroTexto"/>
        <xdr:cNvSpPr txBox="1"/>
      </xdr:nvSpPr>
      <xdr:spPr>
        <a:xfrm>
          <a:off x="17335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063" name="5 CuadroTexto"/>
        <xdr:cNvSpPr txBox="1"/>
      </xdr:nvSpPr>
      <xdr:spPr>
        <a:xfrm>
          <a:off x="260032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064" name="1 CuadroTexto"/>
        <xdr:cNvSpPr txBox="1"/>
      </xdr:nvSpPr>
      <xdr:spPr>
        <a:xfrm>
          <a:off x="260032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065" name="1 CuadroTexto"/>
        <xdr:cNvSpPr txBox="1"/>
      </xdr:nvSpPr>
      <xdr:spPr>
        <a:xfrm>
          <a:off x="260032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066" name="1 CuadroTexto"/>
        <xdr:cNvSpPr txBox="1"/>
      </xdr:nvSpPr>
      <xdr:spPr>
        <a:xfrm>
          <a:off x="260032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067" name="1 CuadroTexto"/>
        <xdr:cNvSpPr txBox="1"/>
      </xdr:nvSpPr>
      <xdr:spPr>
        <a:xfrm>
          <a:off x="260032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84731" cy="264560"/>
    <xdr:sp macro="" textlink="">
      <xdr:nvSpPr>
        <xdr:cNvPr id="2068" name="5 CuadroTexto"/>
        <xdr:cNvSpPr txBox="1"/>
      </xdr:nvSpPr>
      <xdr:spPr>
        <a:xfrm>
          <a:off x="346710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84731" cy="264560"/>
    <xdr:sp macro="" textlink="">
      <xdr:nvSpPr>
        <xdr:cNvPr id="2069" name="1 CuadroTexto"/>
        <xdr:cNvSpPr txBox="1"/>
      </xdr:nvSpPr>
      <xdr:spPr>
        <a:xfrm>
          <a:off x="346710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84731" cy="264560"/>
    <xdr:sp macro="" textlink="">
      <xdr:nvSpPr>
        <xdr:cNvPr id="2070" name="1 CuadroTexto"/>
        <xdr:cNvSpPr txBox="1"/>
      </xdr:nvSpPr>
      <xdr:spPr>
        <a:xfrm>
          <a:off x="346710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84731" cy="264560"/>
    <xdr:sp macro="" textlink="">
      <xdr:nvSpPr>
        <xdr:cNvPr id="2071" name="1 CuadroTexto"/>
        <xdr:cNvSpPr txBox="1"/>
      </xdr:nvSpPr>
      <xdr:spPr>
        <a:xfrm>
          <a:off x="346710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84731" cy="264560"/>
    <xdr:sp macro="" textlink="">
      <xdr:nvSpPr>
        <xdr:cNvPr id="2072" name="1 CuadroTexto"/>
        <xdr:cNvSpPr txBox="1"/>
      </xdr:nvSpPr>
      <xdr:spPr>
        <a:xfrm>
          <a:off x="346710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2073" name="5 CuadroTexto"/>
        <xdr:cNvSpPr txBox="1"/>
      </xdr:nvSpPr>
      <xdr:spPr>
        <a:xfrm>
          <a:off x="433387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2074" name="1 CuadroTexto"/>
        <xdr:cNvSpPr txBox="1"/>
      </xdr:nvSpPr>
      <xdr:spPr>
        <a:xfrm>
          <a:off x="433387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2075" name="1 CuadroTexto"/>
        <xdr:cNvSpPr txBox="1"/>
      </xdr:nvSpPr>
      <xdr:spPr>
        <a:xfrm>
          <a:off x="433387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2076" name="1 CuadroTexto"/>
        <xdr:cNvSpPr txBox="1"/>
      </xdr:nvSpPr>
      <xdr:spPr>
        <a:xfrm>
          <a:off x="433387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2077" name="1 CuadroTexto"/>
        <xdr:cNvSpPr txBox="1"/>
      </xdr:nvSpPr>
      <xdr:spPr>
        <a:xfrm>
          <a:off x="433387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2078" name="5 CuadroTexto"/>
        <xdr:cNvSpPr txBox="1"/>
      </xdr:nvSpPr>
      <xdr:spPr>
        <a:xfrm>
          <a:off x="52006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2079" name="1 CuadroTexto"/>
        <xdr:cNvSpPr txBox="1"/>
      </xdr:nvSpPr>
      <xdr:spPr>
        <a:xfrm>
          <a:off x="52006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2080" name="1 CuadroTexto"/>
        <xdr:cNvSpPr txBox="1"/>
      </xdr:nvSpPr>
      <xdr:spPr>
        <a:xfrm>
          <a:off x="52006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2081" name="1 CuadroTexto"/>
        <xdr:cNvSpPr txBox="1"/>
      </xdr:nvSpPr>
      <xdr:spPr>
        <a:xfrm>
          <a:off x="52006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2082" name="1 CuadroTexto"/>
        <xdr:cNvSpPr txBox="1"/>
      </xdr:nvSpPr>
      <xdr:spPr>
        <a:xfrm>
          <a:off x="52006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2083" name="5 CuadroTexto"/>
        <xdr:cNvSpPr txBox="1"/>
      </xdr:nvSpPr>
      <xdr:spPr>
        <a:xfrm>
          <a:off x="52006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2084" name="1 CuadroTexto"/>
        <xdr:cNvSpPr txBox="1"/>
      </xdr:nvSpPr>
      <xdr:spPr>
        <a:xfrm>
          <a:off x="52006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2085" name="1 CuadroTexto"/>
        <xdr:cNvSpPr txBox="1"/>
      </xdr:nvSpPr>
      <xdr:spPr>
        <a:xfrm>
          <a:off x="52006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2086" name="1 CuadroTexto"/>
        <xdr:cNvSpPr txBox="1"/>
      </xdr:nvSpPr>
      <xdr:spPr>
        <a:xfrm>
          <a:off x="52006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2087" name="1 CuadroTexto"/>
        <xdr:cNvSpPr txBox="1"/>
      </xdr:nvSpPr>
      <xdr:spPr>
        <a:xfrm>
          <a:off x="52006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2088" name="5 CuadroTexto"/>
        <xdr:cNvSpPr txBox="1"/>
      </xdr:nvSpPr>
      <xdr:spPr>
        <a:xfrm>
          <a:off x="52006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2089" name="1 CuadroTexto"/>
        <xdr:cNvSpPr txBox="1"/>
      </xdr:nvSpPr>
      <xdr:spPr>
        <a:xfrm>
          <a:off x="52006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2090" name="1 CuadroTexto"/>
        <xdr:cNvSpPr txBox="1"/>
      </xdr:nvSpPr>
      <xdr:spPr>
        <a:xfrm>
          <a:off x="52006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2091" name="1 CuadroTexto"/>
        <xdr:cNvSpPr txBox="1"/>
      </xdr:nvSpPr>
      <xdr:spPr>
        <a:xfrm>
          <a:off x="52006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2092" name="1 CuadroTexto"/>
        <xdr:cNvSpPr txBox="1"/>
      </xdr:nvSpPr>
      <xdr:spPr>
        <a:xfrm>
          <a:off x="52006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84731" cy="264560"/>
    <xdr:sp macro="" textlink="">
      <xdr:nvSpPr>
        <xdr:cNvPr id="2093" name="5 CuadroTexto"/>
        <xdr:cNvSpPr txBox="1"/>
      </xdr:nvSpPr>
      <xdr:spPr>
        <a:xfrm>
          <a:off x="17335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84731" cy="264560"/>
    <xdr:sp macro="" textlink="">
      <xdr:nvSpPr>
        <xdr:cNvPr id="2094" name="1 CuadroTexto"/>
        <xdr:cNvSpPr txBox="1"/>
      </xdr:nvSpPr>
      <xdr:spPr>
        <a:xfrm>
          <a:off x="17335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84731" cy="264560"/>
    <xdr:sp macro="" textlink="">
      <xdr:nvSpPr>
        <xdr:cNvPr id="2095" name="1 CuadroTexto"/>
        <xdr:cNvSpPr txBox="1"/>
      </xdr:nvSpPr>
      <xdr:spPr>
        <a:xfrm>
          <a:off x="17335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84731" cy="264560"/>
    <xdr:sp macro="" textlink="">
      <xdr:nvSpPr>
        <xdr:cNvPr id="2096" name="1 CuadroTexto"/>
        <xdr:cNvSpPr txBox="1"/>
      </xdr:nvSpPr>
      <xdr:spPr>
        <a:xfrm>
          <a:off x="17335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84731" cy="264560"/>
    <xdr:sp macro="" textlink="">
      <xdr:nvSpPr>
        <xdr:cNvPr id="2097" name="1 CuadroTexto"/>
        <xdr:cNvSpPr txBox="1"/>
      </xdr:nvSpPr>
      <xdr:spPr>
        <a:xfrm>
          <a:off x="17335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098" name="5 CuadroTexto"/>
        <xdr:cNvSpPr txBox="1"/>
      </xdr:nvSpPr>
      <xdr:spPr>
        <a:xfrm>
          <a:off x="260032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099" name="1 CuadroTexto"/>
        <xdr:cNvSpPr txBox="1"/>
      </xdr:nvSpPr>
      <xdr:spPr>
        <a:xfrm>
          <a:off x="260032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100" name="1 CuadroTexto"/>
        <xdr:cNvSpPr txBox="1"/>
      </xdr:nvSpPr>
      <xdr:spPr>
        <a:xfrm>
          <a:off x="260032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101" name="1 CuadroTexto"/>
        <xdr:cNvSpPr txBox="1"/>
      </xdr:nvSpPr>
      <xdr:spPr>
        <a:xfrm>
          <a:off x="260032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102" name="1 CuadroTexto"/>
        <xdr:cNvSpPr txBox="1"/>
      </xdr:nvSpPr>
      <xdr:spPr>
        <a:xfrm>
          <a:off x="260032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84731" cy="264560"/>
    <xdr:sp macro="" textlink="">
      <xdr:nvSpPr>
        <xdr:cNvPr id="2103" name="5 CuadroTexto"/>
        <xdr:cNvSpPr txBox="1"/>
      </xdr:nvSpPr>
      <xdr:spPr>
        <a:xfrm>
          <a:off x="346710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84731" cy="264560"/>
    <xdr:sp macro="" textlink="">
      <xdr:nvSpPr>
        <xdr:cNvPr id="2104" name="1 CuadroTexto"/>
        <xdr:cNvSpPr txBox="1"/>
      </xdr:nvSpPr>
      <xdr:spPr>
        <a:xfrm>
          <a:off x="346710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84731" cy="264560"/>
    <xdr:sp macro="" textlink="">
      <xdr:nvSpPr>
        <xdr:cNvPr id="2105" name="1 CuadroTexto"/>
        <xdr:cNvSpPr txBox="1"/>
      </xdr:nvSpPr>
      <xdr:spPr>
        <a:xfrm>
          <a:off x="346710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84731" cy="264560"/>
    <xdr:sp macro="" textlink="">
      <xdr:nvSpPr>
        <xdr:cNvPr id="2106" name="1 CuadroTexto"/>
        <xdr:cNvSpPr txBox="1"/>
      </xdr:nvSpPr>
      <xdr:spPr>
        <a:xfrm>
          <a:off x="346710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84731" cy="264560"/>
    <xdr:sp macro="" textlink="">
      <xdr:nvSpPr>
        <xdr:cNvPr id="2107" name="1 CuadroTexto"/>
        <xdr:cNvSpPr txBox="1"/>
      </xdr:nvSpPr>
      <xdr:spPr>
        <a:xfrm>
          <a:off x="346710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2108" name="5 CuadroTexto"/>
        <xdr:cNvSpPr txBox="1"/>
      </xdr:nvSpPr>
      <xdr:spPr>
        <a:xfrm>
          <a:off x="433387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2109" name="1 CuadroTexto"/>
        <xdr:cNvSpPr txBox="1"/>
      </xdr:nvSpPr>
      <xdr:spPr>
        <a:xfrm>
          <a:off x="433387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2110" name="1 CuadroTexto"/>
        <xdr:cNvSpPr txBox="1"/>
      </xdr:nvSpPr>
      <xdr:spPr>
        <a:xfrm>
          <a:off x="433387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2111" name="1 CuadroTexto"/>
        <xdr:cNvSpPr txBox="1"/>
      </xdr:nvSpPr>
      <xdr:spPr>
        <a:xfrm>
          <a:off x="433387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2112" name="1 CuadroTexto"/>
        <xdr:cNvSpPr txBox="1"/>
      </xdr:nvSpPr>
      <xdr:spPr>
        <a:xfrm>
          <a:off x="433387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2113" name="5 CuadroTexto"/>
        <xdr:cNvSpPr txBox="1"/>
      </xdr:nvSpPr>
      <xdr:spPr>
        <a:xfrm>
          <a:off x="52006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2114" name="1 CuadroTexto"/>
        <xdr:cNvSpPr txBox="1"/>
      </xdr:nvSpPr>
      <xdr:spPr>
        <a:xfrm>
          <a:off x="52006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2115" name="1 CuadroTexto"/>
        <xdr:cNvSpPr txBox="1"/>
      </xdr:nvSpPr>
      <xdr:spPr>
        <a:xfrm>
          <a:off x="52006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2116" name="1 CuadroTexto"/>
        <xdr:cNvSpPr txBox="1"/>
      </xdr:nvSpPr>
      <xdr:spPr>
        <a:xfrm>
          <a:off x="52006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2117" name="1 CuadroTexto"/>
        <xdr:cNvSpPr txBox="1"/>
      </xdr:nvSpPr>
      <xdr:spPr>
        <a:xfrm>
          <a:off x="52006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2118" name="5 CuadroTexto"/>
        <xdr:cNvSpPr txBox="1"/>
      </xdr:nvSpPr>
      <xdr:spPr>
        <a:xfrm>
          <a:off x="52006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2119" name="1 CuadroTexto"/>
        <xdr:cNvSpPr txBox="1"/>
      </xdr:nvSpPr>
      <xdr:spPr>
        <a:xfrm>
          <a:off x="52006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2120" name="1 CuadroTexto"/>
        <xdr:cNvSpPr txBox="1"/>
      </xdr:nvSpPr>
      <xdr:spPr>
        <a:xfrm>
          <a:off x="52006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2121" name="1 CuadroTexto"/>
        <xdr:cNvSpPr txBox="1"/>
      </xdr:nvSpPr>
      <xdr:spPr>
        <a:xfrm>
          <a:off x="52006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2122" name="1 CuadroTexto"/>
        <xdr:cNvSpPr txBox="1"/>
      </xdr:nvSpPr>
      <xdr:spPr>
        <a:xfrm>
          <a:off x="52006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2123" name="5 CuadroTexto"/>
        <xdr:cNvSpPr txBox="1"/>
      </xdr:nvSpPr>
      <xdr:spPr>
        <a:xfrm>
          <a:off x="52006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2124" name="1 CuadroTexto"/>
        <xdr:cNvSpPr txBox="1"/>
      </xdr:nvSpPr>
      <xdr:spPr>
        <a:xfrm>
          <a:off x="52006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2125" name="1 CuadroTexto"/>
        <xdr:cNvSpPr txBox="1"/>
      </xdr:nvSpPr>
      <xdr:spPr>
        <a:xfrm>
          <a:off x="52006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2126" name="1 CuadroTexto"/>
        <xdr:cNvSpPr txBox="1"/>
      </xdr:nvSpPr>
      <xdr:spPr>
        <a:xfrm>
          <a:off x="52006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2127" name="1 CuadroTexto"/>
        <xdr:cNvSpPr txBox="1"/>
      </xdr:nvSpPr>
      <xdr:spPr>
        <a:xfrm>
          <a:off x="52006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84731" cy="264560"/>
    <xdr:sp macro="" textlink="">
      <xdr:nvSpPr>
        <xdr:cNvPr id="2128" name="5 CuadroTexto"/>
        <xdr:cNvSpPr txBox="1"/>
      </xdr:nvSpPr>
      <xdr:spPr>
        <a:xfrm>
          <a:off x="17335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84731" cy="264560"/>
    <xdr:sp macro="" textlink="">
      <xdr:nvSpPr>
        <xdr:cNvPr id="2129" name="1 CuadroTexto"/>
        <xdr:cNvSpPr txBox="1"/>
      </xdr:nvSpPr>
      <xdr:spPr>
        <a:xfrm>
          <a:off x="17335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84731" cy="264560"/>
    <xdr:sp macro="" textlink="">
      <xdr:nvSpPr>
        <xdr:cNvPr id="2130" name="1 CuadroTexto"/>
        <xdr:cNvSpPr txBox="1"/>
      </xdr:nvSpPr>
      <xdr:spPr>
        <a:xfrm>
          <a:off x="17335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84731" cy="264560"/>
    <xdr:sp macro="" textlink="">
      <xdr:nvSpPr>
        <xdr:cNvPr id="2131" name="1 CuadroTexto"/>
        <xdr:cNvSpPr txBox="1"/>
      </xdr:nvSpPr>
      <xdr:spPr>
        <a:xfrm>
          <a:off x="17335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84731" cy="264560"/>
    <xdr:sp macro="" textlink="">
      <xdr:nvSpPr>
        <xdr:cNvPr id="2132" name="1 CuadroTexto"/>
        <xdr:cNvSpPr txBox="1"/>
      </xdr:nvSpPr>
      <xdr:spPr>
        <a:xfrm>
          <a:off x="17335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133" name="5 CuadroTexto"/>
        <xdr:cNvSpPr txBox="1"/>
      </xdr:nvSpPr>
      <xdr:spPr>
        <a:xfrm>
          <a:off x="260032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134" name="1 CuadroTexto"/>
        <xdr:cNvSpPr txBox="1"/>
      </xdr:nvSpPr>
      <xdr:spPr>
        <a:xfrm>
          <a:off x="260032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135" name="1 CuadroTexto"/>
        <xdr:cNvSpPr txBox="1"/>
      </xdr:nvSpPr>
      <xdr:spPr>
        <a:xfrm>
          <a:off x="260032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136" name="1 CuadroTexto"/>
        <xdr:cNvSpPr txBox="1"/>
      </xdr:nvSpPr>
      <xdr:spPr>
        <a:xfrm>
          <a:off x="260032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137" name="1 CuadroTexto"/>
        <xdr:cNvSpPr txBox="1"/>
      </xdr:nvSpPr>
      <xdr:spPr>
        <a:xfrm>
          <a:off x="260032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84731" cy="264560"/>
    <xdr:sp macro="" textlink="">
      <xdr:nvSpPr>
        <xdr:cNvPr id="2138" name="5 CuadroTexto"/>
        <xdr:cNvSpPr txBox="1"/>
      </xdr:nvSpPr>
      <xdr:spPr>
        <a:xfrm>
          <a:off x="346710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84731" cy="264560"/>
    <xdr:sp macro="" textlink="">
      <xdr:nvSpPr>
        <xdr:cNvPr id="2139" name="1 CuadroTexto"/>
        <xdr:cNvSpPr txBox="1"/>
      </xdr:nvSpPr>
      <xdr:spPr>
        <a:xfrm>
          <a:off x="346710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84731" cy="264560"/>
    <xdr:sp macro="" textlink="">
      <xdr:nvSpPr>
        <xdr:cNvPr id="2140" name="1 CuadroTexto"/>
        <xdr:cNvSpPr txBox="1"/>
      </xdr:nvSpPr>
      <xdr:spPr>
        <a:xfrm>
          <a:off x="346710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84731" cy="264560"/>
    <xdr:sp macro="" textlink="">
      <xdr:nvSpPr>
        <xdr:cNvPr id="2141" name="1 CuadroTexto"/>
        <xdr:cNvSpPr txBox="1"/>
      </xdr:nvSpPr>
      <xdr:spPr>
        <a:xfrm>
          <a:off x="346710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84731" cy="264560"/>
    <xdr:sp macro="" textlink="">
      <xdr:nvSpPr>
        <xdr:cNvPr id="2142" name="1 CuadroTexto"/>
        <xdr:cNvSpPr txBox="1"/>
      </xdr:nvSpPr>
      <xdr:spPr>
        <a:xfrm>
          <a:off x="346710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2143" name="5 CuadroTexto"/>
        <xdr:cNvSpPr txBox="1"/>
      </xdr:nvSpPr>
      <xdr:spPr>
        <a:xfrm>
          <a:off x="433387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2144" name="1 CuadroTexto"/>
        <xdr:cNvSpPr txBox="1"/>
      </xdr:nvSpPr>
      <xdr:spPr>
        <a:xfrm>
          <a:off x="433387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2145" name="1 CuadroTexto"/>
        <xdr:cNvSpPr txBox="1"/>
      </xdr:nvSpPr>
      <xdr:spPr>
        <a:xfrm>
          <a:off x="433387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2146" name="1 CuadroTexto"/>
        <xdr:cNvSpPr txBox="1"/>
      </xdr:nvSpPr>
      <xdr:spPr>
        <a:xfrm>
          <a:off x="433387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2147" name="1 CuadroTexto"/>
        <xdr:cNvSpPr txBox="1"/>
      </xdr:nvSpPr>
      <xdr:spPr>
        <a:xfrm>
          <a:off x="433387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2148" name="5 CuadroTexto"/>
        <xdr:cNvSpPr txBox="1"/>
      </xdr:nvSpPr>
      <xdr:spPr>
        <a:xfrm>
          <a:off x="52006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2149" name="1 CuadroTexto"/>
        <xdr:cNvSpPr txBox="1"/>
      </xdr:nvSpPr>
      <xdr:spPr>
        <a:xfrm>
          <a:off x="52006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2150" name="1 CuadroTexto"/>
        <xdr:cNvSpPr txBox="1"/>
      </xdr:nvSpPr>
      <xdr:spPr>
        <a:xfrm>
          <a:off x="52006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2151" name="1 CuadroTexto"/>
        <xdr:cNvSpPr txBox="1"/>
      </xdr:nvSpPr>
      <xdr:spPr>
        <a:xfrm>
          <a:off x="52006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2152" name="1 CuadroTexto"/>
        <xdr:cNvSpPr txBox="1"/>
      </xdr:nvSpPr>
      <xdr:spPr>
        <a:xfrm>
          <a:off x="52006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84731" cy="264560"/>
    <xdr:sp macro="" textlink="">
      <xdr:nvSpPr>
        <xdr:cNvPr id="2153" name="5 CuadroTexto"/>
        <xdr:cNvSpPr txBox="1"/>
      </xdr:nvSpPr>
      <xdr:spPr>
        <a:xfrm>
          <a:off x="17335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84731" cy="264560"/>
    <xdr:sp macro="" textlink="">
      <xdr:nvSpPr>
        <xdr:cNvPr id="2154" name="1 CuadroTexto"/>
        <xdr:cNvSpPr txBox="1"/>
      </xdr:nvSpPr>
      <xdr:spPr>
        <a:xfrm>
          <a:off x="17335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84731" cy="264560"/>
    <xdr:sp macro="" textlink="">
      <xdr:nvSpPr>
        <xdr:cNvPr id="2155" name="1 CuadroTexto"/>
        <xdr:cNvSpPr txBox="1"/>
      </xdr:nvSpPr>
      <xdr:spPr>
        <a:xfrm>
          <a:off x="17335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84731" cy="264560"/>
    <xdr:sp macro="" textlink="">
      <xdr:nvSpPr>
        <xdr:cNvPr id="2156" name="1 CuadroTexto"/>
        <xdr:cNvSpPr txBox="1"/>
      </xdr:nvSpPr>
      <xdr:spPr>
        <a:xfrm>
          <a:off x="17335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84731" cy="264560"/>
    <xdr:sp macro="" textlink="">
      <xdr:nvSpPr>
        <xdr:cNvPr id="2157" name="1 CuadroTexto"/>
        <xdr:cNvSpPr txBox="1"/>
      </xdr:nvSpPr>
      <xdr:spPr>
        <a:xfrm>
          <a:off x="17335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84731" cy="264560"/>
    <xdr:sp macro="" textlink="">
      <xdr:nvSpPr>
        <xdr:cNvPr id="2158" name="5 CuadroTexto"/>
        <xdr:cNvSpPr txBox="1"/>
      </xdr:nvSpPr>
      <xdr:spPr>
        <a:xfrm>
          <a:off x="17335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84731" cy="264560"/>
    <xdr:sp macro="" textlink="">
      <xdr:nvSpPr>
        <xdr:cNvPr id="2159" name="1 CuadroTexto"/>
        <xdr:cNvSpPr txBox="1"/>
      </xdr:nvSpPr>
      <xdr:spPr>
        <a:xfrm>
          <a:off x="17335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84731" cy="264560"/>
    <xdr:sp macro="" textlink="">
      <xdr:nvSpPr>
        <xdr:cNvPr id="2160" name="1 CuadroTexto"/>
        <xdr:cNvSpPr txBox="1"/>
      </xdr:nvSpPr>
      <xdr:spPr>
        <a:xfrm>
          <a:off x="17335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84731" cy="264560"/>
    <xdr:sp macro="" textlink="">
      <xdr:nvSpPr>
        <xdr:cNvPr id="2161" name="1 CuadroTexto"/>
        <xdr:cNvSpPr txBox="1"/>
      </xdr:nvSpPr>
      <xdr:spPr>
        <a:xfrm>
          <a:off x="17335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84731" cy="264560"/>
    <xdr:sp macro="" textlink="">
      <xdr:nvSpPr>
        <xdr:cNvPr id="2162" name="1 CuadroTexto"/>
        <xdr:cNvSpPr txBox="1"/>
      </xdr:nvSpPr>
      <xdr:spPr>
        <a:xfrm>
          <a:off x="17335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84731" cy="264560"/>
    <xdr:sp macro="" textlink="">
      <xdr:nvSpPr>
        <xdr:cNvPr id="2163" name="5 CuadroTexto"/>
        <xdr:cNvSpPr txBox="1"/>
      </xdr:nvSpPr>
      <xdr:spPr>
        <a:xfrm>
          <a:off x="17335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84731" cy="264560"/>
    <xdr:sp macro="" textlink="">
      <xdr:nvSpPr>
        <xdr:cNvPr id="2164" name="1 CuadroTexto"/>
        <xdr:cNvSpPr txBox="1"/>
      </xdr:nvSpPr>
      <xdr:spPr>
        <a:xfrm>
          <a:off x="17335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84731" cy="264560"/>
    <xdr:sp macro="" textlink="">
      <xdr:nvSpPr>
        <xdr:cNvPr id="2165" name="1 CuadroTexto"/>
        <xdr:cNvSpPr txBox="1"/>
      </xdr:nvSpPr>
      <xdr:spPr>
        <a:xfrm>
          <a:off x="17335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84731" cy="264560"/>
    <xdr:sp macro="" textlink="">
      <xdr:nvSpPr>
        <xdr:cNvPr id="2166" name="1 CuadroTexto"/>
        <xdr:cNvSpPr txBox="1"/>
      </xdr:nvSpPr>
      <xdr:spPr>
        <a:xfrm>
          <a:off x="17335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84731" cy="264560"/>
    <xdr:sp macro="" textlink="">
      <xdr:nvSpPr>
        <xdr:cNvPr id="2167" name="1 CuadroTexto"/>
        <xdr:cNvSpPr txBox="1"/>
      </xdr:nvSpPr>
      <xdr:spPr>
        <a:xfrm>
          <a:off x="17335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168" name="5 CuadroTexto"/>
        <xdr:cNvSpPr txBox="1"/>
      </xdr:nvSpPr>
      <xdr:spPr>
        <a:xfrm>
          <a:off x="260032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169" name="1 CuadroTexto"/>
        <xdr:cNvSpPr txBox="1"/>
      </xdr:nvSpPr>
      <xdr:spPr>
        <a:xfrm>
          <a:off x="260032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170" name="1 CuadroTexto"/>
        <xdr:cNvSpPr txBox="1"/>
      </xdr:nvSpPr>
      <xdr:spPr>
        <a:xfrm>
          <a:off x="260032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171" name="1 CuadroTexto"/>
        <xdr:cNvSpPr txBox="1"/>
      </xdr:nvSpPr>
      <xdr:spPr>
        <a:xfrm>
          <a:off x="260032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172" name="1 CuadroTexto"/>
        <xdr:cNvSpPr txBox="1"/>
      </xdr:nvSpPr>
      <xdr:spPr>
        <a:xfrm>
          <a:off x="260032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173" name="5 CuadroTexto"/>
        <xdr:cNvSpPr txBox="1"/>
      </xdr:nvSpPr>
      <xdr:spPr>
        <a:xfrm>
          <a:off x="260032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174" name="1 CuadroTexto"/>
        <xdr:cNvSpPr txBox="1"/>
      </xdr:nvSpPr>
      <xdr:spPr>
        <a:xfrm>
          <a:off x="260032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175" name="1 CuadroTexto"/>
        <xdr:cNvSpPr txBox="1"/>
      </xdr:nvSpPr>
      <xdr:spPr>
        <a:xfrm>
          <a:off x="260032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176" name="1 CuadroTexto"/>
        <xdr:cNvSpPr txBox="1"/>
      </xdr:nvSpPr>
      <xdr:spPr>
        <a:xfrm>
          <a:off x="260032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177" name="1 CuadroTexto"/>
        <xdr:cNvSpPr txBox="1"/>
      </xdr:nvSpPr>
      <xdr:spPr>
        <a:xfrm>
          <a:off x="260032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178" name="5 CuadroTexto"/>
        <xdr:cNvSpPr txBox="1"/>
      </xdr:nvSpPr>
      <xdr:spPr>
        <a:xfrm>
          <a:off x="260032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179" name="1 CuadroTexto"/>
        <xdr:cNvSpPr txBox="1"/>
      </xdr:nvSpPr>
      <xdr:spPr>
        <a:xfrm>
          <a:off x="260032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180" name="1 CuadroTexto"/>
        <xdr:cNvSpPr txBox="1"/>
      </xdr:nvSpPr>
      <xdr:spPr>
        <a:xfrm>
          <a:off x="260032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181" name="1 CuadroTexto"/>
        <xdr:cNvSpPr txBox="1"/>
      </xdr:nvSpPr>
      <xdr:spPr>
        <a:xfrm>
          <a:off x="260032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182" name="1 CuadroTexto"/>
        <xdr:cNvSpPr txBox="1"/>
      </xdr:nvSpPr>
      <xdr:spPr>
        <a:xfrm>
          <a:off x="260032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84731" cy="264560"/>
    <xdr:sp macro="" textlink="">
      <xdr:nvSpPr>
        <xdr:cNvPr id="2183" name="5 CuadroTexto"/>
        <xdr:cNvSpPr txBox="1"/>
      </xdr:nvSpPr>
      <xdr:spPr>
        <a:xfrm>
          <a:off x="346710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84731" cy="264560"/>
    <xdr:sp macro="" textlink="">
      <xdr:nvSpPr>
        <xdr:cNvPr id="2184" name="1 CuadroTexto"/>
        <xdr:cNvSpPr txBox="1"/>
      </xdr:nvSpPr>
      <xdr:spPr>
        <a:xfrm>
          <a:off x="346710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84731" cy="264560"/>
    <xdr:sp macro="" textlink="">
      <xdr:nvSpPr>
        <xdr:cNvPr id="2185" name="1 CuadroTexto"/>
        <xdr:cNvSpPr txBox="1"/>
      </xdr:nvSpPr>
      <xdr:spPr>
        <a:xfrm>
          <a:off x="346710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84731" cy="264560"/>
    <xdr:sp macro="" textlink="">
      <xdr:nvSpPr>
        <xdr:cNvPr id="2186" name="1 CuadroTexto"/>
        <xdr:cNvSpPr txBox="1"/>
      </xdr:nvSpPr>
      <xdr:spPr>
        <a:xfrm>
          <a:off x="346710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84731" cy="264560"/>
    <xdr:sp macro="" textlink="">
      <xdr:nvSpPr>
        <xdr:cNvPr id="2187" name="1 CuadroTexto"/>
        <xdr:cNvSpPr txBox="1"/>
      </xdr:nvSpPr>
      <xdr:spPr>
        <a:xfrm>
          <a:off x="346710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84731" cy="264560"/>
    <xdr:sp macro="" textlink="">
      <xdr:nvSpPr>
        <xdr:cNvPr id="2188" name="5 CuadroTexto"/>
        <xdr:cNvSpPr txBox="1"/>
      </xdr:nvSpPr>
      <xdr:spPr>
        <a:xfrm>
          <a:off x="346710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84731" cy="264560"/>
    <xdr:sp macro="" textlink="">
      <xdr:nvSpPr>
        <xdr:cNvPr id="2189" name="1 CuadroTexto"/>
        <xdr:cNvSpPr txBox="1"/>
      </xdr:nvSpPr>
      <xdr:spPr>
        <a:xfrm>
          <a:off x="346710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84731" cy="264560"/>
    <xdr:sp macro="" textlink="">
      <xdr:nvSpPr>
        <xdr:cNvPr id="2190" name="1 CuadroTexto"/>
        <xdr:cNvSpPr txBox="1"/>
      </xdr:nvSpPr>
      <xdr:spPr>
        <a:xfrm>
          <a:off x="346710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84731" cy="264560"/>
    <xdr:sp macro="" textlink="">
      <xdr:nvSpPr>
        <xdr:cNvPr id="2191" name="1 CuadroTexto"/>
        <xdr:cNvSpPr txBox="1"/>
      </xdr:nvSpPr>
      <xdr:spPr>
        <a:xfrm>
          <a:off x="346710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84731" cy="264560"/>
    <xdr:sp macro="" textlink="">
      <xdr:nvSpPr>
        <xdr:cNvPr id="2192" name="1 CuadroTexto"/>
        <xdr:cNvSpPr txBox="1"/>
      </xdr:nvSpPr>
      <xdr:spPr>
        <a:xfrm>
          <a:off x="346710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84731" cy="264560"/>
    <xdr:sp macro="" textlink="">
      <xdr:nvSpPr>
        <xdr:cNvPr id="2193" name="5 CuadroTexto"/>
        <xdr:cNvSpPr txBox="1"/>
      </xdr:nvSpPr>
      <xdr:spPr>
        <a:xfrm>
          <a:off x="346710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84731" cy="264560"/>
    <xdr:sp macro="" textlink="">
      <xdr:nvSpPr>
        <xdr:cNvPr id="2194" name="1 CuadroTexto"/>
        <xdr:cNvSpPr txBox="1"/>
      </xdr:nvSpPr>
      <xdr:spPr>
        <a:xfrm>
          <a:off x="346710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84731" cy="264560"/>
    <xdr:sp macro="" textlink="">
      <xdr:nvSpPr>
        <xdr:cNvPr id="2195" name="1 CuadroTexto"/>
        <xdr:cNvSpPr txBox="1"/>
      </xdr:nvSpPr>
      <xdr:spPr>
        <a:xfrm>
          <a:off x="346710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84731" cy="264560"/>
    <xdr:sp macro="" textlink="">
      <xdr:nvSpPr>
        <xdr:cNvPr id="2196" name="1 CuadroTexto"/>
        <xdr:cNvSpPr txBox="1"/>
      </xdr:nvSpPr>
      <xdr:spPr>
        <a:xfrm>
          <a:off x="346710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84731" cy="264560"/>
    <xdr:sp macro="" textlink="">
      <xdr:nvSpPr>
        <xdr:cNvPr id="2197" name="1 CuadroTexto"/>
        <xdr:cNvSpPr txBox="1"/>
      </xdr:nvSpPr>
      <xdr:spPr>
        <a:xfrm>
          <a:off x="346710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2198" name="5 CuadroTexto"/>
        <xdr:cNvSpPr txBox="1"/>
      </xdr:nvSpPr>
      <xdr:spPr>
        <a:xfrm>
          <a:off x="433387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2199" name="1 CuadroTexto"/>
        <xdr:cNvSpPr txBox="1"/>
      </xdr:nvSpPr>
      <xdr:spPr>
        <a:xfrm>
          <a:off x="433387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2200" name="1 CuadroTexto"/>
        <xdr:cNvSpPr txBox="1"/>
      </xdr:nvSpPr>
      <xdr:spPr>
        <a:xfrm>
          <a:off x="433387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2201" name="1 CuadroTexto"/>
        <xdr:cNvSpPr txBox="1"/>
      </xdr:nvSpPr>
      <xdr:spPr>
        <a:xfrm>
          <a:off x="433387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2202" name="1 CuadroTexto"/>
        <xdr:cNvSpPr txBox="1"/>
      </xdr:nvSpPr>
      <xdr:spPr>
        <a:xfrm>
          <a:off x="433387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2203" name="5 CuadroTexto"/>
        <xdr:cNvSpPr txBox="1"/>
      </xdr:nvSpPr>
      <xdr:spPr>
        <a:xfrm>
          <a:off x="433387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2204" name="1 CuadroTexto"/>
        <xdr:cNvSpPr txBox="1"/>
      </xdr:nvSpPr>
      <xdr:spPr>
        <a:xfrm>
          <a:off x="433387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2205" name="1 CuadroTexto"/>
        <xdr:cNvSpPr txBox="1"/>
      </xdr:nvSpPr>
      <xdr:spPr>
        <a:xfrm>
          <a:off x="433387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2206" name="1 CuadroTexto"/>
        <xdr:cNvSpPr txBox="1"/>
      </xdr:nvSpPr>
      <xdr:spPr>
        <a:xfrm>
          <a:off x="433387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2207" name="1 CuadroTexto"/>
        <xdr:cNvSpPr txBox="1"/>
      </xdr:nvSpPr>
      <xdr:spPr>
        <a:xfrm>
          <a:off x="433387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2208" name="5 CuadroTexto"/>
        <xdr:cNvSpPr txBox="1"/>
      </xdr:nvSpPr>
      <xdr:spPr>
        <a:xfrm>
          <a:off x="433387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2209" name="1 CuadroTexto"/>
        <xdr:cNvSpPr txBox="1"/>
      </xdr:nvSpPr>
      <xdr:spPr>
        <a:xfrm>
          <a:off x="433387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2210" name="1 CuadroTexto"/>
        <xdr:cNvSpPr txBox="1"/>
      </xdr:nvSpPr>
      <xdr:spPr>
        <a:xfrm>
          <a:off x="433387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2211" name="1 CuadroTexto"/>
        <xdr:cNvSpPr txBox="1"/>
      </xdr:nvSpPr>
      <xdr:spPr>
        <a:xfrm>
          <a:off x="433387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2212" name="1 CuadroTexto"/>
        <xdr:cNvSpPr txBox="1"/>
      </xdr:nvSpPr>
      <xdr:spPr>
        <a:xfrm>
          <a:off x="433387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2213" name="5 CuadroTexto"/>
        <xdr:cNvSpPr txBox="1"/>
      </xdr:nvSpPr>
      <xdr:spPr>
        <a:xfrm>
          <a:off x="52006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2214" name="1 CuadroTexto"/>
        <xdr:cNvSpPr txBox="1"/>
      </xdr:nvSpPr>
      <xdr:spPr>
        <a:xfrm>
          <a:off x="52006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2215" name="1 CuadroTexto"/>
        <xdr:cNvSpPr txBox="1"/>
      </xdr:nvSpPr>
      <xdr:spPr>
        <a:xfrm>
          <a:off x="52006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2216" name="1 CuadroTexto"/>
        <xdr:cNvSpPr txBox="1"/>
      </xdr:nvSpPr>
      <xdr:spPr>
        <a:xfrm>
          <a:off x="52006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2217" name="1 CuadroTexto"/>
        <xdr:cNvSpPr txBox="1"/>
      </xdr:nvSpPr>
      <xdr:spPr>
        <a:xfrm>
          <a:off x="52006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2218" name="5 CuadroTexto"/>
        <xdr:cNvSpPr txBox="1"/>
      </xdr:nvSpPr>
      <xdr:spPr>
        <a:xfrm>
          <a:off x="52006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2219" name="1 CuadroTexto"/>
        <xdr:cNvSpPr txBox="1"/>
      </xdr:nvSpPr>
      <xdr:spPr>
        <a:xfrm>
          <a:off x="52006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2220" name="1 CuadroTexto"/>
        <xdr:cNvSpPr txBox="1"/>
      </xdr:nvSpPr>
      <xdr:spPr>
        <a:xfrm>
          <a:off x="52006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2221" name="1 CuadroTexto"/>
        <xdr:cNvSpPr txBox="1"/>
      </xdr:nvSpPr>
      <xdr:spPr>
        <a:xfrm>
          <a:off x="52006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2222" name="1 CuadroTexto"/>
        <xdr:cNvSpPr txBox="1"/>
      </xdr:nvSpPr>
      <xdr:spPr>
        <a:xfrm>
          <a:off x="52006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2223" name="5 CuadroTexto"/>
        <xdr:cNvSpPr txBox="1"/>
      </xdr:nvSpPr>
      <xdr:spPr>
        <a:xfrm>
          <a:off x="52006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2224" name="1 CuadroTexto"/>
        <xdr:cNvSpPr txBox="1"/>
      </xdr:nvSpPr>
      <xdr:spPr>
        <a:xfrm>
          <a:off x="52006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2225" name="1 CuadroTexto"/>
        <xdr:cNvSpPr txBox="1"/>
      </xdr:nvSpPr>
      <xdr:spPr>
        <a:xfrm>
          <a:off x="52006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2226" name="1 CuadroTexto"/>
        <xdr:cNvSpPr txBox="1"/>
      </xdr:nvSpPr>
      <xdr:spPr>
        <a:xfrm>
          <a:off x="52006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2227" name="1 CuadroTexto"/>
        <xdr:cNvSpPr txBox="1"/>
      </xdr:nvSpPr>
      <xdr:spPr>
        <a:xfrm>
          <a:off x="52006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84731" cy="264560"/>
    <xdr:sp macro="" textlink="">
      <xdr:nvSpPr>
        <xdr:cNvPr id="2228" name="5 CuadroTexto"/>
        <xdr:cNvSpPr txBox="1"/>
      </xdr:nvSpPr>
      <xdr:spPr>
        <a:xfrm>
          <a:off x="17335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84731" cy="264560"/>
    <xdr:sp macro="" textlink="">
      <xdr:nvSpPr>
        <xdr:cNvPr id="2229" name="1 CuadroTexto"/>
        <xdr:cNvSpPr txBox="1"/>
      </xdr:nvSpPr>
      <xdr:spPr>
        <a:xfrm>
          <a:off x="17335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84731" cy="264560"/>
    <xdr:sp macro="" textlink="">
      <xdr:nvSpPr>
        <xdr:cNvPr id="2230" name="1 CuadroTexto"/>
        <xdr:cNvSpPr txBox="1"/>
      </xdr:nvSpPr>
      <xdr:spPr>
        <a:xfrm>
          <a:off x="17335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84731" cy="264560"/>
    <xdr:sp macro="" textlink="">
      <xdr:nvSpPr>
        <xdr:cNvPr id="2231" name="1 CuadroTexto"/>
        <xdr:cNvSpPr txBox="1"/>
      </xdr:nvSpPr>
      <xdr:spPr>
        <a:xfrm>
          <a:off x="17335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84731" cy="264560"/>
    <xdr:sp macro="" textlink="">
      <xdr:nvSpPr>
        <xdr:cNvPr id="2232" name="1 CuadroTexto"/>
        <xdr:cNvSpPr txBox="1"/>
      </xdr:nvSpPr>
      <xdr:spPr>
        <a:xfrm>
          <a:off x="17335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84731" cy="264560"/>
    <xdr:sp macro="" textlink="">
      <xdr:nvSpPr>
        <xdr:cNvPr id="2233" name="5 CuadroTexto"/>
        <xdr:cNvSpPr txBox="1"/>
      </xdr:nvSpPr>
      <xdr:spPr>
        <a:xfrm>
          <a:off x="17335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84731" cy="264560"/>
    <xdr:sp macro="" textlink="">
      <xdr:nvSpPr>
        <xdr:cNvPr id="2234" name="1 CuadroTexto"/>
        <xdr:cNvSpPr txBox="1"/>
      </xdr:nvSpPr>
      <xdr:spPr>
        <a:xfrm>
          <a:off x="17335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84731" cy="264560"/>
    <xdr:sp macro="" textlink="">
      <xdr:nvSpPr>
        <xdr:cNvPr id="2235" name="1 CuadroTexto"/>
        <xdr:cNvSpPr txBox="1"/>
      </xdr:nvSpPr>
      <xdr:spPr>
        <a:xfrm>
          <a:off x="17335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84731" cy="264560"/>
    <xdr:sp macro="" textlink="">
      <xdr:nvSpPr>
        <xdr:cNvPr id="2236" name="1 CuadroTexto"/>
        <xdr:cNvSpPr txBox="1"/>
      </xdr:nvSpPr>
      <xdr:spPr>
        <a:xfrm>
          <a:off x="17335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84731" cy="264560"/>
    <xdr:sp macro="" textlink="">
      <xdr:nvSpPr>
        <xdr:cNvPr id="2237" name="1 CuadroTexto"/>
        <xdr:cNvSpPr txBox="1"/>
      </xdr:nvSpPr>
      <xdr:spPr>
        <a:xfrm>
          <a:off x="17335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84731" cy="264560"/>
    <xdr:sp macro="" textlink="">
      <xdr:nvSpPr>
        <xdr:cNvPr id="2238" name="5 CuadroTexto"/>
        <xdr:cNvSpPr txBox="1"/>
      </xdr:nvSpPr>
      <xdr:spPr>
        <a:xfrm>
          <a:off x="17335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84731" cy="264560"/>
    <xdr:sp macro="" textlink="">
      <xdr:nvSpPr>
        <xdr:cNvPr id="2239" name="1 CuadroTexto"/>
        <xdr:cNvSpPr txBox="1"/>
      </xdr:nvSpPr>
      <xdr:spPr>
        <a:xfrm>
          <a:off x="17335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84731" cy="264560"/>
    <xdr:sp macro="" textlink="">
      <xdr:nvSpPr>
        <xdr:cNvPr id="2240" name="1 CuadroTexto"/>
        <xdr:cNvSpPr txBox="1"/>
      </xdr:nvSpPr>
      <xdr:spPr>
        <a:xfrm>
          <a:off x="17335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84731" cy="264560"/>
    <xdr:sp macro="" textlink="">
      <xdr:nvSpPr>
        <xdr:cNvPr id="2241" name="1 CuadroTexto"/>
        <xdr:cNvSpPr txBox="1"/>
      </xdr:nvSpPr>
      <xdr:spPr>
        <a:xfrm>
          <a:off x="17335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84731" cy="264560"/>
    <xdr:sp macro="" textlink="">
      <xdr:nvSpPr>
        <xdr:cNvPr id="2242" name="1 CuadroTexto"/>
        <xdr:cNvSpPr txBox="1"/>
      </xdr:nvSpPr>
      <xdr:spPr>
        <a:xfrm>
          <a:off x="17335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243" name="5 CuadroTexto"/>
        <xdr:cNvSpPr txBox="1"/>
      </xdr:nvSpPr>
      <xdr:spPr>
        <a:xfrm>
          <a:off x="260032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244" name="1 CuadroTexto"/>
        <xdr:cNvSpPr txBox="1"/>
      </xdr:nvSpPr>
      <xdr:spPr>
        <a:xfrm>
          <a:off x="260032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245" name="1 CuadroTexto"/>
        <xdr:cNvSpPr txBox="1"/>
      </xdr:nvSpPr>
      <xdr:spPr>
        <a:xfrm>
          <a:off x="260032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246" name="1 CuadroTexto"/>
        <xdr:cNvSpPr txBox="1"/>
      </xdr:nvSpPr>
      <xdr:spPr>
        <a:xfrm>
          <a:off x="260032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247" name="1 CuadroTexto"/>
        <xdr:cNvSpPr txBox="1"/>
      </xdr:nvSpPr>
      <xdr:spPr>
        <a:xfrm>
          <a:off x="260032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248" name="5 CuadroTexto"/>
        <xdr:cNvSpPr txBox="1"/>
      </xdr:nvSpPr>
      <xdr:spPr>
        <a:xfrm>
          <a:off x="260032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249" name="1 CuadroTexto"/>
        <xdr:cNvSpPr txBox="1"/>
      </xdr:nvSpPr>
      <xdr:spPr>
        <a:xfrm>
          <a:off x="260032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250" name="1 CuadroTexto"/>
        <xdr:cNvSpPr txBox="1"/>
      </xdr:nvSpPr>
      <xdr:spPr>
        <a:xfrm>
          <a:off x="260032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251" name="1 CuadroTexto"/>
        <xdr:cNvSpPr txBox="1"/>
      </xdr:nvSpPr>
      <xdr:spPr>
        <a:xfrm>
          <a:off x="260032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252" name="1 CuadroTexto"/>
        <xdr:cNvSpPr txBox="1"/>
      </xdr:nvSpPr>
      <xdr:spPr>
        <a:xfrm>
          <a:off x="260032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253" name="5 CuadroTexto"/>
        <xdr:cNvSpPr txBox="1"/>
      </xdr:nvSpPr>
      <xdr:spPr>
        <a:xfrm>
          <a:off x="260032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254" name="1 CuadroTexto"/>
        <xdr:cNvSpPr txBox="1"/>
      </xdr:nvSpPr>
      <xdr:spPr>
        <a:xfrm>
          <a:off x="260032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255" name="1 CuadroTexto"/>
        <xdr:cNvSpPr txBox="1"/>
      </xdr:nvSpPr>
      <xdr:spPr>
        <a:xfrm>
          <a:off x="260032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256" name="1 CuadroTexto"/>
        <xdr:cNvSpPr txBox="1"/>
      </xdr:nvSpPr>
      <xdr:spPr>
        <a:xfrm>
          <a:off x="260032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257" name="1 CuadroTexto"/>
        <xdr:cNvSpPr txBox="1"/>
      </xdr:nvSpPr>
      <xdr:spPr>
        <a:xfrm>
          <a:off x="260032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84731" cy="264560"/>
    <xdr:sp macro="" textlink="">
      <xdr:nvSpPr>
        <xdr:cNvPr id="2258" name="5 CuadroTexto"/>
        <xdr:cNvSpPr txBox="1"/>
      </xdr:nvSpPr>
      <xdr:spPr>
        <a:xfrm>
          <a:off x="346710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84731" cy="264560"/>
    <xdr:sp macro="" textlink="">
      <xdr:nvSpPr>
        <xdr:cNvPr id="2259" name="1 CuadroTexto"/>
        <xdr:cNvSpPr txBox="1"/>
      </xdr:nvSpPr>
      <xdr:spPr>
        <a:xfrm>
          <a:off x="346710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84731" cy="264560"/>
    <xdr:sp macro="" textlink="">
      <xdr:nvSpPr>
        <xdr:cNvPr id="2260" name="1 CuadroTexto"/>
        <xdr:cNvSpPr txBox="1"/>
      </xdr:nvSpPr>
      <xdr:spPr>
        <a:xfrm>
          <a:off x="346710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84731" cy="264560"/>
    <xdr:sp macro="" textlink="">
      <xdr:nvSpPr>
        <xdr:cNvPr id="2261" name="1 CuadroTexto"/>
        <xdr:cNvSpPr txBox="1"/>
      </xdr:nvSpPr>
      <xdr:spPr>
        <a:xfrm>
          <a:off x="346710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84731" cy="264560"/>
    <xdr:sp macro="" textlink="">
      <xdr:nvSpPr>
        <xdr:cNvPr id="2262" name="1 CuadroTexto"/>
        <xdr:cNvSpPr txBox="1"/>
      </xdr:nvSpPr>
      <xdr:spPr>
        <a:xfrm>
          <a:off x="346710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84731" cy="264560"/>
    <xdr:sp macro="" textlink="">
      <xdr:nvSpPr>
        <xdr:cNvPr id="2263" name="5 CuadroTexto"/>
        <xdr:cNvSpPr txBox="1"/>
      </xdr:nvSpPr>
      <xdr:spPr>
        <a:xfrm>
          <a:off x="346710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84731" cy="264560"/>
    <xdr:sp macro="" textlink="">
      <xdr:nvSpPr>
        <xdr:cNvPr id="2264" name="1 CuadroTexto"/>
        <xdr:cNvSpPr txBox="1"/>
      </xdr:nvSpPr>
      <xdr:spPr>
        <a:xfrm>
          <a:off x="346710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84731" cy="264560"/>
    <xdr:sp macro="" textlink="">
      <xdr:nvSpPr>
        <xdr:cNvPr id="2265" name="1 CuadroTexto"/>
        <xdr:cNvSpPr txBox="1"/>
      </xdr:nvSpPr>
      <xdr:spPr>
        <a:xfrm>
          <a:off x="346710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84731" cy="264560"/>
    <xdr:sp macro="" textlink="">
      <xdr:nvSpPr>
        <xdr:cNvPr id="2266" name="1 CuadroTexto"/>
        <xdr:cNvSpPr txBox="1"/>
      </xdr:nvSpPr>
      <xdr:spPr>
        <a:xfrm>
          <a:off x="346710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84731" cy="264560"/>
    <xdr:sp macro="" textlink="">
      <xdr:nvSpPr>
        <xdr:cNvPr id="2267" name="1 CuadroTexto"/>
        <xdr:cNvSpPr txBox="1"/>
      </xdr:nvSpPr>
      <xdr:spPr>
        <a:xfrm>
          <a:off x="346710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84731" cy="264560"/>
    <xdr:sp macro="" textlink="">
      <xdr:nvSpPr>
        <xdr:cNvPr id="2268" name="5 CuadroTexto"/>
        <xdr:cNvSpPr txBox="1"/>
      </xdr:nvSpPr>
      <xdr:spPr>
        <a:xfrm>
          <a:off x="346710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84731" cy="264560"/>
    <xdr:sp macro="" textlink="">
      <xdr:nvSpPr>
        <xdr:cNvPr id="2269" name="1 CuadroTexto"/>
        <xdr:cNvSpPr txBox="1"/>
      </xdr:nvSpPr>
      <xdr:spPr>
        <a:xfrm>
          <a:off x="346710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84731" cy="264560"/>
    <xdr:sp macro="" textlink="">
      <xdr:nvSpPr>
        <xdr:cNvPr id="2270" name="1 CuadroTexto"/>
        <xdr:cNvSpPr txBox="1"/>
      </xdr:nvSpPr>
      <xdr:spPr>
        <a:xfrm>
          <a:off x="346710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84731" cy="264560"/>
    <xdr:sp macro="" textlink="">
      <xdr:nvSpPr>
        <xdr:cNvPr id="2271" name="1 CuadroTexto"/>
        <xdr:cNvSpPr txBox="1"/>
      </xdr:nvSpPr>
      <xdr:spPr>
        <a:xfrm>
          <a:off x="346710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84731" cy="264560"/>
    <xdr:sp macro="" textlink="">
      <xdr:nvSpPr>
        <xdr:cNvPr id="2272" name="1 CuadroTexto"/>
        <xdr:cNvSpPr txBox="1"/>
      </xdr:nvSpPr>
      <xdr:spPr>
        <a:xfrm>
          <a:off x="346710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2273" name="5 CuadroTexto"/>
        <xdr:cNvSpPr txBox="1"/>
      </xdr:nvSpPr>
      <xdr:spPr>
        <a:xfrm>
          <a:off x="433387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2274" name="1 CuadroTexto"/>
        <xdr:cNvSpPr txBox="1"/>
      </xdr:nvSpPr>
      <xdr:spPr>
        <a:xfrm>
          <a:off x="433387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2275" name="1 CuadroTexto"/>
        <xdr:cNvSpPr txBox="1"/>
      </xdr:nvSpPr>
      <xdr:spPr>
        <a:xfrm>
          <a:off x="433387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2276" name="1 CuadroTexto"/>
        <xdr:cNvSpPr txBox="1"/>
      </xdr:nvSpPr>
      <xdr:spPr>
        <a:xfrm>
          <a:off x="433387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2277" name="1 CuadroTexto"/>
        <xdr:cNvSpPr txBox="1"/>
      </xdr:nvSpPr>
      <xdr:spPr>
        <a:xfrm>
          <a:off x="433387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2278" name="5 CuadroTexto"/>
        <xdr:cNvSpPr txBox="1"/>
      </xdr:nvSpPr>
      <xdr:spPr>
        <a:xfrm>
          <a:off x="433387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2279" name="1 CuadroTexto"/>
        <xdr:cNvSpPr txBox="1"/>
      </xdr:nvSpPr>
      <xdr:spPr>
        <a:xfrm>
          <a:off x="433387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2280" name="1 CuadroTexto"/>
        <xdr:cNvSpPr txBox="1"/>
      </xdr:nvSpPr>
      <xdr:spPr>
        <a:xfrm>
          <a:off x="433387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2281" name="1 CuadroTexto"/>
        <xdr:cNvSpPr txBox="1"/>
      </xdr:nvSpPr>
      <xdr:spPr>
        <a:xfrm>
          <a:off x="433387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2282" name="1 CuadroTexto"/>
        <xdr:cNvSpPr txBox="1"/>
      </xdr:nvSpPr>
      <xdr:spPr>
        <a:xfrm>
          <a:off x="433387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2283" name="5 CuadroTexto"/>
        <xdr:cNvSpPr txBox="1"/>
      </xdr:nvSpPr>
      <xdr:spPr>
        <a:xfrm>
          <a:off x="433387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2284" name="1 CuadroTexto"/>
        <xdr:cNvSpPr txBox="1"/>
      </xdr:nvSpPr>
      <xdr:spPr>
        <a:xfrm>
          <a:off x="433387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2285" name="1 CuadroTexto"/>
        <xdr:cNvSpPr txBox="1"/>
      </xdr:nvSpPr>
      <xdr:spPr>
        <a:xfrm>
          <a:off x="433387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2286" name="1 CuadroTexto"/>
        <xdr:cNvSpPr txBox="1"/>
      </xdr:nvSpPr>
      <xdr:spPr>
        <a:xfrm>
          <a:off x="433387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2287" name="1 CuadroTexto"/>
        <xdr:cNvSpPr txBox="1"/>
      </xdr:nvSpPr>
      <xdr:spPr>
        <a:xfrm>
          <a:off x="433387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2288" name="5 CuadroTexto"/>
        <xdr:cNvSpPr txBox="1"/>
      </xdr:nvSpPr>
      <xdr:spPr>
        <a:xfrm>
          <a:off x="52006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2289" name="1 CuadroTexto"/>
        <xdr:cNvSpPr txBox="1"/>
      </xdr:nvSpPr>
      <xdr:spPr>
        <a:xfrm>
          <a:off x="52006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2290" name="1 CuadroTexto"/>
        <xdr:cNvSpPr txBox="1"/>
      </xdr:nvSpPr>
      <xdr:spPr>
        <a:xfrm>
          <a:off x="52006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2291" name="1 CuadroTexto"/>
        <xdr:cNvSpPr txBox="1"/>
      </xdr:nvSpPr>
      <xdr:spPr>
        <a:xfrm>
          <a:off x="52006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2292" name="1 CuadroTexto"/>
        <xdr:cNvSpPr txBox="1"/>
      </xdr:nvSpPr>
      <xdr:spPr>
        <a:xfrm>
          <a:off x="52006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2293" name="5 CuadroTexto"/>
        <xdr:cNvSpPr txBox="1"/>
      </xdr:nvSpPr>
      <xdr:spPr>
        <a:xfrm>
          <a:off x="52006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2294" name="1 CuadroTexto"/>
        <xdr:cNvSpPr txBox="1"/>
      </xdr:nvSpPr>
      <xdr:spPr>
        <a:xfrm>
          <a:off x="52006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2295" name="1 CuadroTexto"/>
        <xdr:cNvSpPr txBox="1"/>
      </xdr:nvSpPr>
      <xdr:spPr>
        <a:xfrm>
          <a:off x="52006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2296" name="1 CuadroTexto"/>
        <xdr:cNvSpPr txBox="1"/>
      </xdr:nvSpPr>
      <xdr:spPr>
        <a:xfrm>
          <a:off x="52006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2297" name="1 CuadroTexto"/>
        <xdr:cNvSpPr txBox="1"/>
      </xdr:nvSpPr>
      <xdr:spPr>
        <a:xfrm>
          <a:off x="52006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2298" name="5 CuadroTexto"/>
        <xdr:cNvSpPr txBox="1"/>
      </xdr:nvSpPr>
      <xdr:spPr>
        <a:xfrm>
          <a:off x="52006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2299" name="1 CuadroTexto"/>
        <xdr:cNvSpPr txBox="1"/>
      </xdr:nvSpPr>
      <xdr:spPr>
        <a:xfrm>
          <a:off x="52006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2300" name="1 CuadroTexto"/>
        <xdr:cNvSpPr txBox="1"/>
      </xdr:nvSpPr>
      <xdr:spPr>
        <a:xfrm>
          <a:off x="52006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2301" name="1 CuadroTexto"/>
        <xdr:cNvSpPr txBox="1"/>
      </xdr:nvSpPr>
      <xdr:spPr>
        <a:xfrm>
          <a:off x="52006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2302" name="1 CuadroTexto"/>
        <xdr:cNvSpPr txBox="1"/>
      </xdr:nvSpPr>
      <xdr:spPr>
        <a:xfrm>
          <a:off x="52006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84731" cy="264560"/>
    <xdr:sp macro="" textlink="">
      <xdr:nvSpPr>
        <xdr:cNvPr id="2303" name="5 CuadroTexto"/>
        <xdr:cNvSpPr txBox="1"/>
      </xdr:nvSpPr>
      <xdr:spPr>
        <a:xfrm>
          <a:off x="17335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84731" cy="264560"/>
    <xdr:sp macro="" textlink="">
      <xdr:nvSpPr>
        <xdr:cNvPr id="2304" name="1 CuadroTexto"/>
        <xdr:cNvSpPr txBox="1"/>
      </xdr:nvSpPr>
      <xdr:spPr>
        <a:xfrm>
          <a:off x="17335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84731" cy="264560"/>
    <xdr:sp macro="" textlink="">
      <xdr:nvSpPr>
        <xdr:cNvPr id="2305" name="1 CuadroTexto"/>
        <xdr:cNvSpPr txBox="1"/>
      </xdr:nvSpPr>
      <xdr:spPr>
        <a:xfrm>
          <a:off x="17335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84731" cy="264560"/>
    <xdr:sp macro="" textlink="">
      <xdr:nvSpPr>
        <xdr:cNvPr id="2306" name="1 CuadroTexto"/>
        <xdr:cNvSpPr txBox="1"/>
      </xdr:nvSpPr>
      <xdr:spPr>
        <a:xfrm>
          <a:off x="17335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84731" cy="264560"/>
    <xdr:sp macro="" textlink="">
      <xdr:nvSpPr>
        <xdr:cNvPr id="2307" name="1 CuadroTexto"/>
        <xdr:cNvSpPr txBox="1"/>
      </xdr:nvSpPr>
      <xdr:spPr>
        <a:xfrm>
          <a:off x="17335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84731" cy="264560"/>
    <xdr:sp macro="" textlink="">
      <xdr:nvSpPr>
        <xdr:cNvPr id="2308" name="5 CuadroTexto"/>
        <xdr:cNvSpPr txBox="1"/>
      </xdr:nvSpPr>
      <xdr:spPr>
        <a:xfrm>
          <a:off x="17335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84731" cy="264560"/>
    <xdr:sp macro="" textlink="">
      <xdr:nvSpPr>
        <xdr:cNvPr id="2309" name="1 CuadroTexto"/>
        <xdr:cNvSpPr txBox="1"/>
      </xdr:nvSpPr>
      <xdr:spPr>
        <a:xfrm>
          <a:off x="17335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84731" cy="264560"/>
    <xdr:sp macro="" textlink="">
      <xdr:nvSpPr>
        <xdr:cNvPr id="2310" name="1 CuadroTexto"/>
        <xdr:cNvSpPr txBox="1"/>
      </xdr:nvSpPr>
      <xdr:spPr>
        <a:xfrm>
          <a:off x="17335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84731" cy="264560"/>
    <xdr:sp macro="" textlink="">
      <xdr:nvSpPr>
        <xdr:cNvPr id="2311" name="1 CuadroTexto"/>
        <xdr:cNvSpPr txBox="1"/>
      </xdr:nvSpPr>
      <xdr:spPr>
        <a:xfrm>
          <a:off x="17335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84731" cy="264560"/>
    <xdr:sp macro="" textlink="">
      <xdr:nvSpPr>
        <xdr:cNvPr id="2312" name="1 CuadroTexto"/>
        <xdr:cNvSpPr txBox="1"/>
      </xdr:nvSpPr>
      <xdr:spPr>
        <a:xfrm>
          <a:off x="17335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84731" cy="264560"/>
    <xdr:sp macro="" textlink="">
      <xdr:nvSpPr>
        <xdr:cNvPr id="2313" name="5 CuadroTexto"/>
        <xdr:cNvSpPr txBox="1"/>
      </xdr:nvSpPr>
      <xdr:spPr>
        <a:xfrm>
          <a:off x="17335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84731" cy="264560"/>
    <xdr:sp macro="" textlink="">
      <xdr:nvSpPr>
        <xdr:cNvPr id="2314" name="1 CuadroTexto"/>
        <xdr:cNvSpPr txBox="1"/>
      </xdr:nvSpPr>
      <xdr:spPr>
        <a:xfrm>
          <a:off x="17335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84731" cy="264560"/>
    <xdr:sp macro="" textlink="">
      <xdr:nvSpPr>
        <xdr:cNvPr id="2315" name="1 CuadroTexto"/>
        <xdr:cNvSpPr txBox="1"/>
      </xdr:nvSpPr>
      <xdr:spPr>
        <a:xfrm>
          <a:off x="17335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84731" cy="264560"/>
    <xdr:sp macro="" textlink="">
      <xdr:nvSpPr>
        <xdr:cNvPr id="2316" name="1 CuadroTexto"/>
        <xdr:cNvSpPr txBox="1"/>
      </xdr:nvSpPr>
      <xdr:spPr>
        <a:xfrm>
          <a:off x="17335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84731" cy="264560"/>
    <xdr:sp macro="" textlink="">
      <xdr:nvSpPr>
        <xdr:cNvPr id="2317" name="1 CuadroTexto"/>
        <xdr:cNvSpPr txBox="1"/>
      </xdr:nvSpPr>
      <xdr:spPr>
        <a:xfrm>
          <a:off x="17335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318" name="5 CuadroTexto"/>
        <xdr:cNvSpPr txBox="1"/>
      </xdr:nvSpPr>
      <xdr:spPr>
        <a:xfrm>
          <a:off x="260032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319" name="1 CuadroTexto"/>
        <xdr:cNvSpPr txBox="1"/>
      </xdr:nvSpPr>
      <xdr:spPr>
        <a:xfrm>
          <a:off x="260032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320" name="1 CuadroTexto"/>
        <xdr:cNvSpPr txBox="1"/>
      </xdr:nvSpPr>
      <xdr:spPr>
        <a:xfrm>
          <a:off x="260032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321" name="1 CuadroTexto"/>
        <xdr:cNvSpPr txBox="1"/>
      </xdr:nvSpPr>
      <xdr:spPr>
        <a:xfrm>
          <a:off x="260032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322" name="1 CuadroTexto"/>
        <xdr:cNvSpPr txBox="1"/>
      </xdr:nvSpPr>
      <xdr:spPr>
        <a:xfrm>
          <a:off x="260032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323" name="5 CuadroTexto"/>
        <xdr:cNvSpPr txBox="1"/>
      </xdr:nvSpPr>
      <xdr:spPr>
        <a:xfrm>
          <a:off x="260032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324" name="1 CuadroTexto"/>
        <xdr:cNvSpPr txBox="1"/>
      </xdr:nvSpPr>
      <xdr:spPr>
        <a:xfrm>
          <a:off x="260032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325" name="1 CuadroTexto"/>
        <xdr:cNvSpPr txBox="1"/>
      </xdr:nvSpPr>
      <xdr:spPr>
        <a:xfrm>
          <a:off x="260032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326" name="1 CuadroTexto"/>
        <xdr:cNvSpPr txBox="1"/>
      </xdr:nvSpPr>
      <xdr:spPr>
        <a:xfrm>
          <a:off x="260032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327" name="1 CuadroTexto"/>
        <xdr:cNvSpPr txBox="1"/>
      </xdr:nvSpPr>
      <xdr:spPr>
        <a:xfrm>
          <a:off x="260032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328" name="5 CuadroTexto"/>
        <xdr:cNvSpPr txBox="1"/>
      </xdr:nvSpPr>
      <xdr:spPr>
        <a:xfrm>
          <a:off x="260032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329" name="1 CuadroTexto"/>
        <xdr:cNvSpPr txBox="1"/>
      </xdr:nvSpPr>
      <xdr:spPr>
        <a:xfrm>
          <a:off x="260032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330" name="1 CuadroTexto"/>
        <xdr:cNvSpPr txBox="1"/>
      </xdr:nvSpPr>
      <xdr:spPr>
        <a:xfrm>
          <a:off x="260032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331" name="1 CuadroTexto"/>
        <xdr:cNvSpPr txBox="1"/>
      </xdr:nvSpPr>
      <xdr:spPr>
        <a:xfrm>
          <a:off x="260032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332" name="1 CuadroTexto"/>
        <xdr:cNvSpPr txBox="1"/>
      </xdr:nvSpPr>
      <xdr:spPr>
        <a:xfrm>
          <a:off x="260032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84731" cy="264560"/>
    <xdr:sp macro="" textlink="">
      <xdr:nvSpPr>
        <xdr:cNvPr id="2333" name="5 CuadroTexto"/>
        <xdr:cNvSpPr txBox="1"/>
      </xdr:nvSpPr>
      <xdr:spPr>
        <a:xfrm>
          <a:off x="346710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84731" cy="264560"/>
    <xdr:sp macro="" textlink="">
      <xdr:nvSpPr>
        <xdr:cNvPr id="2334" name="1 CuadroTexto"/>
        <xdr:cNvSpPr txBox="1"/>
      </xdr:nvSpPr>
      <xdr:spPr>
        <a:xfrm>
          <a:off x="346710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84731" cy="264560"/>
    <xdr:sp macro="" textlink="">
      <xdr:nvSpPr>
        <xdr:cNvPr id="2335" name="1 CuadroTexto"/>
        <xdr:cNvSpPr txBox="1"/>
      </xdr:nvSpPr>
      <xdr:spPr>
        <a:xfrm>
          <a:off x="346710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84731" cy="264560"/>
    <xdr:sp macro="" textlink="">
      <xdr:nvSpPr>
        <xdr:cNvPr id="2336" name="1 CuadroTexto"/>
        <xdr:cNvSpPr txBox="1"/>
      </xdr:nvSpPr>
      <xdr:spPr>
        <a:xfrm>
          <a:off x="346710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84731" cy="264560"/>
    <xdr:sp macro="" textlink="">
      <xdr:nvSpPr>
        <xdr:cNvPr id="2337" name="1 CuadroTexto"/>
        <xdr:cNvSpPr txBox="1"/>
      </xdr:nvSpPr>
      <xdr:spPr>
        <a:xfrm>
          <a:off x="346710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84731" cy="264560"/>
    <xdr:sp macro="" textlink="">
      <xdr:nvSpPr>
        <xdr:cNvPr id="2338" name="5 CuadroTexto"/>
        <xdr:cNvSpPr txBox="1"/>
      </xdr:nvSpPr>
      <xdr:spPr>
        <a:xfrm>
          <a:off x="346710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84731" cy="264560"/>
    <xdr:sp macro="" textlink="">
      <xdr:nvSpPr>
        <xdr:cNvPr id="2339" name="1 CuadroTexto"/>
        <xdr:cNvSpPr txBox="1"/>
      </xdr:nvSpPr>
      <xdr:spPr>
        <a:xfrm>
          <a:off x="346710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84731" cy="264560"/>
    <xdr:sp macro="" textlink="">
      <xdr:nvSpPr>
        <xdr:cNvPr id="2340" name="1 CuadroTexto"/>
        <xdr:cNvSpPr txBox="1"/>
      </xdr:nvSpPr>
      <xdr:spPr>
        <a:xfrm>
          <a:off x="346710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84731" cy="264560"/>
    <xdr:sp macro="" textlink="">
      <xdr:nvSpPr>
        <xdr:cNvPr id="2341" name="1 CuadroTexto"/>
        <xdr:cNvSpPr txBox="1"/>
      </xdr:nvSpPr>
      <xdr:spPr>
        <a:xfrm>
          <a:off x="346710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84731" cy="264560"/>
    <xdr:sp macro="" textlink="">
      <xdr:nvSpPr>
        <xdr:cNvPr id="2342" name="1 CuadroTexto"/>
        <xdr:cNvSpPr txBox="1"/>
      </xdr:nvSpPr>
      <xdr:spPr>
        <a:xfrm>
          <a:off x="346710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84731" cy="264560"/>
    <xdr:sp macro="" textlink="">
      <xdr:nvSpPr>
        <xdr:cNvPr id="2343" name="5 CuadroTexto"/>
        <xdr:cNvSpPr txBox="1"/>
      </xdr:nvSpPr>
      <xdr:spPr>
        <a:xfrm>
          <a:off x="346710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84731" cy="264560"/>
    <xdr:sp macro="" textlink="">
      <xdr:nvSpPr>
        <xdr:cNvPr id="2344" name="1 CuadroTexto"/>
        <xdr:cNvSpPr txBox="1"/>
      </xdr:nvSpPr>
      <xdr:spPr>
        <a:xfrm>
          <a:off x="346710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84731" cy="264560"/>
    <xdr:sp macro="" textlink="">
      <xdr:nvSpPr>
        <xdr:cNvPr id="2345" name="1 CuadroTexto"/>
        <xdr:cNvSpPr txBox="1"/>
      </xdr:nvSpPr>
      <xdr:spPr>
        <a:xfrm>
          <a:off x="346710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84731" cy="264560"/>
    <xdr:sp macro="" textlink="">
      <xdr:nvSpPr>
        <xdr:cNvPr id="2346" name="1 CuadroTexto"/>
        <xdr:cNvSpPr txBox="1"/>
      </xdr:nvSpPr>
      <xdr:spPr>
        <a:xfrm>
          <a:off x="346710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84731" cy="264560"/>
    <xdr:sp macro="" textlink="">
      <xdr:nvSpPr>
        <xdr:cNvPr id="2347" name="1 CuadroTexto"/>
        <xdr:cNvSpPr txBox="1"/>
      </xdr:nvSpPr>
      <xdr:spPr>
        <a:xfrm>
          <a:off x="346710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2348" name="5 CuadroTexto"/>
        <xdr:cNvSpPr txBox="1"/>
      </xdr:nvSpPr>
      <xdr:spPr>
        <a:xfrm>
          <a:off x="433387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2349" name="1 CuadroTexto"/>
        <xdr:cNvSpPr txBox="1"/>
      </xdr:nvSpPr>
      <xdr:spPr>
        <a:xfrm>
          <a:off x="433387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2350" name="1 CuadroTexto"/>
        <xdr:cNvSpPr txBox="1"/>
      </xdr:nvSpPr>
      <xdr:spPr>
        <a:xfrm>
          <a:off x="433387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2351" name="1 CuadroTexto"/>
        <xdr:cNvSpPr txBox="1"/>
      </xdr:nvSpPr>
      <xdr:spPr>
        <a:xfrm>
          <a:off x="433387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2352" name="1 CuadroTexto"/>
        <xdr:cNvSpPr txBox="1"/>
      </xdr:nvSpPr>
      <xdr:spPr>
        <a:xfrm>
          <a:off x="433387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2353" name="5 CuadroTexto"/>
        <xdr:cNvSpPr txBox="1"/>
      </xdr:nvSpPr>
      <xdr:spPr>
        <a:xfrm>
          <a:off x="433387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2354" name="1 CuadroTexto"/>
        <xdr:cNvSpPr txBox="1"/>
      </xdr:nvSpPr>
      <xdr:spPr>
        <a:xfrm>
          <a:off x="433387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2355" name="1 CuadroTexto"/>
        <xdr:cNvSpPr txBox="1"/>
      </xdr:nvSpPr>
      <xdr:spPr>
        <a:xfrm>
          <a:off x="433387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2356" name="1 CuadroTexto"/>
        <xdr:cNvSpPr txBox="1"/>
      </xdr:nvSpPr>
      <xdr:spPr>
        <a:xfrm>
          <a:off x="433387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2357" name="1 CuadroTexto"/>
        <xdr:cNvSpPr txBox="1"/>
      </xdr:nvSpPr>
      <xdr:spPr>
        <a:xfrm>
          <a:off x="433387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2358" name="5 CuadroTexto"/>
        <xdr:cNvSpPr txBox="1"/>
      </xdr:nvSpPr>
      <xdr:spPr>
        <a:xfrm>
          <a:off x="433387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2359" name="1 CuadroTexto"/>
        <xdr:cNvSpPr txBox="1"/>
      </xdr:nvSpPr>
      <xdr:spPr>
        <a:xfrm>
          <a:off x="433387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2360" name="1 CuadroTexto"/>
        <xdr:cNvSpPr txBox="1"/>
      </xdr:nvSpPr>
      <xdr:spPr>
        <a:xfrm>
          <a:off x="433387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2361" name="1 CuadroTexto"/>
        <xdr:cNvSpPr txBox="1"/>
      </xdr:nvSpPr>
      <xdr:spPr>
        <a:xfrm>
          <a:off x="433387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2362" name="1 CuadroTexto"/>
        <xdr:cNvSpPr txBox="1"/>
      </xdr:nvSpPr>
      <xdr:spPr>
        <a:xfrm>
          <a:off x="433387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2363" name="5 CuadroTexto"/>
        <xdr:cNvSpPr txBox="1"/>
      </xdr:nvSpPr>
      <xdr:spPr>
        <a:xfrm>
          <a:off x="52006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2364" name="1 CuadroTexto"/>
        <xdr:cNvSpPr txBox="1"/>
      </xdr:nvSpPr>
      <xdr:spPr>
        <a:xfrm>
          <a:off x="52006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2365" name="1 CuadroTexto"/>
        <xdr:cNvSpPr txBox="1"/>
      </xdr:nvSpPr>
      <xdr:spPr>
        <a:xfrm>
          <a:off x="52006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2366" name="1 CuadroTexto"/>
        <xdr:cNvSpPr txBox="1"/>
      </xdr:nvSpPr>
      <xdr:spPr>
        <a:xfrm>
          <a:off x="52006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2367" name="1 CuadroTexto"/>
        <xdr:cNvSpPr txBox="1"/>
      </xdr:nvSpPr>
      <xdr:spPr>
        <a:xfrm>
          <a:off x="52006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2368" name="5 CuadroTexto"/>
        <xdr:cNvSpPr txBox="1"/>
      </xdr:nvSpPr>
      <xdr:spPr>
        <a:xfrm>
          <a:off x="52006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2369" name="1 CuadroTexto"/>
        <xdr:cNvSpPr txBox="1"/>
      </xdr:nvSpPr>
      <xdr:spPr>
        <a:xfrm>
          <a:off x="52006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2370" name="1 CuadroTexto"/>
        <xdr:cNvSpPr txBox="1"/>
      </xdr:nvSpPr>
      <xdr:spPr>
        <a:xfrm>
          <a:off x="52006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2371" name="1 CuadroTexto"/>
        <xdr:cNvSpPr txBox="1"/>
      </xdr:nvSpPr>
      <xdr:spPr>
        <a:xfrm>
          <a:off x="52006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2372" name="1 CuadroTexto"/>
        <xdr:cNvSpPr txBox="1"/>
      </xdr:nvSpPr>
      <xdr:spPr>
        <a:xfrm>
          <a:off x="52006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2373" name="5 CuadroTexto"/>
        <xdr:cNvSpPr txBox="1"/>
      </xdr:nvSpPr>
      <xdr:spPr>
        <a:xfrm>
          <a:off x="52006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2374" name="1 CuadroTexto"/>
        <xdr:cNvSpPr txBox="1"/>
      </xdr:nvSpPr>
      <xdr:spPr>
        <a:xfrm>
          <a:off x="52006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2375" name="1 CuadroTexto"/>
        <xdr:cNvSpPr txBox="1"/>
      </xdr:nvSpPr>
      <xdr:spPr>
        <a:xfrm>
          <a:off x="52006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2376" name="1 CuadroTexto"/>
        <xdr:cNvSpPr txBox="1"/>
      </xdr:nvSpPr>
      <xdr:spPr>
        <a:xfrm>
          <a:off x="52006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2377" name="1 CuadroTexto"/>
        <xdr:cNvSpPr txBox="1"/>
      </xdr:nvSpPr>
      <xdr:spPr>
        <a:xfrm>
          <a:off x="52006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2378" name="5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2379" name="1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2380" name="1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2381" name="1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2382" name="1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2383" name="5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2384" name="1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2385" name="1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2386" name="1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2387" name="1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2388" name="5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2389" name="1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2390" name="1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2391" name="1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2392" name="1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2393" name="5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2394" name="1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2395" name="1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2396" name="1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2397" name="1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2398" name="5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2399" name="1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2400" name="1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2401" name="1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2402" name="1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2403" name="5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2404" name="1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2405" name="1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2406" name="1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84731" cy="264560"/>
    <xdr:sp macro="" textlink="">
      <xdr:nvSpPr>
        <xdr:cNvPr id="2407" name="1 CuadroTexto"/>
        <xdr:cNvSpPr txBox="1"/>
      </xdr:nvSpPr>
      <xdr:spPr>
        <a:xfrm>
          <a:off x="17335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84731" cy="264560"/>
    <xdr:sp macro="" textlink="">
      <xdr:nvSpPr>
        <xdr:cNvPr id="2408" name="5 CuadroTexto"/>
        <xdr:cNvSpPr txBox="1"/>
      </xdr:nvSpPr>
      <xdr:spPr>
        <a:xfrm>
          <a:off x="17335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84731" cy="264560"/>
    <xdr:sp macro="" textlink="">
      <xdr:nvSpPr>
        <xdr:cNvPr id="2409" name="1 CuadroTexto"/>
        <xdr:cNvSpPr txBox="1"/>
      </xdr:nvSpPr>
      <xdr:spPr>
        <a:xfrm>
          <a:off x="17335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84731" cy="264560"/>
    <xdr:sp macro="" textlink="">
      <xdr:nvSpPr>
        <xdr:cNvPr id="2410" name="1 CuadroTexto"/>
        <xdr:cNvSpPr txBox="1"/>
      </xdr:nvSpPr>
      <xdr:spPr>
        <a:xfrm>
          <a:off x="17335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84731" cy="264560"/>
    <xdr:sp macro="" textlink="">
      <xdr:nvSpPr>
        <xdr:cNvPr id="2411" name="1 CuadroTexto"/>
        <xdr:cNvSpPr txBox="1"/>
      </xdr:nvSpPr>
      <xdr:spPr>
        <a:xfrm>
          <a:off x="17335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84731" cy="264560"/>
    <xdr:sp macro="" textlink="">
      <xdr:nvSpPr>
        <xdr:cNvPr id="2412" name="1 CuadroTexto"/>
        <xdr:cNvSpPr txBox="1"/>
      </xdr:nvSpPr>
      <xdr:spPr>
        <a:xfrm>
          <a:off x="17335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84731" cy="264560"/>
    <xdr:sp macro="" textlink="">
      <xdr:nvSpPr>
        <xdr:cNvPr id="2413" name="5 CuadroTexto"/>
        <xdr:cNvSpPr txBox="1"/>
      </xdr:nvSpPr>
      <xdr:spPr>
        <a:xfrm>
          <a:off x="17335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84731" cy="264560"/>
    <xdr:sp macro="" textlink="">
      <xdr:nvSpPr>
        <xdr:cNvPr id="2414" name="1 CuadroTexto"/>
        <xdr:cNvSpPr txBox="1"/>
      </xdr:nvSpPr>
      <xdr:spPr>
        <a:xfrm>
          <a:off x="17335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84731" cy="264560"/>
    <xdr:sp macro="" textlink="">
      <xdr:nvSpPr>
        <xdr:cNvPr id="2415" name="1 CuadroTexto"/>
        <xdr:cNvSpPr txBox="1"/>
      </xdr:nvSpPr>
      <xdr:spPr>
        <a:xfrm>
          <a:off x="17335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84731" cy="264560"/>
    <xdr:sp macro="" textlink="">
      <xdr:nvSpPr>
        <xdr:cNvPr id="2416" name="1 CuadroTexto"/>
        <xdr:cNvSpPr txBox="1"/>
      </xdr:nvSpPr>
      <xdr:spPr>
        <a:xfrm>
          <a:off x="17335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84731" cy="264560"/>
    <xdr:sp macro="" textlink="">
      <xdr:nvSpPr>
        <xdr:cNvPr id="2417" name="1 CuadroTexto"/>
        <xdr:cNvSpPr txBox="1"/>
      </xdr:nvSpPr>
      <xdr:spPr>
        <a:xfrm>
          <a:off x="17335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84731" cy="264560"/>
    <xdr:sp macro="" textlink="">
      <xdr:nvSpPr>
        <xdr:cNvPr id="2418" name="5 CuadroTexto"/>
        <xdr:cNvSpPr txBox="1"/>
      </xdr:nvSpPr>
      <xdr:spPr>
        <a:xfrm>
          <a:off x="17335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84731" cy="264560"/>
    <xdr:sp macro="" textlink="">
      <xdr:nvSpPr>
        <xdr:cNvPr id="2419" name="1 CuadroTexto"/>
        <xdr:cNvSpPr txBox="1"/>
      </xdr:nvSpPr>
      <xdr:spPr>
        <a:xfrm>
          <a:off x="17335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84731" cy="264560"/>
    <xdr:sp macro="" textlink="">
      <xdr:nvSpPr>
        <xdr:cNvPr id="2420" name="1 CuadroTexto"/>
        <xdr:cNvSpPr txBox="1"/>
      </xdr:nvSpPr>
      <xdr:spPr>
        <a:xfrm>
          <a:off x="17335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84731" cy="264560"/>
    <xdr:sp macro="" textlink="">
      <xdr:nvSpPr>
        <xdr:cNvPr id="2421" name="1 CuadroTexto"/>
        <xdr:cNvSpPr txBox="1"/>
      </xdr:nvSpPr>
      <xdr:spPr>
        <a:xfrm>
          <a:off x="17335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84731" cy="264560"/>
    <xdr:sp macro="" textlink="">
      <xdr:nvSpPr>
        <xdr:cNvPr id="2422" name="1 CuadroTexto"/>
        <xdr:cNvSpPr txBox="1"/>
      </xdr:nvSpPr>
      <xdr:spPr>
        <a:xfrm>
          <a:off x="17335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2423" name="5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2424" name="1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2425" name="1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2426" name="1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2427" name="1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2428" name="5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2429" name="1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2430" name="1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2431" name="1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2432" name="1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2433" name="5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2434" name="1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2435" name="1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2436" name="1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2437" name="1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2438" name="5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2439" name="1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2440" name="1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2441" name="1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2442" name="1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2443" name="5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2444" name="1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2445" name="1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2446" name="1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2447" name="1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2448" name="5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2449" name="1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2450" name="1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2451" name="1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184731" cy="264560"/>
    <xdr:sp macro="" textlink="">
      <xdr:nvSpPr>
        <xdr:cNvPr id="2452" name="1 CuadroTexto"/>
        <xdr:cNvSpPr txBox="1"/>
      </xdr:nvSpPr>
      <xdr:spPr>
        <a:xfrm>
          <a:off x="260032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453" name="5 CuadroTexto"/>
        <xdr:cNvSpPr txBox="1"/>
      </xdr:nvSpPr>
      <xdr:spPr>
        <a:xfrm>
          <a:off x="260032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454" name="1 CuadroTexto"/>
        <xdr:cNvSpPr txBox="1"/>
      </xdr:nvSpPr>
      <xdr:spPr>
        <a:xfrm>
          <a:off x="260032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455" name="1 CuadroTexto"/>
        <xdr:cNvSpPr txBox="1"/>
      </xdr:nvSpPr>
      <xdr:spPr>
        <a:xfrm>
          <a:off x="260032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456" name="1 CuadroTexto"/>
        <xdr:cNvSpPr txBox="1"/>
      </xdr:nvSpPr>
      <xdr:spPr>
        <a:xfrm>
          <a:off x="260032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457" name="1 CuadroTexto"/>
        <xdr:cNvSpPr txBox="1"/>
      </xdr:nvSpPr>
      <xdr:spPr>
        <a:xfrm>
          <a:off x="260032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458" name="5 CuadroTexto"/>
        <xdr:cNvSpPr txBox="1"/>
      </xdr:nvSpPr>
      <xdr:spPr>
        <a:xfrm>
          <a:off x="260032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459" name="1 CuadroTexto"/>
        <xdr:cNvSpPr txBox="1"/>
      </xdr:nvSpPr>
      <xdr:spPr>
        <a:xfrm>
          <a:off x="260032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460" name="1 CuadroTexto"/>
        <xdr:cNvSpPr txBox="1"/>
      </xdr:nvSpPr>
      <xdr:spPr>
        <a:xfrm>
          <a:off x="260032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461" name="1 CuadroTexto"/>
        <xdr:cNvSpPr txBox="1"/>
      </xdr:nvSpPr>
      <xdr:spPr>
        <a:xfrm>
          <a:off x="260032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462" name="1 CuadroTexto"/>
        <xdr:cNvSpPr txBox="1"/>
      </xdr:nvSpPr>
      <xdr:spPr>
        <a:xfrm>
          <a:off x="260032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463" name="5 CuadroTexto"/>
        <xdr:cNvSpPr txBox="1"/>
      </xdr:nvSpPr>
      <xdr:spPr>
        <a:xfrm>
          <a:off x="260032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464" name="1 CuadroTexto"/>
        <xdr:cNvSpPr txBox="1"/>
      </xdr:nvSpPr>
      <xdr:spPr>
        <a:xfrm>
          <a:off x="260032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465" name="1 CuadroTexto"/>
        <xdr:cNvSpPr txBox="1"/>
      </xdr:nvSpPr>
      <xdr:spPr>
        <a:xfrm>
          <a:off x="260032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466" name="1 CuadroTexto"/>
        <xdr:cNvSpPr txBox="1"/>
      </xdr:nvSpPr>
      <xdr:spPr>
        <a:xfrm>
          <a:off x="260032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467" name="1 CuadroTexto"/>
        <xdr:cNvSpPr txBox="1"/>
      </xdr:nvSpPr>
      <xdr:spPr>
        <a:xfrm>
          <a:off x="260032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2468" name="5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2469" name="1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2470" name="1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2471" name="1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2472" name="1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2473" name="5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2474" name="1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2475" name="1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2476" name="1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2477" name="1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2478" name="5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2479" name="1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2480" name="1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2481" name="1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2482" name="1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2483" name="5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2484" name="1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2485" name="1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2486" name="1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2487" name="1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2488" name="5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2489" name="1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2490" name="1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2491" name="1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2492" name="1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2493" name="5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2494" name="1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2495" name="1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2496" name="1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2497" name="1 CuadroTexto"/>
        <xdr:cNvSpPr txBox="1"/>
      </xdr:nvSpPr>
      <xdr:spPr>
        <a:xfrm>
          <a:off x="346710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84731" cy="264560"/>
    <xdr:sp macro="" textlink="">
      <xdr:nvSpPr>
        <xdr:cNvPr id="2498" name="5 CuadroTexto"/>
        <xdr:cNvSpPr txBox="1"/>
      </xdr:nvSpPr>
      <xdr:spPr>
        <a:xfrm>
          <a:off x="346710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84731" cy="264560"/>
    <xdr:sp macro="" textlink="">
      <xdr:nvSpPr>
        <xdr:cNvPr id="2499" name="1 CuadroTexto"/>
        <xdr:cNvSpPr txBox="1"/>
      </xdr:nvSpPr>
      <xdr:spPr>
        <a:xfrm>
          <a:off x="346710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84731" cy="264560"/>
    <xdr:sp macro="" textlink="">
      <xdr:nvSpPr>
        <xdr:cNvPr id="2500" name="1 CuadroTexto"/>
        <xdr:cNvSpPr txBox="1"/>
      </xdr:nvSpPr>
      <xdr:spPr>
        <a:xfrm>
          <a:off x="346710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84731" cy="264560"/>
    <xdr:sp macro="" textlink="">
      <xdr:nvSpPr>
        <xdr:cNvPr id="2501" name="1 CuadroTexto"/>
        <xdr:cNvSpPr txBox="1"/>
      </xdr:nvSpPr>
      <xdr:spPr>
        <a:xfrm>
          <a:off x="346710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84731" cy="264560"/>
    <xdr:sp macro="" textlink="">
      <xdr:nvSpPr>
        <xdr:cNvPr id="2502" name="1 CuadroTexto"/>
        <xdr:cNvSpPr txBox="1"/>
      </xdr:nvSpPr>
      <xdr:spPr>
        <a:xfrm>
          <a:off x="346710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84731" cy="264560"/>
    <xdr:sp macro="" textlink="">
      <xdr:nvSpPr>
        <xdr:cNvPr id="2503" name="5 CuadroTexto"/>
        <xdr:cNvSpPr txBox="1"/>
      </xdr:nvSpPr>
      <xdr:spPr>
        <a:xfrm>
          <a:off x="346710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84731" cy="264560"/>
    <xdr:sp macro="" textlink="">
      <xdr:nvSpPr>
        <xdr:cNvPr id="2504" name="1 CuadroTexto"/>
        <xdr:cNvSpPr txBox="1"/>
      </xdr:nvSpPr>
      <xdr:spPr>
        <a:xfrm>
          <a:off x="346710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84731" cy="264560"/>
    <xdr:sp macro="" textlink="">
      <xdr:nvSpPr>
        <xdr:cNvPr id="2505" name="1 CuadroTexto"/>
        <xdr:cNvSpPr txBox="1"/>
      </xdr:nvSpPr>
      <xdr:spPr>
        <a:xfrm>
          <a:off x="346710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84731" cy="264560"/>
    <xdr:sp macro="" textlink="">
      <xdr:nvSpPr>
        <xdr:cNvPr id="2506" name="1 CuadroTexto"/>
        <xdr:cNvSpPr txBox="1"/>
      </xdr:nvSpPr>
      <xdr:spPr>
        <a:xfrm>
          <a:off x="346710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84731" cy="264560"/>
    <xdr:sp macro="" textlink="">
      <xdr:nvSpPr>
        <xdr:cNvPr id="2507" name="1 CuadroTexto"/>
        <xdr:cNvSpPr txBox="1"/>
      </xdr:nvSpPr>
      <xdr:spPr>
        <a:xfrm>
          <a:off x="346710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84731" cy="264560"/>
    <xdr:sp macro="" textlink="">
      <xdr:nvSpPr>
        <xdr:cNvPr id="2508" name="5 CuadroTexto"/>
        <xdr:cNvSpPr txBox="1"/>
      </xdr:nvSpPr>
      <xdr:spPr>
        <a:xfrm>
          <a:off x="346710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84731" cy="264560"/>
    <xdr:sp macro="" textlink="">
      <xdr:nvSpPr>
        <xdr:cNvPr id="2509" name="1 CuadroTexto"/>
        <xdr:cNvSpPr txBox="1"/>
      </xdr:nvSpPr>
      <xdr:spPr>
        <a:xfrm>
          <a:off x="346710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84731" cy="264560"/>
    <xdr:sp macro="" textlink="">
      <xdr:nvSpPr>
        <xdr:cNvPr id="2510" name="1 CuadroTexto"/>
        <xdr:cNvSpPr txBox="1"/>
      </xdr:nvSpPr>
      <xdr:spPr>
        <a:xfrm>
          <a:off x="346710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84731" cy="264560"/>
    <xdr:sp macro="" textlink="">
      <xdr:nvSpPr>
        <xdr:cNvPr id="2511" name="1 CuadroTexto"/>
        <xdr:cNvSpPr txBox="1"/>
      </xdr:nvSpPr>
      <xdr:spPr>
        <a:xfrm>
          <a:off x="346710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84731" cy="264560"/>
    <xdr:sp macro="" textlink="">
      <xdr:nvSpPr>
        <xdr:cNvPr id="2512" name="1 CuadroTexto"/>
        <xdr:cNvSpPr txBox="1"/>
      </xdr:nvSpPr>
      <xdr:spPr>
        <a:xfrm>
          <a:off x="346710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2513" name="5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2514" name="1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2515" name="1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2516" name="1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2517" name="1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2518" name="5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2519" name="1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2520" name="1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2521" name="1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2522" name="1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2523" name="5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2524" name="1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2525" name="1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2526" name="1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2527" name="1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2528" name="5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2529" name="1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2530" name="1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2531" name="1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2532" name="1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2533" name="5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2534" name="1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2535" name="1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2536" name="1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2537" name="1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2538" name="5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2539" name="1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2540" name="1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2541" name="1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4731" cy="264560"/>
    <xdr:sp macro="" textlink="">
      <xdr:nvSpPr>
        <xdr:cNvPr id="2542" name="1 CuadroTexto"/>
        <xdr:cNvSpPr txBox="1"/>
      </xdr:nvSpPr>
      <xdr:spPr>
        <a:xfrm>
          <a:off x="433387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2543" name="5 CuadroTexto"/>
        <xdr:cNvSpPr txBox="1"/>
      </xdr:nvSpPr>
      <xdr:spPr>
        <a:xfrm>
          <a:off x="433387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2544" name="1 CuadroTexto"/>
        <xdr:cNvSpPr txBox="1"/>
      </xdr:nvSpPr>
      <xdr:spPr>
        <a:xfrm>
          <a:off x="433387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2545" name="1 CuadroTexto"/>
        <xdr:cNvSpPr txBox="1"/>
      </xdr:nvSpPr>
      <xdr:spPr>
        <a:xfrm>
          <a:off x="433387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2546" name="1 CuadroTexto"/>
        <xdr:cNvSpPr txBox="1"/>
      </xdr:nvSpPr>
      <xdr:spPr>
        <a:xfrm>
          <a:off x="433387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2547" name="1 CuadroTexto"/>
        <xdr:cNvSpPr txBox="1"/>
      </xdr:nvSpPr>
      <xdr:spPr>
        <a:xfrm>
          <a:off x="433387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2548" name="5 CuadroTexto"/>
        <xdr:cNvSpPr txBox="1"/>
      </xdr:nvSpPr>
      <xdr:spPr>
        <a:xfrm>
          <a:off x="433387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2549" name="1 CuadroTexto"/>
        <xdr:cNvSpPr txBox="1"/>
      </xdr:nvSpPr>
      <xdr:spPr>
        <a:xfrm>
          <a:off x="433387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2550" name="1 CuadroTexto"/>
        <xdr:cNvSpPr txBox="1"/>
      </xdr:nvSpPr>
      <xdr:spPr>
        <a:xfrm>
          <a:off x="433387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2551" name="1 CuadroTexto"/>
        <xdr:cNvSpPr txBox="1"/>
      </xdr:nvSpPr>
      <xdr:spPr>
        <a:xfrm>
          <a:off x="433387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2552" name="1 CuadroTexto"/>
        <xdr:cNvSpPr txBox="1"/>
      </xdr:nvSpPr>
      <xdr:spPr>
        <a:xfrm>
          <a:off x="433387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2553" name="5 CuadroTexto"/>
        <xdr:cNvSpPr txBox="1"/>
      </xdr:nvSpPr>
      <xdr:spPr>
        <a:xfrm>
          <a:off x="433387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2554" name="1 CuadroTexto"/>
        <xdr:cNvSpPr txBox="1"/>
      </xdr:nvSpPr>
      <xdr:spPr>
        <a:xfrm>
          <a:off x="433387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2555" name="1 CuadroTexto"/>
        <xdr:cNvSpPr txBox="1"/>
      </xdr:nvSpPr>
      <xdr:spPr>
        <a:xfrm>
          <a:off x="433387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2556" name="1 CuadroTexto"/>
        <xdr:cNvSpPr txBox="1"/>
      </xdr:nvSpPr>
      <xdr:spPr>
        <a:xfrm>
          <a:off x="433387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2557" name="1 CuadroTexto"/>
        <xdr:cNvSpPr txBox="1"/>
      </xdr:nvSpPr>
      <xdr:spPr>
        <a:xfrm>
          <a:off x="433387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2558" name="5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2559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2560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2561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2562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2563" name="5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2564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2565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2566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2567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2568" name="5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2569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2570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2571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2572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2573" name="5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2574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2575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2576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2577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2578" name="5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2579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2580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2581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2582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2583" name="5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2584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2585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2586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4731" cy="264560"/>
    <xdr:sp macro="" textlink="">
      <xdr:nvSpPr>
        <xdr:cNvPr id="2587" name="1 CuadroTexto"/>
        <xdr:cNvSpPr txBox="1"/>
      </xdr:nvSpPr>
      <xdr:spPr>
        <a:xfrm>
          <a:off x="5200650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2588" name="5 CuadroTexto"/>
        <xdr:cNvSpPr txBox="1"/>
      </xdr:nvSpPr>
      <xdr:spPr>
        <a:xfrm>
          <a:off x="52006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2589" name="1 CuadroTexto"/>
        <xdr:cNvSpPr txBox="1"/>
      </xdr:nvSpPr>
      <xdr:spPr>
        <a:xfrm>
          <a:off x="52006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2590" name="1 CuadroTexto"/>
        <xdr:cNvSpPr txBox="1"/>
      </xdr:nvSpPr>
      <xdr:spPr>
        <a:xfrm>
          <a:off x="52006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2591" name="1 CuadroTexto"/>
        <xdr:cNvSpPr txBox="1"/>
      </xdr:nvSpPr>
      <xdr:spPr>
        <a:xfrm>
          <a:off x="52006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2592" name="1 CuadroTexto"/>
        <xdr:cNvSpPr txBox="1"/>
      </xdr:nvSpPr>
      <xdr:spPr>
        <a:xfrm>
          <a:off x="52006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2593" name="5 CuadroTexto"/>
        <xdr:cNvSpPr txBox="1"/>
      </xdr:nvSpPr>
      <xdr:spPr>
        <a:xfrm>
          <a:off x="52006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2594" name="1 CuadroTexto"/>
        <xdr:cNvSpPr txBox="1"/>
      </xdr:nvSpPr>
      <xdr:spPr>
        <a:xfrm>
          <a:off x="52006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2595" name="1 CuadroTexto"/>
        <xdr:cNvSpPr txBox="1"/>
      </xdr:nvSpPr>
      <xdr:spPr>
        <a:xfrm>
          <a:off x="52006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2596" name="1 CuadroTexto"/>
        <xdr:cNvSpPr txBox="1"/>
      </xdr:nvSpPr>
      <xdr:spPr>
        <a:xfrm>
          <a:off x="52006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2597" name="1 CuadroTexto"/>
        <xdr:cNvSpPr txBox="1"/>
      </xdr:nvSpPr>
      <xdr:spPr>
        <a:xfrm>
          <a:off x="52006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2598" name="5 CuadroTexto"/>
        <xdr:cNvSpPr txBox="1"/>
      </xdr:nvSpPr>
      <xdr:spPr>
        <a:xfrm>
          <a:off x="52006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2599" name="1 CuadroTexto"/>
        <xdr:cNvSpPr txBox="1"/>
      </xdr:nvSpPr>
      <xdr:spPr>
        <a:xfrm>
          <a:off x="52006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2600" name="1 CuadroTexto"/>
        <xdr:cNvSpPr txBox="1"/>
      </xdr:nvSpPr>
      <xdr:spPr>
        <a:xfrm>
          <a:off x="52006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2601" name="1 CuadroTexto"/>
        <xdr:cNvSpPr txBox="1"/>
      </xdr:nvSpPr>
      <xdr:spPr>
        <a:xfrm>
          <a:off x="52006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2602" name="1 CuadroTexto"/>
        <xdr:cNvSpPr txBox="1"/>
      </xdr:nvSpPr>
      <xdr:spPr>
        <a:xfrm>
          <a:off x="520065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63953</xdr:colOff>
      <xdr:row>0</xdr:row>
      <xdr:rowOff>0</xdr:rowOff>
    </xdr:from>
    <xdr:ext cx="937181" cy="254557"/>
    <xdr:sp macro="" textlink="">
      <xdr:nvSpPr>
        <xdr:cNvPr id="2" name="1 CuadroTexto"/>
        <xdr:cNvSpPr txBox="1"/>
      </xdr:nvSpPr>
      <xdr:spPr>
        <a:xfrm>
          <a:off x="3531053" y="0"/>
          <a:ext cx="937181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ETCA-III-16</a:t>
          </a:r>
        </a:p>
      </xdr:txBody>
    </xdr:sp>
    <xdr:clientData/>
  </xdr:oneCellAnchor>
  <xdr:oneCellAnchor>
    <xdr:from>
      <xdr:col>2</xdr:col>
      <xdr:colOff>0</xdr:colOff>
      <xdr:row>3</xdr:row>
      <xdr:rowOff>142875</xdr:rowOff>
    </xdr:from>
    <xdr:ext cx="184731" cy="264560"/>
    <xdr:sp macro="" textlink="">
      <xdr:nvSpPr>
        <xdr:cNvPr id="3" name="2 CuadroTexto"/>
        <xdr:cNvSpPr txBox="1"/>
      </xdr:nvSpPr>
      <xdr:spPr>
        <a:xfrm>
          <a:off x="260032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3924300</xdr:colOff>
      <xdr:row>0</xdr:row>
      <xdr:rowOff>0</xdr:rowOff>
    </xdr:from>
    <xdr:ext cx="1247775" cy="257174"/>
    <xdr:sp macro="" textlink="">
      <xdr:nvSpPr>
        <xdr:cNvPr id="2" name="1 CuadroTexto"/>
        <xdr:cNvSpPr txBox="1"/>
      </xdr:nvSpPr>
      <xdr:spPr>
        <a:xfrm>
          <a:off x="6257925" y="0"/>
          <a:ext cx="1247775" cy="25717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ETCA-IV-19</a:t>
          </a:r>
        </a:p>
      </xdr:txBody>
    </xdr:sp>
    <xdr:clientData/>
  </xdr:oneCellAnchor>
  <xdr:oneCellAnchor>
    <xdr:from>
      <xdr:col>2</xdr:col>
      <xdr:colOff>3609975</xdr:colOff>
      <xdr:row>3</xdr:row>
      <xdr:rowOff>142875</xdr:rowOff>
    </xdr:from>
    <xdr:ext cx="1609725" cy="264560"/>
    <xdr:sp macro="" textlink="">
      <xdr:nvSpPr>
        <xdr:cNvPr id="3" name="2 CuadroTexto"/>
        <xdr:cNvSpPr txBox="1"/>
      </xdr:nvSpPr>
      <xdr:spPr>
        <a:xfrm>
          <a:off x="5943600" y="752475"/>
          <a:ext cx="16097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s-MX" sz="1100"/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123825</xdr:colOff>
      <xdr:row>42</xdr:row>
      <xdr:rowOff>57150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1E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219825" cy="805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600075</xdr:colOff>
      <xdr:row>0</xdr:row>
      <xdr:rowOff>171450</xdr:rowOff>
    </xdr:from>
    <xdr:ext cx="1076325" cy="264560"/>
    <xdr:sp macro="" textlink="">
      <xdr:nvSpPr>
        <xdr:cNvPr id="2" name="1 CuadroTexto"/>
        <xdr:cNvSpPr txBox="1"/>
      </xdr:nvSpPr>
      <xdr:spPr>
        <a:xfrm>
          <a:off x="5800725" y="171450"/>
          <a:ext cx="10763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s-MX" sz="1100" b="1"/>
            <a:t>ETCA-II-11</a:t>
          </a:r>
        </a:p>
      </xdr:txBody>
    </xdr:sp>
    <xdr:clientData/>
  </xdr:oneCellAnchor>
  <xdr:oneCellAnchor>
    <xdr:from>
      <xdr:col>8</xdr:col>
      <xdr:colOff>0</xdr:colOff>
      <xdr:row>3</xdr:row>
      <xdr:rowOff>142875</xdr:rowOff>
    </xdr:from>
    <xdr:ext cx="184731" cy="264560"/>
    <xdr:sp macro="" textlink="">
      <xdr:nvSpPr>
        <xdr:cNvPr id="3" name="4 CuadroTexto"/>
        <xdr:cNvSpPr txBox="1"/>
      </xdr:nvSpPr>
      <xdr:spPr>
        <a:xfrm>
          <a:off x="6934200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200025</xdr:colOff>
      <xdr:row>3</xdr:row>
      <xdr:rowOff>180975</xdr:rowOff>
    </xdr:from>
    <xdr:ext cx="1600200" cy="264560"/>
    <xdr:sp macro="" textlink="">
      <xdr:nvSpPr>
        <xdr:cNvPr id="4" name="3 CuadroTexto"/>
        <xdr:cNvSpPr txBox="1"/>
      </xdr:nvSpPr>
      <xdr:spPr>
        <a:xfrm>
          <a:off x="5400675" y="752475"/>
          <a:ext cx="16002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s-MX" sz="1100" b="1"/>
            <a:t>TRIMESTRE: TERCERO</a:t>
          </a:r>
        </a:p>
        <a:p>
          <a:endParaRPr lang="es-MX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4</xdr:row>
      <xdr:rowOff>142875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1733550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361950</xdr:colOff>
      <xdr:row>0</xdr:row>
      <xdr:rowOff>104775</xdr:rowOff>
    </xdr:from>
    <xdr:ext cx="1447112" cy="254557"/>
    <xdr:sp macro="" textlink="">
      <xdr:nvSpPr>
        <xdr:cNvPr id="3" name="2 CuadroTexto"/>
        <xdr:cNvSpPr txBox="1"/>
      </xdr:nvSpPr>
      <xdr:spPr>
        <a:xfrm>
          <a:off x="5562600" y="104775"/>
          <a:ext cx="1447112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ETCA-II-11-A</a:t>
          </a:r>
        </a:p>
        <a:p>
          <a:pPr algn="r"/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 macro="" textlink="">
      <xdr:nvSpPr>
        <xdr:cNvPr id="4" name="3 CuadroTexto"/>
        <xdr:cNvSpPr txBox="1"/>
      </xdr:nvSpPr>
      <xdr:spPr>
        <a:xfrm>
          <a:off x="1733550" y="36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 macro="" textlink="">
      <xdr:nvSpPr>
        <xdr:cNvPr id="5" name="4 CuadroTexto"/>
        <xdr:cNvSpPr txBox="1"/>
      </xdr:nvSpPr>
      <xdr:spPr>
        <a:xfrm>
          <a:off x="1733550" y="36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596830</xdr:colOff>
      <xdr:row>19</xdr:row>
      <xdr:rowOff>0</xdr:rowOff>
    </xdr:from>
    <xdr:ext cx="184731" cy="254557"/>
    <xdr:sp macro="" textlink="">
      <xdr:nvSpPr>
        <xdr:cNvPr id="6" name="5 CuadroTexto"/>
        <xdr:cNvSpPr txBox="1"/>
      </xdr:nvSpPr>
      <xdr:spPr>
        <a:xfrm>
          <a:off x="6664255" y="3619500"/>
          <a:ext cx="184731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2</xdr:col>
      <xdr:colOff>0</xdr:colOff>
      <xdr:row>4</xdr:row>
      <xdr:rowOff>142875</xdr:rowOff>
    </xdr:from>
    <xdr:ext cx="184731" cy="264560"/>
    <xdr:sp macro="" textlink="">
      <xdr:nvSpPr>
        <xdr:cNvPr id="7" name="1 CuadroTexto"/>
        <xdr:cNvSpPr txBox="1"/>
      </xdr:nvSpPr>
      <xdr:spPr>
        <a:xfrm>
          <a:off x="1733550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</xdr:row>
      <xdr:rowOff>142875</xdr:rowOff>
    </xdr:from>
    <xdr:ext cx="184731" cy="264560"/>
    <xdr:sp macro="" textlink="">
      <xdr:nvSpPr>
        <xdr:cNvPr id="8" name="1 CuadroTexto"/>
        <xdr:cNvSpPr txBox="1"/>
      </xdr:nvSpPr>
      <xdr:spPr>
        <a:xfrm>
          <a:off x="1733550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</xdr:row>
      <xdr:rowOff>142875</xdr:rowOff>
    </xdr:from>
    <xdr:ext cx="184731" cy="264560"/>
    <xdr:sp macro="" textlink="">
      <xdr:nvSpPr>
        <xdr:cNvPr id="9" name="4 CuadroTexto"/>
        <xdr:cNvSpPr txBox="1"/>
      </xdr:nvSpPr>
      <xdr:spPr>
        <a:xfrm>
          <a:off x="6067425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</xdr:row>
      <xdr:rowOff>142875</xdr:rowOff>
    </xdr:from>
    <xdr:ext cx="184731" cy="264560"/>
    <xdr:sp macro="" textlink="">
      <xdr:nvSpPr>
        <xdr:cNvPr id="10" name="4 CuadroTexto"/>
        <xdr:cNvSpPr txBox="1"/>
      </xdr:nvSpPr>
      <xdr:spPr>
        <a:xfrm>
          <a:off x="5200650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4</xdr:row>
      <xdr:rowOff>142875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1733550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84731" cy="264560"/>
    <xdr:sp macro="" textlink="">
      <xdr:nvSpPr>
        <xdr:cNvPr id="3" name="2 CuadroTexto"/>
        <xdr:cNvSpPr txBox="1"/>
      </xdr:nvSpPr>
      <xdr:spPr>
        <a:xfrm>
          <a:off x="173355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84731" cy="264560"/>
    <xdr:sp macro="" textlink="">
      <xdr:nvSpPr>
        <xdr:cNvPr id="4" name="3 CuadroTexto"/>
        <xdr:cNvSpPr txBox="1"/>
      </xdr:nvSpPr>
      <xdr:spPr>
        <a:xfrm>
          <a:off x="173355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93179</xdr:colOff>
      <xdr:row>0</xdr:row>
      <xdr:rowOff>52180</xdr:rowOff>
    </xdr:from>
    <xdr:ext cx="1478446" cy="254557"/>
    <xdr:sp macro="" textlink="">
      <xdr:nvSpPr>
        <xdr:cNvPr id="5" name="4 CuadroTexto"/>
        <xdr:cNvSpPr txBox="1"/>
      </xdr:nvSpPr>
      <xdr:spPr>
        <a:xfrm>
          <a:off x="5293829" y="52180"/>
          <a:ext cx="1478446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ETCA-II-11-B1</a:t>
          </a:r>
        </a:p>
        <a:p>
          <a:pPr algn="r"/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2</xdr:col>
      <xdr:colOff>0</xdr:colOff>
      <xdr:row>4</xdr:row>
      <xdr:rowOff>142875</xdr:rowOff>
    </xdr:from>
    <xdr:ext cx="184731" cy="264560"/>
    <xdr:sp macro="" textlink="">
      <xdr:nvSpPr>
        <xdr:cNvPr id="6" name="1 CuadroTexto"/>
        <xdr:cNvSpPr txBox="1"/>
      </xdr:nvSpPr>
      <xdr:spPr>
        <a:xfrm>
          <a:off x="1733550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</xdr:row>
      <xdr:rowOff>142875</xdr:rowOff>
    </xdr:from>
    <xdr:ext cx="184731" cy="264560"/>
    <xdr:sp macro="" textlink="">
      <xdr:nvSpPr>
        <xdr:cNvPr id="7" name="1 CuadroTexto"/>
        <xdr:cNvSpPr txBox="1"/>
      </xdr:nvSpPr>
      <xdr:spPr>
        <a:xfrm>
          <a:off x="1733550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</xdr:row>
      <xdr:rowOff>142875</xdr:rowOff>
    </xdr:from>
    <xdr:ext cx="184731" cy="264560"/>
    <xdr:sp macro="" textlink="">
      <xdr:nvSpPr>
        <xdr:cNvPr id="8" name="1 CuadroTexto"/>
        <xdr:cNvSpPr txBox="1"/>
      </xdr:nvSpPr>
      <xdr:spPr>
        <a:xfrm>
          <a:off x="1733550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</xdr:row>
      <xdr:rowOff>142875</xdr:rowOff>
    </xdr:from>
    <xdr:ext cx="184731" cy="264560"/>
    <xdr:sp macro="" textlink="">
      <xdr:nvSpPr>
        <xdr:cNvPr id="9" name="4 CuadroTexto"/>
        <xdr:cNvSpPr txBox="1"/>
      </xdr:nvSpPr>
      <xdr:spPr>
        <a:xfrm>
          <a:off x="5200650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84731" cy="264560"/>
    <xdr:sp macro="" textlink="">
      <xdr:nvSpPr>
        <xdr:cNvPr id="10" name="1 CuadroTexto"/>
        <xdr:cNvSpPr txBox="1"/>
      </xdr:nvSpPr>
      <xdr:spPr>
        <a:xfrm>
          <a:off x="173355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84731" cy="264560"/>
    <xdr:sp macro="" textlink="">
      <xdr:nvSpPr>
        <xdr:cNvPr id="11" name="1 CuadroTexto"/>
        <xdr:cNvSpPr txBox="1"/>
      </xdr:nvSpPr>
      <xdr:spPr>
        <a:xfrm>
          <a:off x="173355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84731" cy="264560"/>
    <xdr:sp macro="" textlink="">
      <xdr:nvSpPr>
        <xdr:cNvPr id="12" name="1 CuadroTexto"/>
        <xdr:cNvSpPr txBox="1"/>
      </xdr:nvSpPr>
      <xdr:spPr>
        <a:xfrm>
          <a:off x="173355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84731" cy="264560"/>
    <xdr:sp macro="" textlink="">
      <xdr:nvSpPr>
        <xdr:cNvPr id="13" name="1 CuadroTexto"/>
        <xdr:cNvSpPr txBox="1"/>
      </xdr:nvSpPr>
      <xdr:spPr>
        <a:xfrm>
          <a:off x="173355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184731" cy="264560"/>
    <xdr:sp macro="" textlink="">
      <xdr:nvSpPr>
        <xdr:cNvPr id="14" name="4 CuadroTexto"/>
        <xdr:cNvSpPr txBox="1"/>
      </xdr:nvSpPr>
      <xdr:spPr>
        <a:xfrm>
          <a:off x="6067425" y="36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84731" cy="264560"/>
    <xdr:sp macro="" textlink="">
      <xdr:nvSpPr>
        <xdr:cNvPr id="15" name="1 CuadroTexto"/>
        <xdr:cNvSpPr txBox="1"/>
      </xdr:nvSpPr>
      <xdr:spPr>
        <a:xfrm>
          <a:off x="173355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84731" cy="264560"/>
    <xdr:sp macro="" textlink="">
      <xdr:nvSpPr>
        <xdr:cNvPr id="16" name="1 CuadroTexto"/>
        <xdr:cNvSpPr txBox="1"/>
      </xdr:nvSpPr>
      <xdr:spPr>
        <a:xfrm>
          <a:off x="173355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84731" cy="264560"/>
    <xdr:sp macro="" textlink="">
      <xdr:nvSpPr>
        <xdr:cNvPr id="17" name="1 CuadroTexto"/>
        <xdr:cNvSpPr txBox="1"/>
      </xdr:nvSpPr>
      <xdr:spPr>
        <a:xfrm>
          <a:off x="173355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84731" cy="264560"/>
    <xdr:sp macro="" textlink="">
      <xdr:nvSpPr>
        <xdr:cNvPr id="18" name="1 CuadroTexto"/>
        <xdr:cNvSpPr txBox="1"/>
      </xdr:nvSpPr>
      <xdr:spPr>
        <a:xfrm>
          <a:off x="173355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184731" cy="264560"/>
    <xdr:sp macro="" textlink="">
      <xdr:nvSpPr>
        <xdr:cNvPr id="19" name="4 CuadroTexto"/>
        <xdr:cNvSpPr txBox="1"/>
      </xdr:nvSpPr>
      <xdr:spPr>
        <a:xfrm>
          <a:off x="6067425" y="36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2" name="1 CuadroTexto"/>
        <xdr:cNvSpPr txBox="1"/>
      </xdr:nvSpPr>
      <xdr:spPr>
        <a:xfrm>
          <a:off x="17335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</xdr:row>
      <xdr:rowOff>142875</xdr:rowOff>
    </xdr:from>
    <xdr:ext cx="184731" cy="264560"/>
    <xdr:sp macro="" textlink="">
      <xdr:nvSpPr>
        <xdr:cNvPr id="3" name="2 CuadroTexto"/>
        <xdr:cNvSpPr txBox="1"/>
      </xdr:nvSpPr>
      <xdr:spPr>
        <a:xfrm>
          <a:off x="1733550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4731" cy="264560"/>
    <xdr:sp macro="" textlink="">
      <xdr:nvSpPr>
        <xdr:cNvPr id="4" name="5 CuadroTexto"/>
        <xdr:cNvSpPr txBox="1"/>
      </xdr:nvSpPr>
      <xdr:spPr>
        <a:xfrm>
          <a:off x="173355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5" name="1 CuadroTexto"/>
        <xdr:cNvSpPr txBox="1"/>
      </xdr:nvSpPr>
      <xdr:spPr>
        <a:xfrm>
          <a:off x="17335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6" name="1 CuadroTexto"/>
        <xdr:cNvSpPr txBox="1"/>
      </xdr:nvSpPr>
      <xdr:spPr>
        <a:xfrm>
          <a:off x="17335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7" name="1 CuadroTexto"/>
        <xdr:cNvSpPr txBox="1"/>
      </xdr:nvSpPr>
      <xdr:spPr>
        <a:xfrm>
          <a:off x="17335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84731" cy="264560"/>
    <xdr:sp macro="" textlink="">
      <xdr:nvSpPr>
        <xdr:cNvPr id="8" name="4 CuadroTexto"/>
        <xdr:cNvSpPr txBox="1"/>
      </xdr:nvSpPr>
      <xdr:spPr>
        <a:xfrm>
          <a:off x="60674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243923</xdr:colOff>
      <xdr:row>0</xdr:row>
      <xdr:rowOff>16566</xdr:rowOff>
    </xdr:from>
    <xdr:ext cx="1478446" cy="254557"/>
    <xdr:sp macro="" textlink="">
      <xdr:nvSpPr>
        <xdr:cNvPr id="9" name="11 CuadroTexto"/>
        <xdr:cNvSpPr txBox="1"/>
      </xdr:nvSpPr>
      <xdr:spPr>
        <a:xfrm>
          <a:off x="5444573" y="16566"/>
          <a:ext cx="1478446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ETCA-II-11-B2</a:t>
          </a:r>
        </a:p>
      </xdr:txBody>
    </xdr:sp>
    <xdr:clientData/>
  </xdr:oneCellAnchor>
  <xdr:oneCellAnchor>
    <xdr:from>
      <xdr:col>2</xdr:col>
      <xdr:colOff>0</xdr:colOff>
      <xdr:row>4</xdr:row>
      <xdr:rowOff>142875</xdr:rowOff>
    </xdr:from>
    <xdr:ext cx="184731" cy="264560"/>
    <xdr:sp macro="" textlink="">
      <xdr:nvSpPr>
        <xdr:cNvPr id="10" name="1 CuadroTexto"/>
        <xdr:cNvSpPr txBox="1"/>
      </xdr:nvSpPr>
      <xdr:spPr>
        <a:xfrm>
          <a:off x="1733550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</xdr:row>
      <xdr:rowOff>142875</xdr:rowOff>
    </xdr:from>
    <xdr:ext cx="184731" cy="264560"/>
    <xdr:sp macro="" textlink="">
      <xdr:nvSpPr>
        <xdr:cNvPr id="11" name="1 CuadroTexto"/>
        <xdr:cNvSpPr txBox="1"/>
      </xdr:nvSpPr>
      <xdr:spPr>
        <a:xfrm>
          <a:off x="1733550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</xdr:row>
      <xdr:rowOff>142875</xdr:rowOff>
    </xdr:from>
    <xdr:ext cx="184731" cy="264560"/>
    <xdr:sp macro="" textlink="">
      <xdr:nvSpPr>
        <xdr:cNvPr id="12" name="1 CuadroTexto"/>
        <xdr:cNvSpPr txBox="1"/>
      </xdr:nvSpPr>
      <xdr:spPr>
        <a:xfrm>
          <a:off x="1733550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</xdr:row>
      <xdr:rowOff>142875</xdr:rowOff>
    </xdr:from>
    <xdr:ext cx="184731" cy="264560"/>
    <xdr:sp macro="" textlink="">
      <xdr:nvSpPr>
        <xdr:cNvPr id="13" name="1 CuadroTexto"/>
        <xdr:cNvSpPr txBox="1"/>
      </xdr:nvSpPr>
      <xdr:spPr>
        <a:xfrm>
          <a:off x="1733550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</xdr:row>
      <xdr:rowOff>142875</xdr:rowOff>
    </xdr:from>
    <xdr:ext cx="184731" cy="264560"/>
    <xdr:sp macro="" textlink="">
      <xdr:nvSpPr>
        <xdr:cNvPr id="14" name="4 CuadroTexto"/>
        <xdr:cNvSpPr txBox="1"/>
      </xdr:nvSpPr>
      <xdr:spPr>
        <a:xfrm>
          <a:off x="5200650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4731" cy="264560"/>
    <xdr:sp macro="" textlink="">
      <xdr:nvSpPr>
        <xdr:cNvPr id="15" name="1 CuadroTexto"/>
        <xdr:cNvSpPr txBox="1"/>
      </xdr:nvSpPr>
      <xdr:spPr>
        <a:xfrm>
          <a:off x="173355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4731" cy="264560"/>
    <xdr:sp macro="" textlink="">
      <xdr:nvSpPr>
        <xdr:cNvPr id="16" name="1 CuadroTexto"/>
        <xdr:cNvSpPr txBox="1"/>
      </xdr:nvSpPr>
      <xdr:spPr>
        <a:xfrm>
          <a:off x="173355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4731" cy="264560"/>
    <xdr:sp macro="" textlink="">
      <xdr:nvSpPr>
        <xdr:cNvPr id="17" name="1 CuadroTexto"/>
        <xdr:cNvSpPr txBox="1"/>
      </xdr:nvSpPr>
      <xdr:spPr>
        <a:xfrm>
          <a:off x="173355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4731" cy="264560"/>
    <xdr:sp macro="" textlink="">
      <xdr:nvSpPr>
        <xdr:cNvPr id="18" name="1 CuadroTexto"/>
        <xdr:cNvSpPr txBox="1"/>
      </xdr:nvSpPr>
      <xdr:spPr>
        <a:xfrm>
          <a:off x="173355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84731" cy="264560"/>
    <xdr:sp macro="" textlink="">
      <xdr:nvSpPr>
        <xdr:cNvPr id="19" name="4 CuadroTexto"/>
        <xdr:cNvSpPr txBox="1"/>
      </xdr:nvSpPr>
      <xdr:spPr>
        <a:xfrm>
          <a:off x="606742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</xdr:row>
      <xdr:rowOff>142875</xdr:rowOff>
    </xdr:from>
    <xdr:ext cx="184731" cy="264560"/>
    <xdr:sp macro="" textlink="">
      <xdr:nvSpPr>
        <xdr:cNvPr id="20" name="19 CuadroTexto"/>
        <xdr:cNvSpPr txBox="1"/>
      </xdr:nvSpPr>
      <xdr:spPr>
        <a:xfrm>
          <a:off x="1733550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</xdr:row>
      <xdr:rowOff>142875</xdr:rowOff>
    </xdr:from>
    <xdr:ext cx="184731" cy="264560"/>
    <xdr:sp macro="" textlink="">
      <xdr:nvSpPr>
        <xdr:cNvPr id="21" name="1 CuadroTexto"/>
        <xdr:cNvSpPr txBox="1"/>
      </xdr:nvSpPr>
      <xdr:spPr>
        <a:xfrm>
          <a:off x="1733550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</xdr:row>
      <xdr:rowOff>142875</xdr:rowOff>
    </xdr:from>
    <xdr:ext cx="184731" cy="264560"/>
    <xdr:sp macro="" textlink="">
      <xdr:nvSpPr>
        <xdr:cNvPr id="22" name="1 CuadroTexto"/>
        <xdr:cNvSpPr txBox="1"/>
      </xdr:nvSpPr>
      <xdr:spPr>
        <a:xfrm>
          <a:off x="1733550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</xdr:row>
      <xdr:rowOff>142875</xdr:rowOff>
    </xdr:from>
    <xdr:ext cx="184731" cy="264560"/>
    <xdr:sp macro="" textlink="">
      <xdr:nvSpPr>
        <xdr:cNvPr id="23" name="1 CuadroTexto"/>
        <xdr:cNvSpPr txBox="1"/>
      </xdr:nvSpPr>
      <xdr:spPr>
        <a:xfrm>
          <a:off x="1733550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</xdr:row>
      <xdr:rowOff>142875</xdr:rowOff>
    </xdr:from>
    <xdr:ext cx="184731" cy="264560"/>
    <xdr:sp macro="" textlink="">
      <xdr:nvSpPr>
        <xdr:cNvPr id="24" name="4 CuadroTexto"/>
        <xdr:cNvSpPr txBox="1"/>
      </xdr:nvSpPr>
      <xdr:spPr>
        <a:xfrm>
          <a:off x="5200650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25" name="5 CuadroTexto"/>
        <xdr:cNvSpPr txBox="1"/>
      </xdr:nvSpPr>
      <xdr:spPr>
        <a:xfrm>
          <a:off x="260032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26" name="1 CuadroTexto"/>
        <xdr:cNvSpPr txBox="1"/>
      </xdr:nvSpPr>
      <xdr:spPr>
        <a:xfrm>
          <a:off x="260032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27" name="1 CuadroTexto"/>
        <xdr:cNvSpPr txBox="1"/>
      </xdr:nvSpPr>
      <xdr:spPr>
        <a:xfrm>
          <a:off x="260032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28" name="1 CuadroTexto"/>
        <xdr:cNvSpPr txBox="1"/>
      </xdr:nvSpPr>
      <xdr:spPr>
        <a:xfrm>
          <a:off x="260032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29" name="1 CuadroTexto"/>
        <xdr:cNvSpPr txBox="1"/>
      </xdr:nvSpPr>
      <xdr:spPr>
        <a:xfrm>
          <a:off x="260032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0" name="5 CuadroTexto"/>
        <xdr:cNvSpPr txBox="1"/>
      </xdr:nvSpPr>
      <xdr:spPr>
        <a:xfrm>
          <a:off x="34671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1" name="1 CuadroTexto"/>
        <xdr:cNvSpPr txBox="1"/>
      </xdr:nvSpPr>
      <xdr:spPr>
        <a:xfrm>
          <a:off x="34671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2" name="1 CuadroTexto"/>
        <xdr:cNvSpPr txBox="1"/>
      </xdr:nvSpPr>
      <xdr:spPr>
        <a:xfrm>
          <a:off x="34671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3" name="1 CuadroTexto"/>
        <xdr:cNvSpPr txBox="1"/>
      </xdr:nvSpPr>
      <xdr:spPr>
        <a:xfrm>
          <a:off x="34671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4" name="1 CuadroTexto"/>
        <xdr:cNvSpPr txBox="1"/>
      </xdr:nvSpPr>
      <xdr:spPr>
        <a:xfrm>
          <a:off x="34671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84731" cy="264560"/>
    <xdr:sp macro="" textlink="">
      <xdr:nvSpPr>
        <xdr:cNvPr id="35" name="5 CuadroTexto"/>
        <xdr:cNvSpPr txBox="1"/>
      </xdr:nvSpPr>
      <xdr:spPr>
        <a:xfrm>
          <a:off x="433387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84731" cy="264560"/>
    <xdr:sp macro="" textlink="">
      <xdr:nvSpPr>
        <xdr:cNvPr id="36" name="1 CuadroTexto"/>
        <xdr:cNvSpPr txBox="1"/>
      </xdr:nvSpPr>
      <xdr:spPr>
        <a:xfrm>
          <a:off x="433387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84731" cy="264560"/>
    <xdr:sp macro="" textlink="">
      <xdr:nvSpPr>
        <xdr:cNvPr id="37" name="1 CuadroTexto"/>
        <xdr:cNvSpPr txBox="1"/>
      </xdr:nvSpPr>
      <xdr:spPr>
        <a:xfrm>
          <a:off x="433387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84731" cy="264560"/>
    <xdr:sp macro="" textlink="">
      <xdr:nvSpPr>
        <xdr:cNvPr id="38" name="1 CuadroTexto"/>
        <xdr:cNvSpPr txBox="1"/>
      </xdr:nvSpPr>
      <xdr:spPr>
        <a:xfrm>
          <a:off x="433387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84731" cy="264560"/>
    <xdr:sp macro="" textlink="">
      <xdr:nvSpPr>
        <xdr:cNvPr id="39" name="1 CuadroTexto"/>
        <xdr:cNvSpPr txBox="1"/>
      </xdr:nvSpPr>
      <xdr:spPr>
        <a:xfrm>
          <a:off x="433387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40" name="5 CuadroTexto"/>
        <xdr:cNvSpPr txBox="1"/>
      </xdr:nvSpPr>
      <xdr:spPr>
        <a:xfrm>
          <a:off x="520065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41" name="1 CuadroTexto"/>
        <xdr:cNvSpPr txBox="1"/>
      </xdr:nvSpPr>
      <xdr:spPr>
        <a:xfrm>
          <a:off x="520065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42" name="1 CuadroTexto"/>
        <xdr:cNvSpPr txBox="1"/>
      </xdr:nvSpPr>
      <xdr:spPr>
        <a:xfrm>
          <a:off x="520065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43" name="1 CuadroTexto"/>
        <xdr:cNvSpPr txBox="1"/>
      </xdr:nvSpPr>
      <xdr:spPr>
        <a:xfrm>
          <a:off x="520065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44" name="1 CuadroTexto"/>
        <xdr:cNvSpPr txBox="1"/>
      </xdr:nvSpPr>
      <xdr:spPr>
        <a:xfrm>
          <a:off x="520065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84731" cy="264560"/>
    <xdr:sp macro="" textlink="">
      <xdr:nvSpPr>
        <xdr:cNvPr id="45" name="5 CuadroTexto"/>
        <xdr:cNvSpPr txBox="1"/>
      </xdr:nvSpPr>
      <xdr:spPr>
        <a:xfrm>
          <a:off x="606742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84731" cy="264560"/>
    <xdr:sp macro="" textlink="">
      <xdr:nvSpPr>
        <xdr:cNvPr id="46" name="1 CuadroTexto"/>
        <xdr:cNvSpPr txBox="1"/>
      </xdr:nvSpPr>
      <xdr:spPr>
        <a:xfrm>
          <a:off x="606742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84731" cy="264560"/>
    <xdr:sp macro="" textlink="">
      <xdr:nvSpPr>
        <xdr:cNvPr id="47" name="1 CuadroTexto"/>
        <xdr:cNvSpPr txBox="1"/>
      </xdr:nvSpPr>
      <xdr:spPr>
        <a:xfrm>
          <a:off x="606742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84731" cy="264560"/>
    <xdr:sp macro="" textlink="">
      <xdr:nvSpPr>
        <xdr:cNvPr id="48" name="1 CuadroTexto"/>
        <xdr:cNvSpPr txBox="1"/>
      </xdr:nvSpPr>
      <xdr:spPr>
        <a:xfrm>
          <a:off x="606742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84731" cy="264560"/>
    <xdr:sp macro="" textlink="">
      <xdr:nvSpPr>
        <xdr:cNvPr id="49" name="1 CuadroTexto"/>
        <xdr:cNvSpPr txBox="1"/>
      </xdr:nvSpPr>
      <xdr:spPr>
        <a:xfrm>
          <a:off x="606742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50" name="5 CuadroTexto"/>
        <xdr:cNvSpPr txBox="1"/>
      </xdr:nvSpPr>
      <xdr:spPr>
        <a:xfrm>
          <a:off x="260032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51" name="1 CuadroTexto"/>
        <xdr:cNvSpPr txBox="1"/>
      </xdr:nvSpPr>
      <xdr:spPr>
        <a:xfrm>
          <a:off x="260032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52" name="1 CuadroTexto"/>
        <xdr:cNvSpPr txBox="1"/>
      </xdr:nvSpPr>
      <xdr:spPr>
        <a:xfrm>
          <a:off x="260032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53" name="1 CuadroTexto"/>
        <xdr:cNvSpPr txBox="1"/>
      </xdr:nvSpPr>
      <xdr:spPr>
        <a:xfrm>
          <a:off x="260032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54" name="1 CuadroTexto"/>
        <xdr:cNvSpPr txBox="1"/>
      </xdr:nvSpPr>
      <xdr:spPr>
        <a:xfrm>
          <a:off x="260032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55" name="5 CuadroTexto"/>
        <xdr:cNvSpPr txBox="1"/>
      </xdr:nvSpPr>
      <xdr:spPr>
        <a:xfrm>
          <a:off x="34671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56" name="1 CuadroTexto"/>
        <xdr:cNvSpPr txBox="1"/>
      </xdr:nvSpPr>
      <xdr:spPr>
        <a:xfrm>
          <a:off x="34671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57" name="1 CuadroTexto"/>
        <xdr:cNvSpPr txBox="1"/>
      </xdr:nvSpPr>
      <xdr:spPr>
        <a:xfrm>
          <a:off x="34671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58" name="1 CuadroTexto"/>
        <xdr:cNvSpPr txBox="1"/>
      </xdr:nvSpPr>
      <xdr:spPr>
        <a:xfrm>
          <a:off x="34671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59" name="1 CuadroTexto"/>
        <xdr:cNvSpPr txBox="1"/>
      </xdr:nvSpPr>
      <xdr:spPr>
        <a:xfrm>
          <a:off x="34671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84731" cy="264560"/>
    <xdr:sp macro="" textlink="">
      <xdr:nvSpPr>
        <xdr:cNvPr id="60" name="5 CuadroTexto"/>
        <xdr:cNvSpPr txBox="1"/>
      </xdr:nvSpPr>
      <xdr:spPr>
        <a:xfrm>
          <a:off x="433387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84731" cy="264560"/>
    <xdr:sp macro="" textlink="">
      <xdr:nvSpPr>
        <xdr:cNvPr id="61" name="1 CuadroTexto"/>
        <xdr:cNvSpPr txBox="1"/>
      </xdr:nvSpPr>
      <xdr:spPr>
        <a:xfrm>
          <a:off x="433387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84731" cy="264560"/>
    <xdr:sp macro="" textlink="">
      <xdr:nvSpPr>
        <xdr:cNvPr id="62" name="1 CuadroTexto"/>
        <xdr:cNvSpPr txBox="1"/>
      </xdr:nvSpPr>
      <xdr:spPr>
        <a:xfrm>
          <a:off x="433387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84731" cy="264560"/>
    <xdr:sp macro="" textlink="">
      <xdr:nvSpPr>
        <xdr:cNvPr id="63" name="1 CuadroTexto"/>
        <xdr:cNvSpPr txBox="1"/>
      </xdr:nvSpPr>
      <xdr:spPr>
        <a:xfrm>
          <a:off x="433387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84731" cy="264560"/>
    <xdr:sp macro="" textlink="">
      <xdr:nvSpPr>
        <xdr:cNvPr id="64" name="1 CuadroTexto"/>
        <xdr:cNvSpPr txBox="1"/>
      </xdr:nvSpPr>
      <xdr:spPr>
        <a:xfrm>
          <a:off x="433387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65" name="5 CuadroTexto"/>
        <xdr:cNvSpPr txBox="1"/>
      </xdr:nvSpPr>
      <xdr:spPr>
        <a:xfrm>
          <a:off x="520065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66" name="1 CuadroTexto"/>
        <xdr:cNvSpPr txBox="1"/>
      </xdr:nvSpPr>
      <xdr:spPr>
        <a:xfrm>
          <a:off x="520065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67" name="1 CuadroTexto"/>
        <xdr:cNvSpPr txBox="1"/>
      </xdr:nvSpPr>
      <xdr:spPr>
        <a:xfrm>
          <a:off x="520065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68" name="1 CuadroTexto"/>
        <xdr:cNvSpPr txBox="1"/>
      </xdr:nvSpPr>
      <xdr:spPr>
        <a:xfrm>
          <a:off x="520065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69" name="1 CuadroTexto"/>
        <xdr:cNvSpPr txBox="1"/>
      </xdr:nvSpPr>
      <xdr:spPr>
        <a:xfrm>
          <a:off x="520065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84731" cy="264560"/>
    <xdr:sp macro="" textlink="">
      <xdr:nvSpPr>
        <xdr:cNvPr id="70" name="5 CuadroTexto"/>
        <xdr:cNvSpPr txBox="1"/>
      </xdr:nvSpPr>
      <xdr:spPr>
        <a:xfrm>
          <a:off x="606742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84731" cy="264560"/>
    <xdr:sp macro="" textlink="">
      <xdr:nvSpPr>
        <xdr:cNvPr id="71" name="1 CuadroTexto"/>
        <xdr:cNvSpPr txBox="1"/>
      </xdr:nvSpPr>
      <xdr:spPr>
        <a:xfrm>
          <a:off x="606742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84731" cy="264560"/>
    <xdr:sp macro="" textlink="">
      <xdr:nvSpPr>
        <xdr:cNvPr id="72" name="1 CuadroTexto"/>
        <xdr:cNvSpPr txBox="1"/>
      </xdr:nvSpPr>
      <xdr:spPr>
        <a:xfrm>
          <a:off x="606742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84731" cy="264560"/>
    <xdr:sp macro="" textlink="">
      <xdr:nvSpPr>
        <xdr:cNvPr id="73" name="1 CuadroTexto"/>
        <xdr:cNvSpPr txBox="1"/>
      </xdr:nvSpPr>
      <xdr:spPr>
        <a:xfrm>
          <a:off x="606742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84731" cy="264560"/>
    <xdr:sp macro="" textlink="">
      <xdr:nvSpPr>
        <xdr:cNvPr id="74" name="1 CuadroTexto"/>
        <xdr:cNvSpPr txBox="1"/>
      </xdr:nvSpPr>
      <xdr:spPr>
        <a:xfrm>
          <a:off x="606742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75" name="5 CuadroTexto"/>
        <xdr:cNvSpPr txBox="1"/>
      </xdr:nvSpPr>
      <xdr:spPr>
        <a:xfrm>
          <a:off x="260032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76" name="1 CuadroTexto"/>
        <xdr:cNvSpPr txBox="1"/>
      </xdr:nvSpPr>
      <xdr:spPr>
        <a:xfrm>
          <a:off x="260032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77" name="1 CuadroTexto"/>
        <xdr:cNvSpPr txBox="1"/>
      </xdr:nvSpPr>
      <xdr:spPr>
        <a:xfrm>
          <a:off x="260032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78" name="1 CuadroTexto"/>
        <xdr:cNvSpPr txBox="1"/>
      </xdr:nvSpPr>
      <xdr:spPr>
        <a:xfrm>
          <a:off x="260032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79" name="1 CuadroTexto"/>
        <xdr:cNvSpPr txBox="1"/>
      </xdr:nvSpPr>
      <xdr:spPr>
        <a:xfrm>
          <a:off x="260032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80" name="5 CuadroTexto"/>
        <xdr:cNvSpPr txBox="1"/>
      </xdr:nvSpPr>
      <xdr:spPr>
        <a:xfrm>
          <a:off x="34671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81" name="1 CuadroTexto"/>
        <xdr:cNvSpPr txBox="1"/>
      </xdr:nvSpPr>
      <xdr:spPr>
        <a:xfrm>
          <a:off x="34671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82" name="1 CuadroTexto"/>
        <xdr:cNvSpPr txBox="1"/>
      </xdr:nvSpPr>
      <xdr:spPr>
        <a:xfrm>
          <a:off x="34671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83" name="1 CuadroTexto"/>
        <xdr:cNvSpPr txBox="1"/>
      </xdr:nvSpPr>
      <xdr:spPr>
        <a:xfrm>
          <a:off x="34671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84" name="1 CuadroTexto"/>
        <xdr:cNvSpPr txBox="1"/>
      </xdr:nvSpPr>
      <xdr:spPr>
        <a:xfrm>
          <a:off x="34671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84731" cy="264560"/>
    <xdr:sp macro="" textlink="">
      <xdr:nvSpPr>
        <xdr:cNvPr id="85" name="5 CuadroTexto"/>
        <xdr:cNvSpPr txBox="1"/>
      </xdr:nvSpPr>
      <xdr:spPr>
        <a:xfrm>
          <a:off x="433387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84731" cy="264560"/>
    <xdr:sp macro="" textlink="">
      <xdr:nvSpPr>
        <xdr:cNvPr id="86" name="1 CuadroTexto"/>
        <xdr:cNvSpPr txBox="1"/>
      </xdr:nvSpPr>
      <xdr:spPr>
        <a:xfrm>
          <a:off x="433387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84731" cy="264560"/>
    <xdr:sp macro="" textlink="">
      <xdr:nvSpPr>
        <xdr:cNvPr id="87" name="1 CuadroTexto"/>
        <xdr:cNvSpPr txBox="1"/>
      </xdr:nvSpPr>
      <xdr:spPr>
        <a:xfrm>
          <a:off x="433387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84731" cy="264560"/>
    <xdr:sp macro="" textlink="">
      <xdr:nvSpPr>
        <xdr:cNvPr id="88" name="1 CuadroTexto"/>
        <xdr:cNvSpPr txBox="1"/>
      </xdr:nvSpPr>
      <xdr:spPr>
        <a:xfrm>
          <a:off x="433387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84731" cy="264560"/>
    <xdr:sp macro="" textlink="">
      <xdr:nvSpPr>
        <xdr:cNvPr id="89" name="1 CuadroTexto"/>
        <xdr:cNvSpPr txBox="1"/>
      </xdr:nvSpPr>
      <xdr:spPr>
        <a:xfrm>
          <a:off x="433387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90" name="5 CuadroTexto"/>
        <xdr:cNvSpPr txBox="1"/>
      </xdr:nvSpPr>
      <xdr:spPr>
        <a:xfrm>
          <a:off x="520065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91" name="1 CuadroTexto"/>
        <xdr:cNvSpPr txBox="1"/>
      </xdr:nvSpPr>
      <xdr:spPr>
        <a:xfrm>
          <a:off x="520065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92" name="1 CuadroTexto"/>
        <xdr:cNvSpPr txBox="1"/>
      </xdr:nvSpPr>
      <xdr:spPr>
        <a:xfrm>
          <a:off x="520065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93" name="1 CuadroTexto"/>
        <xdr:cNvSpPr txBox="1"/>
      </xdr:nvSpPr>
      <xdr:spPr>
        <a:xfrm>
          <a:off x="520065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94" name="1 CuadroTexto"/>
        <xdr:cNvSpPr txBox="1"/>
      </xdr:nvSpPr>
      <xdr:spPr>
        <a:xfrm>
          <a:off x="520065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84731" cy="264560"/>
    <xdr:sp macro="" textlink="">
      <xdr:nvSpPr>
        <xdr:cNvPr id="95" name="5 CuadroTexto"/>
        <xdr:cNvSpPr txBox="1"/>
      </xdr:nvSpPr>
      <xdr:spPr>
        <a:xfrm>
          <a:off x="606742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84731" cy="264560"/>
    <xdr:sp macro="" textlink="">
      <xdr:nvSpPr>
        <xdr:cNvPr id="96" name="1 CuadroTexto"/>
        <xdr:cNvSpPr txBox="1"/>
      </xdr:nvSpPr>
      <xdr:spPr>
        <a:xfrm>
          <a:off x="606742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84731" cy="264560"/>
    <xdr:sp macro="" textlink="">
      <xdr:nvSpPr>
        <xdr:cNvPr id="97" name="1 CuadroTexto"/>
        <xdr:cNvSpPr txBox="1"/>
      </xdr:nvSpPr>
      <xdr:spPr>
        <a:xfrm>
          <a:off x="606742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84731" cy="264560"/>
    <xdr:sp macro="" textlink="">
      <xdr:nvSpPr>
        <xdr:cNvPr id="98" name="1 CuadroTexto"/>
        <xdr:cNvSpPr txBox="1"/>
      </xdr:nvSpPr>
      <xdr:spPr>
        <a:xfrm>
          <a:off x="606742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84731" cy="264560"/>
    <xdr:sp macro="" textlink="">
      <xdr:nvSpPr>
        <xdr:cNvPr id="99" name="1 CuadroTexto"/>
        <xdr:cNvSpPr txBox="1"/>
      </xdr:nvSpPr>
      <xdr:spPr>
        <a:xfrm>
          <a:off x="606742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100" name="5 CuadroTexto"/>
        <xdr:cNvSpPr txBox="1"/>
      </xdr:nvSpPr>
      <xdr:spPr>
        <a:xfrm>
          <a:off x="260032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101" name="1 CuadroTexto"/>
        <xdr:cNvSpPr txBox="1"/>
      </xdr:nvSpPr>
      <xdr:spPr>
        <a:xfrm>
          <a:off x="260032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102" name="1 CuadroTexto"/>
        <xdr:cNvSpPr txBox="1"/>
      </xdr:nvSpPr>
      <xdr:spPr>
        <a:xfrm>
          <a:off x="260032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103" name="1 CuadroTexto"/>
        <xdr:cNvSpPr txBox="1"/>
      </xdr:nvSpPr>
      <xdr:spPr>
        <a:xfrm>
          <a:off x="260032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104" name="1 CuadroTexto"/>
        <xdr:cNvSpPr txBox="1"/>
      </xdr:nvSpPr>
      <xdr:spPr>
        <a:xfrm>
          <a:off x="260032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05" name="5 CuadroTexto"/>
        <xdr:cNvSpPr txBox="1"/>
      </xdr:nvSpPr>
      <xdr:spPr>
        <a:xfrm>
          <a:off x="34671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06" name="1 CuadroTexto"/>
        <xdr:cNvSpPr txBox="1"/>
      </xdr:nvSpPr>
      <xdr:spPr>
        <a:xfrm>
          <a:off x="34671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07" name="1 CuadroTexto"/>
        <xdr:cNvSpPr txBox="1"/>
      </xdr:nvSpPr>
      <xdr:spPr>
        <a:xfrm>
          <a:off x="34671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08" name="1 CuadroTexto"/>
        <xdr:cNvSpPr txBox="1"/>
      </xdr:nvSpPr>
      <xdr:spPr>
        <a:xfrm>
          <a:off x="34671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09" name="1 CuadroTexto"/>
        <xdr:cNvSpPr txBox="1"/>
      </xdr:nvSpPr>
      <xdr:spPr>
        <a:xfrm>
          <a:off x="34671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84731" cy="264560"/>
    <xdr:sp macro="" textlink="">
      <xdr:nvSpPr>
        <xdr:cNvPr id="110" name="5 CuadroTexto"/>
        <xdr:cNvSpPr txBox="1"/>
      </xdr:nvSpPr>
      <xdr:spPr>
        <a:xfrm>
          <a:off x="433387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84731" cy="264560"/>
    <xdr:sp macro="" textlink="">
      <xdr:nvSpPr>
        <xdr:cNvPr id="111" name="1 CuadroTexto"/>
        <xdr:cNvSpPr txBox="1"/>
      </xdr:nvSpPr>
      <xdr:spPr>
        <a:xfrm>
          <a:off x="433387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84731" cy="264560"/>
    <xdr:sp macro="" textlink="">
      <xdr:nvSpPr>
        <xdr:cNvPr id="112" name="1 CuadroTexto"/>
        <xdr:cNvSpPr txBox="1"/>
      </xdr:nvSpPr>
      <xdr:spPr>
        <a:xfrm>
          <a:off x="433387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84731" cy="264560"/>
    <xdr:sp macro="" textlink="">
      <xdr:nvSpPr>
        <xdr:cNvPr id="113" name="1 CuadroTexto"/>
        <xdr:cNvSpPr txBox="1"/>
      </xdr:nvSpPr>
      <xdr:spPr>
        <a:xfrm>
          <a:off x="433387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84731" cy="264560"/>
    <xdr:sp macro="" textlink="">
      <xdr:nvSpPr>
        <xdr:cNvPr id="114" name="1 CuadroTexto"/>
        <xdr:cNvSpPr txBox="1"/>
      </xdr:nvSpPr>
      <xdr:spPr>
        <a:xfrm>
          <a:off x="433387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115" name="5 CuadroTexto"/>
        <xdr:cNvSpPr txBox="1"/>
      </xdr:nvSpPr>
      <xdr:spPr>
        <a:xfrm>
          <a:off x="520065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116" name="1 CuadroTexto"/>
        <xdr:cNvSpPr txBox="1"/>
      </xdr:nvSpPr>
      <xdr:spPr>
        <a:xfrm>
          <a:off x="520065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117" name="1 CuadroTexto"/>
        <xdr:cNvSpPr txBox="1"/>
      </xdr:nvSpPr>
      <xdr:spPr>
        <a:xfrm>
          <a:off x="520065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118" name="1 CuadroTexto"/>
        <xdr:cNvSpPr txBox="1"/>
      </xdr:nvSpPr>
      <xdr:spPr>
        <a:xfrm>
          <a:off x="520065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119" name="1 CuadroTexto"/>
        <xdr:cNvSpPr txBox="1"/>
      </xdr:nvSpPr>
      <xdr:spPr>
        <a:xfrm>
          <a:off x="520065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84731" cy="264560"/>
    <xdr:sp macro="" textlink="">
      <xdr:nvSpPr>
        <xdr:cNvPr id="120" name="5 CuadroTexto"/>
        <xdr:cNvSpPr txBox="1"/>
      </xdr:nvSpPr>
      <xdr:spPr>
        <a:xfrm>
          <a:off x="606742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84731" cy="264560"/>
    <xdr:sp macro="" textlink="">
      <xdr:nvSpPr>
        <xdr:cNvPr id="121" name="1 CuadroTexto"/>
        <xdr:cNvSpPr txBox="1"/>
      </xdr:nvSpPr>
      <xdr:spPr>
        <a:xfrm>
          <a:off x="606742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84731" cy="264560"/>
    <xdr:sp macro="" textlink="">
      <xdr:nvSpPr>
        <xdr:cNvPr id="122" name="1 CuadroTexto"/>
        <xdr:cNvSpPr txBox="1"/>
      </xdr:nvSpPr>
      <xdr:spPr>
        <a:xfrm>
          <a:off x="606742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84731" cy="264560"/>
    <xdr:sp macro="" textlink="">
      <xdr:nvSpPr>
        <xdr:cNvPr id="123" name="1 CuadroTexto"/>
        <xdr:cNvSpPr txBox="1"/>
      </xdr:nvSpPr>
      <xdr:spPr>
        <a:xfrm>
          <a:off x="606742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84731" cy="264560"/>
    <xdr:sp macro="" textlink="">
      <xdr:nvSpPr>
        <xdr:cNvPr id="124" name="1 CuadroTexto"/>
        <xdr:cNvSpPr txBox="1"/>
      </xdr:nvSpPr>
      <xdr:spPr>
        <a:xfrm>
          <a:off x="606742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84731" cy="264560"/>
    <xdr:sp macro="" textlink="">
      <xdr:nvSpPr>
        <xdr:cNvPr id="125" name="5 CuadroTexto"/>
        <xdr:cNvSpPr txBox="1"/>
      </xdr:nvSpPr>
      <xdr:spPr>
        <a:xfrm>
          <a:off x="606742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84731" cy="264560"/>
    <xdr:sp macro="" textlink="">
      <xdr:nvSpPr>
        <xdr:cNvPr id="126" name="1 CuadroTexto"/>
        <xdr:cNvSpPr txBox="1"/>
      </xdr:nvSpPr>
      <xdr:spPr>
        <a:xfrm>
          <a:off x="606742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84731" cy="264560"/>
    <xdr:sp macro="" textlink="">
      <xdr:nvSpPr>
        <xdr:cNvPr id="127" name="1 CuadroTexto"/>
        <xdr:cNvSpPr txBox="1"/>
      </xdr:nvSpPr>
      <xdr:spPr>
        <a:xfrm>
          <a:off x="606742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84731" cy="264560"/>
    <xdr:sp macro="" textlink="">
      <xdr:nvSpPr>
        <xdr:cNvPr id="128" name="1 CuadroTexto"/>
        <xdr:cNvSpPr txBox="1"/>
      </xdr:nvSpPr>
      <xdr:spPr>
        <a:xfrm>
          <a:off x="606742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84731" cy="264560"/>
    <xdr:sp macro="" textlink="">
      <xdr:nvSpPr>
        <xdr:cNvPr id="129" name="1 CuadroTexto"/>
        <xdr:cNvSpPr txBox="1"/>
      </xdr:nvSpPr>
      <xdr:spPr>
        <a:xfrm>
          <a:off x="606742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84731" cy="264560"/>
    <xdr:sp macro="" textlink="">
      <xdr:nvSpPr>
        <xdr:cNvPr id="130" name="5 CuadroTexto"/>
        <xdr:cNvSpPr txBox="1"/>
      </xdr:nvSpPr>
      <xdr:spPr>
        <a:xfrm>
          <a:off x="606742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84731" cy="264560"/>
    <xdr:sp macro="" textlink="">
      <xdr:nvSpPr>
        <xdr:cNvPr id="131" name="1 CuadroTexto"/>
        <xdr:cNvSpPr txBox="1"/>
      </xdr:nvSpPr>
      <xdr:spPr>
        <a:xfrm>
          <a:off x="606742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84731" cy="264560"/>
    <xdr:sp macro="" textlink="">
      <xdr:nvSpPr>
        <xdr:cNvPr id="132" name="1 CuadroTexto"/>
        <xdr:cNvSpPr txBox="1"/>
      </xdr:nvSpPr>
      <xdr:spPr>
        <a:xfrm>
          <a:off x="606742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84731" cy="264560"/>
    <xdr:sp macro="" textlink="">
      <xdr:nvSpPr>
        <xdr:cNvPr id="133" name="1 CuadroTexto"/>
        <xdr:cNvSpPr txBox="1"/>
      </xdr:nvSpPr>
      <xdr:spPr>
        <a:xfrm>
          <a:off x="606742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84731" cy="264560"/>
    <xdr:sp macro="" textlink="">
      <xdr:nvSpPr>
        <xdr:cNvPr id="134" name="1 CuadroTexto"/>
        <xdr:cNvSpPr txBox="1"/>
      </xdr:nvSpPr>
      <xdr:spPr>
        <a:xfrm>
          <a:off x="606742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135" name="5 CuadroTexto"/>
        <xdr:cNvSpPr txBox="1"/>
      </xdr:nvSpPr>
      <xdr:spPr>
        <a:xfrm>
          <a:off x="260032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136" name="1 CuadroTexto"/>
        <xdr:cNvSpPr txBox="1"/>
      </xdr:nvSpPr>
      <xdr:spPr>
        <a:xfrm>
          <a:off x="260032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137" name="1 CuadroTexto"/>
        <xdr:cNvSpPr txBox="1"/>
      </xdr:nvSpPr>
      <xdr:spPr>
        <a:xfrm>
          <a:off x="260032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138" name="1 CuadroTexto"/>
        <xdr:cNvSpPr txBox="1"/>
      </xdr:nvSpPr>
      <xdr:spPr>
        <a:xfrm>
          <a:off x="260032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139" name="1 CuadroTexto"/>
        <xdr:cNvSpPr txBox="1"/>
      </xdr:nvSpPr>
      <xdr:spPr>
        <a:xfrm>
          <a:off x="260032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40" name="5 CuadroTexto"/>
        <xdr:cNvSpPr txBox="1"/>
      </xdr:nvSpPr>
      <xdr:spPr>
        <a:xfrm>
          <a:off x="34671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41" name="1 CuadroTexto"/>
        <xdr:cNvSpPr txBox="1"/>
      </xdr:nvSpPr>
      <xdr:spPr>
        <a:xfrm>
          <a:off x="34671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42" name="1 CuadroTexto"/>
        <xdr:cNvSpPr txBox="1"/>
      </xdr:nvSpPr>
      <xdr:spPr>
        <a:xfrm>
          <a:off x="34671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43" name="1 CuadroTexto"/>
        <xdr:cNvSpPr txBox="1"/>
      </xdr:nvSpPr>
      <xdr:spPr>
        <a:xfrm>
          <a:off x="34671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44" name="1 CuadroTexto"/>
        <xdr:cNvSpPr txBox="1"/>
      </xdr:nvSpPr>
      <xdr:spPr>
        <a:xfrm>
          <a:off x="34671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84731" cy="264560"/>
    <xdr:sp macro="" textlink="">
      <xdr:nvSpPr>
        <xdr:cNvPr id="145" name="5 CuadroTexto"/>
        <xdr:cNvSpPr txBox="1"/>
      </xdr:nvSpPr>
      <xdr:spPr>
        <a:xfrm>
          <a:off x="433387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84731" cy="264560"/>
    <xdr:sp macro="" textlink="">
      <xdr:nvSpPr>
        <xdr:cNvPr id="146" name="1 CuadroTexto"/>
        <xdr:cNvSpPr txBox="1"/>
      </xdr:nvSpPr>
      <xdr:spPr>
        <a:xfrm>
          <a:off x="433387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84731" cy="264560"/>
    <xdr:sp macro="" textlink="">
      <xdr:nvSpPr>
        <xdr:cNvPr id="147" name="1 CuadroTexto"/>
        <xdr:cNvSpPr txBox="1"/>
      </xdr:nvSpPr>
      <xdr:spPr>
        <a:xfrm>
          <a:off x="433387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84731" cy="264560"/>
    <xdr:sp macro="" textlink="">
      <xdr:nvSpPr>
        <xdr:cNvPr id="148" name="1 CuadroTexto"/>
        <xdr:cNvSpPr txBox="1"/>
      </xdr:nvSpPr>
      <xdr:spPr>
        <a:xfrm>
          <a:off x="433387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84731" cy="264560"/>
    <xdr:sp macro="" textlink="">
      <xdr:nvSpPr>
        <xdr:cNvPr id="149" name="1 CuadroTexto"/>
        <xdr:cNvSpPr txBox="1"/>
      </xdr:nvSpPr>
      <xdr:spPr>
        <a:xfrm>
          <a:off x="433387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150" name="5 CuadroTexto"/>
        <xdr:cNvSpPr txBox="1"/>
      </xdr:nvSpPr>
      <xdr:spPr>
        <a:xfrm>
          <a:off x="520065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151" name="1 CuadroTexto"/>
        <xdr:cNvSpPr txBox="1"/>
      </xdr:nvSpPr>
      <xdr:spPr>
        <a:xfrm>
          <a:off x="520065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152" name="1 CuadroTexto"/>
        <xdr:cNvSpPr txBox="1"/>
      </xdr:nvSpPr>
      <xdr:spPr>
        <a:xfrm>
          <a:off x="520065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153" name="1 CuadroTexto"/>
        <xdr:cNvSpPr txBox="1"/>
      </xdr:nvSpPr>
      <xdr:spPr>
        <a:xfrm>
          <a:off x="520065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154" name="1 CuadroTexto"/>
        <xdr:cNvSpPr txBox="1"/>
      </xdr:nvSpPr>
      <xdr:spPr>
        <a:xfrm>
          <a:off x="520065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84731" cy="264560"/>
    <xdr:sp macro="" textlink="">
      <xdr:nvSpPr>
        <xdr:cNvPr id="155" name="5 CuadroTexto"/>
        <xdr:cNvSpPr txBox="1"/>
      </xdr:nvSpPr>
      <xdr:spPr>
        <a:xfrm>
          <a:off x="606742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84731" cy="264560"/>
    <xdr:sp macro="" textlink="">
      <xdr:nvSpPr>
        <xdr:cNvPr id="156" name="1 CuadroTexto"/>
        <xdr:cNvSpPr txBox="1"/>
      </xdr:nvSpPr>
      <xdr:spPr>
        <a:xfrm>
          <a:off x="606742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84731" cy="264560"/>
    <xdr:sp macro="" textlink="">
      <xdr:nvSpPr>
        <xdr:cNvPr id="157" name="1 CuadroTexto"/>
        <xdr:cNvSpPr txBox="1"/>
      </xdr:nvSpPr>
      <xdr:spPr>
        <a:xfrm>
          <a:off x="606742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84731" cy="264560"/>
    <xdr:sp macro="" textlink="">
      <xdr:nvSpPr>
        <xdr:cNvPr id="158" name="1 CuadroTexto"/>
        <xdr:cNvSpPr txBox="1"/>
      </xdr:nvSpPr>
      <xdr:spPr>
        <a:xfrm>
          <a:off x="606742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84731" cy="264560"/>
    <xdr:sp macro="" textlink="">
      <xdr:nvSpPr>
        <xdr:cNvPr id="159" name="1 CuadroTexto"/>
        <xdr:cNvSpPr txBox="1"/>
      </xdr:nvSpPr>
      <xdr:spPr>
        <a:xfrm>
          <a:off x="606742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84731" cy="264560"/>
    <xdr:sp macro="" textlink="">
      <xdr:nvSpPr>
        <xdr:cNvPr id="160" name="5 CuadroTexto"/>
        <xdr:cNvSpPr txBox="1"/>
      </xdr:nvSpPr>
      <xdr:spPr>
        <a:xfrm>
          <a:off x="606742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84731" cy="264560"/>
    <xdr:sp macro="" textlink="">
      <xdr:nvSpPr>
        <xdr:cNvPr id="161" name="1 CuadroTexto"/>
        <xdr:cNvSpPr txBox="1"/>
      </xdr:nvSpPr>
      <xdr:spPr>
        <a:xfrm>
          <a:off x="606742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84731" cy="264560"/>
    <xdr:sp macro="" textlink="">
      <xdr:nvSpPr>
        <xdr:cNvPr id="162" name="1 CuadroTexto"/>
        <xdr:cNvSpPr txBox="1"/>
      </xdr:nvSpPr>
      <xdr:spPr>
        <a:xfrm>
          <a:off x="606742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84731" cy="264560"/>
    <xdr:sp macro="" textlink="">
      <xdr:nvSpPr>
        <xdr:cNvPr id="163" name="1 CuadroTexto"/>
        <xdr:cNvSpPr txBox="1"/>
      </xdr:nvSpPr>
      <xdr:spPr>
        <a:xfrm>
          <a:off x="606742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84731" cy="264560"/>
    <xdr:sp macro="" textlink="">
      <xdr:nvSpPr>
        <xdr:cNvPr id="164" name="1 CuadroTexto"/>
        <xdr:cNvSpPr txBox="1"/>
      </xdr:nvSpPr>
      <xdr:spPr>
        <a:xfrm>
          <a:off x="606742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84731" cy="264560"/>
    <xdr:sp macro="" textlink="">
      <xdr:nvSpPr>
        <xdr:cNvPr id="165" name="5 CuadroTexto"/>
        <xdr:cNvSpPr txBox="1"/>
      </xdr:nvSpPr>
      <xdr:spPr>
        <a:xfrm>
          <a:off x="606742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84731" cy="264560"/>
    <xdr:sp macro="" textlink="">
      <xdr:nvSpPr>
        <xdr:cNvPr id="166" name="1 CuadroTexto"/>
        <xdr:cNvSpPr txBox="1"/>
      </xdr:nvSpPr>
      <xdr:spPr>
        <a:xfrm>
          <a:off x="606742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84731" cy="264560"/>
    <xdr:sp macro="" textlink="">
      <xdr:nvSpPr>
        <xdr:cNvPr id="167" name="1 CuadroTexto"/>
        <xdr:cNvSpPr txBox="1"/>
      </xdr:nvSpPr>
      <xdr:spPr>
        <a:xfrm>
          <a:off x="606742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84731" cy="264560"/>
    <xdr:sp macro="" textlink="">
      <xdr:nvSpPr>
        <xdr:cNvPr id="168" name="1 CuadroTexto"/>
        <xdr:cNvSpPr txBox="1"/>
      </xdr:nvSpPr>
      <xdr:spPr>
        <a:xfrm>
          <a:off x="606742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84731" cy="264560"/>
    <xdr:sp macro="" textlink="">
      <xdr:nvSpPr>
        <xdr:cNvPr id="169" name="1 CuadroTexto"/>
        <xdr:cNvSpPr txBox="1"/>
      </xdr:nvSpPr>
      <xdr:spPr>
        <a:xfrm>
          <a:off x="606742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84731" cy="264560"/>
    <xdr:sp macro="" textlink="">
      <xdr:nvSpPr>
        <xdr:cNvPr id="170" name="169 CuadroTexto"/>
        <xdr:cNvSpPr txBox="1"/>
      </xdr:nvSpPr>
      <xdr:spPr>
        <a:xfrm>
          <a:off x="173355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84731" cy="264560"/>
    <xdr:sp macro="" textlink="">
      <xdr:nvSpPr>
        <xdr:cNvPr id="171" name="170 CuadroTexto"/>
        <xdr:cNvSpPr txBox="1"/>
      </xdr:nvSpPr>
      <xdr:spPr>
        <a:xfrm>
          <a:off x="173355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84731" cy="264560"/>
    <xdr:sp macro="" textlink="">
      <xdr:nvSpPr>
        <xdr:cNvPr id="172" name="1 CuadroTexto"/>
        <xdr:cNvSpPr txBox="1"/>
      </xdr:nvSpPr>
      <xdr:spPr>
        <a:xfrm>
          <a:off x="173355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84731" cy="264560"/>
    <xdr:sp macro="" textlink="">
      <xdr:nvSpPr>
        <xdr:cNvPr id="173" name="1 CuadroTexto"/>
        <xdr:cNvSpPr txBox="1"/>
      </xdr:nvSpPr>
      <xdr:spPr>
        <a:xfrm>
          <a:off x="173355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84731" cy="264560"/>
    <xdr:sp macro="" textlink="">
      <xdr:nvSpPr>
        <xdr:cNvPr id="174" name="1 CuadroTexto"/>
        <xdr:cNvSpPr txBox="1"/>
      </xdr:nvSpPr>
      <xdr:spPr>
        <a:xfrm>
          <a:off x="173355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84731" cy="264560"/>
    <xdr:sp macro="" textlink="">
      <xdr:nvSpPr>
        <xdr:cNvPr id="175" name="1 CuadroTexto"/>
        <xdr:cNvSpPr txBox="1"/>
      </xdr:nvSpPr>
      <xdr:spPr>
        <a:xfrm>
          <a:off x="173355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84731" cy="264560"/>
    <xdr:sp macro="" textlink="">
      <xdr:nvSpPr>
        <xdr:cNvPr id="176" name="1 CuadroTexto"/>
        <xdr:cNvSpPr txBox="1"/>
      </xdr:nvSpPr>
      <xdr:spPr>
        <a:xfrm>
          <a:off x="173355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84731" cy="264560"/>
    <xdr:sp macro="" textlink="">
      <xdr:nvSpPr>
        <xdr:cNvPr id="177" name="1 CuadroTexto"/>
        <xdr:cNvSpPr txBox="1"/>
      </xdr:nvSpPr>
      <xdr:spPr>
        <a:xfrm>
          <a:off x="173355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84731" cy="264560"/>
    <xdr:sp macro="" textlink="">
      <xdr:nvSpPr>
        <xdr:cNvPr id="178" name="1 CuadroTexto"/>
        <xdr:cNvSpPr txBox="1"/>
      </xdr:nvSpPr>
      <xdr:spPr>
        <a:xfrm>
          <a:off x="173355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84731" cy="264560"/>
    <xdr:sp macro="" textlink="">
      <xdr:nvSpPr>
        <xdr:cNvPr id="179" name="1 CuadroTexto"/>
        <xdr:cNvSpPr txBox="1"/>
      </xdr:nvSpPr>
      <xdr:spPr>
        <a:xfrm>
          <a:off x="173355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84731" cy="264560"/>
    <xdr:sp macro="" textlink="">
      <xdr:nvSpPr>
        <xdr:cNvPr id="180" name="179 CuadroTexto"/>
        <xdr:cNvSpPr txBox="1"/>
      </xdr:nvSpPr>
      <xdr:spPr>
        <a:xfrm>
          <a:off x="173355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84731" cy="264560"/>
    <xdr:sp macro="" textlink="">
      <xdr:nvSpPr>
        <xdr:cNvPr id="181" name="180 CuadroTexto"/>
        <xdr:cNvSpPr txBox="1"/>
      </xdr:nvSpPr>
      <xdr:spPr>
        <a:xfrm>
          <a:off x="173355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84731" cy="264560"/>
    <xdr:sp macro="" textlink="">
      <xdr:nvSpPr>
        <xdr:cNvPr id="182" name="1 CuadroTexto"/>
        <xdr:cNvSpPr txBox="1"/>
      </xdr:nvSpPr>
      <xdr:spPr>
        <a:xfrm>
          <a:off x="173355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84731" cy="264560"/>
    <xdr:sp macro="" textlink="">
      <xdr:nvSpPr>
        <xdr:cNvPr id="183" name="1 CuadroTexto"/>
        <xdr:cNvSpPr txBox="1"/>
      </xdr:nvSpPr>
      <xdr:spPr>
        <a:xfrm>
          <a:off x="173355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84731" cy="264560"/>
    <xdr:sp macro="" textlink="">
      <xdr:nvSpPr>
        <xdr:cNvPr id="184" name="1 CuadroTexto"/>
        <xdr:cNvSpPr txBox="1"/>
      </xdr:nvSpPr>
      <xdr:spPr>
        <a:xfrm>
          <a:off x="173355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84731" cy="264560"/>
    <xdr:sp macro="" textlink="">
      <xdr:nvSpPr>
        <xdr:cNvPr id="185" name="1 CuadroTexto"/>
        <xdr:cNvSpPr txBox="1"/>
      </xdr:nvSpPr>
      <xdr:spPr>
        <a:xfrm>
          <a:off x="173355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84731" cy="264560"/>
    <xdr:sp macro="" textlink="">
      <xdr:nvSpPr>
        <xdr:cNvPr id="186" name="1 CuadroTexto"/>
        <xdr:cNvSpPr txBox="1"/>
      </xdr:nvSpPr>
      <xdr:spPr>
        <a:xfrm>
          <a:off x="173355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84731" cy="264560"/>
    <xdr:sp macro="" textlink="">
      <xdr:nvSpPr>
        <xdr:cNvPr id="187" name="1 CuadroTexto"/>
        <xdr:cNvSpPr txBox="1"/>
      </xdr:nvSpPr>
      <xdr:spPr>
        <a:xfrm>
          <a:off x="173355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84731" cy="264560"/>
    <xdr:sp macro="" textlink="">
      <xdr:nvSpPr>
        <xdr:cNvPr id="188" name="1 CuadroTexto"/>
        <xdr:cNvSpPr txBox="1"/>
      </xdr:nvSpPr>
      <xdr:spPr>
        <a:xfrm>
          <a:off x="173355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84731" cy="264560"/>
    <xdr:sp macro="" textlink="">
      <xdr:nvSpPr>
        <xdr:cNvPr id="189" name="1 CuadroTexto"/>
        <xdr:cNvSpPr txBox="1"/>
      </xdr:nvSpPr>
      <xdr:spPr>
        <a:xfrm>
          <a:off x="173355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190" name="5 CuadroTexto"/>
        <xdr:cNvSpPr txBox="1"/>
      </xdr:nvSpPr>
      <xdr:spPr>
        <a:xfrm>
          <a:off x="260032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191" name="1 CuadroTexto"/>
        <xdr:cNvSpPr txBox="1"/>
      </xdr:nvSpPr>
      <xdr:spPr>
        <a:xfrm>
          <a:off x="260032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192" name="1 CuadroTexto"/>
        <xdr:cNvSpPr txBox="1"/>
      </xdr:nvSpPr>
      <xdr:spPr>
        <a:xfrm>
          <a:off x="260032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193" name="1 CuadroTexto"/>
        <xdr:cNvSpPr txBox="1"/>
      </xdr:nvSpPr>
      <xdr:spPr>
        <a:xfrm>
          <a:off x="260032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194" name="1 CuadroTexto"/>
        <xdr:cNvSpPr txBox="1"/>
      </xdr:nvSpPr>
      <xdr:spPr>
        <a:xfrm>
          <a:off x="260032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95" name="5 CuadroTexto"/>
        <xdr:cNvSpPr txBox="1"/>
      </xdr:nvSpPr>
      <xdr:spPr>
        <a:xfrm>
          <a:off x="34671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96" name="1 CuadroTexto"/>
        <xdr:cNvSpPr txBox="1"/>
      </xdr:nvSpPr>
      <xdr:spPr>
        <a:xfrm>
          <a:off x="34671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97" name="1 CuadroTexto"/>
        <xdr:cNvSpPr txBox="1"/>
      </xdr:nvSpPr>
      <xdr:spPr>
        <a:xfrm>
          <a:off x="34671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98" name="1 CuadroTexto"/>
        <xdr:cNvSpPr txBox="1"/>
      </xdr:nvSpPr>
      <xdr:spPr>
        <a:xfrm>
          <a:off x="34671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99" name="1 CuadroTexto"/>
        <xdr:cNvSpPr txBox="1"/>
      </xdr:nvSpPr>
      <xdr:spPr>
        <a:xfrm>
          <a:off x="34671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84731" cy="264560"/>
    <xdr:sp macro="" textlink="">
      <xdr:nvSpPr>
        <xdr:cNvPr id="200" name="5 CuadroTexto"/>
        <xdr:cNvSpPr txBox="1"/>
      </xdr:nvSpPr>
      <xdr:spPr>
        <a:xfrm>
          <a:off x="433387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84731" cy="264560"/>
    <xdr:sp macro="" textlink="">
      <xdr:nvSpPr>
        <xdr:cNvPr id="201" name="1 CuadroTexto"/>
        <xdr:cNvSpPr txBox="1"/>
      </xdr:nvSpPr>
      <xdr:spPr>
        <a:xfrm>
          <a:off x="433387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84731" cy="264560"/>
    <xdr:sp macro="" textlink="">
      <xdr:nvSpPr>
        <xdr:cNvPr id="202" name="1 CuadroTexto"/>
        <xdr:cNvSpPr txBox="1"/>
      </xdr:nvSpPr>
      <xdr:spPr>
        <a:xfrm>
          <a:off x="433387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84731" cy="264560"/>
    <xdr:sp macro="" textlink="">
      <xdr:nvSpPr>
        <xdr:cNvPr id="203" name="1 CuadroTexto"/>
        <xdr:cNvSpPr txBox="1"/>
      </xdr:nvSpPr>
      <xdr:spPr>
        <a:xfrm>
          <a:off x="433387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84731" cy="264560"/>
    <xdr:sp macro="" textlink="">
      <xdr:nvSpPr>
        <xdr:cNvPr id="204" name="1 CuadroTexto"/>
        <xdr:cNvSpPr txBox="1"/>
      </xdr:nvSpPr>
      <xdr:spPr>
        <a:xfrm>
          <a:off x="433387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205" name="5 CuadroTexto"/>
        <xdr:cNvSpPr txBox="1"/>
      </xdr:nvSpPr>
      <xdr:spPr>
        <a:xfrm>
          <a:off x="520065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206" name="1 CuadroTexto"/>
        <xdr:cNvSpPr txBox="1"/>
      </xdr:nvSpPr>
      <xdr:spPr>
        <a:xfrm>
          <a:off x="520065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207" name="1 CuadroTexto"/>
        <xdr:cNvSpPr txBox="1"/>
      </xdr:nvSpPr>
      <xdr:spPr>
        <a:xfrm>
          <a:off x="520065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208" name="1 CuadroTexto"/>
        <xdr:cNvSpPr txBox="1"/>
      </xdr:nvSpPr>
      <xdr:spPr>
        <a:xfrm>
          <a:off x="520065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209" name="1 CuadroTexto"/>
        <xdr:cNvSpPr txBox="1"/>
      </xdr:nvSpPr>
      <xdr:spPr>
        <a:xfrm>
          <a:off x="520065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84731" cy="264560"/>
    <xdr:sp macro="" textlink="">
      <xdr:nvSpPr>
        <xdr:cNvPr id="210" name="5 CuadroTexto"/>
        <xdr:cNvSpPr txBox="1"/>
      </xdr:nvSpPr>
      <xdr:spPr>
        <a:xfrm>
          <a:off x="606742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84731" cy="264560"/>
    <xdr:sp macro="" textlink="">
      <xdr:nvSpPr>
        <xdr:cNvPr id="211" name="1 CuadroTexto"/>
        <xdr:cNvSpPr txBox="1"/>
      </xdr:nvSpPr>
      <xdr:spPr>
        <a:xfrm>
          <a:off x="606742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84731" cy="264560"/>
    <xdr:sp macro="" textlink="">
      <xdr:nvSpPr>
        <xdr:cNvPr id="212" name="1 CuadroTexto"/>
        <xdr:cNvSpPr txBox="1"/>
      </xdr:nvSpPr>
      <xdr:spPr>
        <a:xfrm>
          <a:off x="606742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84731" cy="264560"/>
    <xdr:sp macro="" textlink="">
      <xdr:nvSpPr>
        <xdr:cNvPr id="213" name="1 CuadroTexto"/>
        <xdr:cNvSpPr txBox="1"/>
      </xdr:nvSpPr>
      <xdr:spPr>
        <a:xfrm>
          <a:off x="606742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84731" cy="264560"/>
    <xdr:sp macro="" textlink="">
      <xdr:nvSpPr>
        <xdr:cNvPr id="214" name="1 CuadroTexto"/>
        <xdr:cNvSpPr txBox="1"/>
      </xdr:nvSpPr>
      <xdr:spPr>
        <a:xfrm>
          <a:off x="606742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215" name="5 CuadroTexto"/>
        <xdr:cNvSpPr txBox="1"/>
      </xdr:nvSpPr>
      <xdr:spPr>
        <a:xfrm>
          <a:off x="260032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216" name="1 CuadroTexto"/>
        <xdr:cNvSpPr txBox="1"/>
      </xdr:nvSpPr>
      <xdr:spPr>
        <a:xfrm>
          <a:off x="260032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217" name="1 CuadroTexto"/>
        <xdr:cNvSpPr txBox="1"/>
      </xdr:nvSpPr>
      <xdr:spPr>
        <a:xfrm>
          <a:off x="260032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218" name="1 CuadroTexto"/>
        <xdr:cNvSpPr txBox="1"/>
      </xdr:nvSpPr>
      <xdr:spPr>
        <a:xfrm>
          <a:off x="260032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219" name="1 CuadroTexto"/>
        <xdr:cNvSpPr txBox="1"/>
      </xdr:nvSpPr>
      <xdr:spPr>
        <a:xfrm>
          <a:off x="260032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20" name="5 CuadroTexto"/>
        <xdr:cNvSpPr txBox="1"/>
      </xdr:nvSpPr>
      <xdr:spPr>
        <a:xfrm>
          <a:off x="34671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21" name="1 CuadroTexto"/>
        <xdr:cNvSpPr txBox="1"/>
      </xdr:nvSpPr>
      <xdr:spPr>
        <a:xfrm>
          <a:off x="34671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22" name="1 CuadroTexto"/>
        <xdr:cNvSpPr txBox="1"/>
      </xdr:nvSpPr>
      <xdr:spPr>
        <a:xfrm>
          <a:off x="34671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23" name="1 CuadroTexto"/>
        <xdr:cNvSpPr txBox="1"/>
      </xdr:nvSpPr>
      <xdr:spPr>
        <a:xfrm>
          <a:off x="34671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24" name="1 CuadroTexto"/>
        <xdr:cNvSpPr txBox="1"/>
      </xdr:nvSpPr>
      <xdr:spPr>
        <a:xfrm>
          <a:off x="34671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84731" cy="264560"/>
    <xdr:sp macro="" textlink="">
      <xdr:nvSpPr>
        <xdr:cNvPr id="225" name="5 CuadroTexto"/>
        <xdr:cNvSpPr txBox="1"/>
      </xdr:nvSpPr>
      <xdr:spPr>
        <a:xfrm>
          <a:off x="433387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84731" cy="264560"/>
    <xdr:sp macro="" textlink="">
      <xdr:nvSpPr>
        <xdr:cNvPr id="226" name="1 CuadroTexto"/>
        <xdr:cNvSpPr txBox="1"/>
      </xdr:nvSpPr>
      <xdr:spPr>
        <a:xfrm>
          <a:off x="433387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84731" cy="264560"/>
    <xdr:sp macro="" textlink="">
      <xdr:nvSpPr>
        <xdr:cNvPr id="227" name="1 CuadroTexto"/>
        <xdr:cNvSpPr txBox="1"/>
      </xdr:nvSpPr>
      <xdr:spPr>
        <a:xfrm>
          <a:off x="433387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84731" cy="264560"/>
    <xdr:sp macro="" textlink="">
      <xdr:nvSpPr>
        <xdr:cNvPr id="228" name="1 CuadroTexto"/>
        <xdr:cNvSpPr txBox="1"/>
      </xdr:nvSpPr>
      <xdr:spPr>
        <a:xfrm>
          <a:off x="433387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84731" cy="264560"/>
    <xdr:sp macro="" textlink="">
      <xdr:nvSpPr>
        <xdr:cNvPr id="229" name="1 CuadroTexto"/>
        <xdr:cNvSpPr txBox="1"/>
      </xdr:nvSpPr>
      <xdr:spPr>
        <a:xfrm>
          <a:off x="433387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230" name="5 CuadroTexto"/>
        <xdr:cNvSpPr txBox="1"/>
      </xdr:nvSpPr>
      <xdr:spPr>
        <a:xfrm>
          <a:off x="520065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231" name="1 CuadroTexto"/>
        <xdr:cNvSpPr txBox="1"/>
      </xdr:nvSpPr>
      <xdr:spPr>
        <a:xfrm>
          <a:off x="520065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232" name="1 CuadroTexto"/>
        <xdr:cNvSpPr txBox="1"/>
      </xdr:nvSpPr>
      <xdr:spPr>
        <a:xfrm>
          <a:off x="520065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233" name="1 CuadroTexto"/>
        <xdr:cNvSpPr txBox="1"/>
      </xdr:nvSpPr>
      <xdr:spPr>
        <a:xfrm>
          <a:off x="520065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234" name="1 CuadroTexto"/>
        <xdr:cNvSpPr txBox="1"/>
      </xdr:nvSpPr>
      <xdr:spPr>
        <a:xfrm>
          <a:off x="520065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84731" cy="264560"/>
    <xdr:sp macro="" textlink="">
      <xdr:nvSpPr>
        <xdr:cNvPr id="235" name="5 CuadroTexto"/>
        <xdr:cNvSpPr txBox="1"/>
      </xdr:nvSpPr>
      <xdr:spPr>
        <a:xfrm>
          <a:off x="606742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84731" cy="264560"/>
    <xdr:sp macro="" textlink="">
      <xdr:nvSpPr>
        <xdr:cNvPr id="236" name="1 CuadroTexto"/>
        <xdr:cNvSpPr txBox="1"/>
      </xdr:nvSpPr>
      <xdr:spPr>
        <a:xfrm>
          <a:off x="606742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84731" cy="264560"/>
    <xdr:sp macro="" textlink="">
      <xdr:nvSpPr>
        <xdr:cNvPr id="237" name="1 CuadroTexto"/>
        <xdr:cNvSpPr txBox="1"/>
      </xdr:nvSpPr>
      <xdr:spPr>
        <a:xfrm>
          <a:off x="606742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84731" cy="264560"/>
    <xdr:sp macro="" textlink="">
      <xdr:nvSpPr>
        <xdr:cNvPr id="238" name="1 CuadroTexto"/>
        <xdr:cNvSpPr txBox="1"/>
      </xdr:nvSpPr>
      <xdr:spPr>
        <a:xfrm>
          <a:off x="606742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84731" cy="264560"/>
    <xdr:sp macro="" textlink="">
      <xdr:nvSpPr>
        <xdr:cNvPr id="239" name="1 CuadroTexto"/>
        <xdr:cNvSpPr txBox="1"/>
      </xdr:nvSpPr>
      <xdr:spPr>
        <a:xfrm>
          <a:off x="606742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2" name="1 CuadroTexto"/>
        <xdr:cNvSpPr txBox="1"/>
      </xdr:nvSpPr>
      <xdr:spPr>
        <a:xfrm>
          <a:off x="17335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3" name="2 CuadroTexto"/>
        <xdr:cNvSpPr txBox="1"/>
      </xdr:nvSpPr>
      <xdr:spPr>
        <a:xfrm>
          <a:off x="17335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</xdr:row>
      <xdr:rowOff>142875</xdr:rowOff>
    </xdr:from>
    <xdr:ext cx="184731" cy="264560"/>
    <xdr:sp macro="" textlink="">
      <xdr:nvSpPr>
        <xdr:cNvPr id="4" name="5 CuadroTexto"/>
        <xdr:cNvSpPr txBox="1"/>
      </xdr:nvSpPr>
      <xdr:spPr>
        <a:xfrm>
          <a:off x="1733550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5" name="1 CuadroTexto"/>
        <xdr:cNvSpPr txBox="1"/>
      </xdr:nvSpPr>
      <xdr:spPr>
        <a:xfrm>
          <a:off x="17335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6" name="1 CuadroTexto"/>
        <xdr:cNvSpPr txBox="1"/>
      </xdr:nvSpPr>
      <xdr:spPr>
        <a:xfrm>
          <a:off x="17335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7" name="1 CuadroTexto"/>
        <xdr:cNvSpPr txBox="1"/>
      </xdr:nvSpPr>
      <xdr:spPr>
        <a:xfrm>
          <a:off x="17335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84731" cy="264560"/>
    <xdr:sp macro="" textlink="">
      <xdr:nvSpPr>
        <xdr:cNvPr id="8" name="4 CuadroTexto"/>
        <xdr:cNvSpPr txBox="1"/>
      </xdr:nvSpPr>
      <xdr:spPr>
        <a:xfrm>
          <a:off x="60674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9" name="1 CuadroTexto"/>
        <xdr:cNvSpPr txBox="1"/>
      </xdr:nvSpPr>
      <xdr:spPr>
        <a:xfrm>
          <a:off x="17335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10" name="1 CuadroTexto"/>
        <xdr:cNvSpPr txBox="1"/>
      </xdr:nvSpPr>
      <xdr:spPr>
        <a:xfrm>
          <a:off x="17335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11" name="1 CuadroTexto"/>
        <xdr:cNvSpPr txBox="1"/>
      </xdr:nvSpPr>
      <xdr:spPr>
        <a:xfrm>
          <a:off x="17335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12" name="1 CuadroTexto"/>
        <xdr:cNvSpPr txBox="1"/>
      </xdr:nvSpPr>
      <xdr:spPr>
        <a:xfrm>
          <a:off x="17335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84731" cy="264560"/>
    <xdr:sp macro="" textlink="">
      <xdr:nvSpPr>
        <xdr:cNvPr id="13" name="4 CuadroTexto"/>
        <xdr:cNvSpPr txBox="1"/>
      </xdr:nvSpPr>
      <xdr:spPr>
        <a:xfrm>
          <a:off x="60674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</xdr:row>
      <xdr:rowOff>142875</xdr:rowOff>
    </xdr:from>
    <xdr:ext cx="184731" cy="264560"/>
    <xdr:sp macro="" textlink="">
      <xdr:nvSpPr>
        <xdr:cNvPr id="14" name="1 CuadroTexto"/>
        <xdr:cNvSpPr txBox="1"/>
      </xdr:nvSpPr>
      <xdr:spPr>
        <a:xfrm>
          <a:off x="1733550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</xdr:row>
      <xdr:rowOff>142875</xdr:rowOff>
    </xdr:from>
    <xdr:ext cx="184731" cy="264560"/>
    <xdr:sp macro="" textlink="">
      <xdr:nvSpPr>
        <xdr:cNvPr id="15" name="1 CuadroTexto"/>
        <xdr:cNvSpPr txBox="1"/>
      </xdr:nvSpPr>
      <xdr:spPr>
        <a:xfrm>
          <a:off x="1733550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</xdr:row>
      <xdr:rowOff>142875</xdr:rowOff>
    </xdr:from>
    <xdr:ext cx="184731" cy="264560"/>
    <xdr:sp macro="" textlink="">
      <xdr:nvSpPr>
        <xdr:cNvPr id="16" name="1 CuadroTexto"/>
        <xdr:cNvSpPr txBox="1"/>
      </xdr:nvSpPr>
      <xdr:spPr>
        <a:xfrm>
          <a:off x="1733550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</xdr:row>
      <xdr:rowOff>142875</xdr:rowOff>
    </xdr:from>
    <xdr:ext cx="184731" cy="264560"/>
    <xdr:sp macro="" textlink="">
      <xdr:nvSpPr>
        <xdr:cNvPr id="17" name="1 CuadroTexto"/>
        <xdr:cNvSpPr txBox="1"/>
      </xdr:nvSpPr>
      <xdr:spPr>
        <a:xfrm>
          <a:off x="1733550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</xdr:row>
      <xdr:rowOff>142875</xdr:rowOff>
    </xdr:from>
    <xdr:ext cx="184731" cy="264560"/>
    <xdr:sp macro="" textlink="">
      <xdr:nvSpPr>
        <xdr:cNvPr id="18" name="4 CuadroTexto"/>
        <xdr:cNvSpPr txBox="1"/>
      </xdr:nvSpPr>
      <xdr:spPr>
        <a:xfrm>
          <a:off x="5200650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289063</xdr:colOff>
      <xdr:row>0</xdr:row>
      <xdr:rowOff>87795</xdr:rowOff>
    </xdr:from>
    <xdr:ext cx="1478446" cy="254557"/>
    <xdr:sp macro="" textlink="">
      <xdr:nvSpPr>
        <xdr:cNvPr id="19" name="11 CuadroTexto"/>
        <xdr:cNvSpPr txBox="1"/>
      </xdr:nvSpPr>
      <xdr:spPr>
        <a:xfrm>
          <a:off x="5489713" y="87795"/>
          <a:ext cx="1478446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ETCA-II-11-B3</a:t>
          </a:r>
        </a:p>
        <a:p>
          <a:pPr algn="r"/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2</xdr:col>
      <xdr:colOff>0</xdr:colOff>
      <xdr:row>4</xdr:row>
      <xdr:rowOff>142875</xdr:rowOff>
    </xdr:from>
    <xdr:ext cx="184731" cy="264560"/>
    <xdr:sp macro="" textlink="">
      <xdr:nvSpPr>
        <xdr:cNvPr id="20" name="19 CuadroTexto"/>
        <xdr:cNvSpPr txBox="1"/>
      </xdr:nvSpPr>
      <xdr:spPr>
        <a:xfrm>
          <a:off x="1733550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</xdr:row>
      <xdr:rowOff>142875</xdr:rowOff>
    </xdr:from>
    <xdr:ext cx="184731" cy="264560"/>
    <xdr:sp macro="" textlink="">
      <xdr:nvSpPr>
        <xdr:cNvPr id="21" name="1 CuadroTexto"/>
        <xdr:cNvSpPr txBox="1"/>
      </xdr:nvSpPr>
      <xdr:spPr>
        <a:xfrm>
          <a:off x="1733550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</xdr:row>
      <xdr:rowOff>142875</xdr:rowOff>
    </xdr:from>
    <xdr:ext cx="184731" cy="264560"/>
    <xdr:sp macro="" textlink="">
      <xdr:nvSpPr>
        <xdr:cNvPr id="22" name="1 CuadroTexto"/>
        <xdr:cNvSpPr txBox="1"/>
      </xdr:nvSpPr>
      <xdr:spPr>
        <a:xfrm>
          <a:off x="1733550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</xdr:row>
      <xdr:rowOff>142875</xdr:rowOff>
    </xdr:from>
    <xdr:ext cx="184731" cy="264560"/>
    <xdr:sp macro="" textlink="">
      <xdr:nvSpPr>
        <xdr:cNvPr id="23" name="1 CuadroTexto"/>
        <xdr:cNvSpPr txBox="1"/>
      </xdr:nvSpPr>
      <xdr:spPr>
        <a:xfrm>
          <a:off x="1733550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</xdr:row>
      <xdr:rowOff>142875</xdr:rowOff>
    </xdr:from>
    <xdr:ext cx="184731" cy="264560"/>
    <xdr:sp macro="" textlink="">
      <xdr:nvSpPr>
        <xdr:cNvPr id="24" name="1 CuadroTexto"/>
        <xdr:cNvSpPr txBox="1"/>
      </xdr:nvSpPr>
      <xdr:spPr>
        <a:xfrm>
          <a:off x="1733550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</xdr:row>
      <xdr:rowOff>142875</xdr:rowOff>
    </xdr:from>
    <xdr:ext cx="184731" cy="264560"/>
    <xdr:sp macro="" textlink="">
      <xdr:nvSpPr>
        <xdr:cNvPr id="25" name="4 CuadroTexto"/>
        <xdr:cNvSpPr txBox="1"/>
      </xdr:nvSpPr>
      <xdr:spPr>
        <a:xfrm>
          <a:off x="5200650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</xdr:row>
      <xdr:rowOff>142875</xdr:rowOff>
    </xdr:from>
    <xdr:ext cx="184731" cy="264560"/>
    <xdr:sp macro="" textlink="">
      <xdr:nvSpPr>
        <xdr:cNvPr id="26" name="25 CuadroTexto"/>
        <xdr:cNvSpPr txBox="1"/>
      </xdr:nvSpPr>
      <xdr:spPr>
        <a:xfrm>
          <a:off x="1733550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</xdr:row>
      <xdr:rowOff>142875</xdr:rowOff>
    </xdr:from>
    <xdr:ext cx="184731" cy="264560"/>
    <xdr:sp macro="" textlink="">
      <xdr:nvSpPr>
        <xdr:cNvPr id="27" name="1 CuadroTexto"/>
        <xdr:cNvSpPr txBox="1"/>
      </xdr:nvSpPr>
      <xdr:spPr>
        <a:xfrm>
          <a:off x="1733550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</xdr:row>
      <xdr:rowOff>142875</xdr:rowOff>
    </xdr:from>
    <xdr:ext cx="184731" cy="264560"/>
    <xdr:sp macro="" textlink="">
      <xdr:nvSpPr>
        <xdr:cNvPr id="28" name="1 CuadroTexto"/>
        <xdr:cNvSpPr txBox="1"/>
      </xdr:nvSpPr>
      <xdr:spPr>
        <a:xfrm>
          <a:off x="1733550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</xdr:row>
      <xdr:rowOff>142875</xdr:rowOff>
    </xdr:from>
    <xdr:ext cx="184731" cy="264560"/>
    <xdr:sp macro="" textlink="">
      <xdr:nvSpPr>
        <xdr:cNvPr id="29" name="1 CuadroTexto"/>
        <xdr:cNvSpPr txBox="1"/>
      </xdr:nvSpPr>
      <xdr:spPr>
        <a:xfrm>
          <a:off x="1733550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</xdr:row>
      <xdr:rowOff>142875</xdr:rowOff>
    </xdr:from>
    <xdr:ext cx="184731" cy="264560"/>
    <xdr:sp macro="" textlink="">
      <xdr:nvSpPr>
        <xdr:cNvPr id="30" name="4 CuadroTexto"/>
        <xdr:cNvSpPr txBox="1"/>
      </xdr:nvSpPr>
      <xdr:spPr>
        <a:xfrm>
          <a:off x="5200650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184731" cy="264560"/>
    <xdr:sp macro="" textlink="">
      <xdr:nvSpPr>
        <xdr:cNvPr id="31" name="5 CuadroTexto"/>
        <xdr:cNvSpPr txBox="1"/>
      </xdr:nvSpPr>
      <xdr:spPr>
        <a:xfrm>
          <a:off x="173355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184731" cy="264560"/>
    <xdr:sp macro="" textlink="">
      <xdr:nvSpPr>
        <xdr:cNvPr id="32" name="1 CuadroTexto"/>
        <xdr:cNvSpPr txBox="1"/>
      </xdr:nvSpPr>
      <xdr:spPr>
        <a:xfrm>
          <a:off x="173355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184731" cy="264560"/>
    <xdr:sp macro="" textlink="">
      <xdr:nvSpPr>
        <xdr:cNvPr id="33" name="1 CuadroTexto"/>
        <xdr:cNvSpPr txBox="1"/>
      </xdr:nvSpPr>
      <xdr:spPr>
        <a:xfrm>
          <a:off x="173355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184731" cy="264560"/>
    <xdr:sp macro="" textlink="">
      <xdr:nvSpPr>
        <xdr:cNvPr id="34" name="1 CuadroTexto"/>
        <xdr:cNvSpPr txBox="1"/>
      </xdr:nvSpPr>
      <xdr:spPr>
        <a:xfrm>
          <a:off x="173355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184731" cy="264560"/>
    <xdr:sp macro="" textlink="">
      <xdr:nvSpPr>
        <xdr:cNvPr id="35" name="1 CuadroTexto"/>
        <xdr:cNvSpPr txBox="1"/>
      </xdr:nvSpPr>
      <xdr:spPr>
        <a:xfrm>
          <a:off x="173355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36" name="4 CuadroTexto"/>
        <xdr:cNvSpPr txBox="1"/>
      </xdr:nvSpPr>
      <xdr:spPr>
        <a:xfrm>
          <a:off x="60674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37" name="5 CuadroTexto"/>
        <xdr:cNvSpPr txBox="1"/>
      </xdr:nvSpPr>
      <xdr:spPr>
        <a:xfrm>
          <a:off x="26003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38" name="1 CuadroTexto"/>
        <xdr:cNvSpPr txBox="1"/>
      </xdr:nvSpPr>
      <xdr:spPr>
        <a:xfrm>
          <a:off x="26003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39" name="1 CuadroTexto"/>
        <xdr:cNvSpPr txBox="1"/>
      </xdr:nvSpPr>
      <xdr:spPr>
        <a:xfrm>
          <a:off x="26003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40" name="1 CuadroTexto"/>
        <xdr:cNvSpPr txBox="1"/>
      </xdr:nvSpPr>
      <xdr:spPr>
        <a:xfrm>
          <a:off x="26003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41" name="1 CuadroTexto"/>
        <xdr:cNvSpPr txBox="1"/>
      </xdr:nvSpPr>
      <xdr:spPr>
        <a:xfrm>
          <a:off x="26003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42" name="5 CuadroTexto"/>
        <xdr:cNvSpPr txBox="1"/>
      </xdr:nvSpPr>
      <xdr:spPr>
        <a:xfrm>
          <a:off x="346710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43" name="1 CuadroTexto"/>
        <xdr:cNvSpPr txBox="1"/>
      </xdr:nvSpPr>
      <xdr:spPr>
        <a:xfrm>
          <a:off x="346710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44" name="1 CuadroTexto"/>
        <xdr:cNvSpPr txBox="1"/>
      </xdr:nvSpPr>
      <xdr:spPr>
        <a:xfrm>
          <a:off x="346710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45" name="1 CuadroTexto"/>
        <xdr:cNvSpPr txBox="1"/>
      </xdr:nvSpPr>
      <xdr:spPr>
        <a:xfrm>
          <a:off x="346710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46" name="1 CuadroTexto"/>
        <xdr:cNvSpPr txBox="1"/>
      </xdr:nvSpPr>
      <xdr:spPr>
        <a:xfrm>
          <a:off x="346710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47" name="5 CuadroTexto"/>
        <xdr:cNvSpPr txBox="1"/>
      </xdr:nvSpPr>
      <xdr:spPr>
        <a:xfrm>
          <a:off x="433387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48" name="1 CuadroTexto"/>
        <xdr:cNvSpPr txBox="1"/>
      </xdr:nvSpPr>
      <xdr:spPr>
        <a:xfrm>
          <a:off x="433387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49" name="1 CuadroTexto"/>
        <xdr:cNvSpPr txBox="1"/>
      </xdr:nvSpPr>
      <xdr:spPr>
        <a:xfrm>
          <a:off x="433387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50" name="1 CuadroTexto"/>
        <xdr:cNvSpPr txBox="1"/>
      </xdr:nvSpPr>
      <xdr:spPr>
        <a:xfrm>
          <a:off x="433387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51" name="1 CuadroTexto"/>
        <xdr:cNvSpPr txBox="1"/>
      </xdr:nvSpPr>
      <xdr:spPr>
        <a:xfrm>
          <a:off x="433387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52" name="5 CuadroTexto"/>
        <xdr:cNvSpPr txBox="1"/>
      </xdr:nvSpPr>
      <xdr:spPr>
        <a:xfrm>
          <a:off x="520065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53" name="1 CuadroTexto"/>
        <xdr:cNvSpPr txBox="1"/>
      </xdr:nvSpPr>
      <xdr:spPr>
        <a:xfrm>
          <a:off x="520065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54" name="1 CuadroTexto"/>
        <xdr:cNvSpPr txBox="1"/>
      </xdr:nvSpPr>
      <xdr:spPr>
        <a:xfrm>
          <a:off x="520065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55" name="1 CuadroTexto"/>
        <xdr:cNvSpPr txBox="1"/>
      </xdr:nvSpPr>
      <xdr:spPr>
        <a:xfrm>
          <a:off x="520065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56" name="1 CuadroTexto"/>
        <xdr:cNvSpPr txBox="1"/>
      </xdr:nvSpPr>
      <xdr:spPr>
        <a:xfrm>
          <a:off x="520065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57" name="5 CuadroTexto"/>
        <xdr:cNvSpPr txBox="1"/>
      </xdr:nvSpPr>
      <xdr:spPr>
        <a:xfrm>
          <a:off x="60674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58" name="1 CuadroTexto"/>
        <xdr:cNvSpPr txBox="1"/>
      </xdr:nvSpPr>
      <xdr:spPr>
        <a:xfrm>
          <a:off x="60674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59" name="1 CuadroTexto"/>
        <xdr:cNvSpPr txBox="1"/>
      </xdr:nvSpPr>
      <xdr:spPr>
        <a:xfrm>
          <a:off x="60674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60" name="1 CuadroTexto"/>
        <xdr:cNvSpPr txBox="1"/>
      </xdr:nvSpPr>
      <xdr:spPr>
        <a:xfrm>
          <a:off x="60674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61" name="1 CuadroTexto"/>
        <xdr:cNvSpPr txBox="1"/>
      </xdr:nvSpPr>
      <xdr:spPr>
        <a:xfrm>
          <a:off x="60674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62" name="5 CuadroTexto"/>
        <xdr:cNvSpPr txBox="1"/>
      </xdr:nvSpPr>
      <xdr:spPr>
        <a:xfrm>
          <a:off x="26003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63" name="1 CuadroTexto"/>
        <xdr:cNvSpPr txBox="1"/>
      </xdr:nvSpPr>
      <xdr:spPr>
        <a:xfrm>
          <a:off x="26003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64" name="1 CuadroTexto"/>
        <xdr:cNvSpPr txBox="1"/>
      </xdr:nvSpPr>
      <xdr:spPr>
        <a:xfrm>
          <a:off x="26003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65" name="1 CuadroTexto"/>
        <xdr:cNvSpPr txBox="1"/>
      </xdr:nvSpPr>
      <xdr:spPr>
        <a:xfrm>
          <a:off x="26003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66" name="1 CuadroTexto"/>
        <xdr:cNvSpPr txBox="1"/>
      </xdr:nvSpPr>
      <xdr:spPr>
        <a:xfrm>
          <a:off x="26003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67" name="5 CuadroTexto"/>
        <xdr:cNvSpPr txBox="1"/>
      </xdr:nvSpPr>
      <xdr:spPr>
        <a:xfrm>
          <a:off x="346710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68" name="1 CuadroTexto"/>
        <xdr:cNvSpPr txBox="1"/>
      </xdr:nvSpPr>
      <xdr:spPr>
        <a:xfrm>
          <a:off x="346710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69" name="1 CuadroTexto"/>
        <xdr:cNvSpPr txBox="1"/>
      </xdr:nvSpPr>
      <xdr:spPr>
        <a:xfrm>
          <a:off x="346710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70" name="1 CuadroTexto"/>
        <xdr:cNvSpPr txBox="1"/>
      </xdr:nvSpPr>
      <xdr:spPr>
        <a:xfrm>
          <a:off x="346710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71" name="1 CuadroTexto"/>
        <xdr:cNvSpPr txBox="1"/>
      </xdr:nvSpPr>
      <xdr:spPr>
        <a:xfrm>
          <a:off x="346710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72" name="5 CuadroTexto"/>
        <xdr:cNvSpPr txBox="1"/>
      </xdr:nvSpPr>
      <xdr:spPr>
        <a:xfrm>
          <a:off x="433387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73" name="1 CuadroTexto"/>
        <xdr:cNvSpPr txBox="1"/>
      </xdr:nvSpPr>
      <xdr:spPr>
        <a:xfrm>
          <a:off x="433387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74" name="1 CuadroTexto"/>
        <xdr:cNvSpPr txBox="1"/>
      </xdr:nvSpPr>
      <xdr:spPr>
        <a:xfrm>
          <a:off x="433387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75" name="1 CuadroTexto"/>
        <xdr:cNvSpPr txBox="1"/>
      </xdr:nvSpPr>
      <xdr:spPr>
        <a:xfrm>
          <a:off x="433387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76" name="1 CuadroTexto"/>
        <xdr:cNvSpPr txBox="1"/>
      </xdr:nvSpPr>
      <xdr:spPr>
        <a:xfrm>
          <a:off x="433387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77" name="5 CuadroTexto"/>
        <xdr:cNvSpPr txBox="1"/>
      </xdr:nvSpPr>
      <xdr:spPr>
        <a:xfrm>
          <a:off x="520065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78" name="1 CuadroTexto"/>
        <xdr:cNvSpPr txBox="1"/>
      </xdr:nvSpPr>
      <xdr:spPr>
        <a:xfrm>
          <a:off x="520065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79" name="1 CuadroTexto"/>
        <xdr:cNvSpPr txBox="1"/>
      </xdr:nvSpPr>
      <xdr:spPr>
        <a:xfrm>
          <a:off x="520065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80" name="1 CuadroTexto"/>
        <xdr:cNvSpPr txBox="1"/>
      </xdr:nvSpPr>
      <xdr:spPr>
        <a:xfrm>
          <a:off x="520065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81" name="1 CuadroTexto"/>
        <xdr:cNvSpPr txBox="1"/>
      </xdr:nvSpPr>
      <xdr:spPr>
        <a:xfrm>
          <a:off x="520065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82" name="5 CuadroTexto"/>
        <xdr:cNvSpPr txBox="1"/>
      </xdr:nvSpPr>
      <xdr:spPr>
        <a:xfrm>
          <a:off x="60674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83" name="1 CuadroTexto"/>
        <xdr:cNvSpPr txBox="1"/>
      </xdr:nvSpPr>
      <xdr:spPr>
        <a:xfrm>
          <a:off x="60674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84" name="1 CuadroTexto"/>
        <xdr:cNvSpPr txBox="1"/>
      </xdr:nvSpPr>
      <xdr:spPr>
        <a:xfrm>
          <a:off x="60674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85" name="1 CuadroTexto"/>
        <xdr:cNvSpPr txBox="1"/>
      </xdr:nvSpPr>
      <xdr:spPr>
        <a:xfrm>
          <a:off x="60674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86" name="1 CuadroTexto"/>
        <xdr:cNvSpPr txBox="1"/>
      </xdr:nvSpPr>
      <xdr:spPr>
        <a:xfrm>
          <a:off x="60674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87" name="5 CuadroTexto"/>
        <xdr:cNvSpPr txBox="1"/>
      </xdr:nvSpPr>
      <xdr:spPr>
        <a:xfrm>
          <a:off x="26003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88" name="1 CuadroTexto"/>
        <xdr:cNvSpPr txBox="1"/>
      </xdr:nvSpPr>
      <xdr:spPr>
        <a:xfrm>
          <a:off x="26003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89" name="1 CuadroTexto"/>
        <xdr:cNvSpPr txBox="1"/>
      </xdr:nvSpPr>
      <xdr:spPr>
        <a:xfrm>
          <a:off x="26003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90" name="1 CuadroTexto"/>
        <xdr:cNvSpPr txBox="1"/>
      </xdr:nvSpPr>
      <xdr:spPr>
        <a:xfrm>
          <a:off x="26003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91" name="1 CuadroTexto"/>
        <xdr:cNvSpPr txBox="1"/>
      </xdr:nvSpPr>
      <xdr:spPr>
        <a:xfrm>
          <a:off x="26003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92" name="5 CuadroTexto"/>
        <xdr:cNvSpPr txBox="1"/>
      </xdr:nvSpPr>
      <xdr:spPr>
        <a:xfrm>
          <a:off x="346710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93" name="1 CuadroTexto"/>
        <xdr:cNvSpPr txBox="1"/>
      </xdr:nvSpPr>
      <xdr:spPr>
        <a:xfrm>
          <a:off x="346710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94" name="1 CuadroTexto"/>
        <xdr:cNvSpPr txBox="1"/>
      </xdr:nvSpPr>
      <xdr:spPr>
        <a:xfrm>
          <a:off x="346710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95" name="1 CuadroTexto"/>
        <xdr:cNvSpPr txBox="1"/>
      </xdr:nvSpPr>
      <xdr:spPr>
        <a:xfrm>
          <a:off x="346710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96" name="1 CuadroTexto"/>
        <xdr:cNvSpPr txBox="1"/>
      </xdr:nvSpPr>
      <xdr:spPr>
        <a:xfrm>
          <a:off x="346710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97" name="5 CuadroTexto"/>
        <xdr:cNvSpPr txBox="1"/>
      </xdr:nvSpPr>
      <xdr:spPr>
        <a:xfrm>
          <a:off x="433387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98" name="1 CuadroTexto"/>
        <xdr:cNvSpPr txBox="1"/>
      </xdr:nvSpPr>
      <xdr:spPr>
        <a:xfrm>
          <a:off x="433387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99" name="1 CuadroTexto"/>
        <xdr:cNvSpPr txBox="1"/>
      </xdr:nvSpPr>
      <xdr:spPr>
        <a:xfrm>
          <a:off x="433387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100" name="1 CuadroTexto"/>
        <xdr:cNvSpPr txBox="1"/>
      </xdr:nvSpPr>
      <xdr:spPr>
        <a:xfrm>
          <a:off x="433387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101" name="1 CuadroTexto"/>
        <xdr:cNvSpPr txBox="1"/>
      </xdr:nvSpPr>
      <xdr:spPr>
        <a:xfrm>
          <a:off x="433387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102" name="5 CuadroTexto"/>
        <xdr:cNvSpPr txBox="1"/>
      </xdr:nvSpPr>
      <xdr:spPr>
        <a:xfrm>
          <a:off x="520065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103" name="1 CuadroTexto"/>
        <xdr:cNvSpPr txBox="1"/>
      </xdr:nvSpPr>
      <xdr:spPr>
        <a:xfrm>
          <a:off x="520065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104" name="1 CuadroTexto"/>
        <xdr:cNvSpPr txBox="1"/>
      </xdr:nvSpPr>
      <xdr:spPr>
        <a:xfrm>
          <a:off x="520065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105" name="1 CuadroTexto"/>
        <xdr:cNvSpPr txBox="1"/>
      </xdr:nvSpPr>
      <xdr:spPr>
        <a:xfrm>
          <a:off x="520065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106" name="1 CuadroTexto"/>
        <xdr:cNvSpPr txBox="1"/>
      </xdr:nvSpPr>
      <xdr:spPr>
        <a:xfrm>
          <a:off x="520065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107" name="5 CuadroTexto"/>
        <xdr:cNvSpPr txBox="1"/>
      </xdr:nvSpPr>
      <xdr:spPr>
        <a:xfrm>
          <a:off x="60674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108" name="1 CuadroTexto"/>
        <xdr:cNvSpPr txBox="1"/>
      </xdr:nvSpPr>
      <xdr:spPr>
        <a:xfrm>
          <a:off x="60674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109" name="1 CuadroTexto"/>
        <xdr:cNvSpPr txBox="1"/>
      </xdr:nvSpPr>
      <xdr:spPr>
        <a:xfrm>
          <a:off x="60674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110" name="1 CuadroTexto"/>
        <xdr:cNvSpPr txBox="1"/>
      </xdr:nvSpPr>
      <xdr:spPr>
        <a:xfrm>
          <a:off x="60674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111" name="1 CuadroTexto"/>
        <xdr:cNvSpPr txBox="1"/>
      </xdr:nvSpPr>
      <xdr:spPr>
        <a:xfrm>
          <a:off x="60674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112" name="5 CuadroTexto"/>
        <xdr:cNvSpPr txBox="1"/>
      </xdr:nvSpPr>
      <xdr:spPr>
        <a:xfrm>
          <a:off x="26003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113" name="1 CuadroTexto"/>
        <xdr:cNvSpPr txBox="1"/>
      </xdr:nvSpPr>
      <xdr:spPr>
        <a:xfrm>
          <a:off x="26003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114" name="1 CuadroTexto"/>
        <xdr:cNvSpPr txBox="1"/>
      </xdr:nvSpPr>
      <xdr:spPr>
        <a:xfrm>
          <a:off x="26003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115" name="1 CuadroTexto"/>
        <xdr:cNvSpPr txBox="1"/>
      </xdr:nvSpPr>
      <xdr:spPr>
        <a:xfrm>
          <a:off x="26003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116" name="1 CuadroTexto"/>
        <xdr:cNvSpPr txBox="1"/>
      </xdr:nvSpPr>
      <xdr:spPr>
        <a:xfrm>
          <a:off x="26003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117" name="5 CuadroTexto"/>
        <xdr:cNvSpPr txBox="1"/>
      </xdr:nvSpPr>
      <xdr:spPr>
        <a:xfrm>
          <a:off x="346710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118" name="1 CuadroTexto"/>
        <xdr:cNvSpPr txBox="1"/>
      </xdr:nvSpPr>
      <xdr:spPr>
        <a:xfrm>
          <a:off x="346710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119" name="1 CuadroTexto"/>
        <xdr:cNvSpPr txBox="1"/>
      </xdr:nvSpPr>
      <xdr:spPr>
        <a:xfrm>
          <a:off x="346710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120" name="1 CuadroTexto"/>
        <xdr:cNvSpPr txBox="1"/>
      </xdr:nvSpPr>
      <xdr:spPr>
        <a:xfrm>
          <a:off x="346710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121" name="1 CuadroTexto"/>
        <xdr:cNvSpPr txBox="1"/>
      </xdr:nvSpPr>
      <xdr:spPr>
        <a:xfrm>
          <a:off x="346710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122" name="5 CuadroTexto"/>
        <xdr:cNvSpPr txBox="1"/>
      </xdr:nvSpPr>
      <xdr:spPr>
        <a:xfrm>
          <a:off x="433387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123" name="1 CuadroTexto"/>
        <xdr:cNvSpPr txBox="1"/>
      </xdr:nvSpPr>
      <xdr:spPr>
        <a:xfrm>
          <a:off x="433387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124" name="1 CuadroTexto"/>
        <xdr:cNvSpPr txBox="1"/>
      </xdr:nvSpPr>
      <xdr:spPr>
        <a:xfrm>
          <a:off x="433387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125" name="1 CuadroTexto"/>
        <xdr:cNvSpPr txBox="1"/>
      </xdr:nvSpPr>
      <xdr:spPr>
        <a:xfrm>
          <a:off x="433387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126" name="1 CuadroTexto"/>
        <xdr:cNvSpPr txBox="1"/>
      </xdr:nvSpPr>
      <xdr:spPr>
        <a:xfrm>
          <a:off x="433387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127" name="5 CuadroTexto"/>
        <xdr:cNvSpPr txBox="1"/>
      </xdr:nvSpPr>
      <xdr:spPr>
        <a:xfrm>
          <a:off x="520065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128" name="1 CuadroTexto"/>
        <xdr:cNvSpPr txBox="1"/>
      </xdr:nvSpPr>
      <xdr:spPr>
        <a:xfrm>
          <a:off x="520065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129" name="1 CuadroTexto"/>
        <xdr:cNvSpPr txBox="1"/>
      </xdr:nvSpPr>
      <xdr:spPr>
        <a:xfrm>
          <a:off x="520065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130" name="1 CuadroTexto"/>
        <xdr:cNvSpPr txBox="1"/>
      </xdr:nvSpPr>
      <xdr:spPr>
        <a:xfrm>
          <a:off x="520065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131" name="1 CuadroTexto"/>
        <xdr:cNvSpPr txBox="1"/>
      </xdr:nvSpPr>
      <xdr:spPr>
        <a:xfrm>
          <a:off x="520065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132" name="5 CuadroTexto"/>
        <xdr:cNvSpPr txBox="1"/>
      </xdr:nvSpPr>
      <xdr:spPr>
        <a:xfrm>
          <a:off x="60674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133" name="1 CuadroTexto"/>
        <xdr:cNvSpPr txBox="1"/>
      </xdr:nvSpPr>
      <xdr:spPr>
        <a:xfrm>
          <a:off x="60674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134" name="1 CuadroTexto"/>
        <xdr:cNvSpPr txBox="1"/>
      </xdr:nvSpPr>
      <xdr:spPr>
        <a:xfrm>
          <a:off x="60674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135" name="1 CuadroTexto"/>
        <xdr:cNvSpPr txBox="1"/>
      </xdr:nvSpPr>
      <xdr:spPr>
        <a:xfrm>
          <a:off x="60674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136" name="1 CuadroTexto"/>
        <xdr:cNvSpPr txBox="1"/>
      </xdr:nvSpPr>
      <xdr:spPr>
        <a:xfrm>
          <a:off x="60674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137" name="5 CuadroTexto"/>
        <xdr:cNvSpPr txBox="1"/>
      </xdr:nvSpPr>
      <xdr:spPr>
        <a:xfrm>
          <a:off x="26003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138" name="1 CuadroTexto"/>
        <xdr:cNvSpPr txBox="1"/>
      </xdr:nvSpPr>
      <xdr:spPr>
        <a:xfrm>
          <a:off x="26003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139" name="1 CuadroTexto"/>
        <xdr:cNvSpPr txBox="1"/>
      </xdr:nvSpPr>
      <xdr:spPr>
        <a:xfrm>
          <a:off x="26003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140" name="1 CuadroTexto"/>
        <xdr:cNvSpPr txBox="1"/>
      </xdr:nvSpPr>
      <xdr:spPr>
        <a:xfrm>
          <a:off x="26003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141" name="1 CuadroTexto"/>
        <xdr:cNvSpPr txBox="1"/>
      </xdr:nvSpPr>
      <xdr:spPr>
        <a:xfrm>
          <a:off x="26003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142" name="5 CuadroTexto"/>
        <xdr:cNvSpPr txBox="1"/>
      </xdr:nvSpPr>
      <xdr:spPr>
        <a:xfrm>
          <a:off x="346710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143" name="1 CuadroTexto"/>
        <xdr:cNvSpPr txBox="1"/>
      </xdr:nvSpPr>
      <xdr:spPr>
        <a:xfrm>
          <a:off x="346710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144" name="1 CuadroTexto"/>
        <xdr:cNvSpPr txBox="1"/>
      </xdr:nvSpPr>
      <xdr:spPr>
        <a:xfrm>
          <a:off x="346710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145" name="1 CuadroTexto"/>
        <xdr:cNvSpPr txBox="1"/>
      </xdr:nvSpPr>
      <xdr:spPr>
        <a:xfrm>
          <a:off x="346710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146" name="1 CuadroTexto"/>
        <xdr:cNvSpPr txBox="1"/>
      </xdr:nvSpPr>
      <xdr:spPr>
        <a:xfrm>
          <a:off x="346710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147" name="5 CuadroTexto"/>
        <xdr:cNvSpPr txBox="1"/>
      </xdr:nvSpPr>
      <xdr:spPr>
        <a:xfrm>
          <a:off x="433387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148" name="1 CuadroTexto"/>
        <xdr:cNvSpPr txBox="1"/>
      </xdr:nvSpPr>
      <xdr:spPr>
        <a:xfrm>
          <a:off x="433387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149" name="1 CuadroTexto"/>
        <xdr:cNvSpPr txBox="1"/>
      </xdr:nvSpPr>
      <xdr:spPr>
        <a:xfrm>
          <a:off x="433387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150" name="1 CuadroTexto"/>
        <xdr:cNvSpPr txBox="1"/>
      </xdr:nvSpPr>
      <xdr:spPr>
        <a:xfrm>
          <a:off x="433387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151" name="1 CuadroTexto"/>
        <xdr:cNvSpPr txBox="1"/>
      </xdr:nvSpPr>
      <xdr:spPr>
        <a:xfrm>
          <a:off x="433387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152" name="5 CuadroTexto"/>
        <xdr:cNvSpPr txBox="1"/>
      </xdr:nvSpPr>
      <xdr:spPr>
        <a:xfrm>
          <a:off x="520065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153" name="1 CuadroTexto"/>
        <xdr:cNvSpPr txBox="1"/>
      </xdr:nvSpPr>
      <xdr:spPr>
        <a:xfrm>
          <a:off x="520065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154" name="1 CuadroTexto"/>
        <xdr:cNvSpPr txBox="1"/>
      </xdr:nvSpPr>
      <xdr:spPr>
        <a:xfrm>
          <a:off x="520065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155" name="1 CuadroTexto"/>
        <xdr:cNvSpPr txBox="1"/>
      </xdr:nvSpPr>
      <xdr:spPr>
        <a:xfrm>
          <a:off x="520065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156" name="1 CuadroTexto"/>
        <xdr:cNvSpPr txBox="1"/>
      </xdr:nvSpPr>
      <xdr:spPr>
        <a:xfrm>
          <a:off x="520065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157" name="5 CuadroTexto"/>
        <xdr:cNvSpPr txBox="1"/>
      </xdr:nvSpPr>
      <xdr:spPr>
        <a:xfrm>
          <a:off x="60674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158" name="1 CuadroTexto"/>
        <xdr:cNvSpPr txBox="1"/>
      </xdr:nvSpPr>
      <xdr:spPr>
        <a:xfrm>
          <a:off x="60674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159" name="1 CuadroTexto"/>
        <xdr:cNvSpPr txBox="1"/>
      </xdr:nvSpPr>
      <xdr:spPr>
        <a:xfrm>
          <a:off x="60674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160" name="1 CuadroTexto"/>
        <xdr:cNvSpPr txBox="1"/>
      </xdr:nvSpPr>
      <xdr:spPr>
        <a:xfrm>
          <a:off x="60674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161" name="1 CuadroTexto"/>
        <xdr:cNvSpPr txBox="1"/>
      </xdr:nvSpPr>
      <xdr:spPr>
        <a:xfrm>
          <a:off x="60674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162" name="5 CuadroTexto"/>
        <xdr:cNvSpPr txBox="1"/>
      </xdr:nvSpPr>
      <xdr:spPr>
        <a:xfrm>
          <a:off x="60674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163" name="1 CuadroTexto"/>
        <xdr:cNvSpPr txBox="1"/>
      </xdr:nvSpPr>
      <xdr:spPr>
        <a:xfrm>
          <a:off x="60674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164" name="1 CuadroTexto"/>
        <xdr:cNvSpPr txBox="1"/>
      </xdr:nvSpPr>
      <xdr:spPr>
        <a:xfrm>
          <a:off x="60674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165" name="1 CuadroTexto"/>
        <xdr:cNvSpPr txBox="1"/>
      </xdr:nvSpPr>
      <xdr:spPr>
        <a:xfrm>
          <a:off x="60674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166" name="1 CuadroTexto"/>
        <xdr:cNvSpPr txBox="1"/>
      </xdr:nvSpPr>
      <xdr:spPr>
        <a:xfrm>
          <a:off x="60674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167" name="5 CuadroTexto"/>
        <xdr:cNvSpPr txBox="1"/>
      </xdr:nvSpPr>
      <xdr:spPr>
        <a:xfrm>
          <a:off x="60674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168" name="1 CuadroTexto"/>
        <xdr:cNvSpPr txBox="1"/>
      </xdr:nvSpPr>
      <xdr:spPr>
        <a:xfrm>
          <a:off x="60674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169" name="1 CuadroTexto"/>
        <xdr:cNvSpPr txBox="1"/>
      </xdr:nvSpPr>
      <xdr:spPr>
        <a:xfrm>
          <a:off x="60674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170" name="1 CuadroTexto"/>
        <xdr:cNvSpPr txBox="1"/>
      </xdr:nvSpPr>
      <xdr:spPr>
        <a:xfrm>
          <a:off x="60674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171" name="1 CuadroTexto"/>
        <xdr:cNvSpPr txBox="1"/>
      </xdr:nvSpPr>
      <xdr:spPr>
        <a:xfrm>
          <a:off x="60674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184731" cy="264560"/>
    <xdr:sp macro="" textlink="">
      <xdr:nvSpPr>
        <xdr:cNvPr id="172" name="5 CuadroTexto"/>
        <xdr:cNvSpPr txBox="1"/>
      </xdr:nvSpPr>
      <xdr:spPr>
        <a:xfrm>
          <a:off x="173355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184731" cy="264560"/>
    <xdr:sp macro="" textlink="">
      <xdr:nvSpPr>
        <xdr:cNvPr id="173" name="1 CuadroTexto"/>
        <xdr:cNvSpPr txBox="1"/>
      </xdr:nvSpPr>
      <xdr:spPr>
        <a:xfrm>
          <a:off x="173355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184731" cy="264560"/>
    <xdr:sp macro="" textlink="">
      <xdr:nvSpPr>
        <xdr:cNvPr id="174" name="1 CuadroTexto"/>
        <xdr:cNvSpPr txBox="1"/>
      </xdr:nvSpPr>
      <xdr:spPr>
        <a:xfrm>
          <a:off x="173355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184731" cy="264560"/>
    <xdr:sp macro="" textlink="">
      <xdr:nvSpPr>
        <xdr:cNvPr id="175" name="1 CuadroTexto"/>
        <xdr:cNvSpPr txBox="1"/>
      </xdr:nvSpPr>
      <xdr:spPr>
        <a:xfrm>
          <a:off x="173355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184731" cy="264560"/>
    <xdr:sp macro="" textlink="">
      <xdr:nvSpPr>
        <xdr:cNvPr id="176" name="1 CuadroTexto"/>
        <xdr:cNvSpPr txBox="1"/>
      </xdr:nvSpPr>
      <xdr:spPr>
        <a:xfrm>
          <a:off x="173355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177" name="4 CuadroTexto"/>
        <xdr:cNvSpPr txBox="1"/>
      </xdr:nvSpPr>
      <xdr:spPr>
        <a:xfrm>
          <a:off x="60674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178" name="5 CuadroTexto"/>
        <xdr:cNvSpPr txBox="1"/>
      </xdr:nvSpPr>
      <xdr:spPr>
        <a:xfrm>
          <a:off x="26003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179" name="1 CuadroTexto"/>
        <xdr:cNvSpPr txBox="1"/>
      </xdr:nvSpPr>
      <xdr:spPr>
        <a:xfrm>
          <a:off x="26003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180" name="1 CuadroTexto"/>
        <xdr:cNvSpPr txBox="1"/>
      </xdr:nvSpPr>
      <xdr:spPr>
        <a:xfrm>
          <a:off x="26003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181" name="1 CuadroTexto"/>
        <xdr:cNvSpPr txBox="1"/>
      </xdr:nvSpPr>
      <xdr:spPr>
        <a:xfrm>
          <a:off x="26003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182" name="1 CuadroTexto"/>
        <xdr:cNvSpPr txBox="1"/>
      </xdr:nvSpPr>
      <xdr:spPr>
        <a:xfrm>
          <a:off x="26003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183" name="5 CuadroTexto"/>
        <xdr:cNvSpPr txBox="1"/>
      </xdr:nvSpPr>
      <xdr:spPr>
        <a:xfrm>
          <a:off x="346710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184" name="1 CuadroTexto"/>
        <xdr:cNvSpPr txBox="1"/>
      </xdr:nvSpPr>
      <xdr:spPr>
        <a:xfrm>
          <a:off x="346710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185" name="1 CuadroTexto"/>
        <xdr:cNvSpPr txBox="1"/>
      </xdr:nvSpPr>
      <xdr:spPr>
        <a:xfrm>
          <a:off x="346710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186" name="1 CuadroTexto"/>
        <xdr:cNvSpPr txBox="1"/>
      </xdr:nvSpPr>
      <xdr:spPr>
        <a:xfrm>
          <a:off x="346710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187" name="1 CuadroTexto"/>
        <xdr:cNvSpPr txBox="1"/>
      </xdr:nvSpPr>
      <xdr:spPr>
        <a:xfrm>
          <a:off x="346710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188" name="5 CuadroTexto"/>
        <xdr:cNvSpPr txBox="1"/>
      </xdr:nvSpPr>
      <xdr:spPr>
        <a:xfrm>
          <a:off x="433387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189" name="1 CuadroTexto"/>
        <xdr:cNvSpPr txBox="1"/>
      </xdr:nvSpPr>
      <xdr:spPr>
        <a:xfrm>
          <a:off x="433387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190" name="1 CuadroTexto"/>
        <xdr:cNvSpPr txBox="1"/>
      </xdr:nvSpPr>
      <xdr:spPr>
        <a:xfrm>
          <a:off x="433387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191" name="1 CuadroTexto"/>
        <xdr:cNvSpPr txBox="1"/>
      </xdr:nvSpPr>
      <xdr:spPr>
        <a:xfrm>
          <a:off x="433387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192" name="1 CuadroTexto"/>
        <xdr:cNvSpPr txBox="1"/>
      </xdr:nvSpPr>
      <xdr:spPr>
        <a:xfrm>
          <a:off x="433387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193" name="5 CuadroTexto"/>
        <xdr:cNvSpPr txBox="1"/>
      </xdr:nvSpPr>
      <xdr:spPr>
        <a:xfrm>
          <a:off x="520065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194" name="1 CuadroTexto"/>
        <xdr:cNvSpPr txBox="1"/>
      </xdr:nvSpPr>
      <xdr:spPr>
        <a:xfrm>
          <a:off x="520065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195" name="1 CuadroTexto"/>
        <xdr:cNvSpPr txBox="1"/>
      </xdr:nvSpPr>
      <xdr:spPr>
        <a:xfrm>
          <a:off x="520065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196" name="1 CuadroTexto"/>
        <xdr:cNvSpPr txBox="1"/>
      </xdr:nvSpPr>
      <xdr:spPr>
        <a:xfrm>
          <a:off x="520065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197" name="1 CuadroTexto"/>
        <xdr:cNvSpPr txBox="1"/>
      </xdr:nvSpPr>
      <xdr:spPr>
        <a:xfrm>
          <a:off x="520065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198" name="5 CuadroTexto"/>
        <xdr:cNvSpPr txBox="1"/>
      </xdr:nvSpPr>
      <xdr:spPr>
        <a:xfrm>
          <a:off x="60674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199" name="1 CuadroTexto"/>
        <xdr:cNvSpPr txBox="1"/>
      </xdr:nvSpPr>
      <xdr:spPr>
        <a:xfrm>
          <a:off x="60674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200" name="1 CuadroTexto"/>
        <xdr:cNvSpPr txBox="1"/>
      </xdr:nvSpPr>
      <xdr:spPr>
        <a:xfrm>
          <a:off x="60674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201" name="1 CuadroTexto"/>
        <xdr:cNvSpPr txBox="1"/>
      </xdr:nvSpPr>
      <xdr:spPr>
        <a:xfrm>
          <a:off x="60674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202" name="1 CuadroTexto"/>
        <xdr:cNvSpPr txBox="1"/>
      </xdr:nvSpPr>
      <xdr:spPr>
        <a:xfrm>
          <a:off x="60674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203" name="5 CuadroTexto"/>
        <xdr:cNvSpPr txBox="1"/>
      </xdr:nvSpPr>
      <xdr:spPr>
        <a:xfrm>
          <a:off x="26003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204" name="1 CuadroTexto"/>
        <xdr:cNvSpPr txBox="1"/>
      </xdr:nvSpPr>
      <xdr:spPr>
        <a:xfrm>
          <a:off x="26003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205" name="1 CuadroTexto"/>
        <xdr:cNvSpPr txBox="1"/>
      </xdr:nvSpPr>
      <xdr:spPr>
        <a:xfrm>
          <a:off x="26003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206" name="1 CuadroTexto"/>
        <xdr:cNvSpPr txBox="1"/>
      </xdr:nvSpPr>
      <xdr:spPr>
        <a:xfrm>
          <a:off x="26003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207" name="1 CuadroTexto"/>
        <xdr:cNvSpPr txBox="1"/>
      </xdr:nvSpPr>
      <xdr:spPr>
        <a:xfrm>
          <a:off x="26003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208" name="5 CuadroTexto"/>
        <xdr:cNvSpPr txBox="1"/>
      </xdr:nvSpPr>
      <xdr:spPr>
        <a:xfrm>
          <a:off x="346710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209" name="1 CuadroTexto"/>
        <xdr:cNvSpPr txBox="1"/>
      </xdr:nvSpPr>
      <xdr:spPr>
        <a:xfrm>
          <a:off x="346710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210" name="1 CuadroTexto"/>
        <xdr:cNvSpPr txBox="1"/>
      </xdr:nvSpPr>
      <xdr:spPr>
        <a:xfrm>
          <a:off x="346710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211" name="1 CuadroTexto"/>
        <xdr:cNvSpPr txBox="1"/>
      </xdr:nvSpPr>
      <xdr:spPr>
        <a:xfrm>
          <a:off x="346710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212" name="1 CuadroTexto"/>
        <xdr:cNvSpPr txBox="1"/>
      </xdr:nvSpPr>
      <xdr:spPr>
        <a:xfrm>
          <a:off x="346710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213" name="5 CuadroTexto"/>
        <xdr:cNvSpPr txBox="1"/>
      </xdr:nvSpPr>
      <xdr:spPr>
        <a:xfrm>
          <a:off x="433387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214" name="1 CuadroTexto"/>
        <xdr:cNvSpPr txBox="1"/>
      </xdr:nvSpPr>
      <xdr:spPr>
        <a:xfrm>
          <a:off x="433387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215" name="1 CuadroTexto"/>
        <xdr:cNvSpPr txBox="1"/>
      </xdr:nvSpPr>
      <xdr:spPr>
        <a:xfrm>
          <a:off x="433387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216" name="1 CuadroTexto"/>
        <xdr:cNvSpPr txBox="1"/>
      </xdr:nvSpPr>
      <xdr:spPr>
        <a:xfrm>
          <a:off x="433387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217" name="1 CuadroTexto"/>
        <xdr:cNvSpPr txBox="1"/>
      </xdr:nvSpPr>
      <xdr:spPr>
        <a:xfrm>
          <a:off x="433387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218" name="5 CuadroTexto"/>
        <xdr:cNvSpPr txBox="1"/>
      </xdr:nvSpPr>
      <xdr:spPr>
        <a:xfrm>
          <a:off x="520065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219" name="1 CuadroTexto"/>
        <xdr:cNvSpPr txBox="1"/>
      </xdr:nvSpPr>
      <xdr:spPr>
        <a:xfrm>
          <a:off x="520065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220" name="1 CuadroTexto"/>
        <xdr:cNvSpPr txBox="1"/>
      </xdr:nvSpPr>
      <xdr:spPr>
        <a:xfrm>
          <a:off x="520065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221" name="1 CuadroTexto"/>
        <xdr:cNvSpPr txBox="1"/>
      </xdr:nvSpPr>
      <xdr:spPr>
        <a:xfrm>
          <a:off x="520065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222" name="1 CuadroTexto"/>
        <xdr:cNvSpPr txBox="1"/>
      </xdr:nvSpPr>
      <xdr:spPr>
        <a:xfrm>
          <a:off x="520065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223" name="5 CuadroTexto"/>
        <xdr:cNvSpPr txBox="1"/>
      </xdr:nvSpPr>
      <xdr:spPr>
        <a:xfrm>
          <a:off x="60674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224" name="1 CuadroTexto"/>
        <xdr:cNvSpPr txBox="1"/>
      </xdr:nvSpPr>
      <xdr:spPr>
        <a:xfrm>
          <a:off x="60674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225" name="1 CuadroTexto"/>
        <xdr:cNvSpPr txBox="1"/>
      </xdr:nvSpPr>
      <xdr:spPr>
        <a:xfrm>
          <a:off x="60674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226" name="1 CuadroTexto"/>
        <xdr:cNvSpPr txBox="1"/>
      </xdr:nvSpPr>
      <xdr:spPr>
        <a:xfrm>
          <a:off x="60674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227" name="1 CuadroTexto"/>
        <xdr:cNvSpPr txBox="1"/>
      </xdr:nvSpPr>
      <xdr:spPr>
        <a:xfrm>
          <a:off x="60674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228" name="5 CuadroTexto"/>
        <xdr:cNvSpPr txBox="1"/>
      </xdr:nvSpPr>
      <xdr:spPr>
        <a:xfrm>
          <a:off x="26003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229" name="1 CuadroTexto"/>
        <xdr:cNvSpPr txBox="1"/>
      </xdr:nvSpPr>
      <xdr:spPr>
        <a:xfrm>
          <a:off x="26003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230" name="1 CuadroTexto"/>
        <xdr:cNvSpPr txBox="1"/>
      </xdr:nvSpPr>
      <xdr:spPr>
        <a:xfrm>
          <a:off x="26003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231" name="1 CuadroTexto"/>
        <xdr:cNvSpPr txBox="1"/>
      </xdr:nvSpPr>
      <xdr:spPr>
        <a:xfrm>
          <a:off x="26003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232" name="1 CuadroTexto"/>
        <xdr:cNvSpPr txBox="1"/>
      </xdr:nvSpPr>
      <xdr:spPr>
        <a:xfrm>
          <a:off x="26003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233" name="5 CuadroTexto"/>
        <xdr:cNvSpPr txBox="1"/>
      </xdr:nvSpPr>
      <xdr:spPr>
        <a:xfrm>
          <a:off x="346710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234" name="1 CuadroTexto"/>
        <xdr:cNvSpPr txBox="1"/>
      </xdr:nvSpPr>
      <xdr:spPr>
        <a:xfrm>
          <a:off x="346710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235" name="1 CuadroTexto"/>
        <xdr:cNvSpPr txBox="1"/>
      </xdr:nvSpPr>
      <xdr:spPr>
        <a:xfrm>
          <a:off x="346710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236" name="1 CuadroTexto"/>
        <xdr:cNvSpPr txBox="1"/>
      </xdr:nvSpPr>
      <xdr:spPr>
        <a:xfrm>
          <a:off x="346710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237" name="1 CuadroTexto"/>
        <xdr:cNvSpPr txBox="1"/>
      </xdr:nvSpPr>
      <xdr:spPr>
        <a:xfrm>
          <a:off x="346710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238" name="5 CuadroTexto"/>
        <xdr:cNvSpPr txBox="1"/>
      </xdr:nvSpPr>
      <xdr:spPr>
        <a:xfrm>
          <a:off x="433387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239" name="1 CuadroTexto"/>
        <xdr:cNvSpPr txBox="1"/>
      </xdr:nvSpPr>
      <xdr:spPr>
        <a:xfrm>
          <a:off x="433387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240" name="1 CuadroTexto"/>
        <xdr:cNvSpPr txBox="1"/>
      </xdr:nvSpPr>
      <xdr:spPr>
        <a:xfrm>
          <a:off x="433387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241" name="1 CuadroTexto"/>
        <xdr:cNvSpPr txBox="1"/>
      </xdr:nvSpPr>
      <xdr:spPr>
        <a:xfrm>
          <a:off x="433387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242" name="1 CuadroTexto"/>
        <xdr:cNvSpPr txBox="1"/>
      </xdr:nvSpPr>
      <xdr:spPr>
        <a:xfrm>
          <a:off x="433387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243" name="5 CuadroTexto"/>
        <xdr:cNvSpPr txBox="1"/>
      </xdr:nvSpPr>
      <xdr:spPr>
        <a:xfrm>
          <a:off x="520065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244" name="1 CuadroTexto"/>
        <xdr:cNvSpPr txBox="1"/>
      </xdr:nvSpPr>
      <xdr:spPr>
        <a:xfrm>
          <a:off x="520065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245" name="1 CuadroTexto"/>
        <xdr:cNvSpPr txBox="1"/>
      </xdr:nvSpPr>
      <xdr:spPr>
        <a:xfrm>
          <a:off x="520065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246" name="1 CuadroTexto"/>
        <xdr:cNvSpPr txBox="1"/>
      </xdr:nvSpPr>
      <xdr:spPr>
        <a:xfrm>
          <a:off x="520065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247" name="1 CuadroTexto"/>
        <xdr:cNvSpPr txBox="1"/>
      </xdr:nvSpPr>
      <xdr:spPr>
        <a:xfrm>
          <a:off x="520065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248" name="5 CuadroTexto"/>
        <xdr:cNvSpPr txBox="1"/>
      </xdr:nvSpPr>
      <xdr:spPr>
        <a:xfrm>
          <a:off x="60674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249" name="1 CuadroTexto"/>
        <xdr:cNvSpPr txBox="1"/>
      </xdr:nvSpPr>
      <xdr:spPr>
        <a:xfrm>
          <a:off x="60674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250" name="1 CuadroTexto"/>
        <xdr:cNvSpPr txBox="1"/>
      </xdr:nvSpPr>
      <xdr:spPr>
        <a:xfrm>
          <a:off x="60674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251" name="1 CuadroTexto"/>
        <xdr:cNvSpPr txBox="1"/>
      </xdr:nvSpPr>
      <xdr:spPr>
        <a:xfrm>
          <a:off x="60674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252" name="1 CuadroTexto"/>
        <xdr:cNvSpPr txBox="1"/>
      </xdr:nvSpPr>
      <xdr:spPr>
        <a:xfrm>
          <a:off x="60674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253" name="5 CuadroTexto"/>
        <xdr:cNvSpPr txBox="1"/>
      </xdr:nvSpPr>
      <xdr:spPr>
        <a:xfrm>
          <a:off x="26003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254" name="1 CuadroTexto"/>
        <xdr:cNvSpPr txBox="1"/>
      </xdr:nvSpPr>
      <xdr:spPr>
        <a:xfrm>
          <a:off x="26003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255" name="1 CuadroTexto"/>
        <xdr:cNvSpPr txBox="1"/>
      </xdr:nvSpPr>
      <xdr:spPr>
        <a:xfrm>
          <a:off x="26003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256" name="1 CuadroTexto"/>
        <xdr:cNvSpPr txBox="1"/>
      </xdr:nvSpPr>
      <xdr:spPr>
        <a:xfrm>
          <a:off x="26003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257" name="1 CuadroTexto"/>
        <xdr:cNvSpPr txBox="1"/>
      </xdr:nvSpPr>
      <xdr:spPr>
        <a:xfrm>
          <a:off x="26003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258" name="5 CuadroTexto"/>
        <xdr:cNvSpPr txBox="1"/>
      </xdr:nvSpPr>
      <xdr:spPr>
        <a:xfrm>
          <a:off x="346710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259" name="1 CuadroTexto"/>
        <xdr:cNvSpPr txBox="1"/>
      </xdr:nvSpPr>
      <xdr:spPr>
        <a:xfrm>
          <a:off x="346710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260" name="1 CuadroTexto"/>
        <xdr:cNvSpPr txBox="1"/>
      </xdr:nvSpPr>
      <xdr:spPr>
        <a:xfrm>
          <a:off x="346710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261" name="1 CuadroTexto"/>
        <xdr:cNvSpPr txBox="1"/>
      </xdr:nvSpPr>
      <xdr:spPr>
        <a:xfrm>
          <a:off x="346710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262" name="1 CuadroTexto"/>
        <xdr:cNvSpPr txBox="1"/>
      </xdr:nvSpPr>
      <xdr:spPr>
        <a:xfrm>
          <a:off x="346710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263" name="5 CuadroTexto"/>
        <xdr:cNvSpPr txBox="1"/>
      </xdr:nvSpPr>
      <xdr:spPr>
        <a:xfrm>
          <a:off x="433387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264" name="1 CuadroTexto"/>
        <xdr:cNvSpPr txBox="1"/>
      </xdr:nvSpPr>
      <xdr:spPr>
        <a:xfrm>
          <a:off x="433387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265" name="1 CuadroTexto"/>
        <xdr:cNvSpPr txBox="1"/>
      </xdr:nvSpPr>
      <xdr:spPr>
        <a:xfrm>
          <a:off x="433387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266" name="1 CuadroTexto"/>
        <xdr:cNvSpPr txBox="1"/>
      </xdr:nvSpPr>
      <xdr:spPr>
        <a:xfrm>
          <a:off x="433387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267" name="1 CuadroTexto"/>
        <xdr:cNvSpPr txBox="1"/>
      </xdr:nvSpPr>
      <xdr:spPr>
        <a:xfrm>
          <a:off x="433387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268" name="5 CuadroTexto"/>
        <xdr:cNvSpPr txBox="1"/>
      </xdr:nvSpPr>
      <xdr:spPr>
        <a:xfrm>
          <a:off x="520065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269" name="1 CuadroTexto"/>
        <xdr:cNvSpPr txBox="1"/>
      </xdr:nvSpPr>
      <xdr:spPr>
        <a:xfrm>
          <a:off x="520065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270" name="1 CuadroTexto"/>
        <xdr:cNvSpPr txBox="1"/>
      </xdr:nvSpPr>
      <xdr:spPr>
        <a:xfrm>
          <a:off x="520065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271" name="1 CuadroTexto"/>
        <xdr:cNvSpPr txBox="1"/>
      </xdr:nvSpPr>
      <xdr:spPr>
        <a:xfrm>
          <a:off x="520065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272" name="1 CuadroTexto"/>
        <xdr:cNvSpPr txBox="1"/>
      </xdr:nvSpPr>
      <xdr:spPr>
        <a:xfrm>
          <a:off x="520065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273" name="5 CuadroTexto"/>
        <xdr:cNvSpPr txBox="1"/>
      </xdr:nvSpPr>
      <xdr:spPr>
        <a:xfrm>
          <a:off x="60674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274" name="1 CuadroTexto"/>
        <xdr:cNvSpPr txBox="1"/>
      </xdr:nvSpPr>
      <xdr:spPr>
        <a:xfrm>
          <a:off x="60674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275" name="1 CuadroTexto"/>
        <xdr:cNvSpPr txBox="1"/>
      </xdr:nvSpPr>
      <xdr:spPr>
        <a:xfrm>
          <a:off x="60674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276" name="1 CuadroTexto"/>
        <xdr:cNvSpPr txBox="1"/>
      </xdr:nvSpPr>
      <xdr:spPr>
        <a:xfrm>
          <a:off x="60674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277" name="1 CuadroTexto"/>
        <xdr:cNvSpPr txBox="1"/>
      </xdr:nvSpPr>
      <xdr:spPr>
        <a:xfrm>
          <a:off x="60674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278" name="5 CuadroTexto"/>
        <xdr:cNvSpPr txBox="1"/>
      </xdr:nvSpPr>
      <xdr:spPr>
        <a:xfrm>
          <a:off x="60674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279" name="1 CuadroTexto"/>
        <xdr:cNvSpPr txBox="1"/>
      </xdr:nvSpPr>
      <xdr:spPr>
        <a:xfrm>
          <a:off x="60674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280" name="1 CuadroTexto"/>
        <xdr:cNvSpPr txBox="1"/>
      </xdr:nvSpPr>
      <xdr:spPr>
        <a:xfrm>
          <a:off x="60674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281" name="1 CuadroTexto"/>
        <xdr:cNvSpPr txBox="1"/>
      </xdr:nvSpPr>
      <xdr:spPr>
        <a:xfrm>
          <a:off x="60674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282" name="1 CuadroTexto"/>
        <xdr:cNvSpPr txBox="1"/>
      </xdr:nvSpPr>
      <xdr:spPr>
        <a:xfrm>
          <a:off x="60674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283" name="5 CuadroTexto"/>
        <xdr:cNvSpPr txBox="1"/>
      </xdr:nvSpPr>
      <xdr:spPr>
        <a:xfrm>
          <a:off x="60674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284" name="1 CuadroTexto"/>
        <xdr:cNvSpPr txBox="1"/>
      </xdr:nvSpPr>
      <xdr:spPr>
        <a:xfrm>
          <a:off x="60674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285" name="1 CuadroTexto"/>
        <xdr:cNvSpPr txBox="1"/>
      </xdr:nvSpPr>
      <xdr:spPr>
        <a:xfrm>
          <a:off x="60674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286" name="1 CuadroTexto"/>
        <xdr:cNvSpPr txBox="1"/>
      </xdr:nvSpPr>
      <xdr:spPr>
        <a:xfrm>
          <a:off x="60674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287" name="1 CuadroTexto"/>
        <xdr:cNvSpPr txBox="1"/>
      </xdr:nvSpPr>
      <xdr:spPr>
        <a:xfrm>
          <a:off x="60674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288" name="5 CuadroTexto"/>
        <xdr:cNvSpPr txBox="1"/>
      </xdr:nvSpPr>
      <xdr:spPr>
        <a:xfrm>
          <a:off x="26003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289" name="1 CuadroTexto"/>
        <xdr:cNvSpPr txBox="1"/>
      </xdr:nvSpPr>
      <xdr:spPr>
        <a:xfrm>
          <a:off x="26003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290" name="1 CuadroTexto"/>
        <xdr:cNvSpPr txBox="1"/>
      </xdr:nvSpPr>
      <xdr:spPr>
        <a:xfrm>
          <a:off x="26003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291" name="1 CuadroTexto"/>
        <xdr:cNvSpPr txBox="1"/>
      </xdr:nvSpPr>
      <xdr:spPr>
        <a:xfrm>
          <a:off x="26003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292" name="1 CuadroTexto"/>
        <xdr:cNvSpPr txBox="1"/>
      </xdr:nvSpPr>
      <xdr:spPr>
        <a:xfrm>
          <a:off x="26003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293" name="5 CuadroTexto"/>
        <xdr:cNvSpPr txBox="1"/>
      </xdr:nvSpPr>
      <xdr:spPr>
        <a:xfrm>
          <a:off x="346710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294" name="1 CuadroTexto"/>
        <xdr:cNvSpPr txBox="1"/>
      </xdr:nvSpPr>
      <xdr:spPr>
        <a:xfrm>
          <a:off x="346710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295" name="1 CuadroTexto"/>
        <xdr:cNvSpPr txBox="1"/>
      </xdr:nvSpPr>
      <xdr:spPr>
        <a:xfrm>
          <a:off x="346710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296" name="1 CuadroTexto"/>
        <xdr:cNvSpPr txBox="1"/>
      </xdr:nvSpPr>
      <xdr:spPr>
        <a:xfrm>
          <a:off x="346710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297" name="1 CuadroTexto"/>
        <xdr:cNvSpPr txBox="1"/>
      </xdr:nvSpPr>
      <xdr:spPr>
        <a:xfrm>
          <a:off x="346710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298" name="5 CuadroTexto"/>
        <xdr:cNvSpPr txBox="1"/>
      </xdr:nvSpPr>
      <xdr:spPr>
        <a:xfrm>
          <a:off x="433387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299" name="1 CuadroTexto"/>
        <xdr:cNvSpPr txBox="1"/>
      </xdr:nvSpPr>
      <xdr:spPr>
        <a:xfrm>
          <a:off x="433387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300" name="1 CuadroTexto"/>
        <xdr:cNvSpPr txBox="1"/>
      </xdr:nvSpPr>
      <xdr:spPr>
        <a:xfrm>
          <a:off x="433387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301" name="1 CuadroTexto"/>
        <xdr:cNvSpPr txBox="1"/>
      </xdr:nvSpPr>
      <xdr:spPr>
        <a:xfrm>
          <a:off x="433387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302" name="1 CuadroTexto"/>
        <xdr:cNvSpPr txBox="1"/>
      </xdr:nvSpPr>
      <xdr:spPr>
        <a:xfrm>
          <a:off x="433387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303" name="5 CuadroTexto"/>
        <xdr:cNvSpPr txBox="1"/>
      </xdr:nvSpPr>
      <xdr:spPr>
        <a:xfrm>
          <a:off x="520065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304" name="1 CuadroTexto"/>
        <xdr:cNvSpPr txBox="1"/>
      </xdr:nvSpPr>
      <xdr:spPr>
        <a:xfrm>
          <a:off x="520065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305" name="1 CuadroTexto"/>
        <xdr:cNvSpPr txBox="1"/>
      </xdr:nvSpPr>
      <xdr:spPr>
        <a:xfrm>
          <a:off x="520065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306" name="1 CuadroTexto"/>
        <xdr:cNvSpPr txBox="1"/>
      </xdr:nvSpPr>
      <xdr:spPr>
        <a:xfrm>
          <a:off x="520065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307" name="1 CuadroTexto"/>
        <xdr:cNvSpPr txBox="1"/>
      </xdr:nvSpPr>
      <xdr:spPr>
        <a:xfrm>
          <a:off x="520065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308" name="5 CuadroTexto"/>
        <xdr:cNvSpPr txBox="1"/>
      </xdr:nvSpPr>
      <xdr:spPr>
        <a:xfrm>
          <a:off x="60674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309" name="1 CuadroTexto"/>
        <xdr:cNvSpPr txBox="1"/>
      </xdr:nvSpPr>
      <xdr:spPr>
        <a:xfrm>
          <a:off x="60674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310" name="1 CuadroTexto"/>
        <xdr:cNvSpPr txBox="1"/>
      </xdr:nvSpPr>
      <xdr:spPr>
        <a:xfrm>
          <a:off x="60674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311" name="1 CuadroTexto"/>
        <xdr:cNvSpPr txBox="1"/>
      </xdr:nvSpPr>
      <xdr:spPr>
        <a:xfrm>
          <a:off x="60674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312" name="1 CuadroTexto"/>
        <xdr:cNvSpPr txBox="1"/>
      </xdr:nvSpPr>
      <xdr:spPr>
        <a:xfrm>
          <a:off x="60674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313" name="5 CuadroTexto"/>
        <xdr:cNvSpPr txBox="1"/>
      </xdr:nvSpPr>
      <xdr:spPr>
        <a:xfrm>
          <a:off x="60674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314" name="1 CuadroTexto"/>
        <xdr:cNvSpPr txBox="1"/>
      </xdr:nvSpPr>
      <xdr:spPr>
        <a:xfrm>
          <a:off x="60674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315" name="1 CuadroTexto"/>
        <xdr:cNvSpPr txBox="1"/>
      </xdr:nvSpPr>
      <xdr:spPr>
        <a:xfrm>
          <a:off x="60674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316" name="1 CuadroTexto"/>
        <xdr:cNvSpPr txBox="1"/>
      </xdr:nvSpPr>
      <xdr:spPr>
        <a:xfrm>
          <a:off x="60674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317" name="1 CuadroTexto"/>
        <xdr:cNvSpPr txBox="1"/>
      </xdr:nvSpPr>
      <xdr:spPr>
        <a:xfrm>
          <a:off x="60674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318" name="5 CuadroTexto"/>
        <xdr:cNvSpPr txBox="1"/>
      </xdr:nvSpPr>
      <xdr:spPr>
        <a:xfrm>
          <a:off x="60674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319" name="1 CuadroTexto"/>
        <xdr:cNvSpPr txBox="1"/>
      </xdr:nvSpPr>
      <xdr:spPr>
        <a:xfrm>
          <a:off x="60674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320" name="1 CuadroTexto"/>
        <xdr:cNvSpPr txBox="1"/>
      </xdr:nvSpPr>
      <xdr:spPr>
        <a:xfrm>
          <a:off x="60674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321" name="1 CuadroTexto"/>
        <xdr:cNvSpPr txBox="1"/>
      </xdr:nvSpPr>
      <xdr:spPr>
        <a:xfrm>
          <a:off x="60674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322" name="1 CuadroTexto"/>
        <xdr:cNvSpPr txBox="1"/>
      </xdr:nvSpPr>
      <xdr:spPr>
        <a:xfrm>
          <a:off x="60674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323" name="5 CuadroTexto"/>
        <xdr:cNvSpPr txBox="1"/>
      </xdr:nvSpPr>
      <xdr:spPr>
        <a:xfrm>
          <a:off x="26003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324" name="1 CuadroTexto"/>
        <xdr:cNvSpPr txBox="1"/>
      </xdr:nvSpPr>
      <xdr:spPr>
        <a:xfrm>
          <a:off x="26003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325" name="1 CuadroTexto"/>
        <xdr:cNvSpPr txBox="1"/>
      </xdr:nvSpPr>
      <xdr:spPr>
        <a:xfrm>
          <a:off x="26003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326" name="1 CuadroTexto"/>
        <xdr:cNvSpPr txBox="1"/>
      </xdr:nvSpPr>
      <xdr:spPr>
        <a:xfrm>
          <a:off x="26003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327" name="1 CuadroTexto"/>
        <xdr:cNvSpPr txBox="1"/>
      </xdr:nvSpPr>
      <xdr:spPr>
        <a:xfrm>
          <a:off x="26003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328" name="5 CuadroTexto"/>
        <xdr:cNvSpPr txBox="1"/>
      </xdr:nvSpPr>
      <xdr:spPr>
        <a:xfrm>
          <a:off x="26003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329" name="1 CuadroTexto"/>
        <xdr:cNvSpPr txBox="1"/>
      </xdr:nvSpPr>
      <xdr:spPr>
        <a:xfrm>
          <a:off x="26003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330" name="1 CuadroTexto"/>
        <xdr:cNvSpPr txBox="1"/>
      </xdr:nvSpPr>
      <xdr:spPr>
        <a:xfrm>
          <a:off x="26003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331" name="1 CuadroTexto"/>
        <xdr:cNvSpPr txBox="1"/>
      </xdr:nvSpPr>
      <xdr:spPr>
        <a:xfrm>
          <a:off x="26003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332" name="1 CuadroTexto"/>
        <xdr:cNvSpPr txBox="1"/>
      </xdr:nvSpPr>
      <xdr:spPr>
        <a:xfrm>
          <a:off x="26003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333" name="5 CuadroTexto"/>
        <xdr:cNvSpPr txBox="1"/>
      </xdr:nvSpPr>
      <xdr:spPr>
        <a:xfrm>
          <a:off x="346710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334" name="1 CuadroTexto"/>
        <xdr:cNvSpPr txBox="1"/>
      </xdr:nvSpPr>
      <xdr:spPr>
        <a:xfrm>
          <a:off x="346710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335" name="1 CuadroTexto"/>
        <xdr:cNvSpPr txBox="1"/>
      </xdr:nvSpPr>
      <xdr:spPr>
        <a:xfrm>
          <a:off x="346710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336" name="1 CuadroTexto"/>
        <xdr:cNvSpPr txBox="1"/>
      </xdr:nvSpPr>
      <xdr:spPr>
        <a:xfrm>
          <a:off x="346710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337" name="1 CuadroTexto"/>
        <xdr:cNvSpPr txBox="1"/>
      </xdr:nvSpPr>
      <xdr:spPr>
        <a:xfrm>
          <a:off x="346710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338" name="5 CuadroTexto"/>
        <xdr:cNvSpPr txBox="1"/>
      </xdr:nvSpPr>
      <xdr:spPr>
        <a:xfrm>
          <a:off x="346710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339" name="1 CuadroTexto"/>
        <xdr:cNvSpPr txBox="1"/>
      </xdr:nvSpPr>
      <xdr:spPr>
        <a:xfrm>
          <a:off x="346710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340" name="1 CuadroTexto"/>
        <xdr:cNvSpPr txBox="1"/>
      </xdr:nvSpPr>
      <xdr:spPr>
        <a:xfrm>
          <a:off x="346710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341" name="1 CuadroTexto"/>
        <xdr:cNvSpPr txBox="1"/>
      </xdr:nvSpPr>
      <xdr:spPr>
        <a:xfrm>
          <a:off x="346710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342" name="1 CuadroTexto"/>
        <xdr:cNvSpPr txBox="1"/>
      </xdr:nvSpPr>
      <xdr:spPr>
        <a:xfrm>
          <a:off x="346710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343" name="5 CuadroTexto"/>
        <xdr:cNvSpPr txBox="1"/>
      </xdr:nvSpPr>
      <xdr:spPr>
        <a:xfrm>
          <a:off x="433387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344" name="1 CuadroTexto"/>
        <xdr:cNvSpPr txBox="1"/>
      </xdr:nvSpPr>
      <xdr:spPr>
        <a:xfrm>
          <a:off x="433387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345" name="1 CuadroTexto"/>
        <xdr:cNvSpPr txBox="1"/>
      </xdr:nvSpPr>
      <xdr:spPr>
        <a:xfrm>
          <a:off x="433387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346" name="1 CuadroTexto"/>
        <xdr:cNvSpPr txBox="1"/>
      </xdr:nvSpPr>
      <xdr:spPr>
        <a:xfrm>
          <a:off x="433387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347" name="1 CuadroTexto"/>
        <xdr:cNvSpPr txBox="1"/>
      </xdr:nvSpPr>
      <xdr:spPr>
        <a:xfrm>
          <a:off x="433387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348" name="5 CuadroTexto"/>
        <xdr:cNvSpPr txBox="1"/>
      </xdr:nvSpPr>
      <xdr:spPr>
        <a:xfrm>
          <a:off x="433387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349" name="1 CuadroTexto"/>
        <xdr:cNvSpPr txBox="1"/>
      </xdr:nvSpPr>
      <xdr:spPr>
        <a:xfrm>
          <a:off x="433387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350" name="1 CuadroTexto"/>
        <xdr:cNvSpPr txBox="1"/>
      </xdr:nvSpPr>
      <xdr:spPr>
        <a:xfrm>
          <a:off x="433387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351" name="1 CuadroTexto"/>
        <xdr:cNvSpPr txBox="1"/>
      </xdr:nvSpPr>
      <xdr:spPr>
        <a:xfrm>
          <a:off x="433387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352" name="1 CuadroTexto"/>
        <xdr:cNvSpPr txBox="1"/>
      </xdr:nvSpPr>
      <xdr:spPr>
        <a:xfrm>
          <a:off x="433387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353" name="5 CuadroTexto"/>
        <xdr:cNvSpPr txBox="1"/>
      </xdr:nvSpPr>
      <xdr:spPr>
        <a:xfrm>
          <a:off x="520065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354" name="1 CuadroTexto"/>
        <xdr:cNvSpPr txBox="1"/>
      </xdr:nvSpPr>
      <xdr:spPr>
        <a:xfrm>
          <a:off x="520065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355" name="1 CuadroTexto"/>
        <xdr:cNvSpPr txBox="1"/>
      </xdr:nvSpPr>
      <xdr:spPr>
        <a:xfrm>
          <a:off x="520065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356" name="1 CuadroTexto"/>
        <xdr:cNvSpPr txBox="1"/>
      </xdr:nvSpPr>
      <xdr:spPr>
        <a:xfrm>
          <a:off x="520065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357" name="1 CuadroTexto"/>
        <xdr:cNvSpPr txBox="1"/>
      </xdr:nvSpPr>
      <xdr:spPr>
        <a:xfrm>
          <a:off x="520065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358" name="5 CuadroTexto"/>
        <xdr:cNvSpPr txBox="1"/>
      </xdr:nvSpPr>
      <xdr:spPr>
        <a:xfrm>
          <a:off x="520065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359" name="1 CuadroTexto"/>
        <xdr:cNvSpPr txBox="1"/>
      </xdr:nvSpPr>
      <xdr:spPr>
        <a:xfrm>
          <a:off x="520065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360" name="1 CuadroTexto"/>
        <xdr:cNvSpPr txBox="1"/>
      </xdr:nvSpPr>
      <xdr:spPr>
        <a:xfrm>
          <a:off x="520065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361" name="1 CuadroTexto"/>
        <xdr:cNvSpPr txBox="1"/>
      </xdr:nvSpPr>
      <xdr:spPr>
        <a:xfrm>
          <a:off x="520065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362" name="1 CuadroTexto"/>
        <xdr:cNvSpPr txBox="1"/>
      </xdr:nvSpPr>
      <xdr:spPr>
        <a:xfrm>
          <a:off x="520065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363" name="5 CuadroTexto"/>
        <xdr:cNvSpPr txBox="1"/>
      </xdr:nvSpPr>
      <xdr:spPr>
        <a:xfrm>
          <a:off x="60674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364" name="1 CuadroTexto"/>
        <xdr:cNvSpPr txBox="1"/>
      </xdr:nvSpPr>
      <xdr:spPr>
        <a:xfrm>
          <a:off x="60674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365" name="1 CuadroTexto"/>
        <xdr:cNvSpPr txBox="1"/>
      </xdr:nvSpPr>
      <xdr:spPr>
        <a:xfrm>
          <a:off x="60674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366" name="1 CuadroTexto"/>
        <xdr:cNvSpPr txBox="1"/>
      </xdr:nvSpPr>
      <xdr:spPr>
        <a:xfrm>
          <a:off x="60674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367" name="1 CuadroTexto"/>
        <xdr:cNvSpPr txBox="1"/>
      </xdr:nvSpPr>
      <xdr:spPr>
        <a:xfrm>
          <a:off x="60674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368" name="5 CuadroTexto"/>
        <xdr:cNvSpPr txBox="1"/>
      </xdr:nvSpPr>
      <xdr:spPr>
        <a:xfrm>
          <a:off x="60674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369" name="1 CuadroTexto"/>
        <xdr:cNvSpPr txBox="1"/>
      </xdr:nvSpPr>
      <xdr:spPr>
        <a:xfrm>
          <a:off x="60674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370" name="1 CuadroTexto"/>
        <xdr:cNvSpPr txBox="1"/>
      </xdr:nvSpPr>
      <xdr:spPr>
        <a:xfrm>
          <a:off x="60674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371" name="1 CuadroTexto"/>
        <xdr:cNvSpPr txBox="1"/>
      </xdr:nvSpPr>
      <xdr:spPr>
        <a:xfrm>
          <a:off x="60674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372" name="1 CuadroTexto"/>
        <xdr:cNvSpPr txBox="1"/>
      </xdr:nvSpPr>
      <xdr:spPr>
        <a:xfrm>
          <a:off x="60674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373" name="5 CuadroTexto"/>
        <xdr:cNvSpPr txBox="1"/>
      </xdr:nvSpPr>
      <xdr:spPr>
        <a:xfrm>
          <a:off x="60674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374" name="1 CuadroTexto"/>
        <xdr:cNvSpPr txBox="1"/>
      </xdr:nvSpPr>
      <xdr:spPr>
        <a:xfrm>
          <a:off x="60674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375" name="1 CuadroTexto"/>
        <xdr:cNvSpPr txBox="1"/>
      </xdr:nvSpPr>
      <xdr:spPr>
        <a:xfrm>
          <a:off x="60674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376" name="1 CuadroTexto"/>
        <xdr:cNvSpPr txBox="1"/>
      </xdr:nvSpPr>
      <xdr:spPr>
        <a:xfrm>
          <a:off x="60674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377" name="1 CuadroTexto"/>
        <xdr:cNvSpPr txBox="1"/>
      </xdr:nvSpPr>
      <xdr:spPr>
        <a:xfrm>
          <a:off x="60674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378" name="5 CuadroTexto"/>
        <xdr:cNvSpPr txBox="1"/>
      </xdr:nvSpPr>
      <xdr:spPr>
        <a:xfrm>
          <a:off x="60674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379" name="1 CuadroTexto"/>
        <xdr:cNvSpPr txBox="1"/>
      </xdr:nvSpPr>
      <xdr:spPr>
        <a:xfrm>
          <a:off x="60674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380" name="1 CuadroTexto"/>
        <xdr:cNvSpPr txBox="1"/>
      </xdr:nvSpPr>
      <xdr:spPr>
        <a:xfrm>
          <a:off x="60674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381" name="1 CuadroTexto"/>
        <xdr:cNvSpPr txBox="1"/>
      </xdr:nvSpPr>
      <xdr:spPr>
        <a:xfrm>
          <a:off x="60674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382" name="1 CuadroTexto"/>
        <xdr:cNvSpPr txBox="1"/>
      </xdr:nvSpPr>
      <xdr:spPr>
        <a:xfrm>
          <a:off x="60674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383" name="5 CuadroTexto"/>
        <xdr:cNvSpPr txBox="1"/>
      </xdr:nvSpPr>
      <xdr:spPr>
        <a:xfrm>
          <a:off x="60674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384" name="1 CuadroTexto"/>
        <xdr:cNvSpPr txBox="1"/>
      </xdr:nvSpPr>
      <xdr:spPr>
        <a:xfrm>
          <a:off x="60674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385" name="1 CuadroTexto"/>
        <xdr:cNvSpPr txBox="1"/>
      </xdr:nvSpPr>
      <xdr:spPr>
        <a:xfrm>
          <a:off x="60674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386" name="1 CuadroTexto"/>
        <xdr:cNvSpPr txBox="1"/>
      </xdr:nvSpPr>
      <xdr:spPr>
        <a:xfrm>
          <a:off x="60674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387" name="1 CuadroTexto"/>
        <xdr:cNvSpPr txBox="1"/>
      </xdr:nvSpPr>
      <xdr:spPr>
        <a:xfrm>
          <a:off x="60674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388" name="5 CuadroTexto"/>
        <xdr:cNvSpPr txBox="1"/>
      </xdr:nvSpPr>
      <xdr:spPr>
        <a:xfrm>
          <a:off x="60674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389" name="1 CuadroTexto"/>
        <xdr:cNvSpPr txBox="1"/>
      </xdr:nvSpPr>
      <xdr:spPr>
        <a:xfrm>
          <a:off x="60674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390" name="1 CuadroTexto"/>
        <xdr:cNvSpPr txBox="1"/>
      </xdr:nvSpPr>
      <xdr:spPr>
        <a:xfrm>
          <a:off x="60674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391" name="1 CuadroTexto"/>
        <xdr:cNvSpPr txBox="1"/>
      </xdr:nvSpPr>
      <xdr:spPr>
        <a:xfrm>
          <a:off x="60674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392" name="1 CuadroTexto"/>
        <xdr:cNvSpPr txBox="1"/>
      </xdr:nvSpPr>
      <xdr:spPr>
        <a:xfrm>
          <a:off x="60674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264560"/>
    <xdr:sp macro="" textlink="">
      <xdr:nvSpPr>
        <xdr:cNvPr id="393" name="392 CuadroTexto"/>
        <xdr:cNvSpPr txBox="1"/>
      </xdr:nvSpPr>
      <xdr:spPr>
        <a:xfrm>
          <a:off x="1733550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264560"/>
    <xdr:sp macro="" textlink="">
      <xdr:nvSpPr>
        <xdr:cNvPr id="394" name="393 CuadroTexto"/>
        <xdr:cNvSpPr txBox="1"/>
      </xdr:nvSpPr>
      <xdr:spPr>
        <a:xfrm>
          <a:off x="1733550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264560"/>
    <xdr:sp macro="" textlink="">
      <xdr:nvSpPr>
        <xdr:cNvPr id="395" name="1 CuadroTexto"/>
        <xdr:cNvSpPr txBox="1"/>
      </xdr:nvSpPr>
      <xdr:spPr>
        <a:xfrm>
          <a:off x="1733550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264560"/>
    <xdr:sp macro="" textlink="">
      <xdr:nvSpPr>
        <xdr:cNvPr id="396" name="1 CuadroTexto"/>
        <xdr:cNvSpPr txBox="1"/>
      </xdr:nvSpPr>
      <xdr:spPr>
        <a:xfrm>
          <a:off x="1733550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264560"/>
    <xdr:sp macro="" textlink="">
      <xdr:nvSpPr>
        <xdr:cNvPr id="397" name="1 CuadroTexto"/>
        <xdr:cNvSpPr txBox="1"/>
      </xdr:nvSpPr>
      <xdr:spPr>
        <a:xfrm>
          <a:off x="1733550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264560"/>
    <xdr:sp macro="" textlink="">
      <xdr:nvSpPr>
        <xdr:cNvPr id="398" name="1 CuadroTexto"/>
        <xdr:cNvSpPr txBox="1"/>
      </xdr:nvSpPr>
      <xdr:spPr>
        <a:xfrm>
          <a:off x="1733550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264560"/>
    <xdr:sp macro="" textlink="">
      <xdr:nvSpPr>
        <xdr:cNvPr id="399" name="1 CuadroTexto"/>
        <xdr:cNvSpPr txBox="1"/>
      </xdr:nvSpPr>
      <xdr:spPr>
        <a:xfrm>
          <a:off x="1733550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264560"/>
    <xdr:sp macro="" textlink="">
      <xdr:nvSpPr>
        <xdr:cNvPr id="400" name="1 CuadroTexto"/>
        <xdr:cNvSpPr txBox="1"/>
      </xdr:nvSpPr>
      <xdr:spPr>
        <a:xfrm>
          <a:off x="1733550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264560"/>
    <xdr:sp macro="" textlink="">
      <xdr:nvSpPr>
        <xdr:cNvPr id="401" name="1 CuadroTexto"/>
        <xdr:cNvSpPr txBox="1"/>
      </xdr:nvSpPr>
      <xdr:spPr>
        <a:xfrm>
          <a:off x="1733550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264560"/>
    <xdr:sp macro="" textlink="">
      <xdr:nvSpPr>
        <xdr:cNvPr id="402" name="1 CuadroTexto"/>
        <xdr:cNvSpPr txBox="1"/>
      </xdr:nvSpPr>
      <xdr:spPr>
        <a:xfrm>
          <a:off x="1733550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264560"/>
    <xdr:sp macro="" textlink="">
      <xdr:nvSpPr>
        <xdr:cNvPr id="403" name="402 CuadroTexto"/>
        <xdr:cNvSpPr txBox="1"/>
      </xdr:nvSpPr>
      <xdr:spPr>
        <a:xfrm>
          <a:off x="1733550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264560"/>
    <xdr:sp macro="" textlink="">
      <xdr:nvSpPr>
        <xdr:cNvPr id="404" name="403 CuadroTexto"/>
        <xdr:cNvSpPr txBox="1"/>
      </xdr:nvSpPr>
      <xdr:spPr>
        <a:xfrm>
          <a:off x="1733550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264560"/>
    <xdr:sp macro="" textlink="">
      <xdr:nvSpPr>
        <xdr:cNvPr id="405" name="1 CuadroTexto"/>
        <xdr:cNvSpPr txBox="1"/>
      </xdr:nvSpPr>
      <xdr:spPr>
        <a:xfrm>
          <a:off x="1733550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264560"/>
    <xdr:sp macro="" textlink="">
      <xdr:nvSpPr>
        <xdr:cNvPr id="406" name="1 CuadroTexto"/>
        <xdr:cNvSpPr txBox="1"/>
      </xdr:nvSpPr>
      <xdr:spPr>
        <a:xfrm>
          <a:off x="1733550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264560"/>
    <xdr:sp macro="" textlink="">
      <xdr:nvSpPr>
        <xdr:cNvPr id="407" name="1 CuadroTexto"/>
        <xdr:cNvSpPr txBox="1"/>
      </xdr:nvSpPr>
      <xdr:spPr>
        <a:xfrm>
          <a:off x="1733550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264560"/>
    <xdr:sp macro="" textlink="">
      <xdr:nvSpPr>
        <xdr:cNvPr id="408" name="1 CuadroTexto"/>
        <xdr:cNvSpPr txBox="1"/>
      </xdr:nvSpPr>
      <xdr:spPr>
        <a:xfrm>
          <a:off x="1733550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264560"/>
    <xdr:sp macro="" textlink="">
      <xdr:nvSpPr>
        <xdr:cNvPr id="409" name="1 CuadroTexto"/>
        <xdr:cNvSpPr txBox="1"/>
      </xdr:nvSpPr>
      <xdr:spPr>
        <a:xfrm>
          <a:off x="1733550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264560"/>
    <xdr:sp macro="" textlink="">
      <xdr:nvSpPr>
        <xdr:cNvPr id="410" name="1 CuadroTexto"/>
        <xdr:cNvSpPr txBox="1"/>
      </xdr:nvSpPr>
      <xdr:spPr>
        <a:xfrm>
          <a:off x="1733550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264560"/>
    <xdr:sp macro="" textlink="">
      <xdr:nvSpPr>
        <xdr:cNvPr id="411" name="1 CuadroTexto"/>
        <xdr:cNvSpPr txBox="1"/>
      </xdr:nvSpPr>
      <xdr:spPr>
        <a:xfrm>
          <a:off x="1733550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264560"/>
    <xdr:sp macro="" textlink="">
      <xdr:nvSpPr>
        <xdr:cNvPr id="412" name="1 CuadroTexto"/>
        <xdr:cNvSpPr txBox="1"/>
      </xdr:nvSpPr>
      <xdr:spPr>
        <a:xfrm>
          <a:off x="1733550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264560"/>
    <xdr:sp macro="" textlink="">
      <xdr:nvSpPr>
        <xdr:cNvPr id="413" name="412 CuadroTexto"/>
        <xdr:cNvSpPr txBox="1"/>
      </xdr:nvSpPr>
      <xdr:spPr>
        <a:xfrm>
          <a:off x="1733550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264560"/>
    <xdr:sp macro="" textlink="">
      <xdr:nvSpPr>
        <xdr:cNvPr id="414" name="413 CuadroTexto"/>
        <xdr:cNvSpPr txBox="1"/>
      </xdr:nvSpPr>
      <xdr:spPr>
        <a:xfrm>
          <a:off x="1733550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264560"/>
    <xdr:sp macro="" textlink="">
      <xdr:nvSpPr>
        <xdr:cNvPr id="415" name="1 CuadroTexto"/>
        <xdr:cNvSpPr txBox="1"/>
      </xdr:nvSpPr>
      <xdr:spPr>
        <a:xfrm>
          <a:off x="1733550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264560"/>
    <xdr:sp macro="" textlink="">
      <xdr:nvSpPr>
        <xdr:cNvPr id="416" name="1 CuadroTexto"/>
        <xdr:cNvSpPr txBox="1"/>
      </xdr:nvSpPr>
      <xdr:spPr>
        <a:xfrm>
          <a:off x="1733550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264560"/>
    <xdr:sp macro="" textlink="">
      <xdr:nvSpPr>
        <xdr:cNvPr id="417" name="1 CuadroTexto"/>
        <xdr:cNvSpPr txBox="1"/>
      </xdr:nvSpPr>
      <xdr:spPr>
        <a:xfrm>
          <a:off x="1733550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264560"/>
    <xdr:sp macro="" textlink="">
      <xdr:nvSpPr>
        <xdr:cNvPr id="418" name="1 CuadroTexto"/>
        <xdr:cNvSpPr txBox="1"/>
      </xdr:nvSpPr>
      <xdr:spPr>
        <a:xfrm>
          <a:off x="1733550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264560"/>
    <xdr:sp macro="" textlink="">
      <xdr:nvSpPr>
        <xdr:cNvPr id="419" name="1 CuadroTexto"/>
        <xdr:cNvSpPr txBox="1"/>
      </xdr:nvSpPr>
      <xdr:spPr>
        <a:xfrm>
          <a:off x="1733550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264560"/>
    <xdr:sp macro="" textlink="">
      <xdr:nvSpPr>
        <xdr:cNvPr id="420" name="1 CuadroTexto"/>
        <xdr:cNvSpPr txBox="1"/>
      </xdr:nvSpPr>
      <xdr:spPr>
        <a:xfrm>
          <a:off x="1733550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264560"/>
    <xdr:sp macro="" textlink="">
      <xdr:nvSpPr>
        <xdr:cNvPr id="421" name="1 CuadroTexto"/>
        <xdr:cNvSpPr txBox="1"/>
      </xdr:nvSpPr>
      <xdr:spPr>
        <a:xfrm>
          <a:off x="1733550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84731" cy="264560"/>
    <xdr:sp macro="" textlink="">
      <xdr:nvSpPr>
        <xdr:cNvPr id="422" name="1 CuadroTexto"/>
        <xdr:cNvSpPr txBox="1"/>
      </xdr:nvSpPr>
      <xdr:spPr>
        <a:xfrm>
          <a:off x="1733550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184731" cy="264560"/>
    <xdr:sp macro="" textlink="">
      <xdr:nvSpPr>
        <xdr:cNvPr id="423" name="5 CuadroTexto"/>
        <xdr:cNvSpPr txBox="1"/>
      </xdr:nvSpPr>
      <xdr:spPr>
        <a:xfrm>
          <a:off x="173355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184731" cy="264560"/>
    <xdr:sp macro="" textlink="">
      <xdr:nvSpPr>
        <xdr:cNvPr id="424" name="1 CuadroTexto"/>
        <xdr:cNvSpPr txBox="1"/>
      </xdr:nvSpPr>
      <xdr:spPr>
        <a:xfrm>
          <a:off x="173355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184731" cy="264560"/>
    <xdr:sp macro="" textlink="">
      <xdr:nvSpPr>
        <xdr:cNvPr id="425" name="1 CuadroTexto"/>
        <xdr:cNvSpPr txBox="1"/>
      </xdr:nvSpPr>
      <xdr:spPr>
        <a:xfrm>
          <a:off x="173355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184731" cy="264560"/>
    <xdr:sp macro="" textlink="">
      <xdr:nvSpPr>
        <xdr:cNvPr id="426" name="1 CuadroTexto"/>
        <xdr:cNvSpPr txBox="1"/>
      </xdr:nvSpPr>
      <xdr:spPr>
        <a:xfrm>
          <a:off x="173355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184731" cy="264560"/>
    <xdr:sp macro="" textlink="">
      <xdr:nvSpPr>
        <xdr:cNvPr id="427" name="1 CuadroTexto"/>
        <xdr:cNvSpPr txBox="1"/>
      </xdr:nvSpPr>
      <xdr:spPr>
        <a:xfrm>
          <a:off x="173355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428" name="4 CuadroTexto"/>
        <xdr:cNvSpPr txBox="1"/>
      </xdr:nvSpPr>
      <xdr:spPr>
        <a:xfrm>
          <a:off x="60674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429" name="5 CuadroTexto"/>
        <xdr:cNvSpPr txBox="1"/>
      </xdr:nvSpPr>
      <xdr:spPr>
        <a:xfrm>
          <a:off x="26003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430" name="1 CuadroTexto"/>
        <xdr:cNvSpPr txBox="1"/>
      </xdr:nvSpPr>
      <xdr:spPr>
        <a:xfrm>
          <a:off x="26003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431" name="1 CuadroTexto"/>
        <xdr:cNvSpPr txBox="1"/>
      </xdr:nvSpPr>
      <xdr:spPr>
        <a:xfrm>
          <a:off x="26003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432" name="1 CuadroTexto"/>
        <xdr:cNvSpPr txBox="1"/>
      </xdr:nvSpPr>
      <xdr:spPr>
        <a:xfrm>
          <a:off x="26003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433" name="1 CuadroTexto"/>
        <xdr:cNvSpPr txBox="1"/>
      </xdr:nvSpPr>
      <xdr:spPr>
        <a:xfrm>
          <a:off x="26003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434" name="5 CuadroTexto"/>
        <xdr:cNvSpPr txBox="1"/>
      </xdr:nvSpPr>
      <xdr:spPr>
        <a:xfrm>
          <a:off x="346710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435" name="1 CuadroTexto"/>
        <xdr:cNvSpPr txBox="1"/>
      </xdr:nvSpPr>
      <xdr:spPr>
        <a:xfrm>
          <a:off x="346710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436" name="1 CuadroTexto"/>
        <xdr:cNvSpPr txBox="1"/>
      </xdr:nvSpPr>
      <xdr:spPr>
        <a:xfrm>
          <a:off x="346710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437" name="1 CuadroTexto"/>
        <xdr:cNvSpPr txBox="1"/>
      </xdr:nvSpPr>
      <xdr:spPr>
        <a:xfrm>
          <a:off x="346710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438" name="1 CuadroTexto"/>
        <xdr:cNvSpPr txBox="1"/>
      </xdr:nvSpPr>
      <xdr:spPr>
        <a:xfrm>
          <a:off x="346710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439" name="5 CuadroTexto"/>
        <xdr:cNvSpPr txBox="1"/>
      </xdr:nvSpPr>
      <xdr:spPr>
        <a:xfrm>
          <a:off x="433387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440" name="1 CuadroTexto"/>
        <xdr:cNvSpPr txBox="1"/>
      </xdr:nvSpPr>
      <xdr:spPr>
        <a:xfrm>
          <a:off x="433387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441" name="1 CuadroTexto"/>
        <xdr:cNvSpPr txBox="1"/>
      </xdr:nvSpPr>
      <xdr:spPr>
        <a:xfrm>
          <a:off x="433387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442" name="1 CuadroTexto"/>
        <xdr:cNvSpPr txBox="1"/>
      </xdr:nvSpPr>
      <xdr:spPr>
        <a:xfrm>
          <a:off x="433387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443" name="1 CuadroTexto"/>
        <xdr:cNvSpPr txBox="1"/>
      </xdr:nvSpPr>
      <xdr:spPr>
        <a:xfrm>
          <a:off x="433387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444" name="5 CuadroTexto"/>
        <xdr:cNvSpPr txBox="1"/>
      </xdr:nvSpPr>
      <xdr:spPr>
        <a:xfrm>
          <a:off x="520065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445" name="1 CuadroTexto"/>
        <xdr:cNvSpPr txBox="1"/>
      </xdr:nvSpPr>
      <xdr:spPr>
        <a:xfrm>
          <a:off x="520065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446" name="1 CuadroTexto"/>
        <xdr:cNvSpPr txBox="1"/>
      </xdr:nvSpPr>
      <xdr:spPr>
        <a:xfrm>
          <a:off x="520065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447" name="1 CuadroTexto"/>
        <xdr:cNvSpPr txBox="1"/>
      </xdr:nvSpPr>
      <xdr:spPr>
        <a:xfrm>
          <a:off x="520065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448" name="1 CuadroTexto"/>
        <xdr:cNvSpPr txBox="1"/>
      </xdr:nvSpPr>
      <xdr:spPr>
        <a:xfrm>
          <a:off x="520065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449" name="5 CuadroTexto"/>
        <xdr:cNvSpPr txBox="1"/>
      </xdr:nvSpPr>
      <xdr:spPr>
        <a:xfrm>
          <a:off x="60674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450" name="1 CuadroTexto"/>
        <xdr:cNvSpPr txBox="1"/>
      </xdr:nvSpPr>
      <xdr:spPr>
        <a:xfrm>
          <a:off x="60674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451" name="1 CuadroTexto"/>
        <xdr:cNvSpPr txBox="1"/>
      </xdr:nvSpPr>
      <xdr:spPr>
        <a:xfrm>
          <a:off x="60674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452" name="1 CuadroTexto"/>
        <xdr:cNvSpPr txBox="1"/>
      </xdr:nvSpPr>
      <xdr:spPr>
        <a:xfrm>
          <a:off x="60674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453" name="1 CuadroTexto"/>
        <xdr:cNvSpPr txBox="1"/>
      </xdr:nvSpPr>
      <xdr:spPr>
        <a:xfrm>
          <a:off x="60674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454" name="5 CuadroTexto"/>
        <xdr:cNvSpPr txBox="1"/>
      </xdr:nvSpPr>
      <xdr:spPr>
        <a:xfrm>
          <a:off x="26003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455" name="1 CuadroTexto"/>
        <xdr:cNvSpPr txBox="1"/>
      </xdr:nvSpPr>
      <xdr:spPr>
        <a:xfrm>
          <a:off x="26003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456" name="1 CuadroTexto"/>
        <xdr:cNvSpPr txBox="1"/>
      </xdr:nvSpPr>
      <xdr:spPr>
        <a:xfrm>
          <a:off x="26003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457" name="1 CuadroTexto"/>
        <xdr:cNvSpPr txBox="1"/>
      </xdr:nvSpPr>
      <xdr:spPr>
        <a:xfrm>
          <a:off x="26003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458" name="1 CuadroTexto"/>
        <xdr:cNvSpPr txBox="1"/>
      </xdr:nvSpPr>
      <xdr:spPr>
        <a:xfrm>
          <a:off x="26003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459" name="5 CuadroTexto"/>
        <xdr:cNvSpPr txBox="1"/>
      </xdr:nvSpPr>
      <xdr:spPr>
        <a:xfrm>
          <a:off x="346710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460" name="1 CuadroTexto"/>
        <xdr:cNvSpPr txBox="1"/>
      </xdr:nvSpPr>
      <xdr:spPr>
        <a:xfrm>
          <a:off x="346710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461" name="1 CuadroTexto"/>
        <xdr:cNvSpPr txBox="1"/>
      </xdr:nvSpPr>
      <xdr:spPr>
        <a:xfrm>
          <a:off x="346710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462" name="1 CuadroTexto"/>
        <xdr:cNvSpPr txBox="1"/>
      </xdr:nvSpPr>
      <xdr:spPr>
        <a:xfrm>
          <a:off x="346710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463" name="1 CuadroTexto"/>
        <xdr:cNvSpPr txBox="1"/>
      </xdr:nvSpPr>
      <xdr:spPr>
        <a:xfrm>
          <a:off x="346710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464" name="5 CuadroTexto"/>
        <xdr:cNvSpPr txBox="1"/>
      </xdr:nvSpPr>
      <xdr:spPr>
        <a:xfrm>
          <a:off x="433387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465" name="1 CuadroTexto"/>
        <xdr:cNvSpPr txBox="1"/>
      </xdr:nvSpPr>
      <xdr:spPr>
        <a:xfrm>
          <a:off x="433387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466" name="1 CuadroTexto"/>
        <xdr:cNvSpPr txBox="1"/>
      </xdr:nvSpPr>
      <xdr:spPr>
        <a:xfrm>
          <a:off x="433387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467" name="1 CuadroTexto"/>
        <xdr:cNvSpPr txBox="1"/>
      </xdr:nvSpPr>
      <xdr:spPr>
        <a:xfrm>
          <a:off x="433387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468" name="1 CuadroTexto"/>
        <xdr:cNvSpPr txBox="1"/>
      </xdr:nvSpPr>
      <xdr:spPr>
        <a:xfrm>
          <a:off x="433387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469" name="5 CuadroTexto"/>
        <xdr:cNvSpPr txBox="1"/>
      </xdr:nvSpPr>
      <xdr:spPr>
        <a:xfrm>
          <a:off x="520065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470" name="1 CuadroTexto"/>
        <xdr:cNvSpPr txBox="1"/>
      </xdr:nvSpPr>
      <xdr:spPr>
        <a:xfrm>
          <a:off x="520065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471" name="1 CuadroTexto"/>
        <xdr:cNvSpPr txBox="1"/>
      </xdr:nvSpPr>
      <xdr:spPr>
        <a:xfrm>
          <a:off x="520065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472" name="1 CuadroTexto"/>
        <xdr:cNvSpPr txBox="1"/>
      </xdr:nvSpPr>
      <xdr:spPr>
        <a:xfrm>
          <a:off x="520065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473" name="1 CuadroTexto"/>
        <xdr:cNvSpPr txBox="1"/>
      </xdr:nvSpPr>
      <xdr:spPr>
        <a:xfrm>
          <a:off x="520065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474" name="5 CuadroTexto"/>
        <xdr:cNvSpPr txBox="1"/>
      </xdr:nvSpPr>
      <xdr:spPr>
        <a:xfrm>
          <a:off x="60674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475" name="1 CuadroTexto"/>
        <xdr:cNvSpPr txBox="1"/>
      </xdr:nvSpPr>
      <xdr:spPr>
        <a:xfrm>
          <a:off x="60674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476" name="1 CuadroTexto"/>
        <xdr:cNvSpPr txBox="1"/>
      </xdr:nvSpPr>
      <xdr:spPr>
        <a:xfrm>
          <a:off x="60674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477" name="1 CuadroTexto"/>
        <xdr:cNvSpPr txBox="1"/>
      </xdr:nvSpPr>
      <xdr:spPr>
        <a:xfrm>
          <a:off x="60674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478" name="1 CuadroTexto"/>
        <xdr:cNvSpPr txBox="1"/>
      </xdr:nvSpPr>
      <xdr:spPr>
        <a:xfrm>
          <a:off x="60674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479" name="5 CuadroTexto"/>
        <xdr:cNvSpPr txBox="1"/>
      </xdr:nvSpPr>
      <xdr:spPr>
        <a:xfrm>
          <a:off x="26003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480" name="1 CuadroTexto"/>
        <xdr:cNvSpPr txBox="1"/>
      </xdr:nvSpPr>
      <xdr:spPr>
        <a:xfrm>
          <a:off x="26003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481" name="1 CuadroTexto"/>
        <xdr:cNvSpPr txBox="1"/>
      </xdr:nvSpPr>
      <xdr:spPr>
        <a:xfrm>
          <a:off x="26003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482" name="1 CuadroTexto"/>
        <xdr:cNvSpPr txBox="1"/>
      </xdr:nvSpPr>
      <xdr:spPr>
        <a:xfrm>
          <a:off x="26003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483" name="1 CuadroTexto"/>
        <xdr:cNvSpPr txBox="1"/>
      </xdr:nvSpPr>
      <xdr:spPr>
        <a:xfrm>
          <a:off x="26003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484" name="5 CuadroTexto"/>
        <xdr:cNvSpPr txBox="1"/>
      </xdr:nvSpPr>
      <xdr:spPr>
        <a:xfrm>
          <a:off x="346710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485" name="1 CuadroTexto"/>
        <xdr:cNvSpPr txBox="1"/>
      </xdr:nvSpPr>
      <xdr:spPr>
        <a:xfrm>
          <a:off x="346710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486" name="1 CuadroTexto"/>
        <xdr:cNvSpPr txBox="1"/>
      </xdr:nvSpPr>
      <xdr:spPr>
        <a:xfrm>
          <a:off x="346710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487" name="1 CuadroTexto"/>
        <xdr:cNvSpPr txBox="1"/>
      </xdr:nvSpPr>
      <xdr:spPr>
        <a:xfrm>
          <a:off x="346710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488" name="1 CuadroTexto"/>
        <xdr:cNvSpPr txBox="1"/>
      </xdr:nvSpPr>
      <xdr:spPr>
        <a:xfrm>
          <a:off x="346710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489" name="5 CuadroTexto"/>
        <xdr:cNvSpPr txBox="1"/>
      </xdr:nvSpPr>
      <xdr:spPr>
        <a:xfrm>
          <a:off x="433387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490" name="1 CuadroTexto"/>
        <xdr:cNvSpPr txBox="1"/>
      </xdr:nvSpPr>
      <xdr:spPr>
        <a:xfrm>
          <a:off x="433387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491" name="1 CuadroTexto"/>
        <xdr:cNvSpPr txBox="1"/>
      </xdr:nvSpPr>
      <xdr:spPr>
        <a:xfrm>
          <a:off x="433387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492" name="1 CuadroTexto"/>
        <xdr:cNvSpPr txBox="1"/>
      </xdr:nvSpPr>
      <xdr:spPr>
        <a:xfrm>
          <a:off x="433387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493" name="1 CuadroTexto"/>
        <xdr:cNvSpPr txBox="1"/>
      </xdr:nvSpPr>
      <xdr:spPr>
        <a:xfrm>
          <a:off x="433387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494" name="5 CuadroTexto"/>
        <xdr:cNvSpPr txBox="1"/>
      </xdr:nvSpPr>
      <xdr:spPr>
        <a:xfrm>
          <a:off x="520065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495" name="1 CuadroTexto"/>
        <xdr:cNvSpPr txBox="1"/>
      </xdr:nvSpPr>
      <xdr:spPr>
        <a:xfrm>
          <a:off x="520065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496" name="1 CuadroTexto"/>
        <xdr:cNvSpPr txBox="1"/>
      </xdr:nvSpPr>
      <xdr:spPr>
        <a:xfrm>
          <a:off x="520065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497" name="1 CuadroTexto"/>
        <xdr:cNvSpPr txBox="1"/>
      </xdr:nvSpPr>
      <xdr:spPr>
        <a:xfrm>
          <a:off x="520065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498" name="1 CuadroTexto"/>
        <xdr:cNvSpPr txBox="1"/>
      </xdr:nvSpPr>
      <xdr:spPr>
        <a:xfrm>
          <a:off x="520065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499" name="5 CuadroTexto"/>
        <xdr:cNvSpPr txBox="1"/>
      </xdr:nvSpPr>
      <xdr:spPr>
        <a:xfrm>
          <a:off x="60674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500" name="1 CuadroTexto"/>
        <xdr:cNvSpPr txBox="1"/>
      </xdr:nvSpPr>
      <xdr:spPr>
        <a:xfrm>
          <a:off x="60674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501" name="1 CuadroTexto"/>
        <xdr:cNvSpPr txBox="1"/>
      </xdr:nvSpPr>
      <xdr:spPr>
        <a:xfrm>
          <a:off x="60674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502" name="1 CuadroTexto"/>
        <xdr:cNvSpPr txBox="1"/>
      </xdr:nvSpPr>
      <xdr:spPr>
        <a:xfrm>
          <a:off x="60674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503" name="1 CuadroTexto"/>
        <xdr:cNvSpPr txBox="1"/>
      </xdr:nvSpPr>
      <xdr:spPr>
        <a:xfrm>
          <a:off x="60674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504" name="5 CuadroTexto"/>
        <xdr:cNvSpPr txBox="1"/>
      </xdr:nvSpPr>
      <xdr:spPr>
        <a:xfrm>
          <a:off x="26003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505" name="1 CuadroTexto"/>
        <xdr:cNvSpPr txBox="1"/>
      </xdr:nvSpPr>
      <xdr:spPr>
        <a:xfrm>
          <a:off x="26003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506" name="1 CuadroTexto"/>
        <xdr:cNvSpPr txBox="1"/>
      </xdr:nvSpPr>
      <xdr:spPr>
        <a:xfrm>
          <a:off x="26003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507" name="1 CuadroTexto"/>
        <xdr:cNvSpPr txBox="1"/>
      </xdr:nvSpPr>
      <xdr:spPr>
        <a:xfrm>
          <a:off x="26003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508" name="1 CuadroTexto"/>
        <xdr:cNvSpPr txBox="1"/>
      </xdr:nvSpPr>
      <xdr:spPr>
        <a:xfrm>
          <a:off x="26003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509" name="5 CuadroTexto"/>
        <xdr:cNvSpPr txBox="1"/>
      </xdr:nvSpPr>
      <xdr:spPr>
        <a:xfrm>
          <a:off x="346710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510" name="1 CuadroTexto"/>
        <xdr:cNvSpPr txBox="1"/>
      </xdr:nvSpPr>
      <xdr:spPr>
        <a:xfrm>
          <a:off x="346710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511" name="1 CuadroTexto"/>
        <xdr:cNvSpPr txBox="1"/>
      </xdr:nvSpPr>
      <xdr:spPr>
        <a:xfrm>
          <a:off x="346710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512" name="1 CuadroTexto"/>
        <xdr:cNvSpPr txBox="1"/>
      </xdr:nvSpPr>
      <xdr:spPr>
        <a:xfrm>
          <a:off x="346710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513" name="1 CuadroTexto"/>
        <xdr:cNvSpPr txBox="1"/>
      </xdr:nvSpPr>
      <xdr:spPr>
        <a:xfrm>
          <a:off x="346710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514" name="5 CuadroTexto"/>
        <xdr:cNvSpPr txBox="1"/>
      </xdr:nvSpPr>
      <xdr:spPr>
        <a:xfrm>
          <a:off x="433387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515" name="1 CuadroTexto"/>
        <xdr:cNvSpPr txBox="1"/>
      </xdr:nvSpPr>
      <xdr:spPr>
        <a:xfrm>
          <a:off x="433387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516" name="1 CuadroTexto"/>
        <xdr:cNvSpPr txBox="1"/>
      </xdr:nvSpPr>
      <xdr:spPr>
        <a:xfrm>
          <a:off x="433387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517" name="1 CuadroTexto"/>
        <xdr:cNvSpPr txBox="1"/>
      </xdr:nvSpPr>
      <xdr:spPr>
        <a:xfrm>
          <a:off x="433387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518" name="1 CuadroTexto"/>
        <xdr:cNvSpPr txBox="1"/>
      </xdr:nvSpPr>
      <xdr:spPr>
        <a:xfrm>
          <a:off x="433387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519" name="5 CuadroTexto"/>
        <xdr:cNvSpPr txBox="1"/>
      </xdr:nvSpPr>
      <xdr:spPr>
        <a:xfrm>
          <a:off x="520065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520" name="1 CuadroTexto"/>
        <xdr:cNvSpPr txBox="1"/>
      </xdr:nvSpPr>
      <xdr:spPr>
        <a:xfrm>
          <a:off x="520065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521" name="1 CuadroTexto"/>
        <xdr:cNvSpPr txBox="1"/>
      </xdr:nvSpPr>
      <xdr:spPr>
        <a:xfrm>
          <a:off x="520065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522" name="1 CuadroTexto"/>
        <xdr:cNvSpPr txBox="1"/>
      </xdr:nvSpPr>
      <xdr:spPr>
        <a:xfrm>
          <a:off x="520065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523" name="1 CuadroTexto"/>
        <xdr:cNvSpPr txBox="1"/>
      </xdr:nvSpPr>
      <xdr:spPr>
        <a:xfrm>
          <a:off x="520065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524" name="5 CuadroTexto"/>
        <xdr:cNvSpPr txBox="1"/>
      </xdr:nvSpPr>
      <xdr:spPr>
        <a:xfrm>
          <a:off x="60674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525" name="1 CuadroTexto"/>
        <xdr:cNvSpPr txBox="1"/>
      </xdr:nvSpPr>
      <xdr:spPr>
        <a:xfrm>
          <a:off x="60674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526" name="1 CuadroTexto"/>
        <xdr:cNvSpPr txBox="1"/>
      </xdr:nvSpPr>
      <xdr:spPr>
        <a:xfrm>
          <a:off x="60674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527" name="1 CuadroTexto"/>
        <xdr:cNvSpPr txBox="1"/>
      </xdr:nvSpPr>
      <xdr:spPr>
        <a:xfrm>
          <a:off x="60674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528" name="1 CuadroTexto"/>
        <xdr:cNvSpPr txBox="1"/>
      </xdr:nvSpPr>
      <xdr:spPr>
        <a:xfrm>
          <a:off x="60674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529" name="5 CuadroTexto"/>
        <xdr:cNvSpPr txBox="1"/>
      </xdr:nvSpPr>
      <xdr:spPr>
        <a:xfrm>
          <a:off x="60674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530" name="1 CuadroTexto"/>
        <xdr:cNvSpPr txBox="1"/>
      </xdr:nvSpPr>
      <xdr:spPr>
        <a:xfrm>
          <a:off x="60674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531" name="1 CuadroTexto"/>
        <xdr:cNvSpPr txBox="1"/>
      </xdr:nvSpPr>
      <xdr:spPr>
        <a:xfrm>
          <a:off x="60674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532" name="1 CuadroTexto"/>
        <xdr:cNvSpPr txBox="1"/>
      </xdr:nvSpPr>
      <xdr:spPr>
        <a:xfrm>
          <a:off x="60674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533" name="1 CuadroTexto"/>
        <xdr:cNvSpPr txBox="1"/>
      </xdr:nvSpPr>
      <xdr:spPr>
        <a:xfrm>
          <a:off x="60674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534" name="5 CuadroTexto"/>
        <xdr:cNvSpPr txBox="1"/>
      </xdr:nvSpPr>
      <xdr:spPr>
        <a:xfrm>
          <a:off x="60674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535" name="1 CuadroTexto"/>
        <xdr:cNvSpPr txBox="1"/>
      </xdr:nvSpPr>
      <xdr:spPr>
        <a:xfrm>
          <a:off x="60674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536" name="1 CuadroTexto"/>
        <xdr:cNvSpPr txBox="1"/>
      </xdr:nvSpPr>
      <xdr:spPr>
        <a:xfrm>
          <a:off x="60674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537" name="1 CuadroTexto"/>
        <xdr:cNvSpPr txBox="1"/>
      </xdr:nvSpPr>
      <xdr:spPr>
        <a:xfrm>
          <a:off x="60674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538" name="1 CuadroTexto"/>
        <xdr:cNvSpPr txBox="1"/>
      </xdr:nvSpPr>
      <xdr:spPr>
        <a:xfrm>
          <a:off x="60674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539" name="5 CuadroTexto"/>
        <xdr:cNvSpPr txBox="1"/>
      </xdr:nvSpPr>
      <xdr:spPr>
        <a:xfrm>
          <a:off x="26003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540" name="1 CuadroTexto"/>
        <xdr:cNvSpPr txBox="1"/>
      </xdr:nvSpPr>
      <xdr:spPr>
        <a:xfrm>
          <a:off x="26003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541" name="1 CuadroTexto"/>
        <xdr:cNvSpPr txBox="1"/>
      </xdr:nvSpPr>
      <xdr:spPr>
        <a:xfrm>
          <a:off x="26003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542" name="1 CuadroTexto"/>
        <xdr:cNvSpPr txBox="1"/>
      </xdr:nvSpPr>
      <xdr:spPr>
        <a:xfrm>
          <a:off x="26003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543" name="1 CuadroTexto"/>
        <xdr:cNvSpPr txBox="1"/>
      </xdr:nvSpPr>
      <xdr:spPr>
        <a:xfrm>
          <a:off x="26003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544" name="5 CuadroTexto"/>
        <xdr:cNvSpPr txBox="1"/>
      </xdr:nvSpPr>
      <xdr:spPr>
        <a:xfrm>
          <a:off x="346710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545" name="1 CuadroTexto"/>
        <xdr:cNvSpPr txBox="1"/>
      </xdr:nvSpPr>
      <xdr:spPr>
        <a:xfrm>
          <a:off x="346710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546" name="1 CuadroTexto"/>
        <xdr:cNvSpPr txBox="1"/>
      </xdr:nvSpPr>
      <xdr:spPr>
        <a:xfrm>
          <a:off x="346710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547" name="1 CuadroTexto"/>
        <xdr:cNvSpPr txBox="1"/>
      </xdr:nvSpPr>
      <xdr:spPr>
        <a:xfrm>
          <a:off x="346710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548" name="1 CuadroTexto"/>
        <xdr:cNvSpPr txBox="1"/>
      </xdr:nvSpPr>
      <xdr:spPr>
        <a:xfrm>
          <a:off x="346710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549" name="5 CuadroTexto"/>
        <xdr:cNvSpPr txBox="1"/>
      </xdr:nvSpPr>
      <xdr:spPr>
        <a:xfrm>
          <a:off x="433387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550" name="1 CuadroTexto"/>
        <xdr:cNvSpPr txBox="1"/>
      </xdr:nvSpPr>
      <xdr:spPr>
        <a:xfrm>
          <a:off x="433387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551" name="1 CuadroTexto"/>
        <xdr:cNvSpPr txBox="1"/>
      </xdr:nvSpPr>
      <xdr:spPr>
        <a:xfrm>
          <a:off x="433387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552" name="1 CuadroTexto"/>
        <xdr:cNvSpPr txBox="1"/>
      </xdr:nvSpPr>
      <xdr:spPr>
        <a:xfrm>
          <a:off x="433387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553" name="1 CuadroTexto"/>
        <xdr:cNvSpPr txBox="1"/>
      </xdr:nvSpPr>
      <xdr:spPr>
        <a:xfrm>
          <a:off x="433387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554" name="5 CuadroTexto"/>
        <xdr:cNvSpPr txBox="1"/>
      </xdr:nvSpPr>
      <xdr:spPr>
        <a:xfrm>
          <a:off x="520065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555" name="1 CuadroTexto"/>
        <xdr:cNvSpPr txBox="1"/>
      </xdr:nvSpPr>
      <xdr:spPr>
        <a:xfrm>
          <a:off x="520065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556" name="1 CuadroTexto"/>
        <xdr:cNvSpPr txBox="1"/>
      </xdr:nvSpPr>
      <xdr:spPr>
        <a:xfrm>
          <a:off x="520065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557" name="1 CuadroTexto"/>
        <xdr:cNvSpPr txBox="1"/>
      </xdr:nvSpPr>
      <xdr:spPr>
        <a:xfrm>
          <a:off x="520065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558" name="1 CuadroTexto"/>
        <xdr:cNvSpPr txBox="1"/>
      </xdr:nvSpPr>
      <xdr:spPr>
        <a:xfrm>
          <a:off x="520065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559" name="5 CuadroTexto"/>
        <xdr:cNvSpPr txBox="1"/>
      </xdr:nvSpPr>
      <xdr:spPr>
        <a:xfrm>
          <a:off x="60674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560" name="1 CuadroTexto"/>
        <xdr:cNvSpPr txBox="1"/>
      </xdr:nvSpPr>
      <xdr:spPr>
        <a:xfrm>
          <a:off x="60674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561" name="1 CuadroTexto"/>
        <xdr:cNvSpPr txBox="1"/>
      </xdr:nvSpPr>
      <xdr:spPr>
        <a:xfrm>
          <a:off x="60674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562" name="1 CuadroTexto"/>
        <xdr:cNvSpPr txBox="1"/>
      </xdr:nvSpPr>
      <xdr:spPr>
        <a:xfrm>
          <a:off x="60674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563" name="1 CuadroTexto"/>
        <xdr:cNvSpPr txBox="1"/>
      </xdr:nvSpPr>
      <xdr:spPr>
        <a:xfrm>
          <a:off x="60674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564" name="5 CuadroTexto"/>
        <xdr:cNvSpPr txBox="1"/>
      </xdr:nvSpPr>
      <xdr:spPr>
        <a:xfrm>
          <a:off x="60674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565" name="1 CuadroTexto"/>
        <xdr:cNvSpPr txBox="1"/>
      </xdr:nvSpPr>
      <xdr:spPr>
        <a:xfrm>
          <a:off x="60674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566" name="1 CuadroTexto"/>
        <xdr:cNvSpPr txBox="1"/>
      </xdr:nvSpPr>
      <xdr:spPr>
        <a:xfrm>
          <a:off x="60674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567" name="1 CuadroTexto"/>
        <xdr:cNvSpPr txBox="1"/>
      </xdr:nvSpPr>
      <xdr:spPr>
        <a:xfrm>
          <a:off x="60674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568" name="1 CuadroTexto"/>
        <xdr:cNvSpPr txBox="1"/>
      </xdr:nvSpPr>
      <xdr:spPr>
        <a:xfrm>
          <a:off x="60674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569" name="5 CuadroTexto"/>
        <xdr:cNvSpPr txBox="1"/>
      </xdr:nvSpPr>
      <xdr:spPr>
        <a:xfrm>
          <a:off x="60674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570" name="1 CuadroTexto"/>
        <xdr:cNvSpPr txBox="1"/>
      </xdr:nvSpPr>
      <xdr:spPr>
        <a:xfrm>
          <a:off x="60674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571" name="1 CuadroTexto"/>
        <xdr:cNvSpPr txBox="1"/>
      </xdr:nvSpPr>
      <xdr:spPr>
        <a:xfrm>
          <a:off x="60674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572" name="1 CuadroTexto"/>
        <xdr:cNvSpPr txBox="1"/>
      </xdr:nvSpPr>
      <xdr:spPr>
        <a:xfrm>
          <a:off x="60674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573" name="1 CuadroTexto"/>
        <xdr:cNvSpPr txBox="1"/>
      </xdr:nvSpPr>
      <xdr:spPr>
        <a:xfrm>
          <a:off x="60674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574" name="5 CuadroTexto"/>
        <xdr:cNvSpPr txBox="1"/>
      </xdr:nvSpPr>
      <xdr:spPr>
        <a:xfrm>
          <a:off x="26003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575" name="1 CuadroTexto"/>
        <xdr:cNvSpPr txBox="1"/>
      </xdr:nvSpPr>
      <xdr:spPr>
        <a:xfrm>
          <a:off x="26003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576" name="1 CuadroTexto"/>
        <xdr:cNvSpPr txBox="1"/>
      </xdr:nvSpPr>
      <xdr:spPr>
        <a:xfrm>
          <a:off x="26003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577" name="1 CuadroTexto"/>
        <xdr:cNvSpPr txBox="1"/>
      </xdr:nvSpPr>
      <xdr:spPr>
        <a:xfrm>
          <a:off x="26003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578" name="1 CuadroTexto"/>
        <xdr:cNvSpPr txBox="1"/>
      </xdr:nvSpPr>
      <xdr:spPr>
        <a:xfrm>
          <a:off x="26003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579" name="5 CuadroTexto"/>
        <xdr:cNvSpPr txBox="1"/>
      </xdr:nvSpPr>
      <xdr:spPr>
        <a:xfrm>
          <a:off x="346710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580" name="1 CuadroTexto"/>
        <xdr:cNvSpPr txBox="1"/>
      </xdr:nvSpPr>
      <xdr:spPr>
        <a:xfrm>
          <a:off x="346710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581" name="1 CuadroTexto"/>
        <xdr:cNvSpPr txBox="1"/>
      </xdr:nvSpPr>
      <xdr:spPr>
        <a:xfrm>
          <a:off x="346710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582" name="1 CuadroTexto"/>
        <xdr:cNvSpPr txBox="1"/>
      </xdr:nvSpPr>
      <xdr:spPr>
        <a:xfrm>
          <a:off x="346710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583" name="1 CuadroTexto"/>
        <xdr:cNvSpPr txBox="1"/>
      </xdr:nvSpPr>
      <xdr:spPr>
        <a:xfrm>
          <a:off x="346710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584" name="5 CuadroTexto"/>
        <xdr:cNvSpPr txBox="1"/>
      </xdr:nvSpPr>
      <xdr:spPr>
        <a:xfrm>
          <a:off x="433387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585" name="1 CuadroTexto"/>
        <xdr:cNvSpPr txBox="1"/>
      </xdr:nvSpPr>
      <xdr:spPr>
        <a:xfrm>
          <a:off x="433387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586" name="1 CuadroTexto"/>
        <xdr:cNvSpPr txBox="1"/>
      </xdr:nvSpPr>
      <xdr:spPr>
        <a:xfrm>
          <a:off x="433387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587" name="1 CuadroTexto"/>
        <xdr:cNvSpPr txBox="1"/>
      </xdr:nvSpPr>
      <xdr:spPr>
        <a:xfrm>
          <a:off x="433387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588" name="1 CuadroTexto"/>
        <xdr:cNvSpPr txBox="1"/>
      </xdr:nvSpPr>
      <xdr:spPr>
        <a:xfrm>
          <a:off x="433387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589" name="5 CuadroTexto"/>
        <xdr:cNvSpPr txBox="1"/>
      </xdr:nvSpPr>
      <xdr:spPr>
        <a:xfrm>
          <a:off x="520065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590" name="1 CuadroTexto"/>
        <xdr:cNvSpPr txBox="1"/>
      </xdr:nvSpPr>
      <xdr:spPr>
        <a:xfrm>
          <a:off x="520065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591" name="1 CuadroTexto"/>
        <xdr:cNvSpPr txBox="1"/>
      </xdr:nvSpPr>
      <xdr:spPr>
        <a:xfrm>
          <a:off x="520065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592" name="1 CuadroTexto"/>
        <xdr:cNvSpPr txBox="1"/>
      </xdr:nvSpPr>
      <xdr:spPr>
        <a:xfrm>
          <a:off x="520065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593" name="1 CuadroTexto"/>
        <xdr:cNvSpPr txBox="1"/>
      </xdr:nvSpPr>
      <xdr:spPr>
        <a:xfrm>
          <a:off x="520065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594" name="5 CuadroTexto"/>
        <xdr:cNvSpPr txBox="1"/>
      </xdr:nvSpPr>
      <xdr:spPr>
        <a:xfrm>
          <a:off x="60674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595" name="1 CuadroTexto"/>
        <xdr:cNvSpPr txBox="1"/>
      </xdr:nvSpPr>
      <xdr:spPr>
        <a:xfrm>
          <a:off x="60674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596" name="1 CuadroTexto"/>
        <xdr:cNvSpPr txBox="1"/>
      </xdr:nvSpPr>
      <xdr:spPr>
        <a:xfrm>
          <a:off x="60674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597" name="1 CuadroTexto"/>
        <xdr:cNvSpPr txBox="1"/>
      </xdr:nvSpPr>
      <xdr:spPr>
        <a:xfrm>
          <a:off x="60674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598" name="1 CuadroTexto"/>
        <xdr:cNvSpPr txBox="1"/>
      </xdr:nvSpPr>
      <xdr:spPr>
        <a:xfrm>
          <a:off x="60674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599" name="5 CuadroTexto"/>
        <xdr:cNvSpPr txBox="1"/>
      </xdr:nvSpPr>
      <xdr:spPr>
        <a:xfrm>
          <a:off x="26003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600" name="1 CuadroTexto"/>
        <xdr:cNvSpPr txBox="1"/>
      </xdr:nvSpPr>
      <xdr:spPr>
        <a:xfrm>
          <a:off x="26003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601" name="1 CuadroTexto"/>
        <xdr:cNvSpPr txBox="1"/>
      </xdr:nvSpPr>
      <xdr:spPr>
        <a:xfrm>
          <a:off x="26003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602" name="1 CuadroTexto"/>
        <xdr:cNvSpPr txBox="1"/>
      </xdr:nvSpPr>
      <xdr:spPr>
        <a:xfrm>
          <a:off x="26003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603" name="1 CuadroTexto"/>
        <xdr:cNvSpPr txBox="1"/>
      </xdr:nvSpPr>
      <xdr:spPr>
        <a:xfrm>
          <a:off x="26003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604" name="5 CuadroTexto"/>
        <xdr:cNvSpPr txBox="1"/>
      </xdr:nvSpPr>
      <xdr:spPr>
        <a:xfrm>
          <a:off x="26003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605" name="1 CuadroTexto"/>
        <xdr:cNvSpPr txBox="1"/>
      </xdr:nvSpPr>
      <xdr:spPr>
        <a:xfrm>
          <a:off x="26003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606" name="1 CuadroTexto"/>
        <xdr:cNvSpPr txBox="1"/>
      </xdr:nvSpPr>
      <xdr:spPr>
        <a:xfrm>
          <a:off x="26003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607" name="1 CuadroTexto"/>
        <xdr:cNvSpPr txBox="1"/>
      </xdr:nvSpPr>
      <xdr:spPr>
        <a:xfrm>
          <a:off x="26003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608" name="1 CuadroTexto"/>
        <xdr:cNvSpPr txBox="1"/>
      </xdr:nvSpPr>
      <xdr:spPr>
        <a:xfrm>
          <a:off x="26003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609" name="5 CuadroTexto"/>
        <xdr:cNvSpPr txBox="1"/>
      </xdr:nvSpPr>
      <xdr:spPr>
        <a:xfrm>
          <a:off x="26003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610" name="1 CuadroTexto"/>
        <xdr:cNvSpPr txBox="1"/>
      </xdr:nvSpPr>
      <xdr:spPr>
        <a:xfrm>
          <a:off x="26003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611" name="1 CuadroTexto"/>
        <xdr:cNvSpPr txBox="1"/>
      </xdr:nvSpPr>
      <xdr:spPr>
        <a:xfrm>
          <a:off x="26003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612" name="1 CuadroTexto"/>
        <xdr:cNvSpPr txBox="1"/>
      </xdr:nvSpPr>
      <xdr:spPr>
        <a:xfrm>
          <a:off x="26003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613" name="1 CuadroTexto"/>
        <xdr:cNvSpPr txBox="1"/>
      </xdr:nvSpPr>
      <xdr:spPr>
        <a:xfrm>
          <a:off x="26003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614" name="5 CuadroTexto"/>
        <xdr:cNvSpPr txBox="1"/>
      </xdr:nvSpPr>
      <xdr:spPr>
        <a:xfrm>
          <a:off x="346710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615" name="1 CuadroTexto"/>
        <xdr:cNvSpPr txBox="1"/>
      </xdr:nvSpPr>
      <xdr:spPr>
        <a:xfrm>
          <a:off x="346710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616" name="1 CuadroTexto"/>
        <xdr:cNvSpPr txBox="1"/>
      </xdr:nvSpPr>
      <xdr:spPr>
        <a:xfrm>
          <a:off x="346710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617" name="1 CuadroTexto"/>
        <xdr:cNvSpPr txBox="1"/>
      </xdr:nvSpPr>
      <xdr:spPr>
        <a:xfrm>
          <a:off x="346710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618" name="1 CuadroTexto"/>
        <xdr:cNvSpPr txBox="1"/>
      </xdr:nvSpPr>
      <xdr:spPr>
        <a:xfrm>
          <a:off x="346710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619" name="5 CuadroTexto"/>
        <xdr:cNvSpPr txBox="1"/>
      </xdr:nvSpPr>
      <xdr:spPr>
        <a:xfrm>
          <a:off x="346710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620" name="1 CuadroTexto"/>
        <xdr:cNvSpPr txBox="1"/>
      </xdr:nvSpPr>
      <xdr:spPr>
        <a:xfrm>
          <a:off x="346710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621" name="1 CuadroTexto"/>
        <xdr:cNvSpPr txBox="1"/>
      </xdr:nvSpPr>
      <xdr:spPr>
        <a:xfrm>
          <a:off x="346710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622" name="1 CuadroTexto"/>
        <xdr:cNvSpPr txBox="1"/>
      </xdr:nvSpPr>
      <xdr:spPr>
        <a:xfrm>
          <a:off x="346710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623" name="1 CuadroTexto"/>
        <xdr:cNvSpPr txBox="1"/>
      </xdr:nvSpPr>
      <xdr:spPr>
        <a:xfrm>
          <a:off x="346710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624" name="5 CuadroTexto"/>
        <xdr:cNvSpPr txBox="1"/>
      </xdr:nvSpPr>
      <xdr:spPr>
        <a:xfrm>
          <a:off x="346710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625" name="1 CuadroTexto"/>
        <xdr:cNvSpPr txBox="1"/>
      </xdr:nvSpPr>
      <xdr:spPr>
        <a:xfrm>
          <a:off x="346710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626" name="1 CuadroTexto"/>
        <xdr:cNvSpPr txBox="1"/>
      </xdr:nvSpPr>
      <xdr:spPr>
        <a:xfrm>
          <a:off x="346710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627" name="1 CuadroTexto"/>
        <xdr:cNvSpPr txBox="1"/>
      </xdr:nvSpPr>
      <xdr:spPr>
        <a:xfrm>
          <a:off x="346710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628" name="1 CuadroTexto"/>
        <xdr:cNvSpPr txBox="1"/>
      </xdr:nvSpPr>
      <xdr:spPr>
        <a:xfrm>
          <a:off x="346710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629" name="5 CuadroTexto"/>
        <xdr:cNvSpPr txBox="1"/>
      </xdr:nvSpPr>
      <xdr:spPr>
        <a:xfrm>
          <a:off x="433387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630" name="1 CuadroTexto"/>
        <xdr:cNvSpPr txBox="1"/>
      </xdr:nvSpPr>
      <xdr:spPr>
        <a:xfrm>
          <a:off x="433387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631" name="1 CuadroTexto"/>
        <xdr:cNvSpPr txBox="1"/>
      </xdr:nvSpPr>
      <xdr:spPr>
        <a:xfrm>
          <a:off x="433387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632" name="1 CuadroTexto"/>
        <xdr:cNvSpPr txBox="1"/>
      </xdr:nvSpPr>
      <xdr:spPr>
        <a:xfrm>
          <a:off x="433387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633" name="1 CuadroTexto"/>
        <xdr:cNvSpPr txBox="1"/>
      </xdr:nvSpPr>
      <xdr:spPr>
        <a:xfrm>
          <a:off x="433387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634" name="5 CuadroTexto"/>
        <xdr:cNvSpPr txBox="1"/>
      </xdr:nvSpPr>
      <xdr:spPr>
        <a:xfrm>
          <a:off x="433387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635" name="1 CuadroTexto"/>
        <xdr:cNvSpPr txBox="1"/>
      </xdr:nvSpPr>
      <xdr:spPr>
        <a:xfrm>
          <a:off x="433387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636" name="1 CuadroTexto"/>
        <xdr:cNvSpPr txBox="1"/>
      </xdr:nvSpPr>
      <xdr:spPr>
        <a:xfrm>
          <a:off x="433387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637" name="1 CuadroTexto"/>
        <xdr:cNvSpPr txBox="1"/>
      </xdr:nvSpPr>
      <xdr:spPr>
        <a:xfrm>
          <a:off x="433387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638" name="1 CuadroTexto"/>
        <xdr:cNvSpPr txBox="1"/>
      </xdr:nvSpPr>
      <xdr:spPr>
        <a:xfrm>
          <a:off x="433387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639" name="5 CuadroTexto"/>
        <xdr:cNvSpPr txBox="1"/>
      </xdr:nvSpPr>
      <xdr:spPr>
        <a:xfrm>
          <a:off x="433387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640" name="1 CuadroTexto"/>
        <xdr:cNvSpPr txBox="1"/>
      </xdr:nvSpPr>
      <xdr:spPr>
        <a:xfrm>
          <a:off x="433387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641" name="1 CuadroTexto"/>
        <xdr:cNvSpPr txBox="1"/>
      </xdr:nvSpPr>
      <xdr:spPr>
        <a:xfrm>
          <a:off x="433387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642" name="1 CuadroTexto"/>
        <xdr:cNvSpPr txBox="1"/>
      </xdr:nvSpPr>
      <xdr:spPr>
        <a:xfrm>
          <a:off x="433387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643" name="1 CuadroTexto"/>
        <xdr:cNvSpPr txBox="1"/>
      </xdr:nvSpPr>
      <xdr:spPr>
        <a:xfrm>
          <a:off x="433387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644" name="5 CuadroTexto"/>
        <xdr:cNvSpPr txBox="1"/>
      </xdr:nvSpPr>
      <xdr:spPr>
        <a:xfrm>
          <a:off x="520065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645" name="1 CuadroTexto"/>
        <xdr:cNvSpPr txBox="1"/>
      </xdr:nvSpPr>
      <xdr:spPr>
        <a:xfrm>
          <a:off x="520065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646" name="1 CuadroTexto"/>
        <xdr:cNvSpPr txBox="1"/>
      </xdr:nvSpPr>
      <xdr:spPr>
        <a:xfrm>
          <a:off x="520065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647" name="1 CuadroTexto"/>
        <xdr:cNvSpPr txBox="1"/>
      </xdr:nvSpPr>
      <xdr:spPr>
        <a:xfrm>
          <a:off x="520065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648" name="1 CuadroTexto"/>
        <xdr:cNvSpPr txBox="1"/>
      </xdr:nvSpPr>
      <xdr:spPr>
        <a:xfrm>
          <a:off x="520065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649" name="5 CuadroTexto"/>
        <xdr:cNvSpPr txBox="1"/>
      </xdr:nvSpPr>
      <xdr:spPr>
        <a:xfrm>
          <a:off x="520065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650" name="1 CuadroTexto"/>
        <xdr:cNvSpPr txBox="1"/>
      </xdr:nvSpPr>
      <xdr:spPr>
        <a:xfrm>
          <a:off x="520065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651" name="1 CuadroTexto"/>
        <xdr:cNvSpPr txBox="1"/>
      </xdr:nvSpPr>
      <xdr:spPr>
        <a:xfrm>
          <a:off x="520065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652" name="1 CuadroTexto"/>
        <xdr:cNvSpPr txBox="1"/>
      </xdr:nvSpPr>
      <xdr:spPr>
        <a:xfrm>
          <a:off x="520065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653" name="1 CuadroTexto"/>
        <xdr:cNvSpPr txBox="1"/>
      </xdr:nvSpPr>
      <xdr:spPr>
        <a:xfrm>
          <a:off x="520065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654" name="5 CuadroTexto"/>
        <xdr:cNvSpPr txBox="1"/>
      </xdr:nvSpPr>
      <xdr:spPr>
        <a:xfrm>
          <a:off x="520065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655" name="1 CuadroTexto"/>
        <xdr:cNvSpPr txBox="1"/>
      </xdr:nvSpPr>
      <xdr:spPr>
        <a:xfrm>
          <a:off x="520065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656" name="1 CuadroTexto"/>
        <xdr:cNvSpPr txBox="1"/>
      </xdr:nvSpPr>
      <xdr:spPr>
        <a:xfrm>
          <a:off x="520065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657" name="1 CuadroTexto"/>
        <xdr:cNvSpPr txBox="1"/>
      </xdr:nvSpPr>
      <xdr:spPr>
        <a:xfrm>
          <a:off x="520065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658" name="1 CuadroTexto"/>
        <xdr:cNvSpPr txBox="1"/>
      </xdr:nvSpPr>
      <xdr:spPr>
        <a:xfrm>
          <a:off x="520065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659" name="5 CuadroTexto"/>
        <xdr:cNvSpPr txBox="1"/>
      </xdr:nvSpPr>
      <xdr:spPr>
        <a:xfrm>
          <a:off x="60674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660" name="1 CuadroTexto"/>
        <xdr:cNvSpPr txBox="1"/>
      </xdr:nvSpPr>
      <xdr:spPr>
        <a:xfrm>
          <a:off x="60674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661" name="1 CuadroTexto"/>
        <xdr:cNvSpPr txBox="1"/>
      </xdr:nvSpPr>
      <xdr:spPr>
        <a:xfrm>
          <a:off x="60674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662" name="1 CuadroTexto"/>
        <xdr:cNvSpPr txBox="1"/>
      </xdr:nvSpPr>
      <xdr:spPr>
        <a:xfrm>
          <a:off x="60674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663" name="1 CuadroTexto"/>
        <xdr:cNvSpPr txBox="1"/>
      </xdr:nvSpPr>
      <xdr:spPr>
        <a:xfrm>
          <a:off x="60674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664" name="5 CuadroTexto"/>
        <xdr:cNvSpPr txBox="1"/>
      </xdr:nvSpPr>
      <xdr:spPr>
        <a:xfrm>
          <a:off x="60674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665" name="1 CuadroTexto"/>
        <xdr:cNvSpPr txBox="1"/>
      </xdr:nvSpPr>
      <xdr:spPr>
        <a:xfrm>
          <a:off x="60674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666" name="1 CuadroTexto"/>
        <xdr:cNvSpPr txBox="1"/>
      </xdr:nvSpPr>
      <xdr:spPr>
        <a:xfrm>
          <a:off x="60674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667" name="1 CuadroTexto"/>
        <xdr:cNvSpPr txBox="1"/>
      </xdr:nvSpPr>
      <xdr:spPr>
        <a:xfrm>
          <a:off x="60674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668" name="1 CuadroTexto"/>
        <xdr:cNvSpPr txBox="1"/>
      </xdr:nvSpPr>
      <xdr:spPr>
        <a:xfrm>
          <a:off x="60674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669" name="5 CuadroTexto"/>
        <xdr:cNvSpPr txBox="1"/>
      </xdr:nvSpPr>
      <xdr:spPr>
        <a:xfrm>
          <a:off x="60674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670" name="1 CuadroTexto"/>
        <xdr:cNvSpPr txBox="1"/>
      </xdr:nvSpPr>
      <xdr:spPr>
        <a:xfrm>
          <a:off x="60674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671" name="1 CuadroTexto"/>
        <xdr:cNvSpPr txBox="1"/>
      </xdr:nvSpPr>
      <xdr:spPr>
        <a:xfrm>
          <a:off x="60674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672" name="1 CuadroTexto"/>
        <xdr:cNvSpPr txBox="1"/>
      </xdr:nvSpPr>
      <xdr:spPr>
        <a:xfrm>
          <a:off x="60674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673" name="1 CuadroTexto"/>
        <xdr:cNvSpPr txBox="1"/>
      </xdr:nvSpPr>
      <xdr:spPr>
        <a:xfrm>
          <a:off x="60674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674" name="5 CuadroTexto"/>
        <xdr:cNvSpPr txBox="1"/>
      </xdr:nvSpPr>
      <xdr:spPr>
        <a:xfrm>
          <a:off x="26003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675" name="1 CuadroTexto"/>
        <xdr:cNvSpPr txBox="1"/>
      </xdr:nvSpPr>
      <xdr:spPr>
        <a:xfrm>
          <a:off x="26003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676" name="1 CuadroTexto"/>
        <xdr:cNvSpPr txBox="1"/>
      </xdr:nvSpPr>
      <xdr:spPr>
        <a:xfrm>
          <a:off x="26003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677" name="1 CuadroTexto"/>
        <xdr:cNvSpPr txBox="1"/>
      </xdr:nvSpPr>
      <xdr:spPr>
        <a:xfrm>
          <a:off x="26003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678" name="1 CuadroTexto"/>
        <xdr:cNvSpPr txBox="1"/>
      </xdr:nvSpPr>
      <xdr:spPr>
        <a:xfrm>
          <a:off x="26003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679" name="5 CuadroTexto"/>
        <xdr:cNvSpPr txBox="1"/>
      </xdr:nvSpPr>
      <xdr:spPr>
        <a:xfrm>
          <a:off x="26003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680" name="1 CuadroTexto"/>
        <xdr:cNvSpPr txBox="1"/>
      </xdr:nvSpPr>
      <xdr:spPr>
        <a:xfrm>
          <a:off x="26003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681" name="1 CuadroTexto"/>
        <xdr:cNvSpPr txBox="1"/>
      </xdr:nvSpPr>
      <xdr:spPr>
        <a:xfrm>
          <a:off x="26003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682" name="1 CuadroTexto"/>
        <xdr:cNvSpPr txBox="1"/>
      </xdr:nvSpPr>
      <xdr:spPr>
        <a:xfrm>
          <a:off x="26003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683" name="1 CuadroTexto"/>
        <xdr:cNvSpPr txBox="1"/>
      </xdr:nvSpPr>
      <xdr:spPr>
        <a:xfrm>
          <a:off x="26003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684" name="5 CuadroTexto"/>
        <xdr:cNvSpPr txBox="1"/>
      </xdr:nvSpPr>
      <xdr:spPr>
        <a:xfrm>
          <a:off x="26003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685" name="1 CuadroTexto"/>
        <xdr:cNvSpPr txBox="1"/>
      </xdr:nvSpPr>
      <xdr:spPr>
        <a:xfrm>
          <a:off x="26003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686" name="1 CuadroTexto"/>
        <xdr:cNvSpPr txBox="1"/>
      </xdr:nvSpPr>
      <xdr:spPr>
        <a:xfrm>
          <a:off x="26003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687" name="1 CuadroTexto"/>
        <xdr:cNvSpPr txBox="1"/>
      </xdr:nvSpPr>
      <xdr:spPr>
        <a:xfrm>
          <a:off x="26003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84731" cy="264560"/>
    <xdr:sp macro="" textlink="">
      <xdr:nvSpPr>
        <xdr:cNvPr id="688" name="1 CuadroTexto"/>
        <xdr:cNvSpPr txBox="1"/>
      </xdr:nvSpPr>
      <xdr:spPr>
        <a:xfrm>
          <a:off x="26003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689" name="5 CuadroTexto"/>
        <xdr:cNvSpPr txBox="1"/>
      </xdr:nvSpPr>
      <xdr:spPr>
        <a:xfrm>
          <a:off x="346710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690" name="1 CuadroTexto"/>
        <xdr:cNvSpPr txBox="1"/>
      </xdr:nvSpPr>
      <xdr:spPr>
        <a:xfrm>
          <a:off x="346710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691" name="1 CuadroTexto"/>
        <xdr:cNvSpPr txBox="1"/>
      </xdr:nvSpPr>
      <xdr:spPr>
        <a:xfrm>
          <a:off x="346710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692" name="1 CuadroTexto"/>
        <xdr:cNvSpPr txBox="1"/>
      </xdr:nvSpPr>
      <xdr:spPr>
        <a:xfrm>
          <a:off x="346710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693" name="1 CuadroTexto"/>
        <xdr:cNvSpPr txBox="1"/>
      </xdr:nvSpPr>
      <xdr:spPr>
        <a:xfrm>
          <a:off x="346710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694" name="5 CuadroTexto"/>
        <xdr:cNvSpPr txBox="1"/>
      </xdr:nvSpPr>
      <xdr:spPr>
        <a:xfrm>
          <a:off x="346710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695" name="1 CuadroTexto"/>
        <xdr:cNvSpPr txBox="1"/>
      </xdr:nvSpPr>
      <xdr:spPr>
        <a:xfrm>
          <a:off x="346710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696" name="1 CuadroTexto"/>
        <xdr:cNvSpPr txBox="1"/>
      </xdr:nvSpPr>
      <xdr:spPr>
        <a:xfrm>
          <a:off x="346710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697" name="1 CuadroTexto"/>
        <xdr:cNvSpPr txBox="1"/>
      </xdr:nvSpPr>
      <xdr:spPr>
        <a:xfrm>
          <a:off x="346710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698" name="1 CuadroTexto"/>
        <xdr:cNvSpPr txBox="1"/>
      </xdr:nvSpPr>
      <xdr:spPr>
        <a:xfrm>
          <a:off x="346710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699" name="5 CuadroTexto"/>
        <xdr:cNvSpPr txBox="1"/>
      </xdr:nvSpPr>
      <xdr:spPr>
        <a:xfrm>
          <a:off x="346710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700" name="1 CuadroTexto"/>
        <xdr:cNvSpPr txBox="1"/>
      </xdr:nvSpPr>
      <xdr:spPr>
        <a:xfrm>
          <a:off x="346710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701" name="1 CuadroTexto"/>
        <xdr:cNvSpPr txBox="1"/>
      </xdr:nvSpPr>
      <xdr:spPr>
        <a:xfrm>
          <a:off x="346710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702" name="1 CuadroTexto"/>
        <xdr:cNvSpPr txBox="1"/>
      </xdr:nvSpPr>
      <xdr:spPr>
        <a:xfrm>
          <a:off x="346710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703" name="1 CuadroTexto"/>
        <xdr:cNvSpPr txBox="1"/>
      </xdr:nvSpPr>
      <xdr:spPr>
        <a:xfrm>
          <a:off x="346710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704" name="5 CuadroTexto"/>
        <xdr:cNvSpPr txBox="1"/>
      </xdr:nvSpPr>
      <xdr:spPr>
        <a:xfrm>
          <a:off x="433387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705" name="1 CuadroTexto"/>
        <xdr:cNvSpPr txBox="1"/>
      </xdr:nvSpPr>
      <xdr:spPr>
        <a:xfrm>
          <a:off x="433387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706" name="1 CuadroTexto"/>
        <xdr:cNvSpPr txBox="1"/>
      </xdr:nvSpPr>
      <xdr:spPr>
        <a:xfrm>
          <a:off x="433387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707" name="1 CuadroTexto"/>
        <xdr:cNvSpPr txBox="1"/>
      </xdr:nvSpPr>
      <xdr:spPr>
        <a:xfrm>
          <a:off x="433387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708" name="1 CuadroTexto"/>
        <xdr:cNvSpPr txBox="1"/>
      </xdr:nvSpPr>
      <xdr:spPr>
        <a:xfrm>
          <a:off x="433387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709" name="5 CuadroTexto"/>
        <xdr:cNvSpPr txBox="1"/>
      </xdr:nvSpPr>
      <xdr:spPr>
        <a:xfrm>
          <a:off x="433387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710" name="1 CuadroTexto"/>
        <xdr:cNvSpPr txBox="1"/>
      </xdr:nvSpPr>
      <xdr:spPr>
        <a:xfrm>
          <a:off x="433387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711" name="1 CuadroTexto"/>
        <xdr:cNvSpPr txBox="1"/>
      </xdr:nvSpPr>
      <xdr:spPr>
        <a:xfrm>
          <a:off x="433387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712" name="1 CuadroTexto"/>
        <xdr:cNvSpPr txBox="1"/>
      </xdr:nvSpPr>
      <xdr:spPr>
        <a:xfrm>
          <a:off x="433387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713" name="1 CuadroTexto"/>
        <xdr:cNvSpPr txBox="1"/>
      </xdr:nvSpPr>
      <xdr:spPr>
        <a:xfrm>
          <a:off x="433387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714" name="5 CuadroTexto"/>
        <xdr:cNvSpPr txBox="1"/>
      </xdr:nvSpPr>
      <xdr:spPr>
        <a:xfrm>
          <a:off x="433387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715" name="1 CuadroTexto"/>
        <xdr:cNvSpPr txBox="1"/>
      </xdr:nvSpPr>
      <xdr:spPr>
        <a:xfrm>
          <a:off x="433387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716" name="1 CuadroTexto"/>
        <xdr:cNvSpPr txBox="1"/>
      </xdr:nvSpPr>
      <xdr:spPr>
        <a:xfrm>
          <a:off x="433387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717" name="1 CuadroTexto"/>
        <xdr:cNvSpPr txBox="1"/>
      </xdr:nvSpPr>
      <xdr:spPr>
        <a:xfrm>
          <a:off x="433387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718" name="1 CuadroTexto"/>
        <xdr:cNvSpPr txBox="1"/>
      </xdr:nvSpPr>
      <xdr:spPr>
        <a:xfrm>
          <a:off x="433387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719" name="5 CuadroTexto"/>
        <xdr:cNvSpPr txBox="1"/>
      </xdr:nvSpPr>
      <xdr:spPr>
        <a:xfrm>
          <a:off x="520065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720" name="1 CuadroTexto"/>
        <xdr:cNvSpPr txBox="1"/>
      </xdr:nvSpPr>
      <xdr:spPr>
        <a:xfrm>
          <a:off x="520065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721" name="1 CuadroTexto"/>
        <xdr:cNvSpPr txBox="1"/>
      </xdr:nvSpPr>
      <xdr:spPr>
        <a:xfrm>
          <a:off x="520065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722" name="1 CuadroTexto"/>
        <xdr:cNvSpPr txBox="1"/>
      </xdr:nvSpPr>
      <xdr:spPr>
        <a:xfrm>
          <a:off x="520065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723" name="1 CuadroTexto"/>
        <xdr:cNvSpPr txBox="1"/>
      </xdr:nvSpPr>
      <xdr:spPr>
        <a:xfrm>
          <a:off x="520065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724" name="5 CuadroTexto"/>
        <xdr:cNvSpPr txBox="1"/>
      </xdr:nvSpPr>
      <xdr:spPr>
        <a:xfrm>
          <a:off x="520065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725" name="1 CuadroTexto"/>
        <xdr:cNvSpPr txBox="1"/>
      </xdr:nvSpPr>
      <xdr:spPr>
        <a:xfrm>
          <a:off x="520065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726" name="1 CuadroTexto"/>
        <xdr:cNvSpPr txBox="1"/>
      </xdr:nvSpPr>
      <xdr:spPr>
        <a:xfrm>
          <a:off x="520065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727" name="1 CuadroTexto"/>
        <xdr:cNvSpPr txBox="1"/>
      </xdr:nvSpPr>
      <xdr:spPr>
        <a:xfrm>
          <a:off x="520065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728" name="1 CuadroTexto"/>
        <xdr:cNvSpPr txBox="1"/>
      </xdr:nvSpPr>
      <xdr:spPr>
        <a:xfrm>
          <a:off x="520065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729" name="5 CuadroTexto"/>
        <xdr:cNvSpPr txBox="1"/>
      </xdr:nvSpPr>
      <xdr:spPr>
        <a:xfrm>
          <a:off x="520065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730" name="1 CuadroTexto"/>
        <xdr:cNvSpPr txBox="1"/>
      </xdr:nvSpPr>
      <xdr:spPr>
        <a:xfrm>
          <a:off x="520065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731" name="1 CuadroTexto"/>
        <xdr:cNvSpPr txBox="1"/>
      </xdr:nvSpPr>
      <xdr:spPr>
        <a:xfrm>
          <a:off x="520065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732" name="1 CuadroTexto"/>
        <xdr:cNvSpPr txBox="1"/>
      </xdr:nvSpPr>
      <xdr:spPr>
        <a:xfrm>
          <a:off x="520065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733" name="1 CuadroTexto"/>
        <xdr:cNvSpPr txBox="1"/>
      </xdr:nvSpPr>
      <xdr:spPr>
        <a:xfrm>
          <a:off x="520065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734" name="5 CuadroTexto"/>
        <xdr:cNvSpPr txBox="1"/>
      </xdr:nvSpPr>
      <xdr:spPr>
        <a:xfrm>
          <a:off x="60674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735" name="1 CuadroTexto"/>
        <xdr:cNvSpPr txBox="1"/>
      </xdr:nvSpPr>
      <xdr:spPr>
        <a:xfrm>
          <a:off x="60674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736" name="1 CuadroTexto"/>
        <xdr:cNvSpPr txBox="1"/>
      </xdr:nvSpPr>
      <xdr:spPr>
        <a:xfrm>
          <a:off x="60674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737" name="1 CuadroTexto"/>
        <xdr:cNvSpPr txBox="1"/>
      </xdr:nvSpPr>
      <xdr:spPr>
        <a:xfrm>
          <a:off x="60674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738" name="1 CuadroTexto"/>
        <xdr:cNvSpPr txBox="1"/>
      </xdr:nvSpPr>
      <xdr:spPr>
        <a:xfrm>
          <a:off x="60674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739" name="5 CuadroTexto"/>
        <xdr:cNvSpPr txBox="1"/>
      </xdr:nvSpPr>
      <xdr:spPr>
        <a:xfrm>
          <a:off x="60674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740" name="1 CuadroTexto"/>
        <xdr:cNvSpPr txBox="1"/>
      </xdr:nvSpPr>
      <xdr:spPr>
        <a:xfrm>
          <a:off x="60674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741" name="1 CuadroTexto"/>
        <xdr:cNvSpPr txBox="1"/>
      </xdr:nvSpPr>
      <xdr:spPr>
        <a:xfrm>
          <a:off x="60674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742" name="1 CuadroTexto"/>
        <xdr:cNvSpPr txBox="1"/>
      </xdr:nvSpPr>
      <xdr:spPr>
        <a:xfrm>
          <a:off x="60674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743" name="1 CuadroTexto"/>
        <xdr:cNvSpPr txBox="1"/>
      </xdr:nvSpPr>
      <xdr:spPr>
        <a:xfrm>
          <a:off x="60674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744" name="5 CuadroTexto"/>
        <xdr:cNvSpPr txBox="1"/>
      </xdr:nvSpPr>
      <xdr:spPr>
        <a:xfrm>
          <a:off x="60674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745" name="1 CuadroTexto"/>
        <xdr:cNvSpPr txBox="1"/>
      </xdr:nvSpPr>
      <xdr:spPr>
        <a:xfrm>
          <a:off x="60674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746" name="1 CuadroTexto"/>
        <xdr:cNvSpPr txBox="1"/>
      </xdr:nvSpPr>
      <xdr:spPr>
        <a:xfrm>
          <a:off x="60674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747" name="1 CuadroTexto"/>
        <xdr:cNvSpPr txBox="1"/>
      </xdr:nvSpPr>
      <xdr:spPr>
        <a:xfrm>
          <a:off x="60674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748" name="1 CuadroTexto"/>
        <xdr:cNvSpPr txBox="1"/>
      </xdr:nvSpPr>
      <xdr:spPr>
        <a:xfrm>
          <a:off x="60674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4</xdr:row>
      <xdr:rowOff>142875</xdr:rowOff>
    </xdr:from>
    <xdr:ext cx="184731" cy="264560"/>
    <xdr:sp macro="" textlink="">
      <xdr:nvSpPr>
        <xdr:cNvPr id="2" name="5 CuadroTexto"/>
        <xdr:cNvSpPr txBox="1"/>
      </xdr:nvSpPr>
      <xdr:spPr>
        <a:xfrm>
          <a:off x="1733550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</xdr:row>
      <xdr:rowOff>142875</xdr:rowOff>
    </xdr:from>
    <xdr:ext cx="184731" cy="264560"/>
    <xdr:sp macro="" textlink="">
      <xdr:nvSpPr>
        <xdr:cNvPr id="3" name="1 CuadroTexto"/>
        <xdr:cNvSpPr txBox="1"/>
      </xdr:nvSpPr>
      <xdr:spPr>
        <a:xfrm>
          <a:off x="1733550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</xdr:row>
      <xdr:rowOff>142875</xdr:rowOff>
    </xdr:from>
    <xdr:ext cx="184731" cy="264560"/>
    <xdr:sp macro="" textlink="">
      <xdr:nvSpPr>
        <xdr:cNvPr id="4" name="1 CuadroTexto"/>
        <xdr:cNvSpPr txBox="1"/>
      </xdr:nvSpPr>
      <xdr:spPr>
        <a:xfrm>
          <a:off x="1733550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</xdr:row>
      <xdr:rowOff>142875</xdr:rowOff>
    </xdr:from>
    <xdr:ext cx="184731" cy="264560"/>
    <xdr:sp macro="" textlink="">
      <xdr:nvSpPr>
        <xdr:cNvPr id="5" name="1 CuadroTexto"/>
        <xdr:cNvSpPr txBox="1"/>
      </xdr:nvSpPr>
      <xdr:spPr>
        <a:xfrm>
          <a:off x="1733550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</xdr:row>
      <xdr:rowOff>142875</xdr:rowOff>
    </xdr:from>
    <xdr:ext cx="184731" cy="264560"/>
    <xdr:sp macro="" textlink="">
      <xdr:nvSpPr>
        <xdr:cNvPr id="6" name="1 CuadroTexto"/>
        <xdr:cNvSpPr txBox="1"/>
      </xdr:nvSpPr>
      <xdr:spPr>
        <a:xfrm>
          <a:off x="1733550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</xdr:row>
      <xdr:rowOff>142875</xdr:rowOff>
    </xdr:from>
    <xdr:ext cx="184731" cy="264560"/>
    <xdr:sp macro="" textlink="">
      <xdr:nvSpPr>
        <xdr:cNvPr id="7" name="4 CuadroTexto"/>
        <xdr:cNvSpPr txBox="1"/>
      </xdr:nvSpPr>
      <xdr:spPr>
        <a:xfrm>
          <a:off x="5200650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79513</xdr:colOff>
      <xdr:row>0</xdr:row>
      <xdr:rowOff>2070</xdr:rowOff>
    </xdr:from>
    <xdr:ext cx="1478446" cy="254557"/>
    <xdr:sp macro="" textlink="">
      <xdr:nvSpPr>
        <xdr:cNvPr id="8" name="11 CuadroTexto"/>
        <xdr:cNvSpPr txBox="1"/>
      </xdr:nvSpPr>
      <xdr:spPr>
        <a:xfrm>
          <a:off x="5280163" y="2070"/>
          <a:ext cx="1478446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ETCA-II-11-C</a:t>
          </a:r>
        </a:p>
        <a:p>
          <a:pPr algn="r"/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2</xdr:col>
      <xdr:colOff>0</xdr:colOff>
      <xdr:row>4</xdr:row>
      <xdr:rowOff>142875</xdr:rowOff>
    </xdr:from>
    <xdr:ext cx="184731" cy="264560"/>
    <xdr:sp macro="" textlink="">
      <xdr:nvSpPr>
        <xdr:cNvPr id="9" name="5 CuadroTexto"/>
        <xdr:cNvSpPr txBox="1"/>
      </xdr:nvSpPr>
      <xdr:spPr>
        <a:xfrm>
          <a:off x="1733550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</xdr:row>
      <xdr:rowOff>142875</xdr:rowOff>
    </xdr:from>
    <xdr:ext cx="184731" cy="264560"/>
    <xdr:sp macro="" textlink="">
      <xdr:nvSpPr>
        <xdr:cNvPr id="10" name="1 CuadroTexto"/>
        <xdr:cNvSpPr txBox="1"/>
      </xdr:nvSpPr>
      <xdr:spPr>
        <a:xfrm>
          <a:off x="1733550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</xdr:row>
      <xdr:rowOff>142875</xdr:rowOff>
    </xdr:from>
    <xdr:ext cx="184731" cy="264560"/>
    <xdr:sp macro="" textlink="">
      <xdr:nvSpPr>
        <xdr:cNvPr id="11" name="1 CuadroTexto"/>
        <xdr:cNvSpPr txBox="1"/>
      </xdr:nvSpPr>
      <xdr:spPr>
        <a:xfrm>
          <a:off x="1733550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</xdr:row>
      <xdr:rowOff>142875</xdr:rowOff>
    </xdr:from>
    <xdr:ext cx="184731" cy="264560"/>
    <xdr:sp macro="" textlink="">
      <xdr:nvSpPr>
        <xdr:cNvPr id="12" name="1 CuadroTexto"/>
        <xdr:cNvSpPr txBox="1"/>
      </xdr:nvSpPr>
      <xdr:spPr>
        <a:xfrm>
          <a:off x="1733550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</xdr:row>
      <xdr:rowOff>142875</xdr:rowOff>
    </xdr:from>
    <xdr:ext cx="184731" cy="264560"/>
    <xdr:sp macro="" textlink="">
      <xdr:nvSpPr>
        <xdr:cNvPr id="13" name="1 CuadroTexto"/>
        <xdr:cNvSpPr txBox="1"/>
      </xdr:nvSpPr>
      <xdr:spPr>
        <a:xfrm>
          <a:off x="1733550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</xdr:row>
      <xdr:rowOff>142875</xdr:rowOff>
    </xdr:from>
    <xdr:ext cx="184731" cy="264560"/>
    <xdr:sp macro="" textlink="">
      <xdr:nvSpPr>
        <xdr:cNvPr id="14" name="4 CuadroTexto"/>
        <xdr:cNvSpPr txBox="1"/>
      </xdr:nvSpPr>
      <xdr:spPr>
        <a:xfrm>
          <a:off x="5200650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</xdr:row>
      <xdr:rowOff>142875</xdr:rowOff>
    </xdr:from>
    <xdr:ext cx="184731" cy="264560"/>
    <xdr:sp macro="" textlink="">
      <xdr:nvSpPr>
        <xdr:cNvPr id="15" name="14 CuadroTexto"/>
        <xdr:cNvSpPr txBox="1"/>
      </xdr:nvSpPr>
      <xdr:spPr>
        <a:xfrm>
          <a:off x="1733550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</xdr:row>
      <xdr:rowOff>142875</xdr:rowOff>
    </xdr:from>
    <xdr:ext cx="184731" cy="264560"/>
    <xdr:sp macro="" textlink="">
      <xdr:nvSpPr>
        <xdr:cNvPr id="16" name="1 CuadroTexto"/>
        <xdr:cNvSpPr txBox="1"/>
      </xdr:nvSpPr>
      <xdr:spPr>
        <a:xfrm>
          <a:off x="1733550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</xdr:row>
      <xdr:rowOff>142875</xdr:rowOff>
    </xdr:from>
    <xdr:ext cx="184731" cy="264560"/>
    <xdr:sp macro="" textlink="">
      <xdr:nvSpPr>
        <xdr:cNvPr id="17" name="1 CuadroTexto"/>
        <xdr:cNvSpPr txBox="1"/>
      </xdr:nvSpPr>
      <xdr:spPr>
        <a:xfrm>
          <a:off x="1733550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</xdr:row>
      <xdr:rowOff>142875</xdr:rowOff>
    </xdr:from>
    <xdr:ext cx="184731" cy="264560"/>
    <xdr:sp macro="" textlink="">
      <xdr:nvSpPr>
        <xdr:cNvPr id="18" name="1 CuadroTexto"/>
        <xdr:cNvSpPr txBox="1"/>
      </xdr:nvSpPr>
      <xdr:spPr>
        <a:xfrm>
          <a:off x="1733550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</xdr:row>
      <xdr:rowOff>142875</xdr:rowOff>
    </xdr:from>
    <xdr:ext cx="184731" cy="264560"/>
    <xdr:sp macro="" textlink="">
      <xdr:nvSpPr>
        <xdr:cNvPr id="19" name="1 CuadroTexto"/>
        <xdr:cNvSpPr txBox="1"/>
      </xdr:nvSpPr>
      <xdr:spPr>
        <a:xfrm>
          <a:off x="1733550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</xdr:row>
      <xdr:rowOff>142875</xdr:rowOff>
    </xdr:from>
    <xdr:ext cx="184731" cy="264560"/>
    <xdr:sp macro="" textlink="">
      <xdr:nvSpPr>
        <xdr:cNvPr id="20" name="4 CuadroTexto"/>
        <xdr:cNvSpPr txBox="1"/>
      </xdr:nvSpPr>
      <xdr:spPr>
        <a:xfrm>
          <a:off x="5200650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</xdr:row>
      <xdr:rowOff>142875</xdr:rowOff>
    </xdr:from>
    <xdr:ext cx="184731" cy="264560"/>
    <xdr:sp macro="" textlink="">
      <xdr:nvSpPr>
        <xdr:cNvPr id="21" name="20 CuadroTexto"/>
        <xdr:cNvSpPr txBox="1"/>
      </xdr:nvSpPr>
      <xdr:spPr>
        <a:xfrm>
          <a:off x="1733550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</xdr:row>
      <xdr:rowOff>142875</xdr:rowOff>
    </xdr:from>
    <xdr:ext cx="184731" cy="264560"/>
    <xdr:sp macro="" textlink="">
      <xdr:nvSpPr>
        <xdr:cNvPr id="22" name="1 CuadroTexto"/>
        <xdr:cNvSpPr txBox="1"/>
      </xdr:nvSpPr>
      <xdr:spPr>
        <a:xfrm>
          <a:off x="1733550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</xdr:row>
      <xdr:rowOff>142875</xdr:rowOff>
    </xdr:from>
    <xdr:ext cx="184731" cy="264560"/>
    <xdr:sp macro="" textlink="">
      <xdr:nvSpPr>
        <xdr:cNvPr id="23" name="1 CuadroTexto"/>
        <xdr:cNvSpPr txBox="1"/>
      </xdr:nvSpPr>
      <xdr:spPr>
        <a:xfrm>
          <a:off x="1733550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</xdr:row>
      <xdr:rowOff>142875</xdr:rowOff>
    </xdr:from>
    <xdr:ext cx="184731" cy="264560"/>
    <xdr:sp macro="" textlink="">
      <xdr:nvSpPr>
        <xdr:cNvPr id="24" name="1 CuadroTexto"/>
        <xdr:cNvSpPr txBox="1"/>
      </xdr:nvSpPr>
      <xdr:spPr>
        <a:xfrm>
          <a:off x="1733550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</xdr:row>
      <xdr:rowOff>142875</xdr:rowOff>
    </xdr:from>
    <xdr:ext cx="184731" cy="264560"/>
    <xdr:sp macro="" textlink="">
      <xdr:nvSpPr>
        <xdr:cNvPr id="25" name="4 CuadroTexto"/>
        <xdr:cNvSpPr txBox="1"/>
      </xdr:nvSpPr>
      <xdr:spPr>
        <a:xfrm>
          <a:off x="5200650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184731" cy="264560"/>
    <xdr:sp macro="" textlink="">
      <xdr:nvSpPr>
        <xdr:cNvPr id="26" name="5 CuadroTexto"/>
        <xdr:cNvSpPr txBox="1"/>
      </xdr:nvSpPr>
      <xdr:spPr>
        <a:xfrm>
          <a:off x="17335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184731" cy="264560"/>
    <xdr:sp macro="" textlink="">
      <xdr:nvSpPr>
        <xdr:cNvPr id="27" name="1 CuadroTexto"/>
        <xdr:cNvSpPr txBox="1"/>
      </xdr:nvSpPr>
      <xdr:spPr>
        <a:xfrm>
          <a:off x="17335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184731" cy="264560"/>
    <xdr:sp macro="" textlink="">
      <xdr:nvSpPr>
        <xdr:cNvPr id="28" name="1 CuadroTexto"/>
        <xdr:cNvSpPr txBox="1"/>
      </xdr:nvSpPr>
      <xdr:spPr>
        <a:xfrm>
          <a:off x="17335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184731" cy="264560"/>
    <xdr:sp macro="" textlink="">
      <xdr:nvSpPr>
        <xdr:cNvPr id="29" name="1 CuadroTexto"/>
        <xdr:cNvSpPr txBox="1"/>
      </xdr:nvSpPr>
      <xdr:spPr>
        <a:xfrm>
          <a:off x="17335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184731" cy="264560"/>
    <xdr:sp macro="" textlink="">
      <xdr:nvSpPr>
        <xdr:cNvPr id="30" name="1 CuadroTexto"/>
        <xdr:cNvSpPr txBox="1"/>
      </xdr:nvSpPr>
      <xdr:spPr>
        <a:xfrm>
          <a:off x="17335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31" name="4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32" name="5 CuadroTexto"/>
        <xdr:cNvSpPr txBox="1"/>
      </xdr:nvSpPr>
      <xdr:spPr>
        <a:xfrm>
          <a:off x="26003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33" name="1 CuadroTexto"/>
        <xdr:cNvSpPr txBox="1"/>
      </xdr:nvSpPr>
      <xdr:spPr>
        <a:xfrm>
          <a:off x="26003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34" name="1 CuadroTexto"/>
        <xdr:cNvSpPr txBox="1"/>
      </xdr:nvSpPr>
      <xdr:spPr>
        <a:xfrm>
          <a:off x="26003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35" name="1 CuadroTexto"/>
        <xdr:cNvSpPr txBox="1"/>
      </xdr:nvSpPr>
      <xdr:spPr>
        <a:xfrm>
          <a:off x="26003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36" name="1 CuadroTexto"/>
        <xdr:cNvSpPr txBox="1"/>
      </xdr:nvSpPr>
      <xdr:spPr>
        <a:xfrm>
          <a:off x="26003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37" name="5 CuadroTexto"/>
        <xdr:cNvSpPr txBox="1"/>
      </xdr:nvSpPr>
      <xdr:spPr>
        <a:xfrm>
          <a:off x="346710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38" name="1 CuadroTexto"/>
        <xdr:cNvSpPr txBox="1"/>
      </xdr:nvSpPr>
      <xdr:spPr>
        <a:xfrm>
          <a:off x="346710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39" name="1 CuadroTexto"/>
        <xdr:cNvSpPr txBox="1"/>
      </xdr:nvSpPr>
      <xdr:spPr>
        <a:xfrm>
          <a:off x="346710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40" name="1 CuadroTexto"/>
        <xdr:cNvSpPr txBox="1"/>
      </xdr:nvSpPr>
      <xdr:spPr>
        <a:xfrm>
          <a:off x="346710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41" name="1 CuadroTexto"/>
        <xdr:cNvSpPr txBox="1"/>
      </xdr:nvSpPr>
      <xdr:spPr>
        <a:xfrm>
          <a:off x="346710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42" name="5 CuadroTexto"/>
        <xdr:cNvSpPr txBox="1"/>
      </xdr:nvSpPr>
      <xdr:spPr>
        <a:xfrm>
          <a:off x="43338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43" name="1 CuadroTexto"/>
        <xdr:cNvSpPr txBox="1"/>
      </xdr:nvSpPr>
      <xdr:spPr>
        <a:xfrm>
          <a:off x="43338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44" name="1 CuadroTexto"/>
        <xdr:cNvSpPr txBox="1"/>
      </xdr:nvSpPr>
      <xdr:spPr>
        <a:xfrm>
          <a:off x="43338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45" name="1 CuadroTexto"/>
        <xdr:cNvSpPr txBox="1"/>
      </xdr:nvSpPr>
      <xdr:spPr>
        <a:xfrm>
          <a:off x="43338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46" name="1 CuadroTexto"/>
        <xdr:cNvSpPr txBox="1"/>
      </xdr:nvSpPr>
      <xdr:spPr>
        <a:xfrm>
          <a:off x="43338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47" name="5 CuadroTexto"/>
        <xdr:cNvSpPr txBox="1"/>
      </xdr:nvSpPr>
      <xdr:spPr>
        <a:xfrm>
          <a:off x="52006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48" name="1 CuadroTexto"/>
        <xdr:cNvSpPr txBox="1"/>
      </xdr:nvSpPr>
      <xdr:spPr>
        <a:xfrm>
          <a:off x="52006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49" name="1 CuadroTexto"/>
        <xdr:cNvSpPr txBox="1"/>
      </xdr:nvSpPr>
      <xdr:spPr>
        <a:xfrm>
          <a:off x="52006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50" name="1 CuadroTexto"/>
        <xdr:cNvSpPr txBox="1"/>
      </xdr:nvSpPr>
      <xdr:spPr>
        <a:xfrm>
          <a:off x="52006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51" name="1 CuadroTexto"/>
        <xdr:cNvSpPr txBox="1"/>
      </xdr:nvSpPr>
      <xdr:spPr>
        <a:xfrm>
          <a:off x="52006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52" name="5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53" name="1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54" name="1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55" name="1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56" name="1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57" name="5 CuadroTexto"/>
        <xdr:cNvSpPr txBox="1"/>
      </xdr:nvSpPr>
      <xdr:spPr>
        <a:xfrm>
          <a:off x="26003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58" name="1 CuadroTexto"/>
        <xdr:cNvSpPr txBox="1"/>
      </xdr:nvSpPr>
      <xdr:spPr>
        <a:xfrm>
          <a:off x="26003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59" name="1 CuadroTexto"/>
        <xdr:cNvSpPr txBox="1"/>
      </xdr:nvSpPr>
      <xdr:spPr>
        <a:xfrm>
          <a:off x="26003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60" name="1 CuadroTexto"/>
        <xdr:cNvSpPr txBox="1"/>
      </xdr:nvSpPr>
      <xdr:spPr>
        <a:xfrm>
          <a:off x="26003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61" name="1 CuadroTexto"/>
        <xdr:cNvSpPr txBox="1"/>
      </xdr:nvSpPr>
      <xdr:spPr>
        <a:xfrm>
          <a:off x="26003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62" name="5 CuadroTexto"/>
        <xdr:cNvSpPr txBox="1"/>
      </xdr:nvSpPr>
      <xdr:spPr>
        <a:xfrm>
          <a:off x="346710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63" name="1 CuadroTexto"/>
        <xdr:cNvSpPr txBox="1"/>
      </xdr:nvSpPr>
      <xdr:spPr>
        <a:xfrm>
          <a:off x="346710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64" name="1 CuadroTexto"/>
        <xdr:cNvSpPr txBox="1"/>
      </xdr:nvSpPr>
      <xdr:spPr>
        <a:xfrm>
          <a:off x="346710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65" name="1 CuadroTexto"/>
        <xdr:cNvSpPr txBox="1"/>
      </xdr:nvSpPr>
      <xdr:spPr>
        <a:xfrm>
          <a:off x="346710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66" name="1 CuadroTexto"/>
        <xdr:cNvSpPr txBox="1"/>
      </xdr:nvSpPr>
      <xdr:spPr>
        <a:xfrm>
          <a:off x="346710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7" name="5 CuadroTexto"/>
        <xdr:cNvSpPr txBox="1"/>
      </xdr:nvSpPr>
      <xdr:spPr>
        <a:xfrm>
          <a:off x="43338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8" name="1 CuadroTexto"/>
        <xdr:cNvSpPr txBox="1"/>
      </xdr:nvSpPr>
      <xdr:spPr>
        <a:xfrm>
          <a:off x="43338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9" name="1 CuadroTexto"/>
        <xdr:cNvSpPr txBox="1"/>
      </xdr:nvSpPr>
      <xdr:spPr>
        <a:xfrm>
          <a:off x="43338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70" name="1 CuadroTexto"/>
        <xdr:cNvSpPr txBox="1"/>
      </xdr:nvSpPr>
      <xdr:spPr>
        <a:xfrm>
          <a:off x="43338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71" name="1 CuadroTexto"/>
        <xdr:cNvSpPr txBox="1"/>
      </xdr:nvSpPr>
      <xdr:spPr>
        <a:xfrm>
          <a:off x="43338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72" name="5 CuadroTexto"/>
        <xdr:cNvSpPr txBox="1"/>
      </xdr:nvSpPr>
      <xdr:spPr>
        <a:xfrm>
          <a:off x="52006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73" name="1 CuadroTexto"/>
        <xdr:cNvSpPr txBox="1"/>
      </xdr:nvSpPr>
      <xdr:spPr>
        <a:xfrm>
          <a:off x="52006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74" name="1 CuadroTexto"/>
        <xdr:cNvSpPr txBox="1"/>
      </xdr:nvSpPr>
      <xdr:spPr>
        <a:xfrm>
          <a:off x="52006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75" name="1 CuadroTexto"/>
        <xdr:cNvSpPr txBox="1"/>
      </xdr:nvSpPr>
      <xdr:spPr>
        <a:xfrm>
          <a:off x="52006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76" name="1 CuadroTexto"/>
        <xdr:cNvSpPr txBox="1"/>
      </xdr:nvSpPr>
      <xdr:spPr>
        <a:xfrm>
          <a:off x="52006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77" name="5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78" name="1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79" name="1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80" name="1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81" name="1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82" name="5 CuadroTexto"/>
        <xdr:cNvSpPr txBox="1"/>
      </xdr:nvSpPr>
      <xdr:spPr>
        <a:xfrm>
          <a:off x="26003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83" name="1 CuadroTexto"/>
        <xdr:cNvSpPr txBox="1"/>
      </xdr:nvSpPr>
      <xdr:spPr>
        <a:xfrm>
          <a:off x="26003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84" name="1 CuadroTexto"/>
        <xdr:cNvSpPr txBox="1"/>
      </xdr:nvSpPr>
      <xdr:spPr>
        <a:xfrm>
          <a:off x="26003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85" name="1 CuadroTexto"/>
        <xdr:cNvSpPr txBox="1"/>
      </xdr:nvSpPr>
      <xdr:spPr>
        <a:xfrm>
          <a:off x="26003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86" name="1 CuadroTexto"/>
        <xdr:cNvSpPr txBox="1"/>
      </xdr:nvSpPr>
      <xdr:spPr>
        <a:xfrm>
          <a:off x="26003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87" name="5 CuadroTexto"/>
        <xdr:cNvSpPr txBox="1"/>
      </xdr:nvSpPr>
      <xdr:spPr>
        <a:xfrm>
          <a:off x="346710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88" name="1 CuadroTexto"/>
        <xdr:cNvSpPr txBox="1"/>
      </xdr:nvSpPr>
      <xdr:spPr>
        <a:xfrm>
          <a:off x="346710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89" name="1 CuadroTexto"/>
        <xdr:cNvSpPr txBox="1"/>
      </xdr:nvSpPr>
      <xdr:spPr>
        <a:xfrm>
          <a:off x="346710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90" name="1 CuadroTexto"/>
        <xdr:cNvSpPr txBox="1"/>
      </xdr:nvSpPr>
      <xdr:spPr>
        <a:xfrm>
          <a:off x="346710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91" name="1 CuadroTexto"/>
        <xdr:cNvSpPr txBox="1"/>
      </xdr:nvSpPr>
      <xdr:spPr>
        <a:xfrm>
          <a:off x="346710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92" name="5 CuadroTexto"/>
        <xdr:cNvSpPr txBox="1"/>
      </xdr:nvSpPr>
      <xdr:spPr>
        <a:xfrm>
          <a:off x="43338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93" name="1 CuadroTexto"/>
        <xdr:cNvSpPr txBox="1"/>
      </xdr:nvSpPr>
      <xdr:spPr>
        <a:xfrm>
          <a:off x="43338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94" name="1 CuadroTexto"/>
        <xdr:cNvSpPr txBox="1"/>
      </xdr:nvSpPr>
      <xdr:spPr>
        <a:xfrm>
          <a:off x="43338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95" name="1 CuadroTexto"/>
        <xdr:cNvSpPr txBox="1"/>
      </xdr:nvSpPr>
      <xdr:spPr>
        <a:xfrm>
          <a:off x="43338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96" name="1 CuadroTexto"/>
        <xdr:cNvSpPr txBox="1"/>
      </xdr:nvSpPr>
      <xdr:spPr>
        <a:xfrm>
          <a:off x="43338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97" name="5 CuadroTexto"/>
        <xdr:cNvSpPr txBox="1"/>
      </xdr:nvSpPr>
      <xdr:spPr>
        <a:xfrm>
          <a:off x="52006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98" name="1 CuadroTexto"/>
        <xdr:cNvSpPr txBox="1"/>
      </xdr:nvSpPr>
      <xdr:spPr>
        <a:xfrm>
          <a:off x="52006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99" name="1 CuadroTexto"/>
        <xdr:cNvSpPr txBox="1"/>
      </xdr:nvSpPr>
      <xdr:spPr>
        <a:xfrm>
          <a:off x="52006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100" name="1 CuadroTexto"/>
        <xdr:cNvSpPr txBox="1"/>
      </xdr:nvSpPr>
      <xdr:spPr>
        <a:xfrm>
          <a:off x="52006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101" name="1 CuadroTexto"/>
        <xdr:cNvSpPr txBox="1"/>
      </xdr:nvSpPr>
      <xdr:spPr>
        <a:xfrm>
          <a:off x="52006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102" name="5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103" name="1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104" name="1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105" name="1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106" name="1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107" name="5 CuadroTexto"/>
        <xdr:cNvSpPr txBox="1"/>
      </xdr:nvSpPr>
      <xdr:spPr>
        <a:xfrm>
          <a:off x="26003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108" name="1 CuadroTexto"/>
        <xdr:cNvSpPr txBox="1"/>
      </xdr:nvSpPr>
      <xdr:spPr>
        <a:xfrm>
          <a:off x="26003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109" name="1 CuadroTexto"/>
        <xdr:cNvSpPr txBox="1"/>
      </xdr:nvSpPr>
      <xdr:spPr>
        <a:xfrm>
          <a:off x="26003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110" name="1 CuadroTexto"/>
        <xdr:cNvSpPr txBox="1"/>
      </xdr:nvSpPr>
      <xdr:spPr>
        <a:xfrm>
          <a:off x="26003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111" name="1 CuadroTexto"/>
        <xdr:cNvSpPr txBox="1"/>
      </xdr:nvSpPr>
      <xdr:spPr>
        <a:xfrm>
          <a:off x="26003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112" name="5 CuadroTexto"/>
        <xdr:cNvSpPr txBox="1"/>
      </xdr:nvSpPr>
      <xdr:spPr>
        <a:xfrm>
          <a:off x="346710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113" name="1 CuadroTexto"/>
        <xdr:cNvSpPr txBox="1"/>
      </xdr:nvSpPr>
      <xdr:spPr>
        <a:xfrm>
          <a:off x="346710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114" name="1 CuadroTexto"/>
        <xdr:cNvSpPr txBox="1"/>
      </xdr:nvSpPr>
      <xdr:spPr>
        <a:xfrm>
          <a:off x="346710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115" name="1 CuadroTexto"/>
        <xdr:cNvSpPr txBox="1"/>
      </xdr:nvSpPr>
      <xdr:spPr>
        <a:xfrm>
          <a:off x="346710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116" name="1 CuadroTexto"/>
        <xdr:cNvSpPr txBox="1"/>
      </xdr:nvSpPr>
      <xdr:spPr>
        <a:xfrm>
          <a:off x="346710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17" name="5 CuadroTexto"/>
        <xdr:cNvSpPr txBox="1"/>
      </xdr:nvSpPr>
      <xdr:spPr>
        <a:xfrm>
          <a:off x="43338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18" name="1 CuadroTexto"/>
        <xdr:cNvSpPr txBox="1"/>
      </xdr:nvSpPr>
      <xdr:spPr>
        <a:xfrm>
          <a:off x="43338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19" name="1 CuadroTexto"/>
        <xdr:cNvSpPr txBox="1"/>
      </xdr:nvSpPr>
      <xdr:spPr>
        <a:xfrm>
          <a:off x="43338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20" name="1 CuadroTexto"/>
        <xdr:cNvSpPr txBox="1"/>
      </xdr:nvSpPr>
      <xdr:spPr>
        <a:xfrm>
          <a:off x="43338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21" name="1 CuadroTexto"/>
        <xdr:cNvSpPr txBox="1"/>
      </xdr:nvSpPr>
      <xdr:spPr>
        <a:xfrm>
          <a:off x="43338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122" name="5 CuadroTexto"/>
        <xdr:cNvSpPr txBox="1"/>
      </xdr:nvSpPr>
      <xdr:spPr>
        <a:xfrm>
          <a:off x="52006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123" name="1 CuadroTexto"/>
        <xdr:cNvSpPr txBox="1"/>
      </xdr:nvSpPr>
      <xdr:spPr>
        <a:xfrm>
          <a:off x="52006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124" name="1 CuadroTexto"/>
        <xdr:cNvSpPr txBox="1"/>
      </xdr:nvSpPr>
      <xdr:spPr>
        <a:xfrm>
          <a:off x="52006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125" name="1 CuadroTexto"/>
        <xdr:cNvSpPr txBox="1"/>
      </xdr:nvSpPr>
      <xdr:spPr>
        <a:xfrm>
          <a:off x="52006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126" name="1 CuadroTexto"/>
        <xdr:cNvSpPr txBox="1"/>
      </xdr:nvSpPr>
      <xdr:spPr>
        <a:xfrm>
          <a:off x="52006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127" name="5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128" name="1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129" name="1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130" name="1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131" name="1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132" name="5 CuadroTexto"/>
        <xdr:cNvSpPr txBox="1"/>
      </xdr:nvSpPr>
      <xdr:spPr>
        <a:xfrm>
          <a:off x="26003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133" name="1 CuadroTexto"/>
        <xdr:cNvSpPr txBox="1"/>
      </xdr:nvSpPr>
      <xdr:spPr>
        <a:xfrm>
          <a:off x="26003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134" name="1 CuadroTexto"/>
        <xdr:cNvSpPr txBox="1"/>
      </xdr:nvSpPr>
      <xdr:spPr>
        <a:xfrm>
          <a:off x="26003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135" name="1 CuadroTexto"/>
        <xdr:cNvSpPr txBox="1"/>
      </xdr:nvSpPr>
      <xdr:spPr>
        <a:xfrm>
          <a:off x="26003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136" name="1 CuadroTexto"/>
        <xdr:cNvSpPr txBox="1"/>
      </xdr:nvSpPr>
      <xdr:spPr>
        <a:xfrm>
          <a:off x="26003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137" name="5 CuadroTexto"/>
        <xdr:cNvSpPr txBox="1"/>
      </xdr:nvSpPr>
      <xdr:spPr>
        <a:xfrm>
          <a:off x="346710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138" name="1 CuadroTexto"/>
        <xdr:cNvSpPr txBox="1"/>
      </xdr:nvSpPr>
      <xdr:spPr>
        <a:xfrm>
          <a:off x="346710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139" name="1 CuadroTexto"/>
        <xdr:cNvSpPr txBox="1"/>
      </xdr:nvSpPr>
      <xdr:spPr>
        <a:xfrm>
          <a:off x="346710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140" name="1 CuadroTexto"/>
        <xdr:cNvSpPr txBox="1"/>
      </xdr:nvSpPr>
      <xdr:spPr>
        <a:xfrm>
          <a:off x="346710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141" name="1 CuadroTexto"/>
        <xdr:cNvSpPr txBox="1"/>
      </xdr:nvSpPr>
      <xdr:spPr>
        <a:xfrm>
          <a:off x="346710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42" name="5 CuadroTexto"/>
        <xdr:cNvSpPr txBox="1"/>
      </xdr:nvSpPr>
      <xdr:spPr>
        <a:xfrm>
          <a:off x="43338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43" name="1 CuadroTexto"/>
        <xdr:cNvSpPr txBox="1"/>
      </xdr:nvSpPr>
      <xdr:spPr>
        <a:xfrm>
          <a:off x="43338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44" name="1 CuadroTexto"/>
        <xdr:cNvSpPr txBox="1"/>
      </xdr:nvSpPr>
      <xdr:spPr>
        <a:xfrm>
          <a:off x="43338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45" name="1 CuadroTexto"/>
        <xdr:cNvSpPr txBox="1"/>
      </xdr:nvSpPr>
      <xdr:spPr>
        <a:xfrm>
          <a:off x="43338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46" name="1 CuadroTexto"/>
        <xdr:cNvSpPr txBox="1"/>
      </xdr:nvSpPr>
      <xdr:spPr>
        <a:xfrm>
          <a:off x="43338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147" name="5 CuadroTexto"/>
        <xdr:cNvSpPr txBox="1"/>
      </xdr:nvSpPr>
      <xdr:spPr>
        <a:xfrm>
          <a:off x="52006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148" name="1 CuadroTexto"/>
        <xdr:cNvSpPr txBox="1"/>
      </xdr:nvSpPr>
      <xdr:spPr>
        <a:xfrm>
          <a:off x="52006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149" name="1 CuadroTexto"/>
        <xdr:cNvSpPr txBox="1"/>
      </xdr:nvSpPr>
      <xdr:spPr>
        <a:xfrm>
          <a:off x="52006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150" name="1 CuadroTexto"/>
        <xdr:cNvSpPr txBox="1"/>
      </xdr:nvSpPr>
      <xdr:spPr>
        <a:xfrm>
          <a:off x="52006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151" name="1 CuadroTexto"/>
        <xdr:cNvSpPr txBox="1"/>
      </xdr:nvSpPr>
      <xdr:spPr>
        <a:xfrm>
          <a:off x="52006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152" name="5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153" name="1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154" name="1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155" name="1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156" name="1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157" name="5 CuadroTexto"/>
        <xdr:cNvSpPr txBox="1"/>
      </xdr:nvSpPr>
      <xdr:spPr>
        <a:xfrm>
          <a:off x="26003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158" name="1 CuadroTexto"/>
        <xdr:cNvSpPr txBox="1"/>
      </xdr:nvSpPr>
      <xdr:spPr>
        <a:xfrm>
          <a:off x="26003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159" name="1 CuadroTexto"/>
        <xdr:cNvSpPr txBox="1"/>
      </xdr:nvSpPr>
      <xdr:spPr>
        <a:xfrm>
          <a:off x="26003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160" name="1 CuadroTexto"/>
        <xdr:cNvSpPr txBox="1"/>
      </xdr:nvSpPr>
      <xdr:spPr>
        <a:xfrm>
          <a:off x="26003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161" name="1 CuadroTexto"/>
        <xdr:cNvSpPr txBox="1"/>
      </xdr:nvSpPr>
      <xdr:spPr>
        <a:xfrm>
          <a:off x="26003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162" name="5 CuadroTexto"/>
        <xdr:cNvSpPr txBox="1"/>
      </xdr:nvSpPr>
      <xdr:spPr>
        <a:xfrm>
          <a:off x="346710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163" name="1 CuadroTexto"/>
        <xdr:cNvSpPr txBox="1"/>
      </xdr:nvSpPr>
      <xdr:spPr>
        <a:xfrm>
          <a:off x="346710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164" name="1 CuadroTexto"/>
        <xdr:cNvSpPr txBox="1"/>
      </xdr:nvSpPr>
      <xdr:spPr>
        <a:xfrm>
          <a:off x="346710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165" name="1 CuadroTexto"/>
        <xdr:cNvSpPr txBox="1"/>
      </xdr:nvSpPr>
      <xdr:spPr>
        <a:xfrm>
          <a:off x="346710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166" name="1 CuadroTexto"/>
        <xdr:cNvSpPr txBox="1"/>
      </xdr:nvSpPr>
      <xdr:spPr>
        <a:xfrm>
          <a:off x="346710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67" name="5 CuadroTexto"/>
        <xdr:cNvSpPr txBox="1"/>
      </xdr:nvSpPr>
      <xdr:spPr>
        <a:xfrm>
          <a:off x="43338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68" name="1 CuadroTexto"/>
        <xdr:cNvSpPr txBox="1"/>
      </xdr:nvSpPr>
      <xdr:spPr>
        <a:xfrm>
          <a:off x="43338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69" name="1 CuadroTexto"/>
        <xdr:cNvSpPr txBox="1"/>
      </xdr:nvSpPr>
      <xdr:spPr>
        <a:xfrm>
          <a:off x="43338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70" name="1 CuadroTexto"/>
        <xdr:cNvSpPr txBox="1"/>
      </xdr:nvSpPr>
      <xdr:spPr>
        <a:xfrm>
          <a:off x="43338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71" name="1 CuadroTexto"/>
        <xdr:cNvSpPr txBox="1"/>
      </xdr:nvSpPr>
      <xdr:spPr>
        <a:xfrm>
          <a:off x="43338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172" name="5 CuadroTexto"/>
        <xdr:cNvSpPr txBox="1"/>
      </xdr:nvSpPr>
      <xdr:spPr>
        <a:xfrm>
          <a:off x="52006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173" name="1 CuadroTexto"/>
        <xdr:cNvSpPr txBox="1"/>
      </xdr:nvSpPr>
      <xdr:spPr>
        <a:xfrm>
          <a:off x="52006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174" name="1 CuadroTexto"/>
        <xdr:cNvSpPr txBox="1"/>
      </xdr:nvSpPr>
      <xdr:spPr>
        <a:xfrm>
          <a:off x="52006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175" name="1 CuadroTexto"/>
        <xdr:cNvSpPr txBox="1"/>
      </xdr:nvSpPr>
      <xdr:spPr>
        <a:xfrm>
          <a:off x="52006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176" name="1 CuadroTexto"/>
        <xdr:cNvSpPr txBox="1"/>
      </xdr:nvSpPr>
      <xdr:spPr>
        <a:xfrm>
          <a:off x="52006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177" name="5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178" name="1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179" name="1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180" name="1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181" name="1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182" name="5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183" name="1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184" name="1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185" name="1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186" name="1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187" name="5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188" name="1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189" name="1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190" name="1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191" name="1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192" name="5 CuadroTexto"/>
        <xdr:cNvSpPr txBox="1"/>
      </xdr:nvSpPr>
      <xdr:spPr>
        <a:xfrm>
          <a:off x="26003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193" name="1 CuadroTexto"/>
        <xdr:cNvSpPr txBox="1"/>
      </xdr:nvSpPr>
      <xdr:spPr>
        <a:xfrm>
          <a:off x="26003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194" name="1 CuadroTexto"/>
        <xdr:cNvSpPr txBox="1"/>
      </xdr:nvSpPr>
      <xdr:spPr>
        <a:xfrm>
          <a:off x="26003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195" name="1 CuadroTexto"/>
        <xdr:cNvSpPr txBox="1"/>
      </xdr:nvSpPr>
      <xdr:spPr>
        <a:xfrm>
          <a:off x="26003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196" name="1 CuadroTexto"/>
        <xdr:cNvSpPr txBox="1"/>
      </xdr:nvSpPr>
      <xdr:spPr>
        <a:xfrm>
          <a:off x="26003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197" name="5 CuadroTexto"/>
        <xdr:cNvSpPr txBox="1"/>
      </xdr:nvSpPr>
      <xdr:spPr>
        <a:xfrm>
          <a:off x="346710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198" name="1 CuadroTexto"/>
        <xdr:cNvSpPr txBox="1"/>
      </xdr:nvSpPr>
      <xdr:spPr>
        <a:xfrm>
          <a:off x="346710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199" name="1 CuadroTexto"/>
        <xdr:cNvSpPr txBox="1"/>
      </xdr:nvSpPr>
      <xdr:spPr>
        <a:xfrm>
          <a:off x="346710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200" name="1 CuadroTexto"/>
        <xdr:cNvSpPr txBox="1"/>
      </xdr:nvSpPr>
      <xdr:spPr>
        <a:xfrm>
          <a:off x="346710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201" name="1 CuadroTexto"/>
        <xdr:cNvSpPr txBox="1"/>
      </xdr:nvSpPr>
      <xdr:spPr>
        <a:xfrm>
          <a:off x="346710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02" name="5 CuadroTexto"/>
        <xdr:cNvSpPr txBox="1"/>
      </xdr:nvSpPr>
      <xdr:spPr>
        <a:xfrm>
          <a:off x="43338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03" name="1 CuadroTexto"/>
        <xdr:cNvSpPr txBox="1"/>
      </xdr:nvSpPr>
      <xdr:spPr>
        <a:xfrm>
          <a:off x="43338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04" name="1 CuadroTexto"/>
        <xdr:cNvSpPr txBox="1"/>
      </xdr:nvSpPr>
      <xdr:spPr>
        <a:xfrm>
          <a:off x="43338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05" name="1 CuadroTexto"/>
        <xdr:cNvSpPr txBox="1"/>
      </xdr:nvSpPr>
      <xdr:spPr>
        <a:xfrm>
          <a:off x="43338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06" name="1 CuadroTexto"/>
        <xdr:cNvSpPr txBox="1"/>
      </xdr:nvSpPr>
      <xdr:spPr>
        <a:xfrm>
          <a:off x="43338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207" name="5 CuadroTexto"/>
        <xdr:cNvSpPr txBox="1"/>
      </xdr:nvSpPr>
      <xdr:spPr>
        <a:xfrm>
          <a:off x="52006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208" name="1 CuadroTexto"/>
        <xdr:cNvSpPr txBox="1"/>
      </xdr:nvSpPr>
      <xdr:spPr>
        <a:xfrm>
          <a:off x="52006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209" name="1 CuadroTexto"/>
        <xdr:cNvSpPr txBox="1"/>
      </xdr:nvSpPr>
      <xdr:spPr>
        <a:xfrm>
          <a:off x="52006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210" name="1 CuadroTexto"/>
        <xdr:cNvSpPr txBox="1"/>
      </xdr:nvSpPr>
      <xdr:spPr>
        <a:xfrm>
          <a:off x="52006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211" name="1 CuadroTexto"/>
        <xdr:cNvSpPr txBox="1"/>
      </xdr:nvSpPr>
      <xdr:spPr>
        <a:xfrm>
          <a:off x="52006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212" name="5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213" name="1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214" name="1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215" name="1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216" name="1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217" name="5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218" name="1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219" name="1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220" name="1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221" name="1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222" name="5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223" name="1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224" name="1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225" name="1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226" name="1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184731" cy="264560"/>
    <xdr:sp macro="" textlink="">
      <xdr:nvSpPr>
        <xdr:cNvPr id="227" name="5 CuadroTexto"/>
        <xdr:cNvSpPr txBox="1"/>
      </xdr:nvSpPr>
      <xdr:spPr>
        <a:xfrm>
          <a:off x="17335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184731" cy="264560"/>
    <xdr:sp macro="" textlink="">
      <xdr:nvSpPr>
        <xdr:cNvPr id="228" name="1 CuadroTexto"/>
        <xdr:cNvSpPr txBox="1"/>
      </xdr:nvSpPr>
      <xdr:spPr>
        <a:xfrm>
          <a:off x="17335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184731" cy="264560"/>
    <xdr:sp macro="" textlink="">
      <xdr:nvSpPr>
        <xdr:cNvPr id="229" name="1 CuadroTexto"/>
        <xdr:cNvSpPr txBox="1"/>
      </xdr:nvSpPr>
      <xdr:spPr>
        <a:xfrm>
          <a:off x="17335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184731" cy="264560"/>
    <xdr:sp macro="" textlink="">
      <xdr:nvSpPr>
        <xdr:cNvPr id="230" name="1 CuadroTexto"/>
        <xdr:cNvSpPr txBox="1"/>
      </xdr:nvSpPr>
      <xdr:spPr>
        <a:xfrm>
          <a:off x="17335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184731" cy="264560"/>
    <xdr:sp macro="" textlink="">
      <xdr:nvSpPr>
        <xdr:cNvPr id="231" name="1 CuadroTexto"/>
        <xdr:cNvSpPr txBox="1"/>
      </xdr:nvSpPr>
      <xdr:spPr>
        <a:xfrm>
          <a:off x="17335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232" name="4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233" name="5 CuadroTexto"/>
        <xdr:cNvSpPr txBox="1"/>
      </xdr:nvSpPr>
      <xdr:spPr>
        <a:xfrm>
          <a:off x="26003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234" name="1 CuadroTexto"/>
        <xdr:cNvSpPr txBox="1"/>
      </xdr:nvSpPr>
      <xdr:spPr>
        <a:xfrm>
          <a:off x="26003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235" name="1 CuadroTexto"/>
        <xdr:cNvSpPr txBox="1"/>
      </xdr:nvSpPr>
      <xdr:spPr>
        <a:xfrm>
          <a:off x="26003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236" name="1 CuadroTexto"/>
        <xdr:cNvSpPr txBox="1"/>
      </xdr:nvSpPr>
      <xdr:spPr>
        <a:xfrm>
          <a:off x="26003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237" name="1 CuadroTexto"/>
        <xdr:cNvSpPr txBox="1"/>
      </xdr:nvSpPr>
      <xdr:spPr>
        <a:xfrm>
          <a:off x="26003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238" name="5 CuadroTexto"/>
        <xdr:cNvSpPr txBox="1"/>
      </xdr:nvSpPr>
      <xdr:spPr>
        <a:xfrm>
          <a:off x="346710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239" name="1 CuadroTexto"/>
        <xdr:cNvSpPr txBox="1"/>
      </xdr:nvSpPr>
      <xdr:spPr>
        <a:xfrm>
          <a:off x="346710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240" name="1 CuadroTexto"/>
        <xdr:cNvSpPr txBox="1"/>
      </xdr:nvSpPr>
      <xdr:spPr>
        <a:xfrm>
          <a:off x="346710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241" name="1 CuadroTexto"/>
        <xdr:cNvSpPr txBox="1"/>
      </xdr:nvSpPr>
      <xdr:spPr>
        <a:xfrm>
          <a:off x="346710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242" name="1 CuadroTexto"/>
        <xdr:cNvSpPr txBox="1"/>
      </xdr:nvSpPr>
      <xdr:spPr>
        <a:xfrm>
          <a:off x="346710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43" name="5 CuadroTexto"/>
        <xdr:cNvSpPr txBox="1"/>
      </xdr:nvSpPr>
      <xdr:spPr>
        <a:xfrm>
          <a:off x="43338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44" name="1 CuadroTexto"/>
        <xdr:cNvSpPr txBox="1"/>
      </xdr:nvSpPr>
      <xdr:spPr>
        <a:xfrm>
          <a:off x="43338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45" name="1 CuadroTexto"/>
        <xdr:cNvSpPr txBox="1"/>
      </xdr:nvSpPr>
      <xdr:spPr>
        <a:xfrm>
          <a:off x="43338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46" name="1 CuadroTexto"/>
        <xdr:cNvSpPr txBox="1"/>
      </xdr:nvSpPr>
      <xdr:spPr>
        <a:xfrm>
          <a:off x="43338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47" name="1 CuadroTexto"/>
        <xdr:cNvSpPr txBox="1"/>
      </xdr:nvSpPr>
      <xdr:spPr>
        <a:xfrm>
          <a:off x="43338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248" name="5 CuadroTexto"/>
        <xdr:cNvSpPr txBox="1"/>
      </xdr:nvSpPr>
      <xdr:spPr>
        <a:xfrm>
          <a:off x="52006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249" name="1 CuadroTexto"/>
        <xdr:cNvSpPr txBox="1"/>
      </xdr:nvSpPr>
      <xdr:spPr>
        <a:xfrm>
          <a:off x="52006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250" name="1 CuadroTexto"/>
        <xdr:cNvSpPr txBox="1"/>
      </xdr:nvSpPr>
      <xdr:spPr>
        <a:xfrm>
          <a:off x="52006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251" name="1 CuadroTexto"/>
        <xdr:cNvSpPr txBox="1"/>
      </xdr:nvSpPr>
      <xdr:spPr>
        <a:xfrm>
          <a:off x="52006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252" name="1 CuadroTexto"/>
        <xdr:cNvSpPr txBox="1"/>
      </xdr:nvSpPr>
      <xdr:spPr>
        <a:xfrm>
          <a:off x="52006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253" name="5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254" name="1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255" name="1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256" name="1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257" name="1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258" name="5 CuadroTexto"/>
        <xdr:cNvSpPr txBox="1"/>
      </xdr:nvSpPr>
      <xdr:spPr>
        <a:xfrm>
          <a:off x="26003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259" name="1 CuadroTexto"/>
        <xdr:cNvSpPr txBox="1"/>
      </xdr:nvSpPr>
      <xdr:spPr>
        <a:xfrm>
          <a:off x="26003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260" name="1 CuadroTexto"/>
        <xdr:cNvSpPr txBox="1"/>
      </xdr:nvSpPr>
      <xdr:spPr>
        <a:xfrm>
          <a:off x="26003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261" name="1 CuadroTexto"/>
        <xdr:cNvSpPr txBox="1"/>
      </xdr:nvSpPr>
      <xdr:spPr>
        <a:xfrm>
          <a:off x="26003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262" name="1 CuadroTexto"/>
        <xdr:cNvSpPr txBox="1"/>
      </xdr:nvSpPr>
      <xdr:spPr>
        <a:xfrm>
          <a:off x="26003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263" name="5 CuadroTexto"/>
        <xdr:cNvSpPr txBox="1"/>
      </xdr:nvSpPr>
      <xdr:spPr>
        <a:xfrm>
          <a:off x="346710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264" name="1 CuadroTexto"/>
        <xdr:cNvSpPr txBox="1"/>
      </xdr:nvSpPr>
      <xdr:spPr>
        <a:xfrm>
          <a:off x="346710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265" name="1 CuadroTexto"/>
        <xdr:cNvSpPr txBox="1"/>
      </xdr:nvSpPr>
      <xdr:spPr>
        <a:xfrm>
          <a:off x="346710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266" name="1 CuadroTexto"/>
        <xdr:cNvSpPr txBox="1"/>
      </xdr:nvSpPr>
      <xdr:spPr>
        <a:xfrm>
          <a:off x="346710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267" name="1 CuadroTexto"/>
        <xdr:cNvSpPr txBox="1"/>
      </xdr:nvSpPr>
      <xdr:spPr>
        <a:xfrm>
          <a:off x="346710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68" name="5 CuadroTexto"/>
        <xdr:cNvSpPr txBox="1"/>
      </xdr:nvSpPr>
      <xdr:spPr>
        <a:xfrm>
          <a:off x="43338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69" name="1 CuadroTexto"/>
        <xdr:cNvSpPr txBox="1"/>
      </xdr:nvSpPr>
      <xdr:spPr>
        <a:xfrm>
          <a:off x="43338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70" name="1 CuadroTexto"/>
        <xdr:cNvSpPr txBox="1"/>
      </xdr:nvSpPr>
      <xdr:spPr>
        <a:xfrm>
          <a:off x="43338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71" name="1 CuadroTexto"/>
        <xdr:cNvSpPr txBox="1"/>
      </xdr:nvSpPr>
      <xdr:spPr>
        <a:xfrm>
          <a:off x="43338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72" name="1 CuadroTexto"/>
        <xdr:cNvSpPr txBox="1"/>
      </xdr:nvSpPr>
      <xdr:spPr>
        <a:xfrm>
          <a:off x="43338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273" name="5 CuadroTexto"/>
        <xdr:cNvSpPr txBox="1"/>
      </xdr:nvSpPr>
      <xdr:spPr>
        <a:xfrm>
          <a:off x="52006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274" name="1 CuadroTexto"/>
        <xdr:cNvSpPr txBox="1"/>
      </xdr:nvSpPr>
      <xdr:spPr>
        <a:xfrm>
          <a:off x="52006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275" name="1 CuadroTexto"/>
        <xdr:cNvSpPr txBox="1"/>
      </xdr:nvSpPr>
      <xdr:spPr>
        <a:xfrm>
          <a:off x="52006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276" name="1 CuadroTexto"/>
        <xdr:cNvSpPr txBox="1"/>
      </xdr:nvSpPr>
      <xdr:spPr>
        <a:xfrm>
          <a:off x="52006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277" name="1 CuadroTexto"/>
        <xdr:cNvSpPr txBox="1"/>
      </xdr:nvSpPr>
      <xdr:spPr>
        <a:xfrm>
          <a:off x="52006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278" name="5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279" name="1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280" name="1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281" name="1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282" name="1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283" name="5 CuadroTexto"/>
        <xdr:cNvSpPr txBox="1"/>
      </xdr:nvSpPr>
      <xdr:spPr>
        <a:xfrm>
          <a:off x="26003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284" name="1 CuadroTexto"/>
        <xdr:cNvSpPr txBox="1"/>
      </xdr:nvSpPr>
      <xdr:spPr>
        <a:xfrm>
          <a:off x="26003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285" name="1 CuadroTexto"/>
        <xdr:cNvSpPr txBox="1"/>
      </xdr:nvSpPr>
      <xdr:spPr>
        <a:xfrm>
          <a:off x="26003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286" name="1 CuadroTexto"/>
        <xdr:cNvSpPr txBox="1"/>
      </xdr:nvSpPr>
      <xdr:spPr>
        <a:xfrm>
          <a:off x="26003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287" name="1 CuadroTexto"/>
        <xdr:cNvSpPr txBox="1"/>
      </xdr:nvSpPr>
      <xdr:spPr>
        <a:xfrm>
          <a:off x="26003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288" name="5 CuadroTexto"/>
        <xdr:cNvSpPr txBox="1"/>
      </xdr:nvSpPr>
      <xdr:spPr>
        <a:xfrm>
          <a:off x="346710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289" name="1 CuadroTexto"/>
        <xdr:cNvSpPr txBox="1"/>
      </xdr:nvSpPr>
      <xdr:spPr>
        <a:xfrm>
          <a:off x="346710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290" name="1 CuadroTexto"/>
        <xdr:cNvSpPr txBox="1"/>
      </xdr:nvSpPr>
      <xdr:spPr>
        <a:xfrm>
          <a:off x="346710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291" name="1 CuadroTexto"/>
        <xdr:cNvSpPr txBox="1"/>
      </xdr:nvSpPr>
      <xdr:spPr>
        <a:xfrm>
          <a:off x="346710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292" name="1 CuadroTexto"/>
        <xdr:cNvSpPr txBox="1"/>
      </xdr:nvSpPr>
      <xdr:spPr>
        <a:xfrm>
          <a:off x="346710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93" name="5 CuadroTexto"/>
        <xdr:cNvSpPr txBox="1"/>
      </xdr:nvSpPr>
      <xdr:spPr>
        <a:xfrm>
          <a:off x="43338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94" name="1 CuadroTexto"/>
        <xdr:cNvSpPr txBox="1"/>
      </xdr:nvSpPr>
      <xdr:spPr>
        <a:xfrm>
          <a:off x="43338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95" name="1 CuadroTexto"/>
        <xdr:cNvSpPr txBox="1"/>
      </xdr:nvSpPr>
      <xdr:spPr>
        <a:xfrm>
          <a:off x="43338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96" name="1 CuadroTexto"/>
        <xdr:cNvSpPr txBox="1"/>
      </xdr:nvSpPr>
      <xdr:spPr>
        <a:xfrm>
          <a:off x="43338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97" name="1 CuadroTexto"/>
        <xdr:cNvSpPr txBox="1"/>
      </xdr:nvSpPr>
      <xdr:spPr>
        <a:xfrm>
          <a:off x="43338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298" name="5 CuadroTexto"/>
        <xdr:cNvSpPr txBox="1"/>
      </xdr:nvSpPr>
      <xdr:spPr>
        <a:xfrm>
          <a:off x="52006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299" name="1 CuadroTexto"/>
        <xdr:cNvSpPr txBox="1"/>
      </xdr:nvSpPr>
      <xdr:spPr>
        <a:xfrm>
          <a:off x="52006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300" name="1 CuadroTexto"/>
        <xdr:cNvSpPr txBox="1"/>
      </xdr:nvSpPr>
      <xdr:spPr>
        <a:xfrm>
          <a:off x="52006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301" name="1 CuadroTexto"/>
        <xdr:cNvSpPr txBox="1"/>
      </xdr:nvSpPr>
      <xdr:spPr>
        <a:xfrm>
          <a:off x="52006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302" name="1 CuadroTexto"/>
        <xdr:cNvSpPr txBox="1"/>
      </xdr:nvSpPr>
      <xdr:spPr>
        <a:xfrm>
          <a:off x="52006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303" name="5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304" name="1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305" name="1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306" name="1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307" name="1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308" name="5 CuadroTexto"/>
        <xdr:cNvSpPr txBox="1"/>
      </xdr:nvSpPr>
      <xdr:spPr>
        <a:xfrm>
          <a:off x="26003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309" name="1 CuadroTexto"/>
        <xdr:cNvSpPr txBox="1"/>
      </xdr:nvSpPr>
      <xdr:spPr>
        <a:xfrm>
          <a:off x="26003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310" name="1 CuadroTexto"/>
        <xdr:cNvSpPr txBox="1"/>
      </xdr:nvSpPr>
      <xdr:spPr>
        <a:xfrm>
          <a:off x="26003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311" name="1 CuadroTexto"/>
        <xdr:cNvSpPr txBox="1"/>
      </xdr:nvSpPr>
      <xdr:spPr>
        <a:xfrm>
          <a:off x="26003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312" name="1 CuadroTexto"/>
        <xdr:cNvSpPr txBox="1"/>
      </xdr:nvSpPr>
      <xdr:spPr>
        <a:xfrm>
          <a:off x="26003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313" name="5 CuadroTexto"/>
        <xdr:cNvSpPr txBox="1"/>
      </xdr:nvSpPr>
      <xdr:spPr>
        <a:xfrm>
          <a:off x="346710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314" name="1 CuadroTexto"/>
        <xdr:cNvSpPr txBox="1"/>
      </xdr:nvSpPr>
      <xdr:spPr>
        <a:xfrm>
          <a:off x="346710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315" name="1 CuadroTexto"/>
        <xdr:cNvSpPr txBox="1"/>
      </xdr:nvSpPr>
      <xdr:spPr>
        <a:xfrm>
          <a:off x="346710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316" name="1 CuadroTexto"/>
        <xdr:cNvSpPr txBox="1"/>
      </xdr:nvSpPr>
      <xdr:spPr>
        <a:xfrm>
          <a:off x="346710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317" name="1 CuadroTexto"/>
        <xdr:cNvSpPr txBox="1"/>
      </xdr:nvSpPr>
      <xdr:spPr>
        <a:xfrm>
          <a:off x="346710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318" name="5 CuadroTexto"/>
        <xdr:cNvSpPr txBox="1"/>
      </xdr:nvSpPr>
      <xdr:spPr>
        <a:xfrm>
          <a:off x="43338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319" name="1 CuadroTexto"/>
        <xdr:cNvSpPr txBox="1"/>
      </xdr:nvSpPr>
      <xdr:spPr>
        <a:xfrm>
          <a:off x="43338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320" name="1 CuadroTexto"/>
        <xdr:cNvSpPr txBox="1"/>
      </xdr:nvSpPr>
      <xdr:spPr>
        <a:xfrm>
          <a:off x="43338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321" name="1 CuadroTexto"/>
        <xdr:cNvSpPr txBox="1"/>
      </xdr:nvSpPr>
      <xdr:spPr>
        <a:xfrm>
          <a:off x="43338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322" name="1 CuadroTexto"/>
        <xdr:cNvSpPr txBox="1"/>
      </xdr:nvSpPr>
      <xdr:spPr>
        <a:xfrm>
          <a:off x="43338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323" name="5 CuadroTexto"/>
        <xdr:cNvSpPr txBox="1"/>
      </xdr:nvSpPr>
      <xdr:spPr>
        <a:xfrm>
          <a:off x="52006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324" name="1 CuadroTexto"/>
        <xdr:cNvSpPr txBox="1"/>
      </xdr:nvSpPr>
      <xdr:spPr>
        <a:xfrm>
          <a:off x="52006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325" name="1 CuadroTexto"/>
        <xdr:cNvSpPr txBox="1"/>
      </xdr:nvSpPr>
      <xdr:spPr>
        <a:xfrm>
          <a:off x="52006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326" name="1 CuadroTexto"/>
        <xdr:cNvSpPr txBox="1"/>
      </xdr:nvSpPr>
      <xdr:spPr>
        <a:xfrm>
          <a:off x="52006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327" name="1 CuadroTexto"/>
        <xdr:cNvSpPr txBox="1"/>
      </xdr:nvSpPr>
      <xdr:spPr>
        <a:xfrm>
          <a:off x="52006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328" name="5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329" name="1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330" name="1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331" name="1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332" name="1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333" name="5 CuadroTexto"/>
        <xdr:cNvSpPr txBox="1"/>
      </xdr:nvSpPr>
      <xdr:spPr>
        <a:xfrm>
          <a:off x="26003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334" name="1 CuadroTexto"/>
        <xdr:cNvSpPr txBox="1"/>
      </xdr:nvSpPr>
      <xdr:spPr>
        <a:xfrm>
          <a:off x="26003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335" name="1 CuadroTexto"/>
        <xdr:cNvSpPr txBox="1"/>
      </xdr:nvSpPr>
      <xdr:spPr>
        <a:xfrm>
          <a:off x="26003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336" name="1 CuadroTexto"/>
        <xdr:cNvSpPr txBox="1"/>
      </xdr:nvSpPr>
      <xdr:spPr>
        <a:xfrm>
          <a:off x="26003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337" name="1 CuadroTexto"/>
        <xdr:cNvSpPr txBox="1"/>
      </xdr:nvSpPr>
      <xdr:spPr>
        <a:xfrm>
          <a:off x="26003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338" name="5 CuadroTexto"/>
        <xdr:cNvSpPr txBox="1"/>
      </xdr:nvSpPr>
      <xdr:spPr>
        <a:xfrm>
          <a:off x="346710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339" name="1 CuadroTexto"/>
        <xdr:cNvSpPr txBox="1"/>
      </xdr:nvSpPr>
      <xdr:spPr>
        <a:xfrm>
          <a:off x="346710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340" name="1 CuadroTexto"/>
        <xdr:cNvSpPr txBox="1"/>
      </xdr:nvSpPr>
      <xdr:spPr>
        <a:xfrm>
          <a:off x="346710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341" name="1 CuadroTexto"/>
        <xdr:cNvSpPr txBox="1"/>
      </xdr:nvSpPr>
      <xdr:spPr>
        <a:xfrm>
          <a:off x="346710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342" name="1 CuadroTexto"/>
        <xdr:cNvSpPr txBox="1"/>
      </xdr:nvSpPr>
      <xdr:spPr>
        <a:xfrm>
          <a:off x="346710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343" name="5 CuadroTexto"/>
        <xdr:cNvSpPr txBox="1"/>
      </xdr:nvSpPr>
      <xdr:spPr>
        <a:xfrm>
          <a:off x="43338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344" name="1 CuadroTexto"/>
        <xdr:cNvSpPr txBox="1"/>
      </xdr:nvSpPr>
      <xdr:spPr>
        <a:xfrm>
          <a:off x="43338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345" name="1 CuadroTexto"/>
        <xdr:cNvSpPr txBox="1"/>
      </xdr:nvSpPr>
      <xdr:spPr>
        <a:xfrm>
          <a:off x="43338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346" name="1 CuadroTexto"/>
        <xdr:cNvSpPr txBox="1"/>
      </xdr:nvSpPr>
      <xdr:spPr>
        <a:xfrm>
          <a:off x="43338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347" name="1 CuadroTexto"/>
        <xdr:cNvSpPr txBox="1"/>
      </xdr:nvSpPr>
      <xdr:spPr>
        <a:xfrm>
          <a:off x="43338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348" name="5 CuadroTexto"/>
        <xdr:cNvSpPr txBox="1"/>
      </xdr:nvSpPr>
      <xdr:spPr>
        <a:xfrm>
          <a:off x="52006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349" name="1 CuadroTexto"/>
        <xdr:cNvSpPr txBox="1"/>
      </xdr:nvSpPr>
      <xdr:spPr>
        <a:xfrm>
          <a:off x="52006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350" name="1 CuadroTexto"/>
        <xdr:cNvSpPr txBox="1"/>
      </xdr:nvSpPr>
      <xdr:spPr>
        <a:xfrm>
          <a:off x="52006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351" name="1 CuadroTexto"/>
        <xdr:cNvSpPr txBox="1"/>
      </xdr:nvSpPr>
      <xdr:spPr>
        <a:xfrm>
          <a:off x="52006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352" name="1 CuadroTexto"/>
        <xdr:cNvSpPr txBox="1"/>
      </xdr:nvSpPr>
      <xdr:spPr>
        <a:xfrm>
          <a:off x="52006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353" name="5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354" name="1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355" name="1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356" name="1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357" name="1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358" name="5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359" name="1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360" name="1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361" name="1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362" name="1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363" name="5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364" name="1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365" name="1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366" name="1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367" name="1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184731" cy="264560"/>
    <xdr:sp macro="" textlink="">
      <xdr:nvSpPr>
        <xdr:cNvPr id="368" name="5 CuadroTexto"/>
        <xdr:cNvSpPr txBox="1"/>
      </xdr:nvSpPr>
      <xdr:spPr>
        <a:xfrm>
          <a:off x="17335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184731" cy="264560"/>
    <xdr:sp macro="" textlink="">
      <xdr:nvSpPr>
        <xdr:cNvPr id="369" name="1 CuadroTexto"/>
        <xdr:cNvSpPr txBox="1"/>
      </xdr:nvSpPr>
      <xdr:spPr>
        <a:xfrm>
          <a:off x="17335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184731" cy="264560"/>
    <xdr:sp macro="" textlink="">
      <xdr:nvSpPr>
        <xdr:cNvPr id="370" name="1 CuadroTexto"/>
        <xdr:cNvSpPr txBox="1"/>
      </xdr:nvSpPr>
      <xdr:spPr>
        <a:xfrm>
          <a:off x="17335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184731" cy="264560"/>
    <xdr:sp macro="" textlink="">
      <xdr:nvSpPr>
        <xdr:cNvPr id="371" name="1 CuadroTexto"/>
        <xdr:cNvSpPr txBox="1"/>
      </xdr:nvSpPr>
      <xdr:spPr>
        <a:xfrm>
          <a:off x="17335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184731" cy="264560"/>
    <xdr:sp macro="" textlink="">
      <xdr:nvSpPr>
        <xdr:cNvPr id="372" name="1 CuadroTexto"/>
        <xdr:cNvSpPr txBox="1"/>
      </xdr:nvSpPr>
      <xdr:spPr>
        <a:xfrm>
          <a:off x="17335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373" name="4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374" name="5 CuadroTexto"/>
        <xdr:cNvSpPr txBox="1"/>
      </xdr:nvSpPr>
      <xdr:spPr>
        <a:xfrm>
          <a:off x="26003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375" name="1 CuadroTexto"/>
        <xdr:cNvSpPr txBox="1"/>
      </xdr:nvSpPr>
      <xdr:spPr>
        <a:xfrm>
          <a:off x="26003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376" name="1 CuadroTexto"/>
        <xdr:cNvSpPr txBox="1"/>
      </xdr:nvSpPr>
      <xdr:spPr>
        <a:xfrm>
          <a:off x="26003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377" name="1 CuadroTexto"/>
        <xdr:cNvSpPr txBox="1"/>
      </xdr:nvSpPr>
      <xdr:spPr>
        <a:xfrm>
          <a:off x="26003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378" name="1 CuadroTexto"/>
        <xdr:cNvSpPr txBox="1"/>
      </xdr:nvSpPr>
      <xdr:spPr>
        <a:xfrm>
          <a:off x="26003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379" name="5 CuadroTexto"/>
        <xdr:cNvSpPr txBox="1"/>
      </xdr:nvSpPr>
      <xdr:spPr>
        <a:xfrm>
          <a:off x="346710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380" name="1 CuadroTexto"/>
        <xdr:cNvSpPr txBox="1"/>
      </xdr:nvSpPr>
      <xdr:spPr>
        <a:xfrm>
          <a:off x="346710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381" name="1 CuadroTexto"/>
        <xdr:cNvSpPr txBox="1"/>
      </xdr:nvSpPr>
      <xdr:spPr>
        <a:xfrm>
          <a:off x="346710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382" name="1 CuadroTexto"/>
        <xdr:cNvSpPr txBox="1"/>
      </xdr:nvSpPr>
      <xdr:spPr>
        <a:xfrm>
          <a:off x="346710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383" name="1 CuadroTexto"/>
        <xdr:cNvSpPr txBox="1"/>
      </xdr:nvSpPr>
      <xdr:spPr>
        <a:xfrm>
          <a:off x="346710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384" name="5 CuadroTexto"/>
        <xdr:cNvSpPr txBox="1"/>
      </xdr:nvSpPr>
      <xdr:spPr>
        <a:xfrm>
          <a:off x="43338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385" name="1 CuadroTexto"/>
        <xdr:cNvSpPr txBox="1"/>
      </xdr:nvSpPr>
      <xdr:spPr>
        <a:xfrm>
          <a:off x="43338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386" name="1 CuadroTexto"/>
        <xdr:cNvSpPr txBox="1"/>
      </xdr:nvSpPr>
      <xdr:spPr>
        <a:xfrm>
          <a:off x="43338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387" name="1 CuadroTexto"/>
        <xdr:cNvSpPr txBox="1"/>
      </xdr:nvSpPr>
      <xdr:spPr>
        <a:xfrm>
          <a:off x="43338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388" name="1 CuadroTexto"/>
        <xdr:cNvSpPr txBox="1"/>
      </xdr:nvSpPr>
      <xdr:spPr>
        <a:xfrm>
          <a:off x="43338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389" name="5 CuadroTexto"/>
        <xdr:cNvSpPr txBox="1"/>
      </xdr:nvSpPr>
      <xdr:spPr>
        <a:xfrm>
          <a:off x="52006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390" name="1 CuadroTexto"/>
        <xdr:cNvSpPr txBox="1"/>
      </xdr:nvSpPr>
      <xdr:spPr>
        <a:xfrm>
          <a:off x="52006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391" name="1 CuadroTexto"/>
        <xdr:cNvSpPr txBox="1"/>
      </xdr:nvSpPr>
      <xdr:spPr>
        <a:xfrm>
          <a:off x="52006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392" name="1 CuadroTexto"/>
        <xdr:cNvSpPr txBox="1"/>
      </xdr:nvSpPr>
      <xdr:spPr>
        <a:xfrm>
          <a:off x="52006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393" name="1 CuadroTexto"/>
        <xdr:cNvSpPr txBox="1"/>
      </xdr:nvSpPr>
      <xdr:spPr>
        <a:xfrm>
          <a:off x="52006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394" name="5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395" name="1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396" name="1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397" name="1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398" name="1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399" name="5 CuadroTexto"/>
        <xdr:cNvSpPr txBox="1"/>
      </xdr:nvSpPr>
      <xdr:spPr>
        <a:xfrm>
          <a:off x="26003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400" name="1 CuadroTexto"/>
        <xdr:cNvSpPr txBox="1"/>
      </xdr:nvSpPr>
      <xdr:spPr>
        <a:xfrm>
          <a:off x="26003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401" name="1 CuadroTexto"/>
        <xdr:cNvSpPr txBox="1"/>
      </xdr:nvSpPr>
      <xdr:spPr>
        <a:xfrm>
          <a:off x="26003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402" name="1 CuadroTexto"/>
        <xdr:cNvSpPr txBox="1"/>
      </xdr:nvSpPr>
      <xdr:spPr>
        <a:xfrm>
          <a:off x="26003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403" name="1 CuadroTexto"/>
        <xdr:cNvSpPr txBox="1"/>
      </xdr:nvSpPr>
      <xdr:spPr>
        <a:xfrm>
          <a:off x="26003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404" name="5 CuadroTexto"/>
        <xdr:cNvSpPr txBox="1"/>
      </xdr:nvSpPr>
      <xdr:spPr>
        <a:xfrm>
          <a:off x="346710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405" name="1 CuadroTexto"/>
        <xdr:cNvSpPr txBox="1"/>
      </xdr:nvSpPr>
      <xdr:spPr>
        <a:xfrm>
          <a:off x="346710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406" name="1 CuadroTexto"/>
        <xdr:cNvSpPr txBox="1"/>
      </xdr:nvSpPr>
      <xdr:spPr>
        <a:xfrm>
          <a:off x="346710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407" name="1 CuadroTexto"/>
        <xdr:cNvSpPr txBox="1"/>
      </xdr:nvSpPr>
      <xdr:spPr>
        <a:xfrm>
          <a:off x="346710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408" name="1 CuadroTexto"/>
        <xdr:cNvSpPr txBox="1"/>
      </xdr:nvSpPr>
      <xdr:spPr>
        <a:xfrm>
          <a:off x="346710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409" name="5 CuadroTexto"/>
        <xdr:cNvSpPr txBox="1"/>
      </xdr:nvSpPr>
      <xdr:spPr>
        <a:xfrm>
          <a:off x="43338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410" name="1 CuadroTexto"/>
        <xdr:cNvSpPr txBox="1"/>
      </xdr:nvSpPr>
      <xdr:spPr>
        <a:xfrm>
          <a:off x="43338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411" name="1 CuadroTexto"/>
        <xdr:cNvSpPr txBox="1"/>
      </xdr:nvSpPr>
      <xdr:spPr>
        <a:xfrm>
          <a:off x="43338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412" name="1 CuadroTexto"/>
        <xdr:cNvSpPr txBox="1"/>
      </xdr:nvSpPr>
      <xdr:spPr>
        <a:xfrm>
          <a:off x="43338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413" name="1 CuadroTexto"/>
        <xdr:cNvSpPr txBox="1"/>
      </xdr:nvSpPr>
      <xdr:spPr>
        <a:xfrm>
          <a:off x="43338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414" name="5 CuadroTexto"/>
        <xdr:cNvSpPr txBox="1"/>
      </xdr:nvSpPr>
      <xdr:spPr>
        <a:xfrm>
          <a:off x="52006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415" name="1 CuadroTexto"/>
        <xdr:cNvSpPr txBox="1"/>
      </xdr:nvSpPr>
      <xdr:spPr>
        <a:xfrm>
          <a:off x="52006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416" name="1 CuadroTexto"/>
        <xdr:cNvSpPr txBox="1"/>
      </xdr:nvSpPr>
      <xdr:spPr>
        <a:xfrm>
          <a:off x="52006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417" name="1 CuadroTexto"/>
        <xdr:cNvSpPr txBox="1"/>
      </xdr:nvSpPr>
      <xdr:spPr>
        <a:xfrm>
          <a:off x="52006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418" name="1 CuadroTexto"/>
        <xdr:cNvSpPr txBox="1"/>
      </xdr:nvSpPr>
      <xdr:spPr>
        <a:xfrm>
          <a:off x="52006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419" name="5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420" name="1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421" name="1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422" name="1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423" name="1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424" name="5 CuadroTexto"/>
        <xdr:cNvSpPr txBox="1"/>
      </xdr:nvSpPr>
      <xdr:spPr>
        <a:xfrm>
          <a:off x="26003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425" name="1 CuadroTexto"/>
        <xdr:cNvSpPr txBox="1"/>
      </xdr:nvSpPr>
      <xdr:spPr>
        <a:xfrm>
          <a:off x="26003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426" name="1 CuadroTexto"/>
        <xdr:cNvSpPr txBox="1"/>
      </xdr:nvSpPr>
      <xdr:spPr>
        <a:xfrm>
          <a:off x="26003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427" name="1 CuadroTexto"/>
        <xdr:cNvSpPr txBox="1"/>
      </xdr:nvSpPr>
      <xdr:spPr>
        <a:xfrm>
          <a:off x="26003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428" name="1 CuadroTexto"/>
        <xdr:cNvSpPr txBox="1"/>
      </xdr:nvSpPr>
      <xdr:spPr>
        <a:xfrm>
          <a:off x="26003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429" name="5 CuadroTexto"/>
        <xdr:cNvSpPr txBox="1"/>
      </xdr:nvSpPr>
      <xdr:spPr>
        <a:xfrm>
          <a:off x="346710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430" name="1 CuadroTexto"/>
        <xdr:cNvSpPr txBox="1"/>
      </xdr:nvSpPr>
      <xdr:spPr>
        <a:xfrm>
          <a:off x="346710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431" name="1 CuadroTexto"/>
        <xdr:cNvSpPr txBox="1"/>
      </xdr:nvSpPr>
      <xdr:spPr>
        <a:xfrm>
          <a:off x="346710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432" name="1 CuadroTexto"/>
        <xdr:cNvSpPr txBox="1"/>
      </xdr:nvSpPr>
      <xdr:spPr>
        <a:xfrm>
          <a:off x="346710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433" name="1 CuadroTexto"/>
        <xdr:cNvSpPr txBox="1"/>
      </xdr:nvSpPr>
      <xdr:spPr>
        <a:xfrm>
          <a:off x="346710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434" name="5 CuadroTexto"/>
        <xdr:cNvSpPr txBox="1"/>
      </xdr:nvSpPr>
      <xdr:spPr>
        <a:xfrm>
          <a:off x="43338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435" name="1 CuadroTexto"/>
        <xdr:cNvSpPr txBox="1"/>
      </xdr:nvSpPr>
      <xdr:spPr>
        <a:xfrm>
          <a:off x="43338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436" name="1 CuadroTexto"/>
        <xdr:cNvSpPr txBox="1"/>
      </xdr:nvSpPr>
      <xdr:spPr>
        <a:xfrm>
          <a:off x="43338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437" name="1 CuadroTexto"/>
        <xdr:cNvSpPr txBox="1"/>
      </xdr:nvSpPr>
      <xdr:spPr>
        <a:xfrm>
          <a:off x="43338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438" name="1 CuadroTexto"/>
        <xdr:cNvSpPr txBox="1"/>
      </xdr:nvSpPr>
      <xdr:spPr>
        <a:xfrm>
          <a:off x="43338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439" name="5 CuadroTexto"/>
        <xdr:cNvSpPr txBox="1"/>
      </xdr:nvSpPr>
      <xdr:spPr>
        <a:xfrm>
          <a:off x="52006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440" name="1 CuadroTexto"/>
        <xdr:cNvSpPr txBox="1"/>
      </xdr:nvSpPr>
      <xdr:spPr>
        <a:xfrm>
          <a:off x="52006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441" name="1 CuadroTexto"/>
        <xdr:cNvSpPr txBox="1"/>
      </xdr:nvSpPr>
      <xdr:spPr>
        <a:xfrm>
          <a:off x="52006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442" name="1 CuadroTexto"/>
        <xdr:cNvSpPr txBox="1"/>
      </xdr:nvSpPr>
      <xdr:spPr>
        <a:xfrm>
          <a:off x="52006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443" name="1 CuadroTexto"/>
        <xdr:cNvSpPr txBox="1"/>
      </xdr:nvSpPr>
      <xdr:spPr>
        <a:xfrm>
          <a:off x="52006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444" name="5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445" name="1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446" name="1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447" name="1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448" name="1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449" name="5 CuadroTexto"/>
        <xdr:cNvSpPr txBox="1"/>
      </xdr:nvSpPr>
      <xdr:spPr>
        <a:xfrm>
          <a:off x="26003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450" name="1 CuadroTexto"/>
        <xdr:cNvSpPr txBox="1"/>
      </xdr:nvSpPr>
      <xdr:spPr>
        <a:xfrm>
          <a:off x="26003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451" name="1 CuadroTexto"/>
        <xdr:cNvSpPr txBox="1"/>
      </xdr:nvSpPr>
      <xdr:spPr>
        <a:xfrm>
          <a:off x="26003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452" name="1 CuadroTexto"/>
        <xdr:cNvSpPr txBox="1"/>
      </xdr:nvSpPr>
      <xdr:spPr>
        <a:xfrm>
          <a:off x="26003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453" name="1 CuadroTexto"/>
        <xdr:cNvSpPr txBox="1"/>
      </xdr:nvSpPr>
      <xdr:spPr>
        <a:xfrm>
          <a:off x="26003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454" name="5 CuadroTexto"/>
        <xdr:cNvSpPr txBox="1"/>
      </xdr:nvSpPr>
      <xdr:spPr>
        <a:xfrm>
          <a:off x="346710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455" name="1 CuadroTexto"/>
        <xdr:cNvSpPr txBox="1"/>
      </xdr:nvSpPr>
      <xdr:spPr>
        <a:xfrm>
          <a:off x="346710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456" name="1 CuadroTexto"/>
        <xdr:cNvSpPr txBox="1"/>
      </xdr:nvSpPr>
      <xdr:spPr>
        <a:xfrm>
          <a:off x="346710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457" name="1 CuadroTexto"/>
        <xdr:cNvSpPr txBox="1"/>
      </xdr:nvSpPr>
      <xdr:spPr>
        <a:xfrm>
          <a:off x="346710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458" name="1 CuadroTexto"/>
        <xdr:cNvSpPr txBox="1"/>
      </xdr:nvSpPr>
      <xdr:spPr>
        <a:xfrm>
          <a:off x="346710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459" name="5 CuadroTexto"/>
        <xdr:cNvSpPr txBox="1"/>
      </xdr:nvSpPr>
      <xdr:spPr>
        <a:xfrm>
          <a:off x="43338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460" name="1 CuadroTexto"/>
        <xdr:cNvSpPr txBox="1"/>
      </xdr:nvSpPr>
      <xdr:spPr>
        <a:xfrm>
          <a:off x="43338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461" name="1 CuadroTexto"/>
        <xdr:cNvSpPr txBox="1"/>
      </xdr:nvSpPr>
      <xdr:spPr>
        <a:xfrm>
          <a:off x="43338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462" name="1 CuadroTexto"/>
        <xdr:cNvSpPr txBox="1"/>
      </xdr:nvSpPr>
      <xdr:spPr>
        <a:xfrm>
          <a:off x="43338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463" name="1 CuadroTexto"/>
        <xdr:cNvSpPr txBox="1"/>
      </xdr:nvSpPr>
      <xdr:spPr>
        <a:xfrm>
          <a:off x="43338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464" name="5 CuadroTexto"/>
        <xdr:cNvSpPr txBox="1"/>
      </xdr:nvSpPr>
      <xdr:spPr>
        <a:xfrm>
          <a:off x="52006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465" name="1 CuadroTexto"/>
        <xdr:cNvSpPr txBox="1"/>
      </xdr:nvSpPr>
      <xdr:spPr>
        <a:xfrm>
          <a:off x="52006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466" name="1 CuadroTexto"/>
        <xdr:cNvSpPr txBox="1"/>
      </xdr:nvSpPr>
      <xdr:spPr>
        <a:xfrm>
          <a:off x="52006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467" name="1 CuadroTexto"/>
        <xdr:cNvSpPr txBox="1"/>
      </xdr:nvSpPr>
      <xdr:spPr>
        <a:xfrm>
          <a:off x="52006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468" name="1 CuadroTexto"/>
        <xdr:cNvSpPr txBox="1"/>
      </xdr:nvSpPr>
      <xdr:spPr>
        <a:xfrm>
          <a:off x="52006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469" name="5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470" name="1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471" name="1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472" name="1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473" name="1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474" name="5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475" name="1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476" name="1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477" name="1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478" name="1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479" name="5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480" name="1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481" name="1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482" name="1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483" name="1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484" name="5 CuadroTexto"/>
        <xdr:cNvSpPr txBox="1"/>
      </xdr:nvSpPr>
      <xdr:spPr>
        <a:xfrm>
          <a:off x="26003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485" name="1 CuadroTexto"/>
        <xdr:cNvSpPr txBox="1"/>
      </xdr:nvSpPr>
      <xdr:spPr>
        <a:xfrm>
          <a:off x="26003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486" name="1 CuadroTexto"/>
        <xdr:cNvSpPr txBox="1"/>
      </xdr:nvSpPr>
      <xdr:spPr>
        <a:xfrm>
          <a:off x="26003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487" name="1 CuadroTexto"/>
        <xdr:cNvSpPr txBox="1"/>
      </xdr:nvSpPr>
      <xdr:spPr>
        <a:xfrm>
          <a:off x="26003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488" name="1 CuadroTexto"/>
        <xdr:cNvSpPr txBox="1"/>
      </xdr:nvSpPr>
      <xdr:spPr>
        <a:xfrm>
          <a:off x="26003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489" name="5 CuadroTexto"/>
        <xdr:cNvSpPr txBox="1"/>
      </xdr:nvSpPr>
      <xdr:spPr>
        <a:xfrm>
          <a:off x="346710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490" name="1 CuadroTexto"/>
        <xdr:cNvSpPr txBox="1"/>
      </xdr:nvSpPr>
      <xdr:spPr>
        <a:xfrm>
          <a:off x="346710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491" name="1 CuadroTexto"/>
        <xdr:cNvSpPr txBox="1"/>
      </xdr:nvSpPr>
      <xdr:spPr>
        <a:xfrm>
          <a:off x="346710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492" name="1 CuadroTexto"/>
        <xdr:cNvSpPr txBox="1"/>
      </xdr:nvSpPr>
      <xdr:spPr>
        <a:xfrm>
          <a:off x="346710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493" name="1 CuadroTexto"/>
        <xdr:cNvSpPr txBox="1"/>
      </xdr:nvSpPr>
      <xdr:spPr>
        <a:xfrm>
          <a:off x="346710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494" name="5 CuadroTexto"/>
        <xdr:cNvSpPr txBox="1"/>
      </xdr:nvSpPr>
      <xdr:spPr>
        <a:xfrm>
          <a:off x="43338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495" name="1 CuadroTexto"/>
        <xdr:cNvSpPr txBox="1"/>
      </xdr:nvSpPr>
      <xdr:spPr>
        <a:xfrm>
          <a:off x="43338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496" name="1 CuadroTexto"/>
        <xdr:cNvSpPr txBox="1"/>
      </xdr:nvSpPr>
      <xdr:spPr>
        <a:xfrm>
          <a:off x="43338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497" name="1 CuadroTexto"/>
        <xdr:cNvSpPr txBox="1"/>
      </xdr:nvSpPr>
      <xdr:spPr>
        <a:xfrm>
          <a:off x="43338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498" name="1 CuadroTexto"/>
        <xdr:cNvSpPr txBox="1"/>
      </xdr:nvSpPr>
      <xdr:spPr>
        <a:xfrm>
          <a:off x="43338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499" name="5 CuadroTexto"/>
        <xdr:cNvSpPr txBox="1"/>
      </xdr:nvSpPr>
      <xdr:spPr>
        <a:xfrm>
          <a:off x="52006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500" name="1 CuadroTexto"/>
        <xdr:cNvSpPr txBox="1"/>
      </xdr:nvSpPr>
      <xdr:spPr>
        <a:xfrm>
          <a:off x="52006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501" name="1 CuadroTexto"/>
        <xdr:cNvSpPr txBox="1"/>
      </xdr:nvSpPr>
      <xdr:spPr>
        <a:xfrm>
          <a:off x="52006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502" name="1 CuadroTexto"/>
        <xdr:cNvSpPr txBox="1"/>
      </xdr:nvSpPr>
      <xdr:spPr>
        <a:xfrm>
          <a:off x="52006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503" name="1 CuadroTexto"/>
        <xdr:cNvSpPr txBox="1"/>
      </xdr:nvSpPr>
      <xdr:spPr>
        <a:xfrm>
          <a:off x="52006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504" name="5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505" name="1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506" name="1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507" name="1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508" name="1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509" name="5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510" name="1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511" name="1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512" name="1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513" name="1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514" name="5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515" name="1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516" name="1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517" name="1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518" name="1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519" name="5 CuadroTexto"/>
        <xdr:cNvSpPr txBox="1"/>
      </xdr:nvSpPr>
      <xdr:spPr>
        <a:xfrm>
          <a:off x="26003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520" name="1 CuadroTexto"/>
        <xdr:cNvSpPr txBox="1"/>
      </xdr:nvSpPr>
      <xdr:spPr>
        <a:xfrm>
          <a:off x="26003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521" name="1 CuadroTexto"/>
        <xdr:cNvSpPr txBox="1"/>
      </xdr:nvSpPr>
      <xdr:spPr>
        <a:xfrm>
          <a:off x="26003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522" name="1 CuadroTexto"/>
        <xdr:cNvSpPr txBox="1"/>
      </xdr:nvSpPr>
      <xdr:spPr>
        <a:xfrm>
          <a:off x="26003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523" name="1 CuadroTexto"/>
        <xdr:cNvSpPr txBox="1"/>
      </xdr:nvSpPr>
      <xdr:spPr>
        <a:xfrm>
          <a:off x="26003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524" name="5 CuadroTexto"/>
        <xdr:cNvSpPr txBox="1"/>
      </xdr:nvSpPr>
      <xdr:spPr>
        <a:xfrm>
          <a:off x="26003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525" name="1 CuadroTexto"/>
        <xdr:cNvSpPr txBox="1"/>
      </xdr:nvSpPr>
      <xdr:spPr>
        <a:xfrm>
          <a:off x="26003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526" name="1 CuadroTexto"/>
        <xdr:cNvSpPr txBox="1"/>
      </xdr:nvSpPr>
      <xdr:spPr>
        <a:xfrm>
          <a:off x="26003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527" name="1 CuadroTexto"/>
        <xdr:cNvSpPr txBox="1"/>
      </xdr:nvSpPr>
      <xdr:spPr>
        <a:xfrm>
          <a:off x="26003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528" name="1 CuadroTexto"/>
        <xdr:cNvSpPr txBox="1"/>
      </xdr:nvSpPr>
      <xdr:spPr>
        <a:xfrm>
          <a:off x="26003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529" name="5 CuadroTexto"/>
        <xdr:cNvSpPr txBox="1"/>
      </xdr:nvSpPr>
      <xdr:spPr>
        <a:xfrm>
          <a:off x="346710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530" name="1 CuadroTexto"/>
        <xdr:cNvSpPr txBox="1"/>
      </xdr:nvSpPr>
      <xdr:spPr>
        <a:xfrm>
          <a:off x="346710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531" name="1 CuadroTexto"/>
        <xdr:cNvSpPr txBox="1"/>
      </xdr:nvSpPr>
      <xdr:spPr>
        <a:xfrm>
          <a:off x="346710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532" name="1 CuadroTexto"/>
        <xdr:cNvSpPr txBox="1"/>
      </xdr:nvSpPr>
      <xdr:spPr>
        <a:xfrm>
          <a:off x="346710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533" name="1 CuadroTexto"/>
        <xdr:cNvSpPr txBox="1"/>
      </xdr:nvSpPr>
      <xdr:spPr>
        <a:xfrm>
          <a:off x="346710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534" name="5 CuadroTexto"/>
        <xdr:cNvSpPr txBox="1"/>
      </xdr:nvSpPr>
      <xdr:spPr>
        <a:xfrm>
          <a:off x="346710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535" name="1 CuadroTexto"/>
        <xdr:cNvSpPr txBox="1"/>
      </xdr:nvSpPr>
      <xdr:spPr>
        <a:xfrm>
          <a:off x="346710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536" name="1 CuadroTexto"/>
        <xdr:cNvSpPr txBox="1"/>
      </xdr:nvSpPr>
      <xdr:spPr>
        <a:xfrm>
          <a:off x="346710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537" name="1 CuadroTexto"/>
        <xdr:cNvSpPr txBox="1"/>
      </xdr:nvSpPr>
      <xdr:spPr>
        <a:xfrm>
          <a:off x="346710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538" name="1 CuadroTexto"/>
        <xdr:cNvSpPr txBox="1"/>
      </xdr:nvSpPr>
      <xdr:spPr>
        <a:xfrm>
          <a:off x="346710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539" name="5 CuadroTexto"/>
        <xdr:cNvSpPr txBox="1"/>
      </xdr:nvSpPr>
      <xdr:spPr>
        <a:xfrm>
          <a:off x="43338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540" name="1 CuadroTexto"/>
        <xdr:cNvSpPr txBox="1"/>
      </xdr:nvSpPr>
      <xdr:spPr>
        <a:xfrm>
          <a:off x="43338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541" name="1 CuadroTexto"/>
        <xdr:cNvSpPr txBox="1"/>
      </xdr:nvSpPr>
      <xdr:spPr>
        <a:xfrm>
          <a:off x="43338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542" name="1 CuadroTexto"/>
        <xdr:cNvSpPr txBox="1"/>
      </xdr:nvSpPr>
      <xdr:spPr>
        <a:xfrm>
          <a:off x="43338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543" name="1 CuadroTexto"/>
        <xdr:cNvSpPr txBox="1"/>
      </xdr:nvSpPr>
      <xdr:spPr>
        <a:xfrm>
          <a:off x="43338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544" name="5 CuadroTexto"/>
        <xdr:cNvSpPr txBox="1"/>
      </xdr:nvSpPr>
      <xdr:spPr>
        <a:xfrm>
          <a:off x="43338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545" name="1 CuadroTexto"/>
        <xdr:cNvSpPr txBox="1"/>
      </xdr:nvSpPr>
      <xdr:spPr>
        <a:xfrm>
          <a:off x="43338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546" name="1 CuadroTexto"/>
        <xdr:cNvSpPr txBox="1"/>
      </xdr:nvSpPr>
      <xdr:spPr>
        <a:xfrm>
          <a:off x="43338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547" name="1 CuadroTexto"/>
        <xdr:cNvSpPr txBox="1"/>
      </xdr:nvSpPr>
      <xdr:spPr>
        <a:xfrm>
          <a:off x="43338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548" name="1 CuadroTexto"/>
        <xdr:cNvSpPr txBox="1"/>
      </xdr:nvSpPr>
      <xdr:spPr>
        <a:xfrm>
          <a:off x="43338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549" name="5 CuadroTexto"/>
        <xdr:cNvSpPr txBox="1"/>
      </xdr:nvSpPr>
      <xdr:spPr>
        <a:xfrm>
          <a:off x="52006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550" name="1 CuadroTexto"/>
        <xdr:cNvSpPr txBox="1"/>
      </xdr:nvSpPr>
      <xdr:spPr>
        <a:xfrm>
          <a:off x="52006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551" name="1 CuadroTexto"/>
        <xdr:cNvSpPr txBox="1"/>
      </xdr:nvSpPr>
      <xdr:spPr>
        <a:xfrm>
          <a:off x="52006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552" name="1 CuadroTexto"/>
        <xdr:cNvSpPr txBox="1"/>
      </xdr:nvSpPr>
      <xdr:spPr>
        <a:xfrm>
          <a:off x="52006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553" name="1 CuadroTexto"/>
        <xdr:cNvSpPr txBox="1"/>
      </xdr:nvSpPr>
      <xdr:spPr>
        <a:xfrm>
          <a:off x="52006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554" name="5 CuadroTexto"/>
        <xdr:cNvSpPr txBox="1"/>
      </xdr:nvSpPr>
      <xdr:spPr>
        <a:xfrm>
          <a:off x="52006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555" name="1 CuadroTexto"/>
        <xdr:cNvSpPr txBox="1"/>
      </xdr:nvSpPr>
      <xdr:spPr>
        <a:xfrm>
          <a:off x="52006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556" name="1 CuadroTexto"/>
        <xdr:cNvSpPr txBox="1"/>
      </xdr:nvSpPr>
      <xdr:spPr>
        <a:xfrm>
          <a:off x="52006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557" name="1 CuadroTexto"/>
        <xdr:cNvSpPr txBox="1"/>
      </xdr:nvSpPr>
      <xdr:spPr>
        <a:xfrm>
          <a:off x="52006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558" name="1 CuadroTexto"/>
        <xdr:cNvSpPr txBox="1"/>
      </xdr:nvSpPr>
      <xdr:spPr>
        <a:xfrm>
          <a:off x="52006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559" name="5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560" name="1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561" name="1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562" name="1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563" name="1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564" name="5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565" name="1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566" name="1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567" name="1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568" name="1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569" name="5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570" name="1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571" name="1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572" name="1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573" name="1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574" name="5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575" name="1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576" name="1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577" name="1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578" name="1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579" name="5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580" name="1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581" name="1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582" name="1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583" name="1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584" name="5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585" name="1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586" name="1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587" name="1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588" name="1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589" name="5 CuadroTexto"/>
        <xdr:cNvSpPr txBox="1"/>
      </xdr:nvSpPr>
      <xdr:spPr>
        <a:xfrm>
          <a:off x="26003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590" name="1 CuadroTexto"/>
        <xdr:cNvSpPr txBox="1"/>
      </xdr:nvSpPr>
      <xdr:spPr>
        <a:xfrm>
          <a:off x="26003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591" name="1 CuadroTexto"/>
        <xdr:cNvSpPr txBox="1"/>
      </xdr:nvSpPr>
      <xdr:spPr>
        <a:xfrm>
          <a:off x="26003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592" name="1 CuadroTexto"/>
        <xdr:cNvSpPr txBox="1"/>
      </xdr:nvSpPr>
      <xdr:spPr>
        <a:xfrm>
          <a:off x="26003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593" name="1 CuadroTexto"/>
        <xdr:cNvSpPr txBox="1"/>
      </xdr:nvSpPr>
      <xdr:spPr>
        <a:xfrm>
          <a:off x="26003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594" name="5 CuadroTexto"/>
        <xdr:cNvSpPr txBox="1"/>
      </xdr:nvSpPr>
      <xdr:spPr>
        <a:xfrm>
          <a:off x="26003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595" name="1 CuadroTexto"/>
        <xdr:cNvSpPr txBox="1"/>
      </xdr:nvSpPr>
      <xdr:spPr>
        <a:xfrm>
          <a:off x="26003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596" name="1 CuadroTexto"/>
        <xdr:cNvSpPr txBox="1"/>
      </xdr:nvSpPr>
      <xdr:spPr>
        <a:xfrm>
          <a:off x="26003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597" name="1 CuadroTexto"/>
        <xdr:cNvSpPr txBox="1"/>
      </xdr:nvSpPr>
      <xdr:spPr>
        <a:xfrm>
          <a:off x="26003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598" name="1 CuadroTexto"/>
        <xdr:cNvSpPr txBox="1"/>
      </xdr:nvSpPr>
      <xdr:spPr>
        <a:xfrm>
          <a:off x="26003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599" name="5 CuadroTexto"/>
        <xdr:cNvSpPr txBox="1"/>
      </xdr:nvSpPr>
      <xdr:spPr>
        <a:xfrm>
          <a:off x="26003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600" name="1 CuadroTexto"/>
        <xdr:cNvSpPr txBox="1"/>
      </xdr:nvSpPr>
      <xdr:spPr>
        <a:xfrm>
          <a:off x="26003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601" name="1 CuadroTexto"/>
        <xdr:cNvSpPr txBox="1"/>
      </xdr:nvSpPr>
      <xdr:spPr>
        <a:xfrm>
          <a:off x="26003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602" name="1 CuadroTexto"/>
        <xdr:cNvSpPr txBox="1"/>
      </xdr:nvSpPr>
      <xdr:spPr>
        <a:xfrm>
          <a:off x="26003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603" name="1 CuadroTexto"/>
        <xdr:cNvSpPr txBox="1"/>
      </xdr:nvSpPr>
      <xdr:spPr>
        <a:xfrm>
          <a:off x="26003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604" name="5 CuadroTexto"/>
        <xdr:cNvSpPr txBox="1"/>
      </xdr:nvSpPr>
      <xdr:spPr>
        <a:xfrm>
          <a:off x="346710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605" name="1 CuadroTexto"/>
        <xdr:cNvSpPr txBox="1"/>
      </xdr:nvSpPr>
      <xdr:spPr>
        <a:xfrm>
          <a:off x="346710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606" name="1 CuadroTexto"/>
        <xdr:cNvSpPr txBox="1"/>
      </xdr:nvSpPr>
      <xdr:spPr>
        <a:xfrm>
          <a:off x="346710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607" name="1 CuadroTexto"/>
        <xdr:cNvSpPr txBox="1"/>
      </xdr:nvSpPr>
      <xdr:spPr>
        <a:xfrm>
          <a:off x="346710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608" name="1 CuadroTexto"/>
        <xdr:cNvSpPr txBox="1"/>
      </xdr:nvSpPr>
      <xdr:spPr>
        <a:xfrm>
          <a:off x="346710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609" name="5 CuadroTexto"/>
        <xdr:cNvSpPr txBox="1"/>
      </xdr:nvSpPr>
      <xdr:spPr>
        <a:xfrm>
          <a:off x="346710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610" name="1 CuadroTexto"/>
        <xdr:cNvSpPr txBox="1"/>
      </xdr:nvSpPr>
      <xdr:spPr>
        <a:xfrm>
          <a:off x="346710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611" name="1 CuadroTexto"/>
        <xdr:cNvSpPr txBox="1"/>
      </xdr:nvSpPr>
      <xdr:spPr>
        <a:xfrm>
          <a:off x="346710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612" name="1 CuadroTexto"/>
        <xdr:cNvSpPr txBox="1"/>
      </xdr:nvSpPr>
      <xdr:spPr>
        <a:xfrm>
          <a:off x="346710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613" name="1 CuadroTexto"/>
        <xdr:cNvSpPr txBox="1"/>
      </xdr:nvSpPr>
      <xdr:spPr>
        <a:xfrm>
          <a:off x="346710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614" name="5 CuadroTexto"/>
        <xdr:cNvSpPr txBox="1"/>
      </xdr:nvSpPr>
      <xdr:spPr>
        <a:xfrm>
          <a:off x="346710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615" name="1 CuadroTexto"/>
        <xdr:cNvSpPr txBox="1"/>
      </xdr:nvSpPr>
      <xdr:spPr>
        <a:xfrm>
          <a:off x="346710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616" name="1 CuadroTexto"/>
        <xdr:cNvSpPr txBox="1"/>
      </xdr:nvSpPr>
      <xdr:spPr>
        <a:xfrm>
          <a:off x="346710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617" name="1 CuadroTexto"/>
        <xdr:cNvSpPr txBox="1"/>
      </xdr:nvSpPr>
      <xdr:spPr>
        <a:xfrm>
          <a:off x="346710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618" name="1 CuadroTexto"/>
        <xdr:cNvSpPr txBox="1"/>
      </xdr:nvSpPr>
      <xdr:spPr>
        <a:xfrm>
          <a:off x="346710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19" name="5 CuadroTexto"/>
        <xdr:cNvSpPr txBox="1"/>
      </xdr:nvSpPr>
      <xdr:spPr>
        <a:xfrm>
          <a:off x="43338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20" name="1 CuadroTexto"/>
        <xdr:cNvSpPr txBox="1"/>
      </xdr:nvSpPr>
      <xdr:spPr>
        <a:xfrm>
          <a:off x="43338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21" name="1 CuadroTexto"/>
        <xdr:cNvSpPr txBox="1"/>
      </xdr:nvSpPr>
      <xdr:spPr>
        <a:xfrm>
          <a:off x="43338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22" name="1 CuadroTexto"/>
        <xdr:cNvSpPr txBox="1"/>
      </xdr:nvSpPr>
      <xdr:spPr>
        <a:xfrm>
          <a:off x="43338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23" name="1 CuadroTexto"/>
        <xdr:cNvSpPr txBox="1"/>
      </xdr:nvSpPr>
      <xdr:spPr>
        <a:xfrm>
          <a:off x="43338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24" name="5 CuadroTexto"/>
        <xdr:cNvSpPr txBox="1"/>
      </xdr:nvSpPr>
      <xdr:spPr>
        <a:xfrm>
          <a:off x="43338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25" name="1 CuadroTexto"/>
        <xdr:cNvSpPr txBox="1"/>
      </xdr:nvSpPr>
      <xdr:spPr>
        <a:xfrm>
          <a:off x="43338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26" name="1 CuadroTexto"/>
        <xdr:cNvSpPr txBox="1"/>
      </xdr:nvSpPr>
      <xdr:spPr>
        <a:xfrm>
          <a:off x="43338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27" name="1 CuadroTexto"/>
        <xdr:cNvSpPr txBox="1"/>
      </xdr:nvSpPr>
      <xdr:spPr>
        <a:xfrm>
          <a:off x="43338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28" name="1 CuadroTexto"/>
        <xdr:cNvSpPr txBox="1"/>
      </xdr:nvSpPr>
      <xdr:spPr>
        <a:xfrm>
          <a:off x="43338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29" name="5 CuadroTexto"/>
        <xdr:cNvSpPr txBox="1"/>
      </xdr:nvSpPr>
      <xdr:spPr>
        <a:xfrm>
          <a:off x="43338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30" name="1 CuadroTexto"/>
        <xdr:cNvSpPr txBox="1"/>
      </xdr:nvSpPr>
      <xdr:spPr>
        <a:xfrm>
          <a:off x="43338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31" name="1 CuadroTexto"/>
        <xdr:cNvSpPr txBox="1"/>
      </xdr:nvSpPr>
      <xdr:spPr>
        <a:xfrm>
          <a:off x="43338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32" name="1 CuadroTexto"/>
        <xdr:cNvSpPr txBox="1"/>
      </xdr:nvSpPr>
      <xdr:spPr>
        <a:xfrm>
          <a:off x="43338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33" name="1 CuadroTexto"/>
        <xdr:cNvSpPr txBox="1"/>
      </xdr:nvSpPr>
      <xdr:spPr>
        <a:xfrm>
          <a:off x="43338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634" name="5 CuadroTexto"/>
        <xdr:cNvSpPr txBox="1"/>
      </xdr:nvSpPr>
      <xdr:spPr>
        <a:xfrm>
          <a:off x="52006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635" name="1 CuadroTexto"/>
        <xdr:cNvSpPr txBox="1"/>
      </xdr:nvSpPr>
      <xdr:spPr>
        <a:xfrm>
          <a:off x="52006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636" name="1 CuadroTexto"/>
        <xdr:cNvSpPr txBox="1"/>
      </xdr:nvSpPr>
      <xdr:spPr>
        <a:xfrm>
          <a:off x="52006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637" name="1 CuadroTexto"/>
        <xdr:cNvSpPr txBox="1"/>
      </xdr:nvSpPr>
      <xdr:spPr>
        <a:xfrm>
          <a:off x="52006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638" name="1 CuadroTexto"/>
        <xdr:cNvSpPr txBox="1"/>
      </xdr:nvSpPr>
      <xdr:spPr>
        <a:xfrm>
          <a:off x="52006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639" name="5 CuadroTexto"/>
        <xdr:cNvSpPr txBox="1"/>
      </xdr:nvSpPr>
      <xdr:spPr>
        <a:xfrm>
          <a:off x="52006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640" name="1 CuadroTexto"/>
        <xdr:cNvSpPr txBox="1"/>
      </xdr:nvSpPr>
      <xdr:spPr>
        <a:xfrm>
          <a:off x="52006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641" name="1 CuadroTexto"/>
        <xdr:cNvSpPr txBox="1"/>
      </xdr:nvSpPr>
      <xdr:spPr>
        <a:xfrm>
          <a:off x="52006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642" name="1 CuadroTexto"/>
        <xdr:cNvSpPr txBox="1"/>
      </xdr:nvSpPr>
      <xdr:spPr>
        <a:xfrm>
          <a:off x="52006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643" name="1 CuadroTexto"/>
        <xdr:cNvSpPr txBox="1"/>
      </xdr:nvSpPr>
      <xdr:spPr>
        <a:xfrm>
          <a:off x="52006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644" name="5 CuadroTexto"/>
        <xdr:cNvSpPr txBox="1"/>
      </xdr:nvSpPr>
      <xdr:spPr>
        <a:xfrm>
          <a:off x="52006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645" name="1 CuadroTexto"/>
        <xdr:cNvSpPr txBox="1"/>
      </xdr:nvSpPr>
      <xdr:spPr>
        <a:xfrm>
          <a:off x="52006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646" name="1 CuadroTexto"/>
        <xdr:cNvSpPr txBox="1"/>
      </xdr:nvSpPr>
      <xdr:spPr>
        <a:xfrm>
          <a:off x="52006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647" name="1 CuadroTexto"/>
        <xdr:cNvSpPr txBox="1"/>
      </xdr:nvSpPr>
      <xdr:spPr>
        <a:xfrm>
          <a:off x="52006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648" name="1 CuadroTexto"/>
        <xdr:cNvSpPr txBox="1"/>
      </xdr:nvSpPr>
      <xdr:spPr>
        <a:xfrm>
          <a:off x="52006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649" name="5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650" name="1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651" name="1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652" name="1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653" name="1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654" name="5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655" name="1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656" name="1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657" name="1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658" name="1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659" name="5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660" name="1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661" name="1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662" name="1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663" name="1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664" name="5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665" name="1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666" name="1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667" name="1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668" name="1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669" name="5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670" name="1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671" name="1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672" name="1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673" name="1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674" name="5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675" name="1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676" name="1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677" name="1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678" name="1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679" name="5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680" name="1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681" name="1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682" name="1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683" name="1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684" name="5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685" name="1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686" name="1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687" name="1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688" name="1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689" name="5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690" name="1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691" name="1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692" name="1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693" name="1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1" cy="264560"/>
    <xdr:sp macro="" textlink="">
      <xdr:nvSpPr>
        <xdr:cNvPr id="694" name="693 CuadroTexto"/>
        <xdr:cNvSpPr txBox="1"/>
      </xdr:nvSpPr>
      <xdr:spPr>
        <a:xfrm>
          <a:off x="1733550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1" cy="264560"/>
    <xdr:sp macro="" textlink="">
      <xdr:nvSpPr>
        <xdr:cNvPr id="695" name="694 CuadroTexto"/>
        <xdr:cNvSpPr txBox="1"/>
      </xdr:nvSpPr>
      <xdr:spPr>
        <a:xfrm>
          <a:off x="1733550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1" cy="264560"/>
    <xdr:sp macro="" textlink="">
      <xdr:nvSpPr>
        <xdr:cNvPr id="696" name="1 CuadroTexto"/>
        <xdr:cNvSpPr txBox="1"/>
      </xdr:nvSpPr>
      <xdr:spPr>
        <a:xfrm>
          <a:off x="1733550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1" cy="264560"/>
    <xdr:sp macro="" textlink="">
      <xdr:nvSpPr>
        <xdr:cNvPr id="697" name="1 CuadroTexto"/>
        <xdr:cNvSpPr txBox="1"/>
      </xdr:nvSpPr>
      <xdr:spPr>
        <a:xfrm>
          <a:off x="1733550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1" cy="264560"/>
    <xdr:sp macro="" textlink="">
      <xdr:nvSpPr>
        <xdr:cNvPr id="698" name="1 CuadroTexto"/>
        <xdr:cNvSpPr txBox="1"/>
      </xdr:nvSpPr>
      <xdr:spPr>
        <a:xfrm>
          <a:off x="1733550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1" cy="264560"/>
    <xdr:sp macro="" textlink="">
      <xdr:nvSpPr>
        <xdr:cNvPr id="699" name="1 CuadroTexto"/>
        <xdr:cNvSpPr txBox="1"/>
      </xdr:nvSpPr>
      <xdr:spPr>
        <a:xfrm>
          <a:off x="1733550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1" cy="264560"/>
    <xdr:sp macro="" textlink="">
      <xdr:nvSpPr>
        <xdr:cNvPr id="700" name="1 CuadroTexto"/>
        <xdr:cNvSpPr txBox="1"/>
      </xdr:nvSpPr>
      <xdr:spPr>
        <a:xfrm>
          <a:off x="1733550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1" cy="264560"/>
    <xdr:sp macro="" textlink="">
      <xdr:nvSpPr>
        <xdr:cNvPr id="701" name="1 CuadroTexto"/>
        <xdr:cNvSpPr txBox="1"/>
      </xdr:nvSpPr>
      <xdr:spPr>
        <a:xfrm>
          <a:off x="1733550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1" cy="264560"/>
    <xdr:sp macro="" textlink="">
      <xdr:nvSpPr>
        <xdr:cNvPr id="702" name="1 CuadroTexto"/>
        <xdr:cNvSpPr txBox="1"/>
      </xdr:nvSpPr>
      <xdr:spPr>
        <a:xfrm>
          <a:off x="1733550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1" cy="264560"/>
    <xdr:sp macro="" textlink="">
      <xdr:nvSpPr>
        <xdr:cNvPr id="703" name="1 CuadroTexto"/>
        <xdr:cNvSpPr txBox="1"/>
      </xdr:nvSpPr>
      <xdr:spPr>
        <a:xfrm>
          <a:off x="1733550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1" cy="264560"/>
    <xdr:sp macro="" textlink="">
      <xdr:nvSpPr>
        <xdr:cNvPr id="704" name="703 CuadroTexto"/>
        <xdr:cNvSpPr txBox="1"/>
      </xdr:nvSpPr>
      <xdr:spPr>
        <a:xfrm>
          <a:off x="1733550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1" cy="264560"/>
    <xdr:sp macro="" textlink="">
      <xdr:nvSpPr>
        <xdr:cNvPr id="705" name="704 CuadroTexto"/>
        <xdr:cNvSpPr txBox="1"/>
      </xdr:nvSpPr>
      <xdr:spPr>
        <a:xfrm>
          <a:off x="1733550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1" cy="264560"/>
    <xdr:sp macro="" textlink="">
      <xdr:nvSpPr>
        <xdr:cNvPr id="706" name="1 CuadroTexto"/>
        <xdr:cNvSpPr txBox="1"/>
      </xdr:nvSpPr>
      <xdr:spPr>
        <a:xfrm>
          <a:off x="1733550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1" cy="264560"/>
    <xdr:sp macro="" textlink="">
      <xdr:nvSpPr>
        <xdr:cNvPr id="707" name="1 CuadroTexto"/>
        <xdr:cNvSpPr txBox="1"/>
      </xdr:nvSpPr>
      <xdr:spPr>
        <a:xfrm>
          <a:off x="1733550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1" cy="264560"/>
    <xdr:sp macro="" textlink="">
      <xdr:nvSpPr>
        <xdr:cNvPr id="708" name="1 CuadroTexto"/>
        <xdr:cNvSpPr txBox="1"/>
      </xdr:nvSpPr>
      <xdr:spPr>
        <a:xfrm>
          <a:off x="1733550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1" cy="264560"/>
    <xdr:sp macro="" textlink="">
      <xdr:nvSpPr>
        <xdr:cNvPr id="709" name="1 CuadroTexto"/>
        <xdr:cNvSpPr txBox="1"/>
      </xdr:nvSpPr>
      <xdr:spPr>
        <a:xfrm>
          <a:off x="1733550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1" cy="264560"/>
    <xdr:sp macro="" textlink="">
      <xdr:nvSpPr>
        <xdr:cNvPr id="710" name="1 CuadroTexto"/>
        <xdr:cNvSpPr txBox="1"/>
      </xdr:nvSpPr>
      <xdr:spPr>
        <a:xfrm>
          <a:off x="1733550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1" cy="264560"/>
    <xdr:sp macro="" textlink="">
      <xdr:nvSpPr>
        <xdr:cNvPr id="711" name="1 CuadroTexto"/>
        <xdr:cNvSpPr txBox="1"/>
      </xdr:nvSpPr>
      <xdr:spPr>
        <a:xfrm>
          <a:off x="1733550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1" cy="264560"/>
    <xdr:sp macro="" textlink="">
      <xdr:nvSpPr>
        <xdr:cNvPr id="712" name="1 CuadroTexto"/>
        <xdr:cNvSpPr txBox="1"/>
      </xdr:nvSpPr>
      <xdr:spPr>
        <a:xfrm>
          <a:off x="1733550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1" cy="264560"/>
    <xdr:sp macro="" textlink="">
      <xdr:nvSpPr>
        <xdr:cNvPr id="713" name="1 CuadroTexto"/>
        <xdr:cNvSpPr txBox="1"/>
      </xdr:nvSpPr>
      <xdr:spPr>
        <a:xfrm>
          <a:off x="1733550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1" cy="264560"/>
    <xdr:sp macro="" textlink="">
      <xdr:nvSpPr>
        <xdr:cNvPr id="714" name="713 CuadroTexto"/>
        <xdr:cNvSpPr txBox="1"/>
      </xdr:nvSpPr>
      <xdr:spPr>
        <a:xfrm>
          <a:off x="1733550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1" cy="264560"/>
    <xdr:sp macro="" textlink="">
      <xdr:nvSpPr>
        <xdr:cNvPr id="715" name="714 CuadroTexto"/>
        <xdr:cNvSpPr txBox="1"/>
      </xdr:nvSpPr>
      <xdr:spPr>
        <a:xfrm>
          <a:off x="1733550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1" cy="264560"/>
    <xdr:sp macro="" textlink="">
      <xdr:nvSpPr>
        <xdr:cNvPr id="716" name="1 CuadroTexto"/>
        <xdr:cNvSpPr txBox="1"/>
      </xdr:nvSpPr>
      <xdr:spPr>
        <a:xfrm>
          <a:off x="1733550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1" cy="264560"/>
    <xdr:sp macro="" textlink="">
      <xdr:nvSpPr>
        <xdr:cNvPr id="717" name="1 CuadroTexto"/>
        <xdr:cNvSpPr txBox="1"/>
      </xdr:nvSpPr>
      <xdr:spPr>
        <a:xfrm>
          <a:off x="1733550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1" cy="264560"/>
    <xdr:sp macro="" textlink="">
      <xdr:nvSpPr>
        <xdr:cNvPr id="718" name="1 CuadroTexto"/>
        <xdr:cNvSpPr txBox="1"/>
      </xdr:nvSpPr>
      <xdr:spPr>
        <a:xfrm>
          <a:off x="1733550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1" cy="264560"/>
    <xdr:sp macro="" textlink="">
      <xdr:nvSpPr>
        <xdr:cNvPr id="719" name="1 CuadroTexto"/>
        <xdr:cNvSpPr txBox="1"/>
      </xdr:nvSpPr>
      <xdr:spPr>
        <a:xfrm>
          <a:off x="1733550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1" cy="264560"/>
    <xdr:sp macro="" textlink="">
      <xdr:nvSpPr>
        <xdr:cNvPr id="720" name="1 CuadroTexto"/>
        <xdr:cNvSpPr txBox="1"/>
      </xdr:nvSpPr>
      <xdr:spPr>
        <a:xfrm>
          <a:off x="1733550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1" cy="264560"/>
    <xdr:sp macro="" textlink="">
      <xdr:nvSpPr>
        <xdr:cNvPr id="721" name="1 CuadroTexto"/>
        <xdr:cNvSpPr txBox="1"/>
      </xdr:nvSpPr>
      <xdr:spPr>
        <a:xfrm>
          <a:off x="1733550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1" cy="264560"/>
    <xdr:sp macro="" textlink="">
      <xdr:nvSpPr>
        <xdr:cNvPr id="722" name="1 CuadroTexto"/>
        <xdr:cNvSpPr txBox="1"/>
      </xdr:nvSpPr>
      <xdr:spPr>
        <a:xfrm>
          <a:off x="1733550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1" cy="264560"/>
    <xdr:sp macro="" textlink="">
      <xdr:nvSpPr>
        <xdr:cNvPr id="723" name="1 CuadroTexto"/>
        <xdr:cNvSpPr txBox="1"/>
      </xdr:nvSpPr>
      <xdr:spPr>
        <a:xfrm>
          <a:off x="1733550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1" cy="264560"/>
    <xdr:sp macro="" textlink="">
      <xdr:nvSpPr>
        <xdr:cNvPr id="724" name="723 CuadroTexto"/>
        <xdr:cNvSpPr txBox="1"/>
      </xdr:nvSpPr>
      <xdr:spPr>
        <a:xfrm>
          <a:off x="1733550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1" cy="264560"/>
    <xdr:sp macro="" textlink="">
      <xdr:nvSpPr>
        <xdr:cNvPr id="725" name="724 CuadroTexto"/>
        <xdr:cNvSpPr txBox="1"/>
      </xdr:nvSpPr>
      <xdr:spPr>
        <a:xfrm>
          <a:off x="1733550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1" cy="264560"/>
    <xdr:sp macro="" textlink="">
      <xdr:nvSpPr>
        <xdr:cNvPr id="726" name="1 CuadroTexto"/>
        <xdr:cNvSpPr txBox="1"/>
      </xdr:nvSpPr>
      <xdr:spPr>
        <a:xfrm>
          <a:off x="1733550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1" cy="264560"/>
    <xdr:sp macro="" textlink="">
      <xdr:nvSpPr>
        <xdr:cNvPr id="727" name="1 CuadroTexto"/>
        <xdr:cNvSpPr txBox="1"/>
      </xdr:nvSpPr>
      <xdr:spPr>
        <a:xfrm>
          <a:off x="1733550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1" cy="264560"/>
    <xdr:sp macro="" textlink="">
      <xdr:nvSpPr>
        <xdr:cNvPr id="728" name="1 CuadroTexto"/>
        <xdr:cNvSpPr txBox="1"/>
      </xdr:nvSpPr>
      <xdr:spPr>
        <a:xfrm>
          <a:off x="1733550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1" cy="264560"/>
    <xdr:sp macro="" textlink="">
      <xdr:nvSpPr>
        <xdr:cNvPr id="729" name="1 CuadroTexto"/>
        <xdr:cNvSpPr txBox="1"/>
      </xdr:nvSpPr>
      <xdr:spPr>
        <a:xfrm>
          <a:off x="1733550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1" cy="264560"/>
    <xdr:sp macro="" textlink="">
      <xdr:nvSpPr>
        <xdr:cNvPr id="730" name="1 CuadroTexto"/>
        <xdr:cNvSpPr txBox="1"/>
      </xdr:nvSpPr>
      <xdr:spPr>
        <a:xfrm>
          <a:off x="1733550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1" cy="264560"/>
    <xdr:sp macro="" textlink="">
      <xdr:nvSpPr>
        <xdr:cNvPr id="731" name="1 CuadroTexto"/>
        <xdr:cNvSpPr txBox="1"/>
      </xdr:nvSpPr>
      <xdr:spPr>
        <a:xfrm>
          <a:off x="1733550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1" cy="264560"/>
    <xdr:sp macro="" textlink="">
      <xdr:nvSpPr>
        <xdr:cNvPr id="732" name="1 CuadroTexto"/>
        <xdr:cNvSpPr txBox="1"/>
      </xdr:nvSpPr>
      <xdr:spPr>
        <a:xfrm>
          <a:off x="1733550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1" cy="264560"/>
    <xdr:sp macro="" textlink="">
      <xdr:nvSpPr>
        <xdr:cNvPr id="733" name="1 CuadroTexto"/>
        <xdr:cNvSpPr txBox="1"/>
      </xdr:nvSpPr>
      <xdr:spPr>
        <a:xfrm>
          <a:off x="1733550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184731" cy="264560"/>
    <xdr:sp macro="" textlink="">
      <xdr:nvSpPr>
        <xdr:cNvPr id="734" name="5 CuadroTexto"/>
        <xdr:cNvSpPr txBox="1"/>
      </xdr:nvSpPr>
      <xdr:spPr>
        <a:xfrm>
          <a:off x="173355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184731" cy="264560"/>
    <xdr:sp macro="" textlink="">
      <xdr:nvSpPr>
        <xdr:cNvPr id="735" name="1 CuadroTexto"/>
        <xdr:cNvSpPr txBox="1"/>
      </xdr:nvSpPr>
      <xdr:spPr>
        <a:xfrm>
          <a:off x="173355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184731" cy="264560"/>
    <xdr:sp macro="" textlink="">
      <xdr:nvSpPr>
        <xdr:cNvPr id="736" name="1 CuadroTexto"/>
        <xdr:cNvSpPr txBox="1"/>
      </xdr:nvSpPr>
      <xdr:spPr>
        <a:xfrm>
          <a:off x="173355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184731" cy="264560"/>
    <xdr:sp macro="" textlink="">
      <xdr:nvSpPr>
        <xdr:cNvPr id="737" name="1 CuadroTexto"/>
        <xdr:cNvSpPr txBox="1"/>
      </xdr:nvSpPr>
      <xdr:spPr>
        <a:xfrm>
          <a:off x="173355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184731" cy="264560"/>
    <xdr:sp macro="" textlink="">
      <xdr:nvSpPr>
        <xdr:cNvPr id="738" name="1 CuadroTexto"/>
        <xdr:cNvSpPr txBox="1"/>
      </xdr:nvSpPr>
      <xdr:spPr>
        <a:xfrm>
          <a:off x="173355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739" name="4 CuadroTexto"/>
        <xdr:cNvSpPr txBox="1"/>
      </xdr:nvSpPr>
      <xdr:spPr>
        <a:xfrm>
          <a:off x="60674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740" name="5 CuadroTexto"/>
        <xdr:cNvSpPr txBox="1"/>
      </xdr:nvSpPr>
      <xdr:spPr>
        <a:xfrm>
          <a:off x="26003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741" name="1 CuadroTexto"/>
        <xdr:cNvSpPr txBox="1"/>
      </xdr:nvSpPr>
      <xdr:spPr>
        <a:xfrm>
          <a:off x="26003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742" name="1 CuadroTexto"/>
        <xdr:cNvSpPr txBox="1"/>
      </xdr:nvSpPr>
      <xdr:spPr>
        <a:xfrm>
          <a:off x="26003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743" name="1 CuadroTexto"/>
        <xdr:cNvSpPr txBox="1"/>
      </xdr:nvSpPr>
      <xdr:spPr>
        <a:xfrm>
          <a:off x="26003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744" name="1 CuadroTexto"/>
        <xdr:cNvSpPr txBox="1"/>
      </xdr:nvSpPr>
      <xdr:spPr>
        <a:xfrm>
          <a:off x="26003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745" name="5 CuadroTexto"/>
        <xdr:cNvSpPr txBox="1"/>
      </xdr:nvSpPr>
      <xdr:spPr>
        <a:xfrm>
          <a:off x="346710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746" name="1 CuadroTexto"/>
        <xdr:cNvSpPr txBox="1"/>
      </xdr:nvSpPr>
      <xdr:spPr>
        <a:xfrm>
          <a:off x="346710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747" name="1 CuadroTexto"/>
        <xdr:cNvSpPr txBox="1"/>
      </xdr:nvSpPr>
      <xdr:spPr>
        <a:xfrm>
          <a:off x="346710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748" name="1 CuadroTexto"/>
        <xdr:cNvSpPr txBox="1"/>
      </xdr:nvSpPr>
      <xdr:spPr>
        <a:xfrm>
          <a:off x="346710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749" name="1 CuadroTexto"/>
        <xdr:cNvSpPr txBox="1"/>
      </xdr:nvSpPr>
      <xdr:spPr>
        <a:xfrm>
          <a:off x="346710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750" name="5 CuadroTexto"/>
        <xdr:cNvSpPr txBox="1"/>
      </xdr:nvSpPr>
      <xdr:spPr>
        <a:xfrm>
          <a:off x="433387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751" name="1 CuadroTexto"/>
        <xdr:cNvSpPr txBox="1"/>
      </xdr:nvSpPr>
      <xdr:spPr>
        <a:xfrm>
          <a:off x="433387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752" name="1 CuadroTexto"/>
        <xdr:cNvSpPr txBox="1"/>
      </xdr:nvSpPr>
      <xdr:spPr>
        <a:xfrm>
          <a:off x="433387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753" name="1 CuadroTexto"/>
        <xdr:cNvSpPr txBox="1"/>
      </xdr:nvSpPr>
      <xdr:spPr>
        <a:xfrm>
          <a:off x="433387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754" name="1 CuadroTexto"/>
        <xdr:cNvSpPr txBox="1"/>
      </xdr:nvSpPr>
      <xdr:spPr>
        <a:xfrm>
          <a:off x="433387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755" name="5 CuadroTexto"/>
        <xdr:cNvSpPr txBox="1"/>
      </xdr:nvSpPr>
      <xdr:spPr>
        <a:xfrm>
          <a:off x="520065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756" name="1 CuadroTexto"/>
        <xdr:cNvSpPr txBox="1"/>
      </xdr:nvSpPr>
      <xdr:spPr>
        <a:xfrm>
          <a:off x="520065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757" name="1 CuadroTexto"/>
        <xdr:cNvSpPr txBox="1"/>
      </xdr:nvSpPr>
      <xdr:spPr>
        <a:xfrm>
          <a:off x="520065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758" name="1 CuadroTexto"/>
        <xdr:cNvSpPr txBox="1"/>
      </xdr:nvSpPr>
      <xdr:spPr>
        <a:xfrm>
          <a:off x="520065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759" name="1 CuadroTexto"/>
        <xdr:cNvSpPr txBox="1"/>
      </xdr:nvSpPr>
      <xdr:spPr>
        <a:xfrm>
          <a:off x="520065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760" name="5 CuadroTexto"/>
        <xdr:cNvSpPr txBox="1"/>
      </xdr:nvSpPr>
      <xdr:spPr>
        <a:xfrm>
          <a:off x="60674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761" name="1 CuadroTexto"/>
        <xdr:cNvSpPr txBox="1"/>
      </xdr:nvSpPr>
      <xdr:spPr>
        <a:xfrm>
          <a:off x="60674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762" name="1 CuadroTexto"/>
        <xdr:cNvSpPr txBox="1"/>
      </xdr:nvSpPr>
      <xdr:spPr>
        <a:xfrm>
          <a:off x="60674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763" name="1 CuadroTexto"/>
        <xdr:cNvSpPr txBox="1"/>
      </xdr:nvSpPr>
      <xdr:spPr>
        <a:xfrm>
          <a:off x="60674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764" name="1 CuadroTexto"/>
        <xdr:cNvSpPr txBox="1"/>
      </xdr:nvSpPr>
      <xdr:spPr>
        <a:xfrm>
          <a:off x="60674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765" name="5 CuadroTexto"/>
        <xdr:cNvSpPr txBox="1"/>
      </xdr:nvSpPr>
      <xdr:spPr>
        <a:xfrm>
          <a:off x="26003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766" name="1 CuadroTexto"/>
        <xdr:cNvSpPr txBox="1"/>
      </xdr:nvSpPr>
      <xdr:spPr>
        <a:xfrm>
          <a:off x="26003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767" name="1 CuadroTexto"/>
        <xdr:cNvSpPr txBox="1"/>
      </xdr:nvSpPr>
      <xdr:spPr>
        <a:xfrm>
          <a:off x="26003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768" name="1 CuadroTexto"/>
        <xdr:cNvSpPr txBox="1"/>
      </xdr:nvSpPr>
      <xdr:spPr>
        <a:xfrm>
          <a:off x="26003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769" name="1 CuadroTexto"/>
        <xdr:cNvSpPr txBox="1"/>
      </xdr:nvSpPr>
      <xdr:spPr>
        <a:xfrm>
          <a:off x="26003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770" name="5 CuadroTexto"/>
        <xdr:cNvSpPr txBox="1"/>
      </xdr:nvSpPr>
      <xdr:spPr>
        <a:xfrm>
          <a:off x="346710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771" name="1 CuadroTexto"/>
        <xdr:cNvSpPr txBox="1"/>
      </xdr:nvSpPr>
      <xdr:spPr>
        <a:xfrm>
          <a:off x="346710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772" name="1 CuadroTexto"/>
        <xdr:cNvSpPr txBox="1"/>
      </xdr:nvSpPr>
      <xdr:spPr>
        <a:xfrm>
          <a:off x="346710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773" name="1 CuadroTexto"/>
        <xdr:cNvSpPr txBox="1"/>
      </xdr:nvSpPr>
      <xdr:spPr>
        <a:xfrm>
          <a:off x="346710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774" name="1 CuadroTexto"/>
        <xdr:cNvSpPr txBox="1"/>
      </xdr:nvSpPr>
      <xdr:spPr>
        <a:xfrm>
          <a:off x="346710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775" name="5 CuadroTexto"/>
        <xdr:cNvSpPr txBox="1"/>
      </xdr:nvSpPr>
      <xdr:spPr>
        <a:xfrm>
          <a:off x="433387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776" name="1 CuadroTexto"/>
        <xdr:cNvSpPr txBox="1"/>
      </xdr:nvSpPr>
      <xdr:spPr>
        <a:xfrm>
          <a:off x="433387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777" name="1 CuadroTexto"/>
        <xdr:cNvSpPr txBox="1"/>
      </xdr:nvSpPr>
      <xdr:spPr>
        <a:xfrm>
          <a:off x="433387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778" name="1 CuadroTexto"/>
        <xdr:cNvSpPr txBox="1"/>
      </xdr:nvSpPr>
      <xdr:spPr>
        <a:xfrm>
          <a:off x="433387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779" name="1 CuadroTexto"/>
        <xdr:cNvSpPr txBox="1"/>
      </xdr:nvSpPr>
      <xdr:spPr>
        <a:xfrm>
          <a:off x="433387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780" name="5 CuadroTexto"/>
        <xdr:cNvSpPr txBox="1"/>
      </xdr:nvSpPr>
      <xdr:spPr>
        <a:xfrm>
          <a:off x="520065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781" name="1 CuadroTexto"/>
        <xdr:cNvSpPr txBox="1"/>
      </xdr:nvSpPr>
      <xdr:spPr>
        <a:xfrm>
          <a:off x="520065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782" name="1 CuadroTexto"/>
        <xdr:cNvSpPr txBox="1"/>
      </xdr:nvSpPr>
      <xdr:spPr>
        <a:xfrm>
          <a:off x="520065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783" name="1 CuadroTexto"/>
        <xdr:cNvSpPr txBox="1"/>
      </xdr:nvSpPr>
      <xdr:spPr>
        <a:xfrm>
          <a:off x="520065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784" name="1 CuadroTexto"/>
        <xdr:cNvSpPr txBox="1"/>
      </xdr:nvSpPr>
      <xdr:spPr>
        <a:xfrm>
          <a:off x="520065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785" name="5 CuadroTexto"/>
        <xdr:cNvSpPr txBox="1"/>
      </xdr:nvSpPr>
      <xdr:spPr>
        <a:xfrm>
          <a:off x="60674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786" name="1 CuadroTexto"/>
        <xdr:cNvSpPr txBox="1"/>
      </xdr:nvSpPr>
      <xdr:spPr>
        <a:xfrm>
          <a:off x="60674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787" name="1 CuadroTexto"/>
        <xdr:cNvSpPr txBox="1"/>
      </xdr:nvSpPr>
      <xdr:spPr>
        <a:xfrm>
          <a:off x="60674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788" name="1 CuadroTexto"/>
        <xdr:cNvSpPr txBox="1"/>
      </xdr:nvSpPr>
      <xdr:spPr>
        <a:xfrm>
          <a:off x="60674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789" name="1 CuadroTexto"/>
        <xdr:cNvSpPr txBox="1"/>
      </xdr:nvSpPr>
      <xdr:spPr>
        <a:xfrm>
          <a:off x="60674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790" name="5 CuadroTexto"/>
        <xdr:cNvSpPr txBox="1"/>
      </xdr:nvSpPr>
      <xdr:spPr>
        <a:xfrm>
          <a:off x="26003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791" name="1 CuadroTexto"/>
        <xdr:cNvSpPr txBox="1"/>
      </xdr:nvSpPr>
      <xdr:spPr>
        <a:xfrm>
          <a:off x="26003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792" name="1 CuadroTexto"/>
        <xdr:cNvSpPr txBox="1"/>
      </xdr:nvSpPr>
      <xdr:spPr>
        <a:xfrm>
          <a:off x="26003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793" name="1 CuadroTexto"/>
        <xdr:cNvSpPr txBox="1"/>
      </xdr:nvSpPr>
      <xdr:spPr>
        <a:xfrm>
          <a:off x="26003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794" name="1 CuadroTexto"/>
        <xdr:cNvSpPr txBox="1"/>
      </xdr:nvSpPr>
      <xdr:spPr>
        <a:xfrm>
          <a:off x="26003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795" name="5 CuadroTexto"/>
        <xdr:cNvSpPr txBox="1"/>
      </xdr:nvSpPr>
      <xdr:spPr>
        <a:xfrm>
          <a:off x="346710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796" name="1 CuadroTexto"/>
        <xdr:cNvSpPr txBox="1"/>
      </xdr:nvSpPr>
      <xdr:spPr>
        <a:xfrm>
          <a:off x="346710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797" name="1 CuadroTexto"/>
        <xdr:cNvSpPr txBox="1"/>
      </xdr:nvSpPr>
      <xdr:spPr>
        <a:xfrm>
          <a:off x="346710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798" name="1 CuadroTexto"/>
        <xdr:cNvSpPr txBox="1"/>
      </xdr:nvSpPr>
      <xdr:spPr>
        <a:xfrm>
          <a:off x="346710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799" name="1 CuadroTexto"/>
        <xdr:cNvSpPr txBox="1"/>
      </xdr:nvSpPr>
      <xdr:spPr>
        <a:xfrm>
          <a:off x="346710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800" name="5 CuadroTexto"/>
        <xdr:cNvSpPr txBox="1"/>
      </xdr:nvSpPr>
      <xdr:spPr>
        <a:xfrm>
          <a:off x="433387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801" name="1 CuadroTexto"/>
        <xdr:cNvSpPr txBox="1"/>
      </xdr:nvSpPr>
      <xdr:spPr>
        <a:xfrm>
          <a:off x="433387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802" name="1 CuadroTexto"/>
        <xdr:cNvSpPr txBox="1"/>
      </xdr:nvSpPr>
      <xdr:spPr>
        <a:xfrm>
          <a:off x="433387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803" name="1 CuadroTexto"/>
        <xdr:cNvSpPr txBox="1"/>
      </xdr:nvSpPr>
      <xdr:spPr>
        <a:xfrm>
          <a:off x="433387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804" name="1 CuadroTexto"/>
        <xdr:cNvSpPr txBox="1"/>
      </xdr:nvSpPr>
      <xdr:spPr>
        <a:xfrm>
          <a:off x="433387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805" name="5 CuadroTexto"/>
        <xdr:cNvSpPr txBox="1"/>
      </xdr:nvSpPr>
      <xdr:spPr>
        <a:xfrm>
          <a:off x="520065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806" name="1 CuadroTexto"/>
        <xdr:cNvSpPr txBox="1"/>
      </xdr:nvSpPr>
      <xdr:spPr>
        <a:xfrm>
          <a:off x="520065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807" name="1 CuadroTexto"/>
        <xdr:cNvSpPr txBox="1"/>
      </xdr:nvSpPr>
      <xdr:spPr>
        <a:xfrm>
          <a:off x="520065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808" name="1 CuadroTexto"/>
        <xdr:cNvSpPr txBox="1"/>
      </xdr:nvSpPr>
      <xdr:spPr>
        <a:xfrm>
          <a:off x="520065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809" name="1 CuadroTexto"/>
        <xdr:cNvSpPr txBox="1"/>
      </xdr:nvSpPr>
      <xdr:spPr>
        <a:xfrm>
          <a:off x="520065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810" name="5 CuadroTexto"/>
        <xdr:cNvSpPr txBox="1"/>
      </xdr:nvSpPr>
      <xdr:spPr>
        <a:xfrm>
          <a:off x="60674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811" name="1 CuadroTexto"/>
        <xdr:cNvSpPr txBox="1"/>
      </xdr:nvSpPr>
      <xdr:spPr>
        <a:xfrm>
          <a:off x="60674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812" name="1 CuadroTexto"/>
        <xdr:cNvSpPr txBox="1"/>
      </xdr:nvSpPr>
      <xdr:spPr>
        <a:xfrm>
          <a:off x="60674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813" name="1 CuadroTexto"/>
        <xdr:cNvSpPr txBox="1"/>
      </xdr:nvSpPr>
      <xdr:spPr>
        <a:xfrm>
          <a:off x="60674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814" name="1 CuadroTexto"/>
        <xdr:cNvSpPr txBox="1"/>
      </xdr:nvSpPr>
      <xdr:spPr>
        <a:xfrm>
          <a:off x="60674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815" name="5 CuadroTexto"/>
        <xdr:cNvSpPr txBox="1"/>
      </xdr:nvSpPr>
      <xdr:spPr>
        <a:xfrm>
          <a:off x="26003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816" name="1 CuadroTexto"/>
        <xdr:cNvSpPr txBox="1"/>
      </xdr:nvSpPr>
      <xdr:spPr>
        <a:xfrm>
          <a:off x="26003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817" name="1 CuadroTexto"/>
        <xdr:cNvSpPr txBox="1"/>
      </xdr:nvSpPr>
      <xdr:spPr>
        <a:xfrm>
          <a:off x="26003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818" name="1 CuadroTexto"/>
        <xdr:cNvSpPr txBox="1"/>
      </xdr:nvSpPr>
      <xdr:spPr>
        <a:xfrm>
          <a:off x="26003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819" name="1 CuadroTexto"/>
        <xdr:cNvSpPr txBox="1"/>
      </xdr:nvSpPr>
      <xdr:spPr>
        <a:xfrm>
          <a:off x="26003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820" name="5 CuadroTexto"/>
        <xdr:cNvSpPr txBox="1"/>
      </xdr:nvSpPr>
      <xdr:spPr>
        <a:xfrm>
          <a:off x="346710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821" name="1 CuadroTexto"/>
        <xdr:cNvSpPr txBox="1"/>
      </xdr:nvSpPr>
      <xdr:spPr>
        <a:xfrm>
          <a:off x="346710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822" name="1 CuadroTexto"/>
        <xdr:cNvSpPr txBox="1"/>
      </xdr:nvSpPr>
      <xdr:spPr>
        <a:xfrm>
          <a:off x="346710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823" name="1 CuadroTexto"/>
        <xdr:cNvSpPr txBox="1"/>
      </xdr:nvSpPr>
      <xdr:spPr>
        <a:xfrm>
          <a:off x="346710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824" name="1 CuadroTexto"/>
        <xdr:cNvSpPr txBox="1"/>
      </xdr:nvSpPr>
      <xdr:spPr>
        <a:xfrm>
          <a:off x="346710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825" name="5 CuadroTexto"/>
        <xdr:cNvSpPr txBox="1"/>
      </xdr:nvSpPr>
      <xdr:spPr>
        <a:xfrm>
          <a:off x="433387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826" name="1 CuadroTexto"/>
        <xdr:cNvSpPr txBox="1"/>
      </xdr:nvSpPr>
      <xdr:spPr>
        <a:xfrm>
          <a:off x="433387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827" name="1 CuadroTexto"/>
        <xdr:cNvSpPr txBox="1"/>
      </xdr:nvSpPr>
      <xdr:spPr>
        <a:xfrm>
          <a:off x="433387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828" name="1 CuadroTexto"/>
        <xdr:cNvSpPr txBox="1"/>
      </xdr:nvSpPr>
      <xdr:spPr>
        <a:xfrm>
          <a:off x="433387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829" name="1 CuadroTexto"/>
        <xdr:cNvSpPr txBox="1"/>
      </xdr:nvSpPr>
      <xdr:spPr>
        <a:xfrm>
          <a:off x="433387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830" name="5 CuadroTexto"/>
        <xdr:cNvSpPr txBox="1"/>
      </xdr:nvSpPr>
      <xdr:spPr>
        <a:xfrm>
          <a:off x="520065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831" name="1 CuadroTexto"/>
        <xdr:cNvSpPr txBox="1"/>
      </xdr:nvSpPr>
      <xdr:spPr>
        <a:xfrm>
          <a:off x="520065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832" name="1 CuadroTexto"/>
        <xdr:cNvSpPr txBox="1"/>
      </xdr:nvSpPr>
      <xdr:spPr>
        <a:xfrm>
          <a:off x="520065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833" name="1 CuadroTexto"/>
        <xdr:cNvSpPr txBox="1"/>
      </xdr:nvSpPr>
      <xdr:spPr>
        <a:xfrm>
          <a:off x="520065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834" name="1 CuadroTexto"/>
        <xdr:cNvSpPr txBox="1"/>
      </xdr:nvSpPr>
      <xdr:spPr>
        <a:xfrm>
          <a:off x="520065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835" name="5 CuadroTexto"/>
        <xdr:cNvSpPr txBox="1"/>
      </xdr:nvSpPr>
      <xdr:spPr>
        <a:xfrm>
          <a:off x="60674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836" name="1 CuadroTexto"/>
        <xdr:cNvSpPr txBox="1"/>
      </xdr:nvSpPr>
      <xdr:spPr>
        <a:xfrm>
          <a:off x="60674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837" name="1 CuadroTexto"/>
        <xdr:cNvSpPr txBox="1"/>
      </xdr:nvSpPr>
      <xdr:spPr>
        <a:xfrm>
          <a:off x="60674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838" name="1 CuadroTexto"/>
        <xdr:cNvSpPr txBox="1"/>
      </xdr:nvSpPr>
      <xdr:spPr>
        <a:xfrm>
          <a:off x="60674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839" name="1 CuadroTexto"/>
        <xdr:cNvSpPr txBox="1"/>
      </xdr:nvSpPr>
      <xdr:spPr>
        <a:xfrm>
          <a:off x="60674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840" name="5 CuadroTexto"/>
        <xdr:cNvSpPr txBox="1"/>
      </xdr:nvSpPr>
      <xdr:spPr>
        <a:xfrm>
          <a:off x="26003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841" name="1 CuadroTexto"/>
        <xdr:cNvSpPr txBox="1"/>
      </xdr:nvSpPr>
      <xdr:spPr>
        <a:xfrm>
          <a:off x="26003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842" name="1 CuadroTexto"/>
        <xdr:cNvSpPr txBox="1"/>
      </xdr:nvSpPr>
      <xdr:spPr>
        <a:xfrm>
          <a:off x="26003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843" name="1 CuadroTexto"/>
        <xdr:cNvSpPr txBox="1"/>
      </xdr:nvSpPr>
      <xdr:spPr>
        <a:xfrm>
          <a:off x="26003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844" name="1 CuadroTexto"/>
        <xdr:cNvSpPr txBox="1"/>
      </xdr:nvSpPr>
      <xdr:spPr>
        <a:xfrm>
          <a:off x="26003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845" name="5 CuadroTexto"/>
        <xdr:cNvSpPr txBox="1"/>
      </xdr:nvSpPr>
      <xdr:spPr>
        <a:xfrm>
          <a:off x="346710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846" name="1 CuadroTexto"/>
        <xdr:cNvSpPr txBox="1"/>
      </xdr:nvSpPr>
      <xdr:spPr>
        <a:xfrm>
          <a:off x="346710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847" name="1 CuadroTexto"/>
        <xdr:cNvSpPr txBox="1"/>
      </xdr:nvSpPr>
      <xdr:spPr>
        <a:xfrm>
          <a:off x="346710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848" name="1 CuadroTexto"/>
        <xdr:cNvSpPr txBox="1"/>
      </xdr:nvSpPr>
      <xdr:spPr>
        <a:xfrm>
          <a:off x="346710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849" name="1 CuadroTexto"/>
        <xdr:cNvSpPr txBox="1"/>
      </xdr:nvSpPr>
      <xdr:spPr>
        <a:xfrm>
          <a:off x="346710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850" name="5 CuadroTexto"/>
        <xdr:cNvSpPr txBox="1"/>
      </xdr:nvSpPr>
      <xdr:spPr>
        <a:xfrm>
          <a:off x="433387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851" name="1 CuadroTexto"/>
        <xdr:cNvSpPr txBox="1"/>
      </xdr:nvSpPr>
      <xdr:spPr>
        <a:xfrm>
          <a:off x="433387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852" name="1 CuadroTexto"/>
        <xdr:cNvSpPr txBox="1"/>
      </xdr:nvSpPr>
      <xdr:spPr>
        <a:xfrm>
          <a:off x="433387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853" name="1 CuadroTexto"/>
        <xdr:cNvSpPr txBox="1"/>
      </xdr:nvSpPr>
      <xdr:spPr>
        <a:xfrm>
          <a:off x="433387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854" name="1 CuadroTexto"/>
        <xdr:cNvSpPr txBox="1"/>
      </xdr:nvSpPr>
      <xdr:spPr>
        <a:xfrm>
          <a:off x="433387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855" name="5 CuadroTexto"/>
        <xdr:cNvSpPr txBox="1"/>
      </xdr:nvSpPr>
      <xdr:spPr>
        <a:xfrm>
          <a:off x="520065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856" name="1 CuadroTexto"/>
        <xdr:cNvSpPr txBox="1"/>
      </xdr:nvSpPr>
      <xdr:spPr>
        <a:xfrm>
          <a:off x="520065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857" name="1 CuadroTexto"/>
        <xdr:cNvSpPr txBox="1"/>
      </xdr:nvSpPr>
      <xdr:spPr>
        <a:xfrm>
          <a:off x="520065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858" name="1 CuadroTexto"/>
        <xdr:cNvSpPr txBox="1"/>
      </xdr:nvSpPr>
      <xdr:spPr>
        <a:xfrm>
          <a:off x="520065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859" name="1 CuadroTexto"/>
        <xdr:cNvSpPr txBox="1"/>
      </xdr:nvSpPr>
      <xdr:spPr>
        <a:xfrm>
          <a:off x="520065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860" name="5 CuadroTexto"/>
        <xdr:cNvSpPr txBox="1"/>
      </xdr:nvSpPr>
      <xdr:spPr>
        <a:xfrm>
          <a:off x="60674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861" name="1 CuadroTexto"/>
        <xdr:cNvSpPr txBox="1"/>
      </xdr:nvSpPr>
      <xdr:spPr>
        <a:xfrm>
          <a:off x="60674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862" name="1 CuadroTexto"/>
        <xdr:cNvSpPr txBox="1"/>
      </xdr:nvSpPr>
      <xdr:spPr>
        <a:xfrm>
          <a:off x="60674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863" name="1 CuadroTexto"/>
        <xdr:cNvSpPr txBox="1"/>
      </xdr:nvSpPr>
      <xdr:spPr>
        <a:xfrm>
          <a:off x="60674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864" name="1 CuadroTexto"/>
        <xdr:cNvSpPr txBox="1"/>
      </xdr:nvSpPr>
      <xdr:spPr>
        <a:xfrm>
          <a:off x="60674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865" name="5 CuadroTexto"/>
        <xdr:cNvSpPr txBox="1"/>
      </xdr:nvSpPr>
      <xdr:spPr>
        <a:xfrm>
          <a:off x="60674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866" name="1 CuadroTexto"/>
        <xdr:cNvSpPr txBox="1"/>
      </xdr:nvSpPr>
      <xdr:spPr>
        <a:xfrm>
          <a:off x="60674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867" name="1 CuadroTexto"/>
        <xdr:cNvSpPr txBox="1"/>
      </xdr:nvSpPr>
      <xdr:spPr>
        <a:xfrm>
          <a:off x="60674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868" name="1 CuadroTexto"/>
        <xdr:cNvSpPr txBox="1"/>
      </xdr:nvSpPr>
      <xdr:spPr>
        <a:xfrm>
          <a:off x="60674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869" name="1 CuadroTexto"/>
        <xdr:cNvSpPr txBox="1"/>
      </xdr:nvSpPr>
      <xdr:spPr>
        <a:xfrm>
          <a:off x="60674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870" name="5 CuadroTexto"/>
        <xdr:cNvSpPr txBox="1"/>
      </xdr:nvSpPr>
      <xdr:spPr>
        <a:xfrm>
          <a:off x="60674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871" name="1 CuadroTexto"/>
        <xdr:cNvSpPr txBox="1"/>
      </xdr:nvSpPr>
      <xdr:spPr>
        <a:xfrm>
          <a:off x="60674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872" name="1 CuadroTexto"/>
        <xdr:cNvSpPr txBox="1"/>
      </xdr:nvSpPr>
      <xdr:spPr>
        <a:xfrm>
          <a:off x="60674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873" name="1 CuadroTexto"/>
        <xdr:cNvSpPr txBox="1"/>
      </xdr:nvSpPr>
      <xdr:spPr>
        <a:xfrm>
          <a:off x="60674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874" name="1 CuadroTexto"/>
        <xdr:cNvSpPr txBox="1"/>
      </xdr:nvSpPr>
      <xdr:spPr>
        <a:xfrm>
          <a:off x="60674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184731" cy="264560"/>
    <xdr:sp macro="" textlink="">
      <xdr:nvSpPr>
        <xdr:cNvPr id="875" name="5 CuadroTexto"/>
        <xdr:cNvSpPr txBox="1"/>
      </xdr:nvSpPr>
      <xdr:spPr>
        <a:xfrm>
          <a:off x="173355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184731" cy="264560"/>
    <xdr:sp macro="" textlink="">
      <xdr:nvSpPr>
        <xdr:cNvPr id="876" name="1 CuadroTexto"/>
        <xdr:cNvSpPr txBox="1"/>
      </xdr:nvSpPr>
      <xdr:spPr>
        <a:xfrm>
          <a:off x="173355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184731" cy="264560"/>
    <xdr:sp macro="" textlink="">
      <xdr:nvSpPr>
        <xdr:cNvPr id="877" name="1 CuadroTexto"/>
        <xdr:cNvSpPr txBox="1"/>
      </xdr:nvSpPr>
      <xdr:spPr>
        <a:xfrm>
          <a:off x="173355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184731" cy="264560"/>
    <xdr:sp macro="" textlink="">
      <xdr:nvSpPr>
        <xdr:cNvPr id="878" name="1 CuadroTexto"/>
        <xdr:cNvSpPr txBox="1"/>
      </xdr:nvSpPr>
      <xdr:spPr>
        <a:xfrm>
          <a:off x="173355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184731" cy="264560"/>
    <xdr:sp macro="" textlink="">
      <xdr:nvSpPr>
        <xdr:cNvPr id="879" name="1 CuadroTexto"/>
        <xdr:cNvSpPr txBox="1"/>
      </xdr:nvSpPr>
      <xdr:spPr>
        <a:xfrm>
          <a:off x="173355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880" name="4 CuadroTexto"/>
        <xdr:cNvSpPr txBox="1"/>
      </xdr:nvSpPr>
      <xdr:spPr>
        <a:xfrm>
          <a:off x="60674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881" name="5 CuadroTexto"/>
        <xdr:cNvSpPr txBox="1"/>
      </xdr:nvSpPr>
      <xdr:spPr>
        <a:xfrm>
          <a:off x="26003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882" name="1 CuadroTexto"/>
        <xdr:cNvSpPr txBox="1"/>
      </xdr:nvSpPr>
      <xdr:spPr>
        <a:xfrm>
          <a:off x="26003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883" name="1 CuadroTexto"/>
        <xdr:cNvSpPr txBox="1"/>
      </xdr:nvSpPr>
      <xdr:spPr>
        <a:xfrm>
          <a:off x="26003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884" name="1 CuadroTexto"/>
        <xdr:cNvSpPr txBox="1"/>
      </xdr:nvSpPr>
      <xdr:spPr>
        <a:xfrm>
          <a:off x="26003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885" name="1 CuadroTexto"/>
        <xdr:cNvSpPr txBox="1"/>
      </xdr:nvSpPr>
      <xdr:spPr>
        <a:xfrm>
          <a:off x="26003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886" name="5 CuadroTexto"/>
        <xdr:cNvSpPr txBox="1"/>
      </xdr:nvSpPr>
      <xdr:spPr>
        <a:xfrm>
          <a:off x="346710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887" name="1 CuadroTexto"/>
        <xdr:cNvSpPr txBox="1"/>
      </xdr:nvSpPr>
      <xdr:spPr>
        <a:xfrm>
          <a:off x="346710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888" name="1 CuadroTexto"/>
        <xdr:cNvSpPr txBox="1"/>
      </xdr:nvSpPr>
      <xdr:spPr>
        <a:xfrm>
          <a:off x="346710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889" name="1 CuadroTexto"/>
        <xdr:cNvSpPr txBox="1"/>
      </xdr:nvSpPr>
      <xdr:spPr>
        <a:xfrm>
          <a:off x="346710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890" name="1 CuadroTexto"/>
        <xdr:cNvSpPr txBox="1"/>
      </xdr:nvSpPr>
      <xdr:spPr>
        <a:xfrm>
          <a:off x="346710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891" name="5 CuadroTexto"/>
        <xdr:cNvSpPr txBox="1"/>
      </xdr:nvSpPr>
      <xdr:spPr>
        <a:xfrm>
          <a:off x="433387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892" name="1 CuadroTexto"/>
        <xdr:cNvSpPr txBox="1"/>
      </xdr:nvSpPr>
      <xdr:spPr>
        <a:xfrm>
          <a:off x="433387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893" name="1 CuadroTexto"/>
        <xdr:cNvSpPr txBox="1"/>
      </xdr:nvSpPr>
      <xdr:spPr>
        <a:xfrm>
          <a:off x="433387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894" name="1 CuadroTexto"/>
        <xdr:cNvSpPr txBox="1"/>
      </xdr:nvSpPr>
      <xdr:spPr>
        <a:xfrm>
          <a:off x="433387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895" name="1 CuadroTexto"/>
        <xdr:cNvSpPr txBox="1"/>
      </xdr:nvSpPr>
      <xdr:spPr>
        <a:xfrm>
          <a:off x="433387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896" name="5 CuadroTexto"/>
        <xdr:cNvSpPr txBox="1"/>
      </xdr:nvSpPr>
      <xdr:spPr>
        <a:xfrm>
          <a:off x="520065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897" name="1 CuadroTexto"/>
        <xdr:cNvSpPr txBox="1"/>
      </xdr:nvSpPr>
      <xdr:spPr>
        <a:xfrm>
          <a:off x="520065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898" name="1 CuadroTexto"/>
        <xdr:cNvSpPr txBox="1"/>
      </xdr:nvSpPr>
      <xdr:spPr>
        <a:xfrm>
          <a:off x="520065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899" name="1 CuadroTexto"/>
        <xdr:cNvSpPr txBox="1"/>
      </xdr:nvSpPr>
      <xdr:spPr>
        <a:xfrm>
          <a:off x="520065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900" name="1 CuadroTexto"/>
        <xdr:cNvSpPr txBox="1"/>
      </xdr:nvSpPr>
      <xdr:spPr>
        <a:xfrm>
          <a:off x="520065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901" name="5 CuadroTexto"/>
        <xdr:cNvSpPr txBox="1"/>
      </xdr:nvSpPr>
      <xdr:spPr>
        <a:xfrm>
          <a:off x="60674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902" name="1 CuadroTexto"/>
        <xdr:cNvSpPr txBox="1"/>
      </xdr:nvSpPr>
      <xdr:spPr>
        <a:xfrm>
          <a:off x="60674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903" name="1 CuadroTexto"/>
        <xdr:cNvSpPr txBox="1"/>
      </xdr:nvSpPr>
      <xdr:spPr>
        <a:xfrm>
          <a:off x="60674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904" name="1 CuadroTexto"/>
        <xdr:cNvSpPr txBox="1"/>
      </xdr:nvSpPr>
      <xdr:spPr>
        <a:xfrm>
          <a:off x="60674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905" name="1 CuadroTexto"/>
        <xdr:cNvSpPr txBox="1"/>
      </xdr:nvSpPr>
      <xdr:spPr>
        <a:xfrm>
          <a:off x="60674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906" name="5 CuadroTexto"/>
        <xdr:cNvSpPr txBox="1"/>
      </xdr:nvSpPr>
      <xdr:spPr>
        <a:xfrm>
          <a:off x="26003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907" name="1 CuadroTexto"/>
        <xdr:cNvSpPr txBox="1"/>
      </xdr:nvSpPr>
      <xdr:spPr>
        <a:xfrm>
          <a:off x="26003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908" name="1 CuadroTexto"/>
        <xdr:cNvSpPr txBox="1"/>
      </xdr:nvSpPr>
      <xdr:spPr>
        <a:xfrm>
          <a:off x="26003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909" name="1 CuadroTexto"/>
        <xdr:cNvSpPr txBox="1"/>
      </xdr:nvSpPr>
      <xdr:spPr>
        <a:xfrm>
          <a:off x="26003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910" name="1 CuadroTexto"/>
        <xdr:cNvSpPr txBox="1"/>
      </xdr:nvSpPr>
      <xdr:spPr>
        <a:xfrm>
          <a:off x="26003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911" name="5 CuadroTexto"/>
        <xdr:cNvSpPr txBox="1"/>
      </xdr:nvSpPr>
      <xdr:spPr>
        <a:xfrm>
          <a:off x="346710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912" name="1 CuadroTexto"/>
        <xdr:cNvSpPr txBox="1"/>
      </xdr:nvSpPr>
      <xdr:spPr>
        <a:xfrm>
          <a:off x="346710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913" name="1 CuadroTexto"/>
        <xdr:cNvSpPr txBox="1"/>
      </xdr:nvSpPr>
      <xdr:spPr>
        <a:xfrm>
          <a:off x="346710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914" name="1 CuadroTexto"/>
        <xdr:cNvSpPr txBox="1"/>
      </xdr:nvSpPr>
      <xdr:spPr>
        <a:xfrm>
          <a:off x="346710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915" name="1 CuadroTexto"/>
        <xdr:cNvSpPr txBox="1"/>
      </xdr:nvSpPr>
      <xdr:spPr>
        <a:xfrm>
          <a:off x="346710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916" name="5 CuadroTexto"/>
        <xdr:cNvSpPr txBox="1"/>
      </xdr:nvSpPr>
      <xdr:spPr>
        <a:xfrm>
          <a:off x="433387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917" name="1 CuadroTexto"/>
        <xdr:cNvSpPr txBox="1"/>
      </xdr:nvSpPr>
      <xdr:spPr>
        <a:xfrm>
          <a:off x="433387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918" name="1 CuadroTexto"/>
        <xdr:cNvSpPr txBox="1"/>
      </xdr:nvSpPr>
      <xdr:spPr>
        <a:xfrm>
          <a:off x="433387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919" name="1 CuadroTexto"/>
        <xdr:cNvSpPr txBox="1"/>
      </xdr:nvSpPr>
      <xdr:spPr>
        <a:xfrm>
          <a:off x="433387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920" name="1 CuadroTexto"/>
        <xdr:cNvSpPr txBox="1"/>
      </xdr:nvSpPr>
      <xdr:spPr>
        <a:xfrm>
          <a:off x="433387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921" name="5 CuadroTexto"/>
        <xdr:cNvSpPr txBox="1"/>
      </xdr:nvSpPr>
      <xdr:spPr>
        <a:xfrm>
          <a:off x="520065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922" name="1 CuadroTexto"/>
        <xdr:cNvSpPr txBox="1"/>
      </xdr:nvSpPr>
      <xdr:spPr>
        <a:xfrm>
          <a:off x="520065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923" name="1 CuadroTexto"/>
        <xdr:cNvSpPr txBox="1"/>
      </xdr:nvSpPr>
      <xdr:spPr>
        <a:xfrm>
          <a:off x="520065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924" name="1 CuadroTexto"/>
        <xdr:cNvSpPr txBox="1"/>
      </xdr:nvSpPr>
      <xdr:spPr>
        <a:xfrm>
          <a:off x="520065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925" name="1 CuadroTexto"/>
        <xdr:cNvSpPr txBox="1"/>
      </xdr:nvSpPr>
      <xdr:spPr>
        <a:xfrm>
          <a:off x="520065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926" name="5 CuadroTexto"/>
        <xdr:cNvSpPr txBox="1"/>
      </xdr:nvSpPr>
      <xdr:spPr>
        <a:xfrm>
          <a:off x="60674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927" name="1 CuadroTexto"/>
        <xdr:cNvSpPr txBox="1"/>
      </xdr:nvSpPr>
      <xdr:spPr>
        <a:xfrm>
          <a:off x="60674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928" name="1 CuadroTexto"/>
        <xdr:cNvSpPr txBox="1"/>
      </xdr:nvSpPr>
      <xdr:spPr>
        <a:xfrm>
          <a:off x="60674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929" name="1 CuadroTexto"/>
        <xdr:cNvSpPr txBox="1"/>
      </xdr:nvSpPr>
      <xdr:spPr>
        <a:xfrm>
          <a:off x="60674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930" name="1 CuadroTexto"/>
        <xdr:cNvSpPr txBox="1"/>
      </xdr:nvSpPr>
      <xdr:spPr>
        <a:xfrm>
          <a:off x="60674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931" name="5 CuadroTexto"/>
        <xdr:cNvSpPr txBox="1"/>
      </xdr:nvSpPr>
      <xdr:spPr>
        <a:xfrm>
          <a:off x="26003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932" name="1 CuadroTexto"/>
        <xdr:cNvSpPr txBox="1"/>
      </xdr:nvSpPr>
      <xdr:spPr>
        <a:xfrm>
          <a:off x="26003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933" name="1 CuadroTexto"/>
        <xdr:cNvSpPr txBox="1"/>
      </xdr:nvSpPr>
      <xdr:spPr>
        <a:xfrm>
          <a:off x="26003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934" name="1 CuadroTexto"/>
        <xdr:cNvSpPr txBox="1"/>
      </xdr:nvSpPr>
      <xdr:spPr>
        <a:xfrm>
          <a:off x="26003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935" name="1 CuadroTexto"/>
        <xdr:cNvSpPr txBox="1"/>
      </xdr:nvSpPr>
      <xdr:spPr>
        <a:xfrm>
          <a:off x="26003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936" name="5 CuadroTexto"/>
        <xdr:cNvSpPr txBox="1"/>
      </xdr:nvSpPr>
      <xdr:spPr>
        <a:xfrm>
          <a:off x="346710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937" name="1 CuadroTexto"/>
        <xdr:cNvSpPr txBox="1"/>
      </xdr:nvSpPr>
      <xdr:spPr>
        <a:xfrm>
          <a:off x="346710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938" name="1 CuadroTexto"/>
        <xdr:cNvSpPr txBox="1"/>
      </xdr:nvSpPr>
      <xdr:spPr>
        <a:xfrm>
          <a:off x="346710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939" name="1 CuadroTexto"/>
        <xdr:cNvSpPr txBox="1"/>
      </xdr:nvSpPr>
      <xdr:spPr>
        <a:xfrm>
          <a:off x="346710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940" name="1 CuadroTexto"/>
        <xdr:cNvSpPr txBox="1"/>
      </xdr:nvSpPr>
      <xdr:spPr>
        <a:xfrm>
          <a:off x="346710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941" name="5 CuadroTexto"/>
        <xdr:cNvSpPr txBox="1"/>
      </xdr:nvSpPr>
      <xdr:spPr>
        <a:xfrm>
          <a:off x="433387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942" name="1 CuadroTexto"/>
        <xdr:cNvSpPr txBox="1"/>
      </xdr:nvSpPr>
      <xdr:spPr>
        <a:xfrm>
          <a:off x="433387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943" name="1 CuadroTexto"/>
        <xdr:cNvSpPr txBox="1"/>
      </xdr:nvSpPr>
      <xdr:spPr>
        <a:xfrm>
          <a:off x="433387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944" name="1 CuadroTexto"/>
        <xdr:cNvSpPr txBox="1"/>
      </xdr:nvSpPr>
      <xdr:spPr>
        <a:xfrm>
          <a:off x="433387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945" name="1 CuadroTexto"/>
        <xdr:cNvSpPr txBox="1"/>
      </xdr:nvSpPr>
      <xdr:spPr>
        <a:xfrm>
          <a:off x="433387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946" name="5 CuadroTexto"/>
        <xdr:cNvSpPr txBox="1"/>
      </xdr:nvSpPr>
      <xdr:spPr>
        <a:xfrm>
          <a:off x="520065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947" name="1 CuadroTexto"/>
        <xdr:cNvSpPr txBox="1"/>
      </xdr:nvSpPr>
      <xdr:spPr>
        <a:xfrm>
          <a:off x="520065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948" name="1 CuadroTexto"/>
        <xdr:cNvSpPr txBox="1"/>
      </xdr:nvSpPr>
      <xdr:spPr>
        <a:xfrm>
          <a:off x="520065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949" name="1 CuadroTexto"/>
        <xdr:cNvSpPr txBox="1"/>
      </xdr:nvSpPr>
      <xdr:spPr>
        <a:xfrm>
          <a:off x="520065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950" name="1 CuadroTexto"/>
        <xdr:cNvSpPr txBox="1"/>
      </xdr:nvSpPr>
      <xdr:spPr>
        <a:xfrm>
          <a:off x="520065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951" name="5 CuadroTexto"/>
        <xdr:cNvSpPr txBox="1"/>
      </xdr:nvSpPr>
      <xdr:spPr>
        <a:xfrm>
          <a:off x="60674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952" name="1 CuadroTexto"/>
        <xdr:cNvSpPr txBox="1"/>
      </xdr:nvSpPr>
      <xdr:spPr>
        <a:xfrm>
          <a:off x="60674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953" name="1 CuadroTexto"/>
        <xdr:cNvSpPr txBox="1"/>
      </xdr:nvSpPr>
      <xdr:spPr>
        <a:xfrm>
          <a:off x="60674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954" name="1 CuadroTexto"/>
        <xdr:cNvSpPr txBox="1"/>
      </xdr:nvSpPr>
      <xdr:spPr>
        <a:xfrm>
          <a:off x="60674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955" name="1 CuadroTexto"/>
        <xdr:cNvSpPr txBox="1"/>
      </xdr:nvSpPr>
      <xdr:spPr>
        <a:xfrm>
          <a:off x="60674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956" name="5 CuadroTexto"/>
        <xdr:cNvSpPr txBox="1"/>
      </xdr:nvSpPr>
      <xdr:spPr>
        <a:xfrm>
          <a:off x="26003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957" name="1 CuadroTexto"/>
        <xdr:cNvSpPr txBox="1"/>
      </xdr:nvSpPr>
      <xdr:spPr>
        <a:xfrm>
          <a:off x="26003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958" name="1 CuadroTexto"/>
        <xdr:cNvSpPr txBox="1"/>
      </xdr:nvSpPr>
      <xdr:spPr>
        <a:xfrm>
          <a:off x="26003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959" name="1 CuadroTexto"/>
        <xdr:cNvSpPr txBox="1"/>
      </xdr:nvSpPr>
      <xdr:spPr>
        <a:xfrm>
          <a:off x="26003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960" name="1 CuadroTexto"/>
        <xdr:cNvSpPr txBox="1"/>
      </xdr:nvSpPr>
      <xdr:spPr>
        <a:xfrm>
          <a:off x="26003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961" name="5 CuadroTexto"/>
        <xdr:cNvSpPr txBox="1"/>
      </xdr:nvSpPr>
      <xdr:spPr>
        <a:xfrm>
          <a:off x="346710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962" name="1 CuadroTexto"/>
        <xdr:cNvSpPr txBox="1"/>
      </xdr:nvSpPr>
      <xdr:spPr>
        <a:xfrm>
          <a:off x="346710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963" name="1 CuadroTexto"/>
        <xdr:cNvSpPr txBox="1"/>
      </xdr:nvSpPr>
      <xdr:spPr>
        <a:xfrm>
          <a:off x="346710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964" name="1 CuadroTexto"/>
        <xdr:cNvSpPr txBox="1"/>
      </xdr:nvSpPr>
      <xdr:spPr>
        <a:xfrm>
          <a:off x="346710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965" name="1 CuadroTexto"/>
        <xdr:cNvSpPr txBox="1"/>
      </xdr:nvSpPr>
      <xdr:spPr>
        <a:xfrm>
          <a:off x="346710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966" name="5 CuadroTexto"/>
        <xdr:cNvSpPr txBox="1"/>
      </xdr:nvSpPr>
      <xdr:spPr>
        <a:xfrm>
          <a:off x="433387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967" name="1 CuadroTexto"/>
        <xdr:cNvSpPr txBox="1"/>
      </xdr:nvSpPr>
      <xdr:spPr>
        <a:xfrm>
          <a:off x="433387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968" name="1 CuadroTexto"/>
        <xdr:cNvSpPr txBox="1"/>
      </xdr:nvSpPr>
      <xdr:spPr>
        <a:xfrm>
          <a:off x="433387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969" name="1 CuadroTexto"/>
        <xdr:cNvSpPr txBox="1"/>
      </xdr:nvSpPr>
      <xdr:spPr>
        <a:xfrm>
          <a:off x="433387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970" name="1 CuadroTexto"/>
        <xdr:cNvSpPr txBox="1"/>
      </xdr:nvSpPr>
      <xdr:spPr>
        <a:xfrm>
          <a:off x="433387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971" name="5 CuadroTexto"/>
        <xdr:cNvSpPr txBox="1"/>
      </xdr:nvSpPr>
      <xdr:spPr>
        <a:xfrm>
          <a:off x="520065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972" name="1 CuadroTexto"/>
        <xdr:cNvSpPr txBox="1"/>
      </xdr:nvSpPr>
      <xdr:spPr>
        <a:xfrm>
          <a:off x="520065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973" name="1 CuadroTexto"/>
        <xdr:cNvSpPr txBox="1"/>
      </xdr:nvSpPr>
      <xdr:spPr>
        <a:xfrm>
          <a:off x="520065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974" name="1 CuadroTexto"/>
        <xdr:cNvSpPr txBox="1"/>
      </xdr:nvSpPr>
      <xdr:spPr>
        <a:xfrm>
          <a:off x="520065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975" name="1 CuadroTexto"/>
        <xdr:cNvSpPr txBox="1"/>
      </xdr:nvSpPr>
      <xdr:spPr>
        <a:xfrm>
          <a:off x="520065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976" name="5 CuadroTexto"/>
        <xdr:cNvSpPr txBox="1"/>
      </xdr:nvSpPr>
      <xdr:spPr>
        <a:xfrm>
          <a:off x="60674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977" name="1 CuadroTexto"/>
        <xdr:cNvSpPr txBox="1"/>
      </xdr:nvSpPr>
      <xdr:spPr>
        <a:xfrm>
          <a:off x="60674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978" name="1 CuadroTexto"/>
        <xdr:cNvSpPr txBox="1"/>
      </xdr:nvSpPr>
      <xdr:spPr>
        <a:xfrm>
          <a:off x="60674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979" name="1 CuadroTexto"/>
        <xdr:cNvSpPr txBox="1"/>
      </xdr:nvSpPr>
      <xdr:spPr>
        <a:xfrm>
          <a:off x="60674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980" name="1 CuadroTexto"/>
        <xdr:cNvSpPr txBox="1"/>
      </xdr:nvSpPr>
      <xdr:spPr>
        <a:xfrm>
          <a:off x="60674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981" name="5 CuadroTexto"/>
        <xdr:cNvSpPr txBox="1"/>
      </xdr:nvSpPr>
      <xdr:spPr>
        <a:xfrm>
          <a:off x="60674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982" name="1 CuadroTexto"/>
        <xdr:cNvSpPr txBox="1"/>
      </xdr:nvSpPr>
      <xdr:spPr>
        <a:xfrm>
          <a:off x="60674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983" name="1 CuadroTexto"/>
        <xdr:cNvSpPr txBox="1"/>
      </xdr:nvSpPr>
      <xdr:spPr>
        <a:xfrm>
          <a:off x="60674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984" name="1 CuadroTexto"/>
        <xdr:cNvSpPr txBox="1"/>
      </xdr:nvSpPr>
      <xdr:spPr>
        <a:xfrm>
          <a:off x="60674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985" name="1 CuadroTexto"/>
        <xdr:cNvSpPr txBox="1"/>
      </xdr:nvSpPr>
      <xdr:spPr>
        <a:xfrm>
          <a:off x="60674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986" name="5 CuadroTexto"/>
        <xdr:cNvSpPr txBox="1"/>
      </xdr:nvSpPr>
      <xdr:spPr>
        <a:xfrm>
          <a:off x="60674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987" name="1 CuadroTexto"/>
        <xdr:cNvSpPr txBox="1"/>
      </xdr:nvSpPr>
      <xdr:spPr>
        <a:xfrm>
          <a:off x="60674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988" name="1 CuadroTexto"/>
        <xdr:cNvSpPr txBox="1"/>
      </xdr:nvSpPr>
      <xdr:spPr>
        <a:xfrm>
          <a:off x="60674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989" name="1 CuadroTexto"/>
        <xdr:cNvSpPr txBox="1"/>
      </xdr:nvSpPr>
      <xdr:spPr>
        <a:xfrm>
          <a:off x="60674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990" name="1 CuadroTexto"/>
        <xdr:cNvSpPr txBox="1"/>
      </xdr:nvSpPr>
      <xdr:spPr>
        <a:xfrm>
          <a:off x="60674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991" name="5 CuadroTexto"/>
        <xdr:cNvSpPr txBox="1"/>
      </xdr:nvSpPr>
      <xdr:spPr>
        <a:xfrm>
          <a:off x="26003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992" name="1 CuadroTexto"/>
        <xdr:cNvSpPr txBox="1"/>
      </xdr:nvSpPr>
      <xdr:spPr>
        <a:xfrm>
          <a:off x="26003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993" name="1 CuadroTexto"/>
        <xdr:cNvSpPr txBox="1"/>
      </xdr:nvSpPr>
      <xdr:spPr>
        <a:xfrm>
          <a:off x="26003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994" name="1 CuadroTexto"/>
        <xdr:cNvSpPr txBox="1"/>
      </xdr:nvSpPr>
      <xdr:spPr>
        <a:xfrm>
          <a:off x="26003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995" name="1 CuadroTexto"/>
        <xdr:cNvSpPr txBox="1"/>
      </xdr:nvSpPr>
      <xdr:spPr>
        <a:xfrm>
          <a:off x="26003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996" name="5 CuadroTexto"/>
        <xdr:cNvSpPr txBox="1"/>
      </xdr:nvSpPr>
      <xdr:spPr>
        <a:xfrm>
          <a:off x="346710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997" name="1 CuadroTexto"/>
        <xdr:cNvSpPr txBox="1"/>
      </xdr:nvSpPr>
      <xdr:spPr>
        <a:xfrm>
          <a:off x="346710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998" name="1 CuadroTexto"/>
        <xdr:cNvSpPr txBox="1"/>
      </xdr:nvSpPr>
      <xdr:spPr>
        <a:xfrm>
          <a:off x="346710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999" name="1 CuadroTexto"/>
        <xdr:cNvSpPr txBox="1"/>
      </xdr:nvSpPr>
      <xdr:spPr>
        <a:xfrm>
          <a:off x="346710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1000" name="1 CuadroTexto"/>
        <xdr:cNvSpPr txBox="1"/>
      </xdr:nvSpPr>
      <xdr:spPr>
        <a:xfrm>
          <a:off x="346710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1001" name="5 CuadroTexto"/>
        <xdr:cNvSpPr txBox="1"/>
      </xdr:nvSpPr>
      <xdr:spPr>
        <a:xfrm>
          <a:off x="433387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1002" name="1 CuadroTexto"/>
        <xdr:cNvSpPr txBox="1"/>
      </xdr:nvSpPr>
      <xdr:spPr>
        <a:xfrm>
          <a:off x="433387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1003" name="1 CuadroTexto"/>
        <xdr:cNvSpPr txBox="1"/>
      </xdr:nvSpPr>
      <xdr:spPr>
        <a:xfrm>
          <a:off x="433387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1004" name="1 CuadroTexto"/>
        <xdr:cNvSpPr txBox="1"/>
      </xdr:nvSpPr>
      <xdr:spPr>
        <a:xfrm>
          <a:off x="433387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1005" name="1 CuadroTexto"/>
        <xdr:cNvSpPr txBox="1"/>
      </xdr:nvSpPr>
      <xdr:spPr>
        <a:xfrm>
          <a:off x="433387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1006" name="5 CuadroTexto"/>
        <xdr:cNvSpPr txBox="1"/>
      </xdr:nvSpPr>
      <xdr:spPr>
        <a:xfrm>
          <a:off x="520065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1007" name="1 CuadroTexto"/>
        <xdr:cNvSpPr txBox="1"/>
      </xdr:nvSpPr>
      <xdr:spPr>
        <a:xfrm>
          <a:off x="520065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1008" name="1 CuadroTexto"/>
        <xdr:cNvSpPr txBox="1"/>
      </xdr:nvSpPr>
      <xdr:spPr>
        <a:xfrm>
          <a:off x="520065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1009" name="1 CuadroTexto"/>
        <xdr:cNvSpPr txBox="1"/>
      </xdr:nvSpPr>
      <xdr:spPr>
        <a:xfrm>
          <a:off x="520065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1010" name="1 CuadroTexto"/>
        <xdr:cNvSpPr txBox="1"/>
      </xdr:nvSpPr>
      <xdr:spPr>
        <a:xfrm>
          <a:off x="520065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011" name="5 CuadroTexto"/>
        <xdr:cNvSpPr txBox="1"/>
      </xdr:nvSpPr>
      <xdr:spPr>
        <a:xfrm>
          <a:off x="60674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012" name="1 CuadroTexto"/>
        <xdr:cNvSpPr txBox="1"/>
      </xdr:nvSpPr>
      <xdr:spPr>
        <a:xfrm>
          <a:off x="60674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013" name="1 CuadroTexto"/>
        <xdr:cNvSpPr txBox="1"/>
      </xdr:nvSpPr>
      <xdr:spPr>
        <a:xfrm>
          <a:off x="60674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014" name="1 CuadroTexto"/>
        <xdr:cNvSpPr txBox="1"/>
      </xdr:nvSpPr>
      <xdr:spPr>
        <a:xfrm>
          <a:off x="60674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015" name="1 CuadroTexto"/>
        <xdr:cNvSpPr txBox="1"/>
      </xdr:nvSpPr>
      <xdr:spPr>
        <a:xfrm>
          <a:off x="60674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016" name="5 CuadroTexto"/>
        <xdr:cNvSpPr txBox="1"/>
      </xdr:nvSpPr>
      <xdr:spPr>
        <a:xfrm>
          <a:off x="60674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017" name="1 CuadroTexto"/>
        <xdr:cNvSpPr txBox="1"/>
      </xdr:nvSpPr>
      <xdr:spPr>
        <a:xfrm>
          <a:off x="60674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018" name="1 CuadroTexto"/>
        <xdr:cNvSpPr txBox="1"/>
      </xdr:nvSpPr>
      <xdr:spPr>
        <a:xfrm>
          <a:off x="60674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019" name="1 CuadroTexto"/>
        <xdr:cNvSpPr txBox="1"/>
      </xdr:nvSpPr>
      <xdr:spPr>
        <a:xfrm>
          <a:off x="60674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020" name="1 CuadroTexto"/>
        <xdr:cNvSpPr txBox="1"/>
      </xdr:nvSpPr>
      <xdr:spPr>
        <a:xfrm>
          <a:off x="60674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021" name="5 CuadroTexto"/>
        <xdr:cNvSpPr txBox="1"/>
      </xdr:nvSpPr>
      <xdr:spPr>
        <a:xfrm>
          <a:off x="60674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022" name="1 CuadroTexto"/>
        <xdr:cNvSpPr txBox="1"/>
      </xdr:nvSpPr>
      <xdr:spPr>
        <a:xfrm>
          <a:off x="60674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023" name="1 CuadroTexto"/>
        <xdr:cNvSpPr txBox="1"/>
      </xdr:nvSpPr>
      <xdr:spPr>
        <a:xfrm>
          <a:off x="60674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024" name="1 CuadroTexto"/>
        <xdr:cNvSpPr txBox="1"/>
      </xdr:nvSpPr>
      <xdr:spPr>
        <a:xfrm>
          <a:off x="60674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025" name="1 CuadroTexto"/>
        <xdr:cNvSpPr txBox="1"/>
      </xdr:nvSpPr>
      <xdr:spPr>
        <a:xfrm>
          <a:off x="60674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1026" name="5 CuadroTexto"/>
        <xdr:cNvSpPr txBox="1"/>
      </xdr:nvSpPr>
      <xdr:spPr>
        <a:xfrm>
          <a:off x="26003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1027" name="1 CuadroTexto"/>
        <xdr:cNvSpPr txBox="1"/>
      </xdr:nvSpPr>
      <xdr:spPr>
        <a:xfrm>
          <a:off x="26003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1028" name="1 CuadroTexto"/>
        <xdr:cNvSpPr txBox="1"/>
      </xdr:nvSpPr>
      <xdr:spPr>
        <a:xfrm>
          <a:off x="26003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1029" name="1 CuadroTexto"/>
        <xdr:cNvSpPr txBox="1"/>
      </xdr:nvSpPr>
      <xdr:spPr>
        <a:xfrm>
          <a:off x="26003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1030" name="1 CuadroTexto"/>
        <xdr:cNvSpPr txBox="1"/>
      </xdr:nvSpPr>
      <xdr:spPr>
        <a:xfrm>
          <a:off x="26003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1031" name="5 CuadroTexto"/>
        <xdr:cNvSpPr txBox="1"/>
      </xdr:nvSpPr>
      <xdr:spPr>
        <a:xfrm>
          <a:off x="26003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1032" name="1 CuadroTexto"/>
        <xdr:cNvSpPr txBox="1"/>
      </xdr:nvSpPr>
      <xdr:spPr>
        <a:xfrm>
          <a:off x="26003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1033" name="1 CuadroTexto"/>
        <xdr:cNvSpPr txBox="1"/>
      </xdr:nvSpPr>
      <xdr:spPr>
        <a:xfrm>
          <a:off x="26003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1034" name="1 CuadroTexto"/>
        <xdr:cNvSpPr txBox="1"/>
      </xdr:nvSpPr>
      <xdr:spPr>
        <a:xfrm>
          <a:off x="26003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1035" name="1 CuadroTexto"/>
        <xdr:cNvSpPr txBox="1"/>
      </xdr:nvSpPr>
      <xdr:spPr>
        <a:xfrm>
          <a:off x="26003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1036" name="5 CuadroTexto"/>
        <xdr:cNvSpPr txBox="1"/>
      </xdr:nvSpPr>
      <xdr:spPr>
        <a:xfrm>
          <a:off x="346710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1037" name="1 CuadroTexto"/>
        <xdr:cNvSpPr txBox="1"/>
      </xdr:nvSpPr>
      <xdr:spPr>
        <a:xfrm>
          <a:off x="346710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1038" name="1 CuadroTexto"/>
        <xdr:cNvSpPr txBox="1"/>
      </xdr:nvSpPr>
      <xdr:spPr>
        <a:xfrm>
          <a:off x="346710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1039" name="1 CuadroTexto"/>
        <xdr:cNvSpPr txBox="1"/>
      </xdr:nvSpPr>
      <xdr:spPr>
        <a:xfrm>
          <a:off x="346710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1040" name="1 CuadroTexto"/>
        <xdr:cNvSpPr txBox="1"/>
      </xdr:nvSpPr>
      <xdr:spPr>
        <a:xfrm>
          <a:off x="346710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1041" name="5 CuadroTexto"/>
        <xdr:cNvSpPr txBox="1"/>
      </xdr:nvSpPr>
      <xdr:spPr>
        <a:xfrm>
          <a:off x="346710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1042" name="1 CuadroTexto"/>
        <xdr:cNvSpPr txBox="1"/>
      </xdr:nvSpPr>
      <xdr:spPr>
        <a:xfrm>
          <a:off x="346710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1043" name="1 CuadroTexto"/>
        <xdr:cNvSpPr txBox="1"/>
      </xdr:nvSpPr>
      <xdr:spPr>
        <a:xfrm>
          <a:off x="346710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1044" name="1 CuadroTexto"/>
        <xdr:cNvSpPr txBox="1"/>
      </xdr:nvSpPr>
      <xdr:spPr>
        <a:xfrm>
          <a:off x="346710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1045" name="1 CuadroTexto"/>
        <xdr:cNvSpPr txBox="1"/>
      </xdr:nvSpPr>
      <xdr:spPr>
        <a:xfrm>
          <a:off x="346710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1046" name="5 CuadroTexto"/>
        <xdr:cNvSpPr txBox="1"/>
      </xdr:nvSpPr>
      <xdr:spPr>
        <a:xfrm>
          <a:off x="433387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1047" name="1 CuadroTexto"/>
        <xdr:cNvSpPr txBox="1"/>
      </xdr:nvSpPr>
      <xdr:spPr>
        <a:xfrm>
          <a:off x="433387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1048" name="1 CuadroTexto"/>
        <xdr:cNvSpPr txBox="1"/>
      </xdr:nvSpPr>
      <xdr:spPr>
        <a:xfrm>
          <a:off x="433387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1049" name="1 CuadroTexto"/>
        <xdr:cNvSpPr txBox="1"/>
      </xdr:nvSpPr>
      <xdr:spPr>
        <a:xfrm>
          <a:off x="433387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1050" name="1 CuadroTexto"/>
        <xdr:cNvSpPr txBox="1"/>
      </xdr:nvSpPr>
      <xdr:spPr>
        <a:xfrm>
          <a:off x="433387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1051" name="5 CuadroTexto"/>
        <xdr:cNvSpPr txBox="1"/>
      </xdr:nvSpPr>
      <xdr:spPr>
        <a:xfrm>
          <a:off x="433387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1052" name="1 CuadroTexto"/>
        <xdr:cNvSpPr txBox="1"/>
      </xdr:nvSpPr>
      <xdr:spPr>
        <a:xfrm>
          <a:off x="433387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1053" name="1 CuadroTexto"/>
        <xdr:cNvSpPr txBox="1"/>
      </xdr:nvSpPr>
      <xdr:spPr>
        <a:xfrm>
          <a:off x="433387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1054" name="1 CuadroTexto"/>
        <xdr:cNvSpPr txBox="1"/>
      </xdr:nvSpPr>
      <xdr:spPr>
        <a:xfrm>
          <a:off x="433387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1055" name="1 CuadroTexto"/>
        <xdr:cNvSpPr txBox="1"/>
      </xdr:nvSpPr>
      <xdr:spPr>
        <a:xfrm>
          <a:off x="433387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1056" name="5 CuadroTexto"/>
        <xdr:cNvSpPr txBox="1"/>
      </xdr:nvSpPr>
      <xdr:spPr>
        <a:xfrm>
          <a:off x="520065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1057" name="1 CuadroTexto"/>
        <xdr:cNvSpPr txBox="1"/>
      </xdr:nvSpPr>
      <xdr:spPr>
        <a:xfrm>
          <a:off x="520065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1058" name="1 CuadroTexto"/>
        <xdr:cNvSpPr txBox="1"/>
      </xdr:nvSpPr>
      <xdr:spPr>
        <a:xfrm>
          <a:off x="520065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1059" name="1 CuadroTexto"/>
        <xdr:cNvSpPr txBox="1"/>
      </xdr:nvSpPr>
      <xdr:spPr>
        <a:xfrm>
          <a:off x="520065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1060" name="1 CuadroTexto"/>
        <xdr:cNvSpPr txBox="1"/>
      </xdr:nvSpPr>
      <xdr:spPr>
        <a:xfrm>
          <a:off x="520065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1061" name="5 CuadroTexto"/>
        <xdr:cNvSpPr txBox="1"/>
      </xdr:nvSpPr>
      <xdr:spPr>
        <a:xfrm>
          <a:off x="520065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1062" name="1 CuadroTexto"/>
        <xdr:cNvSpPr txBox="1"/>
      </xdr:nvSpPr>
      <xdr:spPr>
        <a:xfrm>
          <a:off x="520065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1063" name="1 CuadroTexto"/>
        <xdr:cNvSpPr txBox="1"/>
      </xdr:nvSpPr>
      <xdr:spPr>
        <a:xfrm>
          <a:off x="520065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1064" name="1 CuadroTexto"/>
        <xdr:cNvSpPr txBox="1"/>
      </xdr:nvSpPr>
      <xdr:spPr>
        <a:xfrm>
          <a:off x="520065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1065" name="1 CuadroTexto"/>
        <xdr:cNvSpPr txBox="1"/>
      </xdr:nvSpPr>
      <xdr:spPr>
        <a:xfrm>
          <a:off x="520065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066" name="5 CuadroTexto"/>
        <xdr:cNvSpPr txBox="1"/>
      </xdr:nvSpPr>
      <xdr:spPr>
        <a:xfrm>
          <a:off x="60674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067" name="1 CuadroTexto"/>
        <xdr:cNvSpPr txBox="1"/>
      </xdr:nvSpPr>
      <xdr:spPr>
        <a:xfrm>
          <a:off x="60674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068" name="1 CuadroTexto"/>
        <xdr:cNvSpPr txBox="1"/>
      </xdr:nvSpPr>
      <xdr:spPr>
        <a:xfrm>
          <a:off x="60674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069" name="1 CuadroTexto"/>
        <xdr:cNvSpPr txBox="1"/>
      </xdr:nvSpPr>
      <xdr:spPr>
        <a:xfrm>
          <a:off x="60674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070" name="1 CuadroTexto"/>
        <xdr:cNvSpPr txBox="1"/>
      </xdr:nvSpPr>
      <xdr:spPr>
        <a:xfrm>
          <a:off x="60674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071" name="5 CuadroTexto"/>
        <xdr:cNvSpPr txBox="1"/>
      </xdr:nvSpPr>
      <xdr:spPr>
        <a:xfrm>
          <a:off x="60674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072" name="1 CuadroTexto"/>
        <xdr:cNvSpPr txBox="1"/>
      </xdr:nvSpPr>
      <xdr:spPr>
        <a:xfrm>
          <a:off x="60674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073" name="1 CuadroTexto"/>
        <xdr:cNvSpPr txBox="1"/>
      </xdr:nvSpPr>
      <xdr:spPr>
        <a:xfrm>
          <a:off x="60674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074" name="1 CuadroTexto"/>
        <xdr:cNvSpPr txBox="1"/>
      </xdr:nvSpPr>
      <xdr:spPr>
        <a:xfrm>
          <a:off x="60674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075" name="1 CuadroTexto"/>
        <xdr:cNvSpPr txBox="1"/>
      </xdr:nvSpPr>
      <xdr:spPr>
        <a:xfrm>
          <a:off x="60674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076" name="5 CuadroTexto"/>
        <xdr:cNvSpPr txBox="1"/>
      </xdr:nvSpPr>
      <xdr:spPr>
        <a:xfrm>
          <a:off x="60674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077" name="1 CuadroTexto"/>
        <xdr:cNvSpPr txBox="1"/>
      </xdr:nvSpPr>
      <xdr:spPr>
        <a:xfrm>
          <a:off x="60674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078" name="1 CuadroTexto"/>
        <xdr:cNvSpPr txBox="1"/>
      </xdr:nvSpPr>
      <xdr:spPr>
        <a:xfrm>
          <a:off x="60674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079" name="1 CuadroTexto"/>
        <xdr:cNvSpPr txBox="1"/>
      </xdr:nvSpPr>
      <xdr:spPr>
        <a:xfrm>
          <a:off x="60674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080" name="1 CuadroTexto"/>
        <xdr:cNvSpPr txBox="1"/>
      </xdr:nvSpPr>
      <xdr:spPr>
        <a:xfrm>
          <a:off x="60674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081" name="5 CuadroTexto"/>
        <xdr:cNvSpPr txBox="1"/>
      </xdr:nvSpPr>
      <xdr:spPr>
        <a:xfrm>
          <a:off x="60674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082" name="1 CuadroTexto"/>
        <xdr:cNvSpPr txBox="1"/>
      </xdr:nvSpPr>
      <xdr:spPr>
        <a:xfrm>
          <a:off x="60674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083" name="1 CuadroTexto"/>
        <xdr:cNvSpPr txBox="1"/>
      </xdr:nvSpPr>
      <xdr:spPr>
        <a:xfrm>
          <a:off x="60674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084" name="1 CuadroTexto"/>
        <xdr:cNvSpPr txBox="1"/>
      </xdr:nvSpPr>
      <xdr:spPr>
        <a:xfrm>
          <a:off x="60674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085" name="1 CuadroTexto"/>
        <xdr:cNvSpPr txBox="1"/>
      </xdr:nvSpPr>
      <xdr:spPr>
        <a:xfrm>
          <a:off x="60674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086" name="5 CuadroTexto"/>
        <xdr:cNvSpPr txBox="1"/>
      </xdr:nvSpPr>
      <xdr:spPr>
        <a:xfrm>
          <a:off x="60674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087" name="1 CuadroTexto"/>
        <xdr:cNvSpPr txBox="1"/>
      </xdr:nvSpPr>
      <xdr:spPr>
        <a:xfrm>
          <a:off x="60674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088" name="1 CuadroTexto"/>
        <xdr:cNvSpPr txBox="1"/>
      </xdr:nvSpPr>
      <xdr:spPr>
        <a:xfrm>
          <a:off x="60674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089" name="1 CuadroTexto"/>
        <xdr:cNvSpPr txBox="1"/>
      </xdr:nvSpPr>
      <xdr:spPr>
        <a:xfrm>
          <a:off x="60674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090" name="1 CuadroTexto"/>
        <xdr:cNvSpPr txBox="1"/>
      </xdr:nvSpPr>
      <xdr:spPr>
        <a:xfrm>
          <a:off x="60674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091" name="5 CuadroTexto"/>
        <xdr:cNvSpPr txBox="1"/>
      </xdr:nvSpPr>
      <xdr:spPr>
        <a:xfrm>
          <a:off x="60674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092" name="1 CuadroTexto"/>
        <xdr:cNvSpPr txBox="1"/>
      </xdr:nvSpPr>
      <xdr:spPr>
        <a:xfrm>
          <a:off x="60674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093" name="1 CuadroTexto"/>
        <xdr:cNvSpPr txBox="1"/>
      </xdr:nvSpPr>
      <xdr:spPr>
        <a:xfrm>
          <a:off x="60674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094" name="1 CuadroTexto"/>
        <xdr:cNvSpPr txBox="1"/>
      </xdr:nvSpPr>
      <xdr:spPr>
        <a:xfrm>
          <a:off x="60674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095" name="1 CuadroTexto"/>
        <xdr:cNvSpPr txBox="1"/>
      </xdr:nvSpPr>
      <xdr:spPr>
        <a:xfrm>
          <a:off x="60674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184731" cy="264560"/>
    <xdr:sp macro="" textlink="">
      <xdr:nvSpPr>
        <xdr:cNvPr id="1096" name="5 CuadroTexto"/>
        <xdr:cNvSpPr txBox="1"/>
      </xdr:nvSpPr>
      <xdr:spPr>
        <a:xfrm>
          <a:off x="173355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184731" cy="264560"/>
    <xdr:sp macro="" textlink="">
      <xdr:nvSpPr>
        <xdr:cNvPr id="1097" name="1 CuadroTexto"/>
        <xdr:cNvSpPr txBox="1"/>
      </xdr:nvSpPr>
      <xdr:spPr>
        <a:xfrm>
          <a:off x="173355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184731" cy="264560"/>
    <xdr:sp macro="" textlink="">
      <xdr:nvSpPr>
        <xdr:cNvPr id="1098" name="1 CuadroTexto"/>
        <xdr:cNvSpPr txBox="1"/>
      </xdr:nvSpPr>
      <xdr:spPr>
        <a:xfrm>
          <a:off x="173355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184731" cy="264560"/>
    <xdr:sp macro="" textlink="">
      <xdr:nvSpPr>
        <xdr:cNvPr id="1099" name="1 CuadroTexto"/>
        <xdr:cNvSpPr txBox="1"/>
      </xdr:nvSpPr>
      <xdr:spPr>
        <a:xfrm>
          <a:off x="173355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184731" cy="264560"/>
    <xdr:sp macro="" textlink="">
      <xdr:nvSpPr>
        <xdr:cNvPr id="1100" name="1 CuadroTexto"/>
        <xdr:cNvSpPr txBox="1"/>
      </xdr:nvSpPr>
      <xdr:spPr>
        <a:xfrm>
          <a:off x="173355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101" name="4 CuadroTexto"/>
        <xdr:cNvSpPr txBox="1"/>
      </xdr:nvSpPr>
      <xdr:spPr>
        <a:xfrm>
          <a:off x="60674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1102" name="5 CuadroTexto"/>
        <xdr:cNvSpPr txBox="1"/>
      </xdr:nvSpPr>
      <xdr:spPr>
        <a:xfrm>
          <a:off x="26003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1103" name="1 CuadroTexto"/>
        <xdr:cNvSpPr txBox="1"/>
      </xdr:nvSpPr>
      <xdr:spPr>
        <a:xfrm>
          <a:off x="26003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1104" name="1 CuadroTexto"/>
        <xdr:cNvSpPr txBox="1"/>
      </xdr:nvSpPr>
      <xdr:spPr>
        <a:xfrm>
          <a:off x="26003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1105" name="1 CuadroTexto"/>
        <xdr:cNvSpPr txBox="1"/>
      </xdr:nvSpPr>
      <xdr:spPr>
        <a:xfrm>
          <a:off x="26003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1106" name="1 CuadroTexto"/>
        <xdr:cNvSpPr txBox="1"/>
      </xdr:nvSpPr>
      <xdr:spPr>
        <a:xfrm>
          <a:off x="26003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1107" name="5 CuadroTexto"/>
        <xdr:cNvSpPr txBox="1"/>
      </xdr:nvSpPr>
      <xdr:spPr>
        <a:xfrm>
          <a:off x="346710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1108" name="1 CuadroTexto"/>
        <xdr:cNvSpPr txBox="1"/>
      </xdr:nvSpPr>
      <xdr:spPr>
        <a:xfrm>
          <a:off x="346710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1109" name="1 CuadroTexto"/>
        <xdr:cNvSpPr txBox="1"/>
      </xdr:nvSpPr>
      <xdr:spPr>
        <a:xfrm>
          <a:off x="346710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1110" name="1 CuadroTexto"/>
        <xdr:cNvSpPr txBox="1"/>
      </xdr:nvSpPr>
      <xdr:spPr>
        <a:xfrm>
          <a:off x="346710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1111" name="1 CuadroTexto"/>
        <xdr:cNvSpPr txBox="1"/>
      </xdr:nvSpPr>
      <xdr:spPr>
        <a:xfrm>
          <a:off x="346710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1112" name="5 CuadroTexto"/>
        <xdr:cNvSpPr txBox="1"/>
      </xdr:nvSpPr>
      <xdr:spPr>
        <a:xfrm>
          <a:off x="433387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1113" name="1 CuadroTexto"/>
        <xdr:cNvSpPr txBox="1"/>
      </xdr:nvSpPr>
      <xdr:spPr>
        <a:xfrm>
          <a:off x="433387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1114" name="1 CuadroTexto"/>
        <xdr:cNvSpPr txBox="1"/>
      </xdr:nvSpPr>
      <xdr:spPr>
        <a:xfrm>
          <a:off x="433387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1115" name="1 CuadroTexto"/>
        <xdr:cNvSpPr txBox="1"/>
      </xdr:nvSpPr>
      <xdr:spPr>
        <a:xfrm>
          <a:off x="433387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1116" name="1 CuadroTexto"/>
        <xdr:cNvSpPr txBox="1"/>
      </xdr:nvSpPr>
      <xdr:spPr>
        <a:xfrm>
          <a:off x="433387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1117" name="5 CuadroTexto"/>
        <xdr:cNvSpPr txBox="1"/>
      </xdr:nvSpPr>
      <xdr:spPr>
        <a:xfrm>
          <a:off x="520065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1118" name="1 CuadroTexto"/>
        <xdr:cNvSpPr txBox="1"/>
      </xdr:nvSpPr>
      <xdr:spPr>
        <a:xfrm>
          <a:off x="520065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1119" name="1 CuadroTexto"/>
        <xdr:cNvSpPr txBox="1"/>
      </xdr:nvSpPr>
      <xdr:spPr>
        <a:xfrm>
          <a:off x="520065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1120" name="1 CuadroTexto"/>
        <xdr:cNvSpPr txBox="1"/>
      </xdr:nvSpPr>
      <xdr:spPr>
        <a:xfrm>
          <a:off x="520065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1121" name="1 CuadroTexto"/>
        <xdr:cNvSpPr txBox="1"/>
      </xdr:nvSpPr>
      <xdr:spPr>
        <a:xfrm>
          <a:off x="520065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122" name="5 CuadroTexto"/>
        <xdr:cNvSpPr txBox="1"/>
      </xdr:nvSpPr>
      <xdr:spPr>
        <a:xfrm>
          <a:off x="60674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123" name="1 CuadroTexto"/>
        <xdr:cNvSpPr txBox="1"/>
      </xdr:nvSpPr>
      <xdr:spPr>
        <a:xfrm>
          <a:off x="60674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124" name="1 CuadroTexto"/>
        <xdr:cNvSpPr txBox="1"/>
      </xdr:nvSpPr>
      <xdr:spPr>
        <a:xfrm>
          <a:off x="60674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125" name="1 CuadroTexto"/>
        <xdr:cNvSpPr txBox="1"/>
      </xdr:nvSpPr>
      <xdr:spPr>
        <a:xfrm>
          <a:off x="60674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126" name="1 CuadroTexto"/>
        <xdr:cNvSpPr txBox="1"/>
      </xdr:nvSpPr>
      <xdr:spPr>
        <a:xfrm>
          <a:off x="60674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1127" name="5 CuadroTexto"/>
        <xdr:cNvSpPr txBox="1"/>
      </xdr:nvSpPr>
      <xdr:spPr>
        <a:xfrm>
          <a:off x="26003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1128" name="1 CuadroTexto"/>
        <xdr:cNvSpPr txBox="1"/>
      </xdr:nvSpPr>
      <xdr:spPr>
        <a:xfrm>
          <a:off x="26003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1129" name="1 CuadroTexto"/>
        <xdr:cNvSpPr txBox="1"/>
      </xdr:nvSpPr>
      <xdr:spPr>
        <a:xfrm>
          <a:off x="26003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1130" name="1 CuadroTexto"/>
        <xdr:cNvSpPr txBox="1"/>
      </xdr:nvSpPr>
      <xdr:spPr>
        <a:xfrm>
          <a:off x="26003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1131" name="1 CuadroTexto"/>
        <xdr:cNvSpPr txBox="1"/>
      </xdr:nvSpPr>
      <xdr:spPr>
        <a:xfrm>
          <a:off x="26003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1132" name="5 CuadroTexto"/>
        <xdr:cNvSpPr txBox="1"/>
      </xdr:nvSpPr>
      <xdr:spPr>
        <a:xfrm>
          <a:off x="346710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1133" name="1 CuadroTexto"/>
        <xdr:cNvSpPr txBox="1"/>
      </xdr:nvSpPr>
      <xdr:spPr>
        <a:xfrm>
          <a:off x="346710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1134" name="1 CuadroTexto"/>
        <xdr:cNvSpPr txBox="1"/>
      </xdr:nvSpPr>
      <xdr:spPr>
        <a:xfrm>
          <a:off x="346710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1135" name="1 CuadroTexto"/>
        <xdr:cNvSpPr txBox="1"/>
      </xdr:nvSpPr>
      <xdr:spPr>
        <a:xfrm>
          <a:off x="346710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1136" name="1 CuadroTexto"/>
        <xdr:cNvSpPr txBox="1"/>
      </xdr:nvSpPr>
      <xdr:spPr>
        <a:xfrm>
          <a:off x="346710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1137" name="5 CuadroTexto"/>
        <xdr:cNvSpPr txBox="1"/>
      </xdr:nvSpPr>
      <xdr:spPr>
        <a:xfrm>
          <a:off x="433387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1138" name="1 CuadroTexto"/>
        <xdr:cNvSpPr txBox="1"/>
      </xdr:nvSpPr>
      <xdr:spPr>
        <a:xfrm>
          <a:off x="433387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1139" name="1 CuadroTexto"/>
        <xdr:cNvSpPr txBox="1"/>
      </xdr:nvSpPr>
      <xdr:spPr>
        <a:xfrm>
          <a:off x="433387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1140" name="1 CuadroTexto"/>
        <xdr:cNvSpPr txBox="1"/>
      </xdr:nvSpPr>
      <xdr:spPr>
        <a:xfrm>
          <a:off x="433387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1141" name="1 CuadroTexto"/>
        <xdr:cNvSpPr txBox="1"/>
      </xdr:nvSpPr>
      <xdr:spPr>
        <a:xfrm>
          <a:off x="433387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1142" name="5 CuadroTexto"/>
        <xdr:cNvSpPr txBox="1"/>
      </xdr:nvSpPr>
      <xdr:spPr>
        <a:xfrm>
          <a:off x="520065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1143" name="1 CuadroTexto"/>
        <xdr:cNvSpPr txBox="1"/>
      </xdr:nvSpPr>
      <xdr:spPr>
        <a:xfrm>
          <a:off x="520065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1144" name="1 CuadroTexto"/>
        <xdr:cNvSpPr txBox="1"/>
      </xdr:nvSpPr>
      <xdr:spPr>
        <a:xfrm>
          <a:off x="520065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1145" name="1 CuadroTexto"/>
        <xdr:cNvSpPr txBox="1"/>
      </xdr:nvSpPr>
      <xdr:spPr>
        <a:xfrm>
          <a:off x="520065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1146" name="1 CuadroTexto"/>
        <xdr:cNvSpPr txBox="1"/>
      </xdr:nvSpPr>
      <xdr:spPr>
        <a:xfrm>
          <a:off x="520065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147" name="5 CuadroTexto"/>
        <xdr:cNvSpPr txBox="1"/>
      </xdr:nvSpPr>
      <xdr:spPr>
        <a:xfrm>
          <a:off x="60674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148" name="1 CuadroTexto"/>
        <xdr:cNvSpPr txBox="1"/>
      </xdr:nvSpPr>
      <xdr:spPr>
        <a:xfrm>
          <a:off x="60674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149" name="1 CuadroTexto"/>
        <xdr:cNvSpPr txBox="1"/>
      </xdr:nvSpPr>
      <xdr:spPr>
        <a:xfrm>
          <a:off x="60674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150" name="1 CuadroTexto"/>
        <xdr:cNvSpPr txBox="1"/>
      </xdr:nvSpPr>
      <xdr:spPr>
        <a:xfrm>
          <a:off x="60674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151" name="1 CuadroTexto"/>
        <xdr:cNvSpPr txBox="1"/>
      </xdr:nvSpPr>
      <xdr:spPr>
        <a:xfrm>
          <a:off x="60674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1152" name="5 CuadroTexto"/>
        <xdr:cNvSpPr txBox="1"/>
      </xdr:nvSpPr>
      <xdr:spPr>
        <a:xfrm>
          <a:off x="26003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1153" name="1 CuadroTexto"/>
        <xdr:cNvSpPr txBox="1"/>
      </xdr:nvSpPr>
      <xdr:spPr>
        <a:xfrm>
          <a:off x="26003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1154" name="1 CuadroTexto"/>
        <xdr:cNvSpPr txBox="1"/>
      </xdr:nvSpPr>
      <xdr:spPr>
        <a:xfrm>
          <a:off x="26003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1155" name="1 CuadroTexto"/>
        <xdr:cNvSpPr txBox="1"/>
      </xdr:nvSpPr>
      <xdr:spPr>
        <a:xfrm>
          <a:off x="26003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1156" name="1 CuadroTexto"/>
        <xdr:cNvSpPr txBox="1"/>
      </xdr:nvSpPr>
      <xdr:spPr>
        <a:xfrm>
          <a:off x="26003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1157" name="5 CuadroTexto"/>
        <xdr:cNvSpPr txBox="1"/>
      </xdr:nvSpPr>
      <xdr:spPr>
        <a:xfrm>
          <a:off x="346710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1158" name="1 CuadroTexto"/>
        <xdr:cNvSpPr txBox="1"/>
      </xdr:nvSpPr>
      <xdr:spPr>
        <a:xfrm>
          <a:off x="346710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1159" name="1 CuadroTexto"/>
        <xdr:cNvSpPr txBox="1"/>
      </xdr:nvSpPr>
      <xdr:spPr>
        <a:xfrm>
          <a:off x="346710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1160" name="1 CuadroTexto"/>
        <xdr:cNvSpPr txBox="1"/>
      </xdr:nvSpPr>
      <xdr:spPr>
        <a:xfrm>
          <a:off x="346710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1161" name="1 CuadroTexto"/>
        <xdr:cNvSpPr txBox="1"/>
      </xdr:nvSpPr>
      <xdr:spPr>
        <a:xfrm>
          <a:off x="346710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1162" name="5 CuadroTexto"/>
        <xdr:cNvSpPr txBox="1"/>
      </xdr:nvSpPr>
      <xdr:spPr>
        <a:xfrm>
          <a:off x="433387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1163" name="1 CuadroTexto"/>
        <xdr:cNvSpPr txBox="1"/>
      </xdr:nvSpPr>
      <xdr:spPr>
        <a:xfrm>
          <a:off x="433387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1164" name="1 CuadroTexto"/>
        <xdr:cNvSpPr txBox="1"/>
      </xdr:nvSpPr>
      <xdr:spPr>
        <a:xfrm>
          <a:off x="433387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1165" name="1 CuadroTexto"/>
        <xdr:cNvSpPr txBox="1"/>
      </xdr:nvSpPr>
      <xdr:spPr>
        <a:xfrm>
          <a:off x="433387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1166" name="1 CuadroTexto"/>
        <xdr:cNvSpPr txBox="1"/>
      </xdr:nvSpPr>
      <xdr:spPr>
        <a:xfrm>
          <a:off x="433387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1167" name="5 CuadroTexto"/>
        <xdr:cNvSpPr txBox="1"/>
      </xdr:nvSpPr>
      <xdr:spPr>
        <a:xfrm>
          <a:off x="520065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1168" name="1 CuadroTexto"/>
        <xdr:cNvSpPr txBox="1"/>
      </xdr:nvSpPr>
      <xdr:spPr>
        <a:xfrm>
          <a:off x="520065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1169" name="1 CuadroTexto"/>
        <xdr:cNvSpPr txBox="1"/>
      </xdr:nvSpPr>
      <xdr:spPr>
        <a:xfrm>
          <a:off x="520065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1170" name="1 CuadroTexto"/>
        <xdr:cNvSpPr txBox="1"/>
      </xdr:nvSpPr>
      <xdr:spPr>
        <a:xfrm>
          <a:off x="520065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1171" name="1 CuadroTexto"/>
        <xdr:cNvSpPr txBox="1"/>
      </xdr:nvSpPr>
      <xdr:spPr>
        <a:xfrm>
          <a:off x="520065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172" name="5 CuadroTexto"/>
        <xdr:cNvSpPr txBox="1"/>
      </xdr:nvSpPr>
      <xdr:spPr>
        <a:xfrm>
          <a:off x="60674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173" name="1 CuadroTexto"/>
        <xdr:cNvSpPr txBox="1"/>
      </xdr:nvSpPr>
      <xdr:spPr>
        <a:xfrm>
          <a:off x="60674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174" name="1 CuadroTexto"/>
        <xdr:cNvSpPr txBox="1"/>
      </xdr:nvSpPr>
      <xdr:spPr>
        <a:xfrm>
          <a:off x="60674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175" name="1 CuadroTexto"/>
        <xdr:cNvSpPr txBox="1"/>
      </xdr:nvSpPr>
      <xdr:spPr>
        <a:xfrm>
          <a:off x="60674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176" name="1 CuadroTexto"/>
        <xdr:cNvSpPr txBox="1"/>
      </xdr:nvSpPr>
      <xdr:spPr>
        <a:xfrm>
          <a:off x="60674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1177" name="5 CuadroTexto"/>
        <xdr:cNvSpPr txBox="1"/>
      </xdr:nvSpPr>
      <xdr:spPr>
        <a:xfrm>
          <a:off x="26003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1178" name="1 CuadroTexto"/>
        <xdr:cNvSpPr txBox="1"/>
      </xdr:nvSpPr>
      <xdr:spPr>
        <a:xfrm>
          <a:off x="26003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1179" name="1 CuadroTexto"/>
        <xdr:cNvSpPr txBox="1"/>
      </xdr:nvSpPr>
      <xdr:spPr>
        <a:xfrm>
          <a:off x="26003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1180" name="1 CuadroTexto"/>
        <xdr:cNvSpPr txBox="1"/>
      </xdr:nvSpPr>
      <xdr:spPr>
        <a:xfrm>
          <a:off x="26003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1181" name="1 CuadroTexto"/>
        <xdr:cNvSpPr txBox="1"/>
      </xdr:nvSpPr>
      <xdr:spPr>
        <a:xfrm>
          <a:off x="26003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1182" name="5 CuadroTexto"/>
        <xdr:cNvSpPr txBox="1"/>
      </xdr:nvSpPr>
      <xdr:spPr>
        <a:xfrm>
          <a:off x="346710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1183" name="1 CuadroTexto"/>
        <xdr:cNvSpPr txBox="1"/>
      </xdr:nvSpPr>
      <xdr:spPr>
        <a:xfrm>
          <a:off x="346710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1184" name="1 CuadroTexto"/>
        <xdr:cNvSpPr txBox="1"/>
      </xdr:nvSpPr>
      <xdr:spPr>
        <a:xfrm>
          <a:off x="346710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1185" name="1 CuadroTexto"/>
        <xdr:cNvSpPr txBox="1"/>
      </xdr:nvSpPr>
      <xdr:spPr>
        <a:xfrm>
          <a:off x="346710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1186" name="1 CuadroTexto"/>
        <xdr:cNvSpPr txBox="1"/>
      </xdr:nvSpPr>
      <xdr:spPr>
        <a:xfrm>
          <a:off x="346710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1187" name="5 CuadroTexto"/>
        <xdr:cNvSpPr txBox="1"/>
      </xdr:nvSpPr>
      <xdr:spPr>
        <a:xfrm>
          <a:off x="433387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1188" name="1 CuadroTexto"/>
        <xdr:cNvSpPr txBox="1"/>
      </xdr:nvSpPr>
      <xdr:spPr>
        <a:xfrm>
          <a:off x="433387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1189" name="1 CuadroTexto"/>
        <xdr:cNvSpPr txBox="1"/>
      </xdr:nvSpPr>
      <xdr:spPr>
        <a:xfrm>
          <a:off x="433387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1190" name="1 CuadroTexto"/>
        <xdr:cNvSpPr txBox="1"/>
      </xdr:nvSpPr>
      <xdr:spPr>
        <a:xfrm>
          <a:off x="433387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1191" name="1 CuadroTexto"/>
        <xdr:cNvSpPr txBox="1"/>
      </xdr:nvSpPr>
      <xdr:spPr>
        <a:xfrm>
          <a:off x="433387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1192" name="5 CuadroTexto"/>
        <xdr:cNvSpPr txBox="1"/>
      </xdr:nvSpPr>
      <xdr:spPr>
        <a:xfrm>
          <a:off x="520065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1193" name="1 CuadroTexto"/>
        <xdr:cNvSpPr txBox="1"/>
      </xdr:nvSpPr>
      <xdr:spPr>
        <a:xfrm>
          <a:off x="520065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1194" name="1 CuadroTexto"/>
        <xdr:cNvSpPr txBox="1"/>
      </xdr:nvSpPr>
      <xdr:spPr>
        <a:xfrm>
          <a:off x="520065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1195" name="1 CuadroTexto"/>
        <xdr:cNvSpPr txBox="1"/>
      </xdr:nvSpPr>
      <xdr:spPr>
        <a:xfrm>
          <a:off x="520065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1196" name="1 CuadroTexto"/>
        <xdr:cNvSpPr txBox="1"/>
      </xdr:nvSpPr>
      <xdr:spPr>
        <a:xfrm>
          <a:off x="520065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197" name="5 CuadroTexto"/>
        <xdr:cNvSpPr txBox="1"/>
      </xdr:nvSpPr>
      <xdr:spPr>
        <a:xfrm>
          <a:off x="60674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198" name="1 CuadroTexto"/>
        <xdr:cNvSpPr txBox="1"/>
      </xdr:nvSpPr>
      <xdr:spPr>
        <a:xfrm>
          <a:off x="60674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199" name="1 CuadroTexto"/>
        <xdr:cNvSpPr txBox="1"/>
      </xdr:nvSpPr>
      <xdr:spPr>
        <a:xfrm>
          <a:off x="60674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200" name="1 CuadroTexto"/>
        <xdr:cNvSpPr txBox="1"/>
      </xdr:nvSpPr>
      <xdr:spPr>
        <a:xfrm>
          <a:off x="60674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201" name="1 CuadroTexto"/>
        <xdr:cNvSpPr txBox="1"/>
      </xdr:nvSpPr>
      <xdr:spPr>
        <a:xfrm>
          <a:off x="60674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202" name="5 CuadroTexto"/>
        <xdr:cNvSpPr txBox="1"/>
      </xdr:nvSpPr>
      <xdr:spPr>
        <a:xfrm>
          <a:off x="60674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203" name="1 CuadroTexto"/>
        <xdr:cNvSpPr txBox="1"/>
      </xdr:nvSpPr>
      <xdr:spPr>
        <a:xfrm>
          <a:off x="60674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204" name="1 CuadroTexto"/>
        <xdr:cNvSpPr txBox="1"/>
      </xdr:nvSpPr>
      <xdr:spPr>
        <a:xfrm>
          <a:off x="60674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205" name="1 CuadroTexto"/>
        <xdr:cNvSpPr txBox="1"/>
      </xdr:nvSpPr>
      <xdr:spPr>
        <a:xfrm>
          <a:off x="60674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206" name="1 CuadroTexto"/>
        <xdr:cNvSpPr txBox="1"/>
      </xdr:nvSpPr>
      <xdr:spPr>
        <a:xfrm>
          <a:off x="60674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207" name="5 CuadroTexto"/>
        <xdr:cNvSpPr txBox="1"/>
      </xdr:nvSpPr>
      <xdr:spPr>
        <a:xfrm>
          <a:off x="60674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208" name="1 CuadroTexto"/>
        <xdr:cNvSpPr txBox="1"/>
      </xdr:nvSpPr>
      <xdr:spPr>
        <a:xfrm>
          <a:off x="60674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209" name="1 CuadroTexto"/>
        <xdr:cNvSpPr txBox="1"/>
      </xdr:nvSpPr>
      <xdr:spPr>
        <a:xfrm>
          <a:off x="60674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210" name="1 CuadroTexto"/>
        <xdr:cNvSpPr txBox="1"/>
      </xdr:nvSpPr>
      <xdr:spPr>
        <a:xfrm>
          <a:off x="60674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211" name="1 CuadroTexto"/>
        <xdr:cNvSpPr txBox="1"/>
      </xdr:nvSpPr>
      <xdr:spPr>
        <a:xfrm>
          <a:off x="60674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1212" name="5 CuadroTexto"/>
        <xdr:cNvSpPr txBox="1"/>
      </xdr:nvSpPr>
      <xdr:spPr>
        <a:xfrm>
          <a:off x="26003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1213" name="1 CuadroTexto"/>
        <xdr:cNvSpPr txBox="1"/>
      </xdr:nvSpPr>
      <xdr:spPr>
        <a:xfrm>
          <a:off x="26003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1214" name="1 CuadroTexto"/>
        <xdr:cNvSpPr txBox="1"/>
      </xdr:nvSpPr>
      <xdr:spPr>
        <a:xfrm>
          <a:off x="26003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1215" name="1 CuadroTexto"/>
        <xdr:cNvSpPr txBox="1"/>
      </xdr:nvSpPr>
      <xdr:spPr>
        <a:xfrm>
          <a:off x="26003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1216" name="1 CuadroTexto"/>
        <xdr:cNvSpPr txBox="1"/>
      </xdr:nvSpPr>
      <xdr:spPr>
        <a:xfrm>
          <a:off x="26003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1217" name="5 CuadroTexto"/>
        <xdr:cNvSpPr txBox="1"/>
      </xdr:nvSpPr>
      <xdr:spPr>
        <a:xfrm>
          <a:off x="346710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1218" name="1 CuadroTexto"/>
        <xdr:cNvSpPr txBox="1"/>
      </xdr:nvSpPr>
      <xdr:spPr>
        <a:xfrm>
          <a:off x="346710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1219" name="1 CuadroTexto"/>
        <xdr:cNvSpPr txBox="1"/>
      </xdr:nvSpPr>
      <xdr:spPr>
        <a:xfrm>
          <a:off x="346710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1220" name="1 CuadroTexto"/>
        <xdr:cNvSpPr txBox="1"/>
      </xdr:nvSpPr>
      <xdr:spPr>
        <a:xfrm>
          <a:off x="346710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1221" name="1 CuadroTexto"/>
        <xdr:cNvSpPr txBox="1"/>
      </xdr:nvSpPr>
      <xdr:spPr>
        <a:xfrm>
          <a:off x="346710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1222" name="5 CuadroTexto"/>
        <xdr:cNvSpPr txBox="1"/>
      </xdr:nvSpPr>
      <xdr:spPr>
        <a:xfrm>
          <a:off x="433387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1223" name="1 CuadroTexto"/>
        <xdr:cNvSpPr txBox="1"/>
      </xdr:nvSpPr>
      <xdr:spPr>
        <a:xfrm>
          <a:off x="433387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1224" name="1 CuadroTexto"/>
        <xdr:cNvSpPr txBox="1"/>
      </xdr:nvSpPr>
      <xdr:spPr>
        <a:xfrm>
          <a:off x="433387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1225" name="1 CuadroTexto"/>
        <xdr:cNvSpPr txBox="1"/>
      </xdr:nvSpPr>
      <xdr:spPr>
        <a:xfrm>
          <a:off x="433387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1226" name="1 CuadroTexto"/>
        <xdr:cNvSpPr txBox="1"/>
      </xdr:nvSpPr>
      <xdr:spPr>
        <a:xfrm>
          <a:off x="433387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1227" name="5 CuadroTexto"/>
        <xdr:cNvSpPr txBox="1"/>
      </xdr:nvSpPr>
      <xdr:spPr>
        <a:xfrm>
          <a:off x="520065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1228" name="1 CuadroTexto"/>
        <xdr:cNvSpPr txBox="1"/>
      </xdr:nvSpPr>
      <xdr:spPr>
        <a:xfrm>
          <a:off x="520065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1229" name="1 CuadroTexto"/>
        <xdr:cNvSpPr txBox="1"/>
      </xdr:nvSpPr>
      <xdr:spPr>
        <a:xfrm>
          <a:off x="520065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1230" name="1 CuadroTexto"/>
        <xdr:cNvSpPr txBox="1"/>
      </xdr:nvSpPr>
      <xdr:spPr>
        <a:xfrm>
          <a:off x="520065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1231" name="1 CuadroTexto"/>
        <xdr:cNvSpPr txBox="1"/>
      </xdr:nvSpPr>
      <xdr:spPr>
        <a:xfrm>
          <a:off x="520065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232" name="5 CuadroTexto"/>
        <xdr:cNvSpPr txBox="1"/>
      </xdr:nvSpPr>
      <xdr:spPr>
        <a:xfrm>
          <a:off x="60674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233" name="1 CuadroTexto"/>
        <xdr:cNvSpPr txBox="1"/>
      </xdr:nvSpPr>
      <xdr:spPr>
        <a:xfrm>
          <a:off x="60674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234" name="1 CuadroTexto"/>
        <xdr:cNvSpPr txBox="1"/>
      </xdr:nvSpPr>
      <xdr:spPr>
        <a:xfrm>
          <a:off x="60674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235" name="1 CuadroTexto"/>
        <xdr:cNvSpPr txBox="1"/>
      </xdr:nvSpPr>
      <xdr:spPr>
        <a:xfrm>
          <a:off x="60674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236" name="1 CuadroTexto"/>
        <xdr:cNvSpPr txBox="1"/>
      </xdr:nvSpPr>
      <xdr:spPr>
        <a:xfrm>
          <a:off x="60674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237" name="5 CuadroTexto"/>
        <xdr:cNvSpPr txBox="1"/>
      </xdr:nvSpPr>
      <xdr:spPr>
        <a:xfrm>
          <a:off x="60674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238" name="1 CuadroTexto"/>
        <xdr:cNvSpPr txBox="1"/>
      </xdr:nvSpPr>
      <xdr:spPr>
        <a:xfrm>
          <a:off x="60674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239" name="1 CuadroTexto"/>
        <xdr:cNvSpPr txBox="1"/>
      </xdr:nvSpPr>
      <xdr:spPr>
        <a:xfrm>
          <a:off x="60674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240" name="1 CuadroTexto"/>
        <xdr:cNvSpPr txBox="1"/>
      </xdr:nvSpPr>
      <xdr:spPr>
        <a:xfrm>
          <a:off x="60674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241" name="1 CuadroTexto"/>
        <xdr:cNvSpPr txBox="1"/>
      </xdr:nvSpPr>
      <xdr:spPr>
        <a:xfrm>
          <a:off x="60674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242" name="5 CuadroTexto"/>
        <xdr:cNvSpPr txBox="1"/>
      </xdr:nvSpPr>
      <xdr:spPr>
        <a:xfrm>
          <a:off x="60674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243" name="1 CuadroTexto"/>
        <xdr:cNvSpPr txBox="1"/>
      </xdr:nvSpPr>
      <xdr:spPr>
        <a:xfrm>
          <a:off x="60674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244" name="1 CuadroTexto"/>
        <xdr:cNvSpPr txBox="1"/>
      </xdr:nvSpPr>
      <xdr:spPr>
        <a:xfrm>
          <a:off x="60674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245" name="1 CuadroTexto"/>
        <xdr:cNvSpPr txBox="1"/>
      </xdr:nvSpPr>
      <xdr:spPr>
        <a:xfrm>
          <a:off x="60674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246" name="1 CuadroTexto"/>
        <xdr:cNvSpPr txBox="1"/>
      </xdr:nvSpPr>
      <xdr:spPr>
        <a:xfrm>
          <a:off x="60674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1247" name="5 CuadroTexto"/>
        <xdr:cNvSpPr txBox="1"/>
      </xdr:nvSpPr>
      <xdr:spPr>
        <a:xfrm>
          <a:off x="26003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1248" name="1 CuadroTexto"/>
        <xdr:cNvSpPr txBox="1"/>
      </xdr:nvSpPr>
      <xdr:spPr>
        <a:xfrm>
          <a:off x="26003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1249" name="1 CuadroTexto"/>
        <xdr:cNvSpPr txBox="1"/>
      </xdr:nvSpPr>
      <xdr:spPr>
        <a:xfrm>
          <a:off x="26003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1250" name="1 CuadroTexto"/>
        <xdr:cNvSpPr txBox="1"/>
      </xdr:nvSpPr>
      <xdr:spPr>
        <a:xfrm>
          <a:off x="26003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1251" name="1 CuadroTexto"/>
        <xdr:cNvSpPr txBox="1"/>
      </xdr:nvSpPr>
      <xdr:spPr>
        <a:xfrm>
          <a:off x="26003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1252" name="5 CuadroTexto"/>
        <xdr:cNvSpPr txBox="1"/>
      </xdr:nvSpPr>
      <xdr:spPr>
        <a:xfrm>
          <a:off x="346710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1253" name="1 CuadroTexto"/>
        <xdr:cNvSpPr txBox="1"/>
      </xdr:nvSpPr>
      <xdr:spPr>
        <a:xfrm>
          <a:off x="346710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1254" name="1 CuadroTexto"/>
        <xdr:cNvSpPr txBox="1"/>
      </xdr:nvSpPr>
      <xdr:spPr>
        <a:xfrm>
          <a:off x="346710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1255" name="1 CuadroTexto"/>
        <xdr:cNvSpPr txBox="1"/>
      </xdr:nvSpPr>
      <xdr:spPr>
        <a:xfrm>
          <a:off x="346710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1256" name="1 CuadroTexto"/>
        <xdr:cNvSpPr txBox="1"/>
      </xdr:nvSpPr>
      <xdr:spPr>
        <a:xfrm>
          <a:off x="346710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1257" name="5 CuadroTexto"/>
        <xdr:cNvSpPr txBox="1"/>
      </xdr:nvSpPr>
      <xdr:spPr>
        <a:xfrm>
          <a:off x="433387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1258" name="1 CuadroTexto"/>
        <xdr:cNvSpPr txBox="1"/>
      </xdr:nvSpPr>
      <xdr:spPr>
        <a:xfrm>
          <a:off x="433387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1259" name="1 CuadroTexto"/>
        <xdr:cNvSpPr txBox="1"/>
      </xdr:nvSpPr>
      <xdr:spPr>
        <a:xfrm>
          <a:off x="433387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1260" name="1 CuadroTexto"/>
        <xdr:cNvSpPr txBox="1"/>
      </xdr:nvSpPr>
      <xdr:spPr>
        <a:xfrm>
          <a:off x="433387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1261" name="1 CuadroTexto"/>
        <xdr:cNvSpPr txBox="1"/>
      </xdr:nvSpPr>
      <xdr:spPr>
        <a:xfrm>
          <a:off x="433387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1262" name="5 CuadroTexto"/>
        <xdr:cNvSpPr txBox="1"/>
      </xdr:nvSpPr>
      <xdr:spPr>
        <a:xfrm>
          <a:off x="520065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1263" name="1 CuadroTexto"/>
        <xdr:cNvSpPr txBox="1"/>
      </xdr:nvSpPr>
      <xdr:spPr>
        <a:xfrm>
          <a:off x="520065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1264" name="1 CuadroTexto"/>
        <xdr:cNvSpPr txBox="1"/>
      </xdr:nvSpPr>
      <xdr:spPr>
        <a:xfrm>
          <a:off x="520065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1265" name="1 CuadroTexto"/>
        <xdr:cNvSpPr txBox="1"/>
      </xdr:nvSpPr>
      <xdr:spPr>
        <a:xfrm>
          <a:off x="520065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1266" name="1 CuadroTexto"/>
        <xdr:cNvSpPr txBox="1"/>
      </xdr:nvSpPr>
      <xdr:spPr>
        <a:xfrm>
          <a:off x="520065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267" name="5 CuadroTexto"/>
        <xdr:cNvSpPr txBox="1"/>
      </xdr:nvSpPr>
      <xdr:spPr>
        <a:xfrm>
          <a:off x="60674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268" name="1 CuadroTexto"/>
        <xdr:cNvSpPr txBox="1"/>
      </xdr:nvSpPr>
      <xdr:spPr>
        <a:xfrm>
          <a:off x="60674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269" name="1 CuadroTexto"/>
        <xdr:cNvSpPr txBox="1"/>
      </xdr:nvSpPr>
      <xdr:spPr>
        <a:xfrm>
          <a:off x="60674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270" name="1 CuadroTexto"/>
        <xdr:cNvSpPr txBox="1"/>
      </xdr:nvSpPr>
      <xdr:spPr>
        <a:xfrm>
          <a:off x="60674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271" name="1 CuadroTexto"/>
        <xdr:cNvSpPr txBox="1"/>
      </xdr:nvSpPr>
      <xdr:spPr>
        <a:xfrm>
          <a:off x="60674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1272" name="5 CuadroTexto"/>
        <xdr:cNvSpPr txBox="1"/>
      </xdr:nvSpPr>
      <xdr:spPr>
        <a:xfrm>
          <a:off x="26003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1273" name="1 CuadroTexto"/>
        <xdr:cNvSpPr txBox="1"/>
      </xdr:nvSpPr>
      <xdr:spPr>
        <a:xfrm>
          <a:off x="26003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1274" name="1 CuadroTexto"/>
        <xdr:cNvSpPr txBox="1"/>
      </xdr:nvSpPr>
      <xdr:spPr>
        <a:xfrm>
          <a:off x="26003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1275" name="1 CuadroTexto"/>
        <xdr:cNvSpPr txBox="1"/>
      </xdr:nvSpPr>
      <xdr:spPr>
        <a:xfrm>
          <a:off x="26003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1276" name="1 CuadroTexto"/>
        <xdr:cNvSpPr txBox="1"/>
      </xdr:nvSpPr>
      <xdr:spPr>
        <a:xfrm>
          <a:off x="26003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1277" name="5 CuadroTexto"/>
        <xdr:cNvSpPr txBox="1"/>
      </xdr:nvSpPr>
      <xdr:spPr>
        <a:xfrm>
          <a:off x="26003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1278" name="1 CuadroTexto"/>
        <xdr:cNvSpPr txBox="1"/>
      </xdr:nvSpPr>
      <xdr:spPr>
        <a:xfrm>
          <a:off x="26003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1279" name="1 CuadroTexto"/>
        <xdr:cNvSpPr txBox="1"/>
      </xdr:nvSpPr>
      <xdr:spPr>
        <a:xfrm>
          <a:off x="26003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1280" name="1 CuadroTexto"/>
        <xdr:cNvSpPr txBox="1"/>
      </xdr:nvSpPr>
      <xdr:spPr>
        <a:xfrm>
          <a:off x="26003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1281" name="1 CuadroTexto"/>
        <xdr:cNvSpPr txBox="1"/>
      </xdr:nvSpPr>
      <xdr:spPr>
        <a:xfrm>
          <a:off x="26003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1282" name="5 CuadroTexto"/>
        <xdr:cNvSpPr txBox="1"/>
      </xdr:nvSpPr>
      <xdr:spPr>
        <a:xfrm>
          <a:off x="26003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1283" name="1 CuadroTexto"/>
        <xdr:cNvSpPr txBox="1"/>
      </xdr:nvSpPr>
      <xdr:spPr>
        <a:xfrm>
          <a:off x="26003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1284" name="1 CuadroTexto"/>
        <xdr:cNvSpPr txBox="1"/>
      </xdr:nvSpPr>
      <xdr:spPr>
        <a:xfrm>
          <a:off x="26003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1285" name="1 CuadroTexto"/>
        <xdr:cNvSpPr txBox="1"/>
      </xdr:nvSpPr>
      <xdr:spPr>
        <a:xfrm>
          <a:off x="26003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1286" name="1 CuadroTexto"/>
        <xdr:cNvSpPr txBox="1"/>
      </xdr:nvSpPr>
      <xdr:spPr>
        <a:xfrm>
          <a:off x="26003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1287" name="5 CuadroTexto"/>
        <xdr:cNvSpPr txBox="1"/>
      </xdr:nvSpPr>
      <xdr:spPr>
        <a:xfrm>
          <a:off x="346710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1288" name="1 CuadroTexto"/>
        <xdr:cNvSpPr txBox="1"/>
      </xdr:nvSpPr>
      <xdr:spPr>
        <a:xfrm>
          <a:off x="346710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1289" name="1 CuadroTexto"/>
        <xdr:cNvSpPr txBox="1"/>
      </xdr:nvSpPr>
      <xdr:spPr>
        <a:xfrm>
          <a:off x="346710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1290" name="1 CuadroTexto"/>
        <xdr:cNvSpPr txBox="1"/>
      </xdr:nvSpPr>
      <xdr:spPr>
        <a:xfrm>
          <a:off x="346710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1291" name="1 CuadroTexto"/>
        <xdr:cNvSpPr txBox="1"/>
      </xdr:nvSpPr>
      <xdr:spPr>
        <a:xfrm>
          <a:off x="346710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1292" name="5 CuadroTexto"/>
        <xdr:cNvSpPr txBox="1"/>
      </xdr:nvSpPr>
      <xdr:spPr>
        <a:xfrm>
          <a:off x="346710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1293" name="1 CuadroTexto"/>
        <xdr:cNvSpPr txBox="1"/>
      </xdr:nvSpPr>
      <xdr:spPr>
        <a:xfrm>
          <a:off x="346710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1294" name="1 CuadroTexto"/>
        <xdr:cNvSpPr txBox="1"/>
      </xdr:nvSpPr>
      <xdr:spPr>
        <a:xfrm>
          <a:off x="346710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1295" name="1 CuadroTexto"/>
        <xdr:cNvSpPr txBox="1"/>
      </xdr:nvSpPr>
      <xdr:spPr>
        <a:xfrm>
          <a:off x="346710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1296" name="1 CuadroTexto"/>
        <xdr:cNvSpPr txBox="1"/>
      </xdr:nvSpPr>
      <xdr:spPr>
        <a:xfrm>
          <a:off x="346710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1297" name="5 CuadroTexto"/>
        <xdr:cNvSpPr txBox="1"/>
      </xdr:nvSpPr>
      <xdr:spPr>
        <a:xfrm>
          <a:off x="346710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1298" name="1 CuadroTexto"/>
        <xdr:cNvSpPr txBox="1"/>
      </xdr:nvSpPr>
      <xdr:spPr>
        <a:xfrm>
          <a:off x="346710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1299" name="1 CuadroTexto"/>
        <xdr:cNvSpPr txBox="1"/>
      </xdr:nvSpPr>
      <xdr:spPr>
        <a:xfrm>
          <a:off x="346710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1300" name="1 CuadroTexto"/>
        <xdr:cNvSpPr txBox="1"/>
      </xdr:nvSpPr>
      <xdr:spPr>
        <a:xfrm>
          <a:off x="346710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1301" name="1 CuadroTexto"/>
        <xdr:cNvSpPr txBox="1"/>
      </xdr:nvSpPr>
      <xdr:spPr>
        <a:xfrm>
          <a:off x="346710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1302" name="5 CuadroTexto"/>
        <xdr:cNvSpPr txBox="1"/>
      </xdr:nvSpPr>
      <xdr:spPr>
        <a:xfrm>
          <a:off x="433387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1303" name="1 CuadroTexto"/>
        <xdr:cNvSpPr txBox="1"/>
      </xdr:nvSpPr>
      <xdr:spPr>
        <a:xfrm>
          <a:off x="433387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1304" name="1 CuadroTexto"/>
        <xdr:cNvSpPr txBox="1"/>
      </xdr:nvSpPr>
      <xdr:spPr>
        <a:xfrm>
          <a:off x="433387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1305" name="1 CuadroTexto"/>
        <xdr:cNvSpPr txBox="1"/>
      </xdr:nvSpPr>
      <xdr:spPr>
        <a:xfrm>
          <a:off x="433387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1306" name="1 CuadroTexto"/>
        <xdr:cNvSpPr txBox="1"/>
      </xdr:nvSpPr>
      <xdr:spPr>
        <a:xfrm>
          <a:off x="433387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1307" name="5 CuadroTexto"/>
        <xdr:cNvSpPr txBox="1"/>
      </xdr:nvSpPr>
      <xdr:spPr>
        <a:xfrm>
          <a:off x="433387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1308" name="1 CuadroTexto"/>
        <xdr:cNvSpPr txBox="1"/>
      </xdr:nvSpPr>
      <xdr:spPr>
        <a:xfrm>
          <a:off x="433387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1309" name="1 CuadroTexto"/>
        <xdr:cNvSpPr txBox="1"/>
      </xdr:nvSpPr>
      <xdr:spPr>
        <a:xfrm>
          <a:off x="433387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1310" name="1 CuadroTexto"/>
        <xdr:cNvSpPr txBox="1"/>
      </xdr:nvSpPr>
      <xdr:spPr>
        <a:xfrm>
          <a:off x="433387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1311" name="1 CuadroTexto"/>
        <xdr:cNvSpPr txBox="1"/>
      </xdr:nvSpPr>
      <xdr:spPr>
        <a:xfrm>
          <a:off x="433387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1312" name="5 CuadroTexto"/>
        <xdr:cNvSpPr txBox="1"/>
      </xdr:nvSpPr>
      <xdr:spPr>
        <a:xfrm>
          <a:off x="433387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1313" name="1 CuadroTexto"/>
        <xdr:cNvSpPr txBox="1"/>
      </xdr:nvSpPr>
      <xdr:spPr>
        <a:xfrm>
          <a:off x="433387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1314" name="1 CuadroTexto"/>
        <xdr:cNvSpPr txBox="1"/>
      </xdr:nvSpPr>
      <xdr:spPr>
        <a:xfrm>
          <a:off x="433387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1315" name="1 CuadroTexto"/>
        <xdr:cNvSpPr txBox="1"/>
      </xdr:nvSpPr>
      <xdr:spPr>
        <a:xfrm>
          <a:off x="433387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1316" name="1 CuadroTexto"/>
        <xdr:cNvSpPr txBox="1"/>
      </xdr:nvSpPr>
      <xdr:spPr>
        <a:xfrm>
          <a:off x="433387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1317" name="5 CuadroTexto"/>
        <xdr:cNvSpPr txBox="1"/>
      </xdr:nvSpPr>
      <xdr:spPr>
        <a:xfrm>
          <a:off x="520065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1318" name="1 CuadroTexto"/>
        <xdr:cNvSpPr txBox="1"/>
      </xdr:nvSpPr>
      <xdr:spPr>
        <a:xfrm>
          <a:off x="520065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1319" name="1 CuadroTexto"/>
        <xdr:cNvSpPr txBox="1"/>
      </xdr:nvSpPr>
      <xdr:spPr>
        <a:xfrm>
          <a:off x="520065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1320" name="1 CuadroTexto"/>
        <xdr:cNvSpPr txBox="1"/>
      </xdr:nvSpPr>
      <xdr:spPr>
        <a:xfrm>
          <a:off x="520065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1321" name="1 CuadroTexto"/>
        <xdr:cNvSpPr txBox="1"/>
      </xdr:nvSpPr>
      <xdr:spPr>
        <a:xfrm>
          <a:off x="520065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1322" name="5 CuadroTexto"/>
        <xdr:cNvSpPr txBox="1"/>
      </xdr:nvSpPr>
      <xdr:spPr>
        <a:xfrm>
          <a:off x="520065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1323" name="1 CuadroTexto"/>
        <xdr:cNvSpPr txBox="1"/>
      </xdr:nvSpPr>
      <xdr:spPr>
        <a:xfrm>
          <a:off x="520065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1324" name="1 CuadroTexto"/>
        <xdr:cNvSpPr txBox="1"/>
      </xdr:nvSpPr>
      <xdr:spPr>
        <a:xfrm>
          <a:off x="520065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1325" name="1 CuadroTexto"/>
        <xdr:cNvSpPr txBox="1"/>
      </xdr:nvSpPr>
      <xdr:spPr>
        <a:xfrm>
          <a:off x="520065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1326" name="1 CuadroTexto"/>
        <xdr:cNvSpPr txBox="1"/>
      </xdr:nvSpPr>
      <xdr:spPr>
        <a:xfrm>
          <a:off x="520065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1327" name="5 CuadroTexto"/>
        <xdr:cNvSpPr txBox="1"/>
      </xdr:nvSpPr>
      <xdr:spPr>
        <a:xfrm>
          <a:off x="520065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1328" name="1 CuadroTexto"/>
        <xdr:cNvSpPr txBox="1"/>
      </xdr:nvSpPr>
      <xdr:spPr>
        <a:xfrm>
          <a:off x="520065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1329" name="1 CuadroTexto"/>
        <xdr:cNvSpPr txBox="1"/>
      </xdr:nvSpPr>
      <xdr:spPr>
        <a:xfrm>
          <a:off x="520065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1330" name="1 CuadroTexto"/>
        <xdr:cNvSpPr txBox="1"/>
      </xdr:nvSpPr>
      <xdr:spPr>
        <a:xfrm>
          <a:off x="520065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1331" name="1 CuadroTexto"/>
        <xdr:cNvSpPr txBox="1"/>
      </xdr:nvSpPr>
      <xdr:spPr>
        <a:xfrm>
          <a:off x="520065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332" name="5 CuadroTexto"/>
        <xdr:cNvSpPr txBox="1"/>
      </xdr:nvSpPr>
      <xdr:spPr>
        <a:xfrm>
          <a:off x="60674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333" name="1 CuadroTexto"/>
        <xdr:cNvSpPr txBox="1"/>
      </xdr:nvSpPr>
      <xdr:spPr>
        <a:xfrm>
          <a:off x="60674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334" name="1 CuadroTexto"/>
        <xdr:cNvSpPr txBox="1"/>
      </xdr:nvSpPr>
      <xdr:spPr>
        <a:xfrm>
          <a:off x="60674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335" name="1 CuadroTexto"/>
        <xdr:cNvSpPr txBox="1"/>
      </xdr:nvSpPr>
      <xdr:spPr>
        <a:xfrm>
          <a:off x="60674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336" name="1 CuadroTexto"/>
        <xdr:cNvSpPr txBox="1"/>
      </xdr:nvSpPr>
      <xdr:spPr>
        <a:xfrm>
          <a:off x="60674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337" name="5 CuadroTexto"/>
        <xdr:cNvSpPr txBox="1"/>
      </xdr:nvSpPr>
      <xdr:spPr>
        <a:xfrm>
          <a:off x="60674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338" name="1 CuadroTexto"/>
        <xdr:cNvSpPr txBox="1"/>
      </xdr:nvSpPr>
      <xdr:spPr>
        <a:xfrm>
          <a:off x="60674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339" name="1 CuadroTexto"/>
        <xdr:cNvSpPr txBox="1"/>
      </xdr:nvSpPr>
      <xdr:spPr>
        <a:xfrm>
          <a:off x="60674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340" name="1 CuadroTexto"/>
        <xdr:cNvSpPr txBox="1"/>
      </xdr:nvSpPr>
      <xdr:spPr>
        <a:xfrm>
          <a:off x="60674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341" name="1 CuadroTexto"/>
        <xdr:cNvSpPr txBox="1"/>
      </xdr:nvSpPr>
      <xdr:spPr>
        <a:xfrm>
          <a:off x="60674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342" name="5 CuadroTexto"/>
        <xdr:cNvSpPr txBox="1"/>
      </xdr:nvSpPr>
      <xdr:spPr>
        <a:xfrm>
          <a:off x="60674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343" name="1 CuadroTexto"/>
        <xdr:cNvSpPr txBox="1"/>
      </xdr:nvSpPr>
      <xdr:spPr>
        <a:xfrm>
          <a:off x="60674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344" name="1 CuadroTexto"/>
        <xdr:cNvSpPr txBox="1"/>
      </xdr:nvSpPr>
      <xdr:spPr>
        <a:xfrm>
          <a:off x="60674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345" name="1 CuadroTexto"/>
        <xdr:cNvSpPr txBox="1"/>
      </xdr:nvSpPr>
      <xdr:spPr>
        <a:xfrm>
          <a:off x="60674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346" name="1 CuadroTexto"/>
        <xdr:cNvSpPr txBox="1"/>
      </xdr:nvSpPr>
      <xdr:spPr>
        <a:xfrm>
          <a:off x="60674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1347" name="5 CuadroTexto"/>
        <xdr:cNvSpPr txBox="1"/>
      </xdr:nvSpPr>
      <xdr:spPr>
        <a:xfrm>
          <a:off x="26003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1348" name="1 CuadroTexto"/>
        <xdr:cNvSpPr txBox="1"/>
      </xdr:nvSpPr>
      <xdr:spPr>
        <a:xfrm>
          <a:off x="26003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1349" name="1 CuadroTexto"/>
        <xdr:cNvSpPr txBox="1"/>
      </xdr:nvSpPr>
      <xdr:spPr>
        <a:xfrm>
          <a:off x="26003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1350" name="1 CuadroTexto"/>
        <xdr:cNvSpPr txBox="1"/>
      </xdr:nvSpPr>
      <xdr:spPr>
        <a:xfrm>
          <a:off x="26003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1351" name="1 CuadroTexto"/>
        <xdr:cNvSpPr txBox="1"/>
      </xdr:nvSpPr>
      <xdr:spPr>
        <a:xfrm>
          <a:off x="26003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1352" name="5 CuadroTexto"/>
        <xdr:cNvSpPr txBox="1"/>
      </xdr:nvSpPr>
      <xdr:spPr>
        <a:xfrm>
          <a:off x="26003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1353" name="1 CuadroTexto"/>
        <xdr:cNvSpPr txBox="1"/>
      </xdr:nvSpPr>
      <xdr:spPr>
        <a:xfrm>
          <a:off x="26003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1354" name="1 CuadroTexto"/>
        <xdr:cNvSpPr txBox="1"/>
      </xdr:nvSpPr>
      <xdr:spPr>
        <a:xfrm>
          <a:off x="26003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1355" name="1 CuadroTexto"/>
        <xdr:cNvSpPr txBox="1"/>
      </xdr:nvSpPr>
      <xdr:spPr>
        <a:xfrm>
          <a:off x="26003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1356" name="1 CuadroTexto"/>
        <xdr:cNvSpPr txBox="1"/>
      </xdr:nvSpPr>
      <xdr:spPr>
        <a:xfrm>
          <a:off x="26003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1357" name="5 CuadroTexto"/>
        <xdr:cNvSpPr txBox="1"/>
      </xdr:nvSpPr>
      <xdr:spPr>
        <a:xfrm>
          <a:off x="26003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1358" name="1 CuadroTexto"/>
        <xdr:cNvSpPr txBox="1"/>
      </xdr:nvSpPr>
      <xdr:spPr>
        <a:xfrm>
          <a:off x="26003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1359" name="1 CuadroTexto"/>
        <xdr:cNvSpPr txBox="1"/>
      </xdr:nvSpPr>
      <xdr:spPr>
        <a:xfrm>
          <a:off x="26003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1360" name="1 CuadroTexto"/>
        <xdr:cNvSpPr txBox="1"/>
      </xdr:nvSpPr>
      <xdr:spPr>
        <a:xfrm>
          <a:off x="26003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1361" name="1 CuadroTexto"/>
        <xdr:cNvSpPr txBox="1"/>
      </xdr:nvSpPr>
      <xdr:spPr>
        <a:xfrm>
          <a:off x="26003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1362" name="5 CuadroTexto"/>
        <xdr:cNvSpPr txBox="1"/>
      </xdr:nvSpPr>
      <xdr:spPr>
        <a:xfrm>
          <a:off x="26003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1363" name="1 CuadroTexto"/>
        <xdr:cNvSpPr txBox="1"/>
      </xdr:nvSpPr>
      <xdr:spPr>
        <a:xfrm>
          <a:off x="26003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1364" name="1 CuadroTexto"/>
        <xdr:cNvSpPr txBox="1"/>
      </xdr:nvSpPr>
      <xdr:spPr>
        <a:xfrm>
          <a:off x="26003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1365" name="1 CuadroTexto"/>
        <xdr:cNvSpPr txBox="1"/>
      </xdr:nvSpPr>
      <xdr:spPr>
        <a:xfrm>
          <a:off x="26003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1366" name="1 CuadroTexto"/>
        <xdr:cNvSpPr txBox="1"/>
      </xdr:nvSpPr>
      <xdr:spPr>
        <a:xfrm>
          <a:off x="26003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1367" name="5 CuadroTexto"/>
        <xdr:cNvSpPr txBox="1"/>
      </xdr:nvSpPr>
      <xdr:spPr>
        <a:xfrm>
          <a:off x="26003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1368" name="1 CuadroTexto"/>
        <xdr:cNvSpPr txBox="1"/>
      </xdr:nvSpPr>
      <xdr:spPr>
        <a:xfrm>
          <a:off x="26003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1369" name="1 CuadroTexto"/>
        <xdr:cNvSpPr txBox="1"/>
      </xdr:nvSpPr>
      <xdr:spPr>
        <a:xfrm>
          <a:off x="26003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1370" name="1 CuadroTexto"/>
        <xdr:cNvSpPr txBox="1"/>
      </xdr:nvSpPr>
      <xdr:spPr>
        <a:xfrm>
          <a:off x="26003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1371" name="1 CuadroTexto"/>
        <xdr:cNvSpPr txBox="1"/>
      </xdr:nvSpPr>
      <xdr:spPr>
        <a:xfrm>
          <a:off x="26003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1372" name="5 CuadroTexto"/>
        <xdr:cNvSpPr txBox="1"/>
      </xdr:nvSpPr>
      <xdr:spPr>
        <a:xfrm>
          <a:off x="26003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1373" name="1 CuadroTexto"/>
        <xdr:cNvSpPr txBox="1"/>
      </xdr:nvSpPr>
      <xdr:spPr>
        <a:xfrm>
          <a:off x="26003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1374" name="1 CuadroTexto"/>
        <xdr:cNvSpPr txBox="1"/>
      </xdr:nvSpPr>
      <xdr:spPr>
        <a:xfrm>
          <a:off x="26003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1375" name="1 CuadroTexto"/>
        <xdr:cNvSpPr txBox="1"/>
      </xdr:nvSpPr>
      <xdr:spPr>
        <a:xfrm>
          <a:off x="26003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1376" name="1 CuadroTexto"/>
        <xdr:cNvSpPr txBox="1"/>
      </xdr:nvSpPr>
      <xdr:spPr>
        <a:xfrm>
          <a:off x="26003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1377" name="5 CuadroTexto"/>
        <xdr:cNvSpPr txBox="1"/>
      </xdr:nvSpPr>
      <xdr:spPr>
        <a:xfrm>
          <a:off x="346710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1378" name="1 CuadroTexto"/>
        <xdr:cNvSpPr txBox="1"/>
      </xdr:nvSpPr>
      <xdr:spPr>
        <a:xfrm>
          <a:off x="346710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1379" name="1 CuadroTexto"/>
        <xdr:cNvSpPr txBox="1"/>
      </xdr:nvSpPr>
      <xdr:spPr>
        <a:xfrm>
          <a:off x="346710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1380" name="1 CuadroTexto"/>
        <xdr:cNvSpPr txBox="1"/>
      </xdr:nvSpPr>
      <xdr:spPr>
        <a:xfrm>
          <a:off x="346710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1381" name="1 CuadroTexto"/>
        <xdr:cNvSpPr txBox="1"/>
      </xdr:nvSpPr>
      <xdr:spPr>
        <a:xfrm>
          <a:off x="346710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1382" name="5 CuadroTexto"/>
        <xdr:cNvSpPr txBox="1"/>
      </xdr:nvSpPr>
      <xdr:spPr>
        <a:xfrm>
          <a:off x="346710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1383" name="1 CuadroTexto"/>
        <xdr:cNvSpPr txBox="1"/>
      </xdr:nvSpPr>
      <xdr:spPr>
        <a:xfrm>
          <a:off x="346710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1384" name="1 CuadroTexto"/>
        <xdr:cNvSpPr txBox="1"/>
      </xdr:nvSpPr>
      <xdr:spPr>
        <a:xfrm>
          <a:off x="346710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1385" name="1 CuadroTexto"/>
        <xdr:cNvSpPr txBox="1"/>
      </xdr:nvSpPr>
      <xdr:spPr>
        <a:xfrm>
          <a:off x="346710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1386" name="1 CuadroTexto"/>
        <xdr:cNvSpPr txBox="1"/>
      </xdr:nvSpPr>
      <xdr:spPr>
        <a:xfrm>
          <a:off x="346710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1387" name="5 CuadroTexto"/>
        <xdr:cNvSpPr txBox="1"/>
      </xdr:nvSpPr>
      <xdr:spPr>
        <a:xfrm>
          <a:off x="346710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1388" name="1 CuadroTexto"/>
        <xdr:cNvSpPr txBox="1"/>
      </xdr:nvSpPr>
      <xdr:spPr>
        <a:xfrm>
          <a:off x="346710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1389" name="1 CuadroTexto"/>
        <xdr:cNvSpPr txBox="1"/>
      </xdr:nvSpPr>
      <xdr:spPr>
        <a:xfrm>
          <a:off x="346710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1390" name="1 CuadroTexto"/>
        <xdr:cNvSpPr txBox="1"/>
      </xdr:nvSpPr>
      <xdr:spPr>
        <a:xfrm>
          <a:off x="346710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1391" name="1 CuadroTexto"/>
        <xdr:cNvSpPr txBox="1"/>
      </xdr:nvSpPr>
      <xdr:spPr>
        <a:xfrm>
          <a:off x="346710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1392" name="5 CuadroTexto"/>
        <xdr:cNvSpPr txBox="1"/>
      </xdr:nvSpPr>
      <xdr:spPr>
        <a:xfrm>
          <a:off x="346710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1393" name="1 CuadroTexto"/>
        <xdr:cNvSpPr txBox="1"/>
      </xdr:nvSpPr>
      <xdr:spPr>
        <a:xfrm>
          <a:off x="346710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1394" name="1 CuadroTexto"/>
        <xdr:cNvSpPr txBox="1"/>
      </xdr:nvSpPr>
      <xdr:spPr>
        <a:xfrm>
          <a:off x="346710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1395" name="1 CuadroTexto"/>
        <xdr:cNvSpPr txBox="1"/>
      </xdr:nvSpPr>
      <xdr:spPr>
        <a:xfrm>
          <a:off x="346710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1396" name="1 CuadroTexto"/>
        <xdr:cNvSpPr txBox="1"/>
      </xdr:nvSpPr>
      <xdr:spPr>
        <a:xfrm>
          <a:off x="346710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1397" name="5 CuadroTexto"/>
        <xdr:cNvSpPr txBox="1"/>
      </xdr:nvSpPr>
      <xdr:spPr>
        <a:xfrm>
          <a:off x="346710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1398" name="1 CuadroTexto"/>
        <xdr:cNvSpPr txBox="1"/>
      </xdr:nvSpPr>
      <xdr:spPr>
        <a:xfrm>
          <a:off x="346710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1399" name="1 CuadroTexto"/>
        <xdr:cNvSpPr txBox="1"/>
      </xdr:nvSpPr>
      <xdr:spPr>
        <a:xfrm>
          <a:off x="346710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1400" name="1 CuadroTexto"/>
        <xdr:cNvSpPr txBox="1"/>
      </xdr:nvSpPr>
      <xdr:spPr>
        <a:xfrm>
          <a:off x="346710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1401" name="1 CuadroTexto"/>
        <xdr:cNvSpPr txBox="1"/>
      </xdr:nvSpPr>
      <xdr:spPr>
        <a:xfrm>
          <a:off x="346710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1402" name="5 CuadroTexto"/>
        <xdr:cNvSpPr txBox="1"/>
      </xdr:nvSpPr>
      <xdr:spPr>
        <a:xfrm>
          <a:off x="346710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1403" name="1 CuadroTexto"/>
        <xdr:cNvSpPr txBox="1"/>
      </xdr:nvSpPr>
      <xdr:spPr>
        <a:xfrm>
          <a:off x="346710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1404" name="1 CuadroTexto"/>
        <xdr:cNvSpPr txBox="1"/>
      </xdr:nvSpPr>
      <xdr:spPr>
        <a:xfrm>
          <a:off x="346710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1405" name="1 CuadroTexto"/>
        <xdr:cNvSpPr txBox="1"/>
      </xdr:nvSpPr>
      <xdr:spPr>
        <a:xfrm>
          <a:off x="346710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1406" name="1 CuadroTexto"/>
        <xdr:cNvSpPr txBox="1"/>
      </xdr:nvSpPr>
      <xdr:spPr>
        <a:xfrm>
          <a:off x="346710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407" name="5 CuadroTexto"/>
        <xdr:cNvSpPr txBox="1"/>
      </xdr:nvSpPr>
      <xdr:spPr>
        <a:xfrm>
          <a:off x="43338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408" name="1 CuadroTexto"/>
        <xdr:cNvSpPr txBox="1"/>
      </xdr:nvSpPr>
      <xdr:spPr>
        <a:xfrm>
          <a:off x="43338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409" name="1 CuadroTexto"/>
        <xdr:cNvSpPr txBox="1"/>
      </xdr:nvSpPr>
      <xdr:spPr>
        <a:xfrm>
          <a:off x="43338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410" name="1 CuadroTexto"/>
        <xdr:cNvSpPr txBox="1"/>
      </xdr:nvSpPr>
      <xdr:spPr>
        <a:xfrm>
          <a:off x="43338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411" name="1 CuadroTexto"/>
        <xdr:cNvSpPr txBox="1"/>
      </xdr:nvSpPr>
      <xdr:spPr>
        <a:xfrm>
          <a:off x="43338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412" name="5 CuadroTexto"/>
        <xdr:cNvSpPr txBox="1"/>
      </xdr:nvSpPr>
      <xdr:spPr>
        <a:xfrm>
          <a:off x="43338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413" name="1 CuadroTexto"/>
        <xdr:cNvSpPr txBox="1"/>
      </xdr:nvSpPr>
      <xdr:spPr>
        <a:xfrm>
          <a:off x="43338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414" name="1 CuadroTexto"/>
        <xdr:cNvSpPr txBox="1"/>
      </xdr:nvSpPr>
      <xdr:spPr>
        <a:xfrm>
          <a:off x="43338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415" name="1 CuadroTexto"/>
        <xdr:cNvSpPr txBox="1"/>
      </xdr:nvSpPr>
      <xdr:spPr>
        <a:xfrm>
          <a:off x="43338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416" name="1 CuadroTexto"/>
        <xdr:cNvSpPr txBox="1"/>
      </xdr:nvSpPr>
      <xdr:spPr>
        <a:xfrm>
          <a:off x="43338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417" name="5 CuadroTexto"/>
        <xdr:cNvSpPr txBox="1"/>
      </xdr:nvSpPr>
      <xdr:spPr>
        <a:xfrm>
          <a:off x="43338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418" name="1 CuadroTexto"/>
        <xdr:cNvSpPr txBox="1"/>
      </xdr:nvSpPr>
      <xdr:spPr>
        <a:xfrm>
          <a:off x="43338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419" name="1 CuadroTexto"/>
        <xdr:cNvSpPr txBox="1"/>
      </xdr:nvSpPr>
      <xdr:spPr>
        <a:xfrm>
          <a:off x="43338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420" name="1 CuadroTexto"/>
        <xdr:cNvSpPr txBox="1"/>
      </xdr:nvSpPr>
      <xdr:spPr>
        <a:xfrm>
          <a:off x="43338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421" name="1 CuadroTexto"/>
        <xdr:cNvSpPr txBox="1"/>
      </xdr:nvSpPr>
      <xdr:spPr>
        <a:xfrm>
          <a:off x="43338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1422" name="5 CuadroTexto"/>
        <xdr:cNvSpPr txBox="1"/>
      </xdr:nvSpPr>
      <xdr:spPr>
        <a:xfrm>
          <a:off x="433387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1423" name="1 CuadroTexto"/>
        <xdr:cNvSpPr txBox="1"/>
      </xdr:nvSpPr>
      <xdr:spPr>
        <a:xfrm>
          <a:off x="433387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1424" name="1 CuadroTexto"/>
        <xdr:cNvSpPr txBox="1"/>
      </xdr:nvSpPr>
      <xdr:spPr>
        <a:xfrm>
          <a:off x="433387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1425" name="1 CuadroTexto"/>
        <xdr:cNvSpPr txBox="1"/>
      </xdr:nvSpPr>
      <xdr:spPr>
        <a:xfrm>
          <a:off x="433387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1426" name="1 CuadroTexto"/>
        <xdr:cNvSpPr txBox="1"/>
      </xdr:nvSpPr>
      <xdr:spPr>
        <a:xfrm>
          <a:off x="433387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1427" name="5 CuadroTexto"/>
        <xdr:cNvSpPr txBox="1"/>
      </xdr:nvSpPr>
      <xdr:spPr>
        <a:xfrm>
          <a:off x="433387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1428" name="1 CuadroTexto"/>
        <xdr:cNvSpPr txBox="1"/>
      </xdr:nvSpPr>
      <xdr:spPr>
        <a:xfrm>
          <a:off x="433387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1429" name="1 CuadroTexto"/>
        <xdr:cNvSpPr txBox="1"/>
      </xdr:nvSpPr>
      <xdr:spPr>
        <a:xfrm>
          <a:off x="433387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1430" name="1 CuadroTexto"/>
        <xdr:cNvSpPr txBox="1"/>
      </xdr:nvSpPr>
      <xdr:spPr>
        <a:xfrm>
          <a:off x="433387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1431" name="1 CuadroTexto"/>
        <xdr:cNvSpPr txBox="1"/>
      </xdr:nvSpPr>
      <xdr:spPr>
        <a:xfrm>
          <a:off x="433387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1432" name="5 CuadroTexto"/>
        <xdr:cNvSpPr txBox="1"/>
      </xdr:nvSpPr>
      <xdr:spPr>
        <a:xfrm>
          <a:off x="433387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1433" name="1 CuadroTexto"/>
        <xdr:cNvSpPr txBox="1"/>
      </xdr:nvSpPr>
      <xdr:spPr>
        <a:xfrm>
          <a:off x="433387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1434" name="1 CuadroTexto"/>
        <xdr:cNvSpPr txBox="1"/>
      </xdr:nvSpPr>
      <xdr:spPr>
        <a:xfrm>
          <a:off x="433387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1435" name="1 CuadroTexto"/>
        <xdr:cNvSpPr txBox="1"/>
      </xdr:nvSpPr>
      <xdr:spPr>
        <a:xfrm>
          <a:off x="433387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1436" name="1 CuadroTexto"/>
        <xdr:cNvSpPr txBox="1"/>
      </xdr:nvSpPr>
      <xdr:spPr>
        <a:xfrm>
          <a:off x="433387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1437" name="5 CuadroTexto"/>
        <xdr:cNvSpPr txBox="1"/>
      </xdr:nvSpPr>
      <xdr:spPr>
        <a:xfrm>
          <a:off x="52006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1438" name="1 CuadroTexto"/>
        <xdr:cNvSpPr txBox="1"/>
      </xdr:nvSpPr>
      <xdr:spPr>
        <a:xfrm>
          <a:off x="52006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1439" name="1 CuadroTexto"/>
        <xdr:cNvSpPr txBox="1"/>
      </xdr:nvSpPr>
      <xdr:spPr>
        <a:xfrm>
          <a:off x="52006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1440" name="1 CuadroTexto"/>
        <xdr:cNvSpPr txBox="1"/>
      </xdr:nvSpPr>
      <xdr:spPr>
        <a:xfrm>
          <a:off x="52006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1441" name="1 CuadroTexto"/>
        <xdr:cNvSpPr txBox="1"/>
      </xdr:nvSpPr>
      <xdr:spPr>
        <a:xfrm>
          <a:off x="52006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1442" name="5 CuadroTexto"/>
        <xdr:cNvSpPr txBox="1"/>
      </xdr:nvSpPr>
      <xdr:spPr>
        <a:xfrm>
          <a:off x="52006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1443" name="1 CuadroTexto"/>
        <xdr:cNvSpPr txBox="1"/>
      </xdr:nvSpPr>
      <xdr:spPr>
        <a:xfrm>
          <a:off x="52006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1444" name="1 CuadroTexto"/>
        <xdr:cNvSpPr txBox="1"/>
      </xdr:nvSpPr>
      <xdr:spPr>
        <a:xfrm>
          <a:off x="52006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1445" name="1 CuadroTexto"/>
        <xdr:cNvSpPr txBox="1"/>
      </xdr:nvSpPr>
      <xdr:spPr>
        <a:xfrm>
          <a:off x="52006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1446" name="1 CuadroTexto"/>
        <xdr:cNvSpPr txBox="1"/>
      </xdr:nvSpPr>
      <xdr:spPr>
        <a:xfrm>
          <a:off x="52006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1447" name="5 CuadroTexto"/>
        <xdr:cNvSpPr txBox="1"/>
      </xdr:nvSpPr>
      <xdr:spPr>
        <a:xfrm>
          <a:off x="52006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1448" name="1 CuadroTexto"/>
        <xdr:cNvSpPr txBox="1"/>
      </xdr:nvSpPr>
      <xdr:spPr>
        <a:xfrm>
          <a:off x="52006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1449" name="1 CuadroTexto"/>
        <xdr:cNvSpPr txBox="1"/>
      </xdr:nvSpPr>
      <xdr:spPr>
        <a:xfrm>
          <a:off x="52006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1450" name="1 CuadroTexto"/>
        <xdr:cNvSpPr txBox="1"/>
      </xdr:nvSpPr>
      <xdr:spPr>
        <a:xfrm>
          <a:off x="52006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1451" name="1 CuadroTexto"/>
        <xdr:cNvSpPr txBox="1"/>
      </xdr:nvSpPr>
      <xdr:spPr>
        <a:xfrm>
          <a:off x="52006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1452" name="5 CuadroTexto"/>
        <xdr:cNvSpPr txBox="1"/>
      </xdr:nvSpPr>
      <xdr:spPr>
        <a:xfrm>
          <a:off x="520065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1453" name="1 CuadroTexto"/>
        <xdr:cNvSpPr txBox="1"/>
      </xdr:nvSpPr>
      <xdr:spPr>
        <a:xfrm>
          <a:off x="520065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1454" name="1 CuadroTexto"/>
        <xdr:cNvSpPr txBox="1"/>
      </xdr:nvSpPr>
      <xdr:spPr>
        <a:xfrm>
          <a:off x="520065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1455" name="1 CuadroTexto"/>
        <xdr:cNvSpPr txBox="1"/>
      </xdr:nvSpPr>
      <xdr:spPr>
        <a:xfrm>
          <a:off x="520065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1456" name="1 CuadroTexto"/>
        <xdr:cNvSpPr txBox="1"/>
      </xdr:nvSpPr>
      <xdr:spPr>
        <a:xfrm>
          <a:off x="520065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1457" name="5 CuadroTexto"/>
        <xdr:cNvSpPr txBox="1"/>
      </xdr:nvSpPr>
      <xdr:spPr>
        <a:xfrm>
          <a:off x="520065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1458" name="1 CuadroTexto"/>
        <xdr:cNvSpPr txBox="1"/>
      </xdr:nvSpPr>
      <xdr:spPr>
        <a:xfrm>
          <a:off x="520065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1459" name="1 CuadroTexto"/>
        <xdr:cNvSpPr txBox="1"/>
      </xdr:nvSpPr>
      <xdr:spPr>
        <a:xfrm>
          <a:off x="520065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1460" name="1 CuadroTexto"/>
        <xdr:cNvSpPr txBox="1"/>
      </xdr:nvSpPr>
      <xdr:spPr>
        <a:xfrm>
          <a:off x="520065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1461" name="1 CuadroTexto"/>
        <xdr:cNvSpPr txBox="1"/>
      </xdr:nvSpPr>
      <xdr:spPr>
        <a:xfrm>
          <a:off x="520065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1462" name="5 CuadroTexto"/>
        <xdr:cNvSpPr txBox="1"/>
      </xdr:nvSpPr>
      <xdr:spPr>
        <a:xfrm>
          <a:off x="520065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1463" name="1 CuadroTexto"/>
        <xdr:cNvSpPr txBox="1"/>
      </xdr:nvSpPr>
      <xdr:spPr>
        <a:xfrm>
          <a:off x="520065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1464" name="1 CuadroTexto"/>
        <xdr:cNvSpPr txBox="1"/>
      </xdr:nvSpPr>
      <xdr:spPr>
        <a:xfrm>
          <a:off x="520065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1465" name="1 CuadroTexto"/>
        <xdr:cNvSpPr txBox="1"/>
      </xdr:nvSpPr>
      <xdr:spPr>
        <a:xfrm>
          <a:off x="520065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1466" name="1 CuadroTexto"/>
        <xdr:cNvSpPr txBox="1"/>
      </xdr:nvSpPr>
      <xdr:spPr>
        <a:xfrm>
          <a:off x="520065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1467" name="5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1468" name="1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1469" name="1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1470" name="1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1471" name="1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1472" name="5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1473" name="1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1474" name="1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1475" name="1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1476" name="1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1477" name="5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1478" name="1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1479" name="1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1480" name="1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1481" name="1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482" name="5 CuadroTexto"/>
        <xdr:cNvSpPr txBox="1"/>
      </xdr:nvSpPr>
      <xdr:spPr>
        <a:xfrm>
          <a:off x="60674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483" name="1 CuadroTexto"/>
        <xdr:cNvSpPr txBox="1"/>
      </xdr:nvSpPr>
      <xdr:spPr>
        <a:xfrm>
          <a:off x="60674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484" name="1 CuadroTexto"/>
        <xdr:cNvSpPr txBox="1"/>
      </xdr:nvSpPr>
      <xdr:spPr>
        <a:xfrm>
          <a:off x="60674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485" name="1 CuadroTexto"/>
        <xdr:cNvSpPr txBox="1"/>
      </xdr:nvSpPr>
      <xdr:spPr>
        <a:xfrm>
          <a:off x="60674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486" name="1 CuadroTexto"/>
        <xdr:cNvSpPr txBox="1"/>
      </xdr:nvSpPr>
      <xdr:spPr>
        <a:xfrm>
          <a:off x="60674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487" name="5 CuadroTexto"/>
        <xdr:cNvSpPr txBox="1"/>
      </xdr:nvSpPr>
      <xdr:spPr>
        <a:xfrm>
          <a:off x="60674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488" name="1 CuadroTexto"/>
        <xdr:cNvSpPr txBox="1"/>
      </xdr:nvSpPr>
      <xdr:spPr>
        <a:xfrm>
          <a:off x="60674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489" name="1 CuadroTexto"/>
        <xdr:cNvSpPr txBox="1"/>
      </xdr:nvSpPr>
      <xdr:spPr>
        <a:xfrm>
          <a:off x="60674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490" name="1 CuadroTexto"/>
        <xdr:cNvSpPr txBox="1"/>
      </xdr:nvSpPr>
      <xdr:spPr>
        <a:xfrm>
          <a:off x="60674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491" name="1 CuadroTexto"/>
        <xdr:cNvSpPr txBox="1"/>
      </xdr:nvSpPr>
      <xdr:spPr>
        <a:xfrm>
          <a:off x="60674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492" name="5 CuadroTexto"/>
        <xdr:cNvSpPr txBox="1"/>
      </xdr:nvSpPr>
      <xdr:spPr>
        <a:xfrm>
          <a:off x="60674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493" name="1 CuadroTexto"/>
        <xdr:cNvSpPr txBox="1"/>
      </xdr:nvSpPr>
      <xdr:spPr>
        <a:xfrm>
          <a:off x="60674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494" name="1 CuadroTexto"/>
        <xdr:cNvSpPr txBox="1"/>
      </xdr:nvSpPr>
      <xdr:spPr>
        <a:xfrm>
          <a:off x="60674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495" name="1 CuadroTexto"/>
        <xdr:cNvSpPr txBox="1"/>
      </xdr:nvSpPr>
      <xdr:spPr>
        <a:xfrm>
          <a:off x="60674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496" name="1 CuadroTexto"/>
        <xdr:cNvSpPr txBox="1"/>
      </xdr:nvSpPr>
      <xdr:spPr>
        <a:xfrm>
          <a:off x="60674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1497" name="5 CuadroTexto"/>
        <xdr:cNvSpPr txBox="1"/>
      </xdr:nvSpPr>
      <xdr:spPr>
        <a:xfrm>
          <a:off x="26003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1498" name="1 CuadroTexto"/>
        <xdr:cNvSpPr txBox="1"/>
      </xdr:nvSpPr>
      <xdr:spPr>
        <a:xfrm>
          <a:off x="26003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1499" name="1 CuadroTexto"/>
        <xdr:cNvSpPr txBox="1"/>
      </xdr:nvSpPr>
      <xdr:spPr>
        <a:xfrm>
          <a:off x="26003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1500" name="1 CuadroTexto"/>
        <xdr:cNvSpPr txBox="1"/>
      </xdr:nvSpPr>
      <xdr:spPr>
        <a:xfrm>
          <a:off x="26003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1501" name="1 CuadroTexto"/>
        <xdr:cNvSpPr txBox="1"/>
      </xdr:nvSpPr>
      <xdr:spPr>
        <a:xfrm>
          <a:off x="26003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1502" name="5 CuadroTexto"/>
        <xdr:cNvSpPr txBox="1"/>
      </xdr:nvSpPr>
      <xdr:spPr>
        <a:xfrm>
          <a:off x="26003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1503" name="1 CuadroTexto"/>
        <xdr:cNvSpPr txBox="1"/>
      </xdr:nvSpPr>
      <xdr:spPr>
        <a:xfrm>
          <a:off x="26003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1504" name="1 CuadroTexto"/>
        <xdr:cNvSpPr txBox="1"/>
      </xdr:nvSpPr>
      <xdr:spPr>
        <a:xfrm>
          <a:off x="26003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1505" name="1 CuadroTexto"/>
        <xdr:cNvSpPr txBox="1"/>
      </xdr:nvSpPr>
      <xdr:spPr>
        <a:xfrm>
          <a:off x="26003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1506" name="1 CuadroTexto"/>
        <xdr:cNvSpPr txBox="1"/>
      </xdr:nvSpPr>
      <xdr:spPr>
        <a:xfrm>
          <a:off x="26003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1507" name="5 CuadroTexto"/>
        <xdr:cNvSpPr txBox="1"/>
      </xdr:nvSpPr>
      <xdr:spPr>
        <a:xfrm>
          <a:off x="26003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1508" name="1 CuadroTexto"/>
        <xdr:cNvSpPr txBox="1"/>
      </xdr:nvSpPr>
      <xdr:spPr>
        <a:xfrm>
          <a:off x="26003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1509" name="1 CuadroTexto"/>
        <xdr:cNvSpPr txBox="1"/>
      </xdr:nvSpPr>
      <xdr:spPr>
        <a:xfrm>
          <a:off x="26003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1510" name="1 CuadroTexto"/>
        <xdr:cNvSpPr txBox="1"/>
      </xdr:nvSpPr>
      <xdr:spPr>
        <a:xfrm>
          <a:off x="26003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84731" cy="264560"/>
    <xdr:sp macro="" textlink="">
      <xdr:nvSpPr>
        <xdr:cNvPr id="1511" name="1 CuadroTexto"/>
        <xdr:cNvSpPr txBox="1"/>
      </xdr:nvSpPr>
      <xdr:spPr>
        <a:xfrm>
          <a:off x="26003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1512" name="5 CuadroTexto"/>
        <xdr:cNvSpPr txBox="1"/>
      </xdr:nvSpPr>
      <xdr:spPr>
        <a:xfrm>
          <a:off x="26003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1513" name="1 CuadroTexto"/>
        <xdr:cNvSpPr txBox="1"/>
      </xdr:nvSpPr>
      <xdr:spPr>
        <a:xfrm>
          <a:off x="26003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1514" name="1 CuadroTexto"/>
        <xdr:cNvSpPr txBox="1"/>
      </xdr:nvSpPr>
      <xdr:spPr>
        <a:xfrm>
          <a:off x="26003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1515" name="1 CuadroTexto"/>
        <xdr:cNvSpPr txBox="1"/>
      </xdr:nvSpPr>
      <xdr:spPr>
        <a:xfrm>
          <a:off x="26003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1516" name="1 CuadroTexto"/>
        <xdr:cNvSpPr txBox="1"/>
      </xdr:nvSpPr>
      <xdr:spPr>
        <a:xfrm>
          <a:off x="26003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1517" name="5 CuadroTexto"/>
        <xdr:cNvSpPr txBox="1"/>
      </xdr:nvSpPr>
      <xdr:spPr>
        <a:xfrm>
          <a:off x="26003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1518" name="1 CuadroTexto"/>
        <xdr:cNvSpPr txBox="1"/>
      </xdr:nvSpPr>
      <xdr:spPr>
        <a:xfrm>
          <a:off x="26003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1519" name="1 CuadroTexto"/>
        <xdr:cNvSpPr txBox="1"/>
      </xdr:nvSpPr>
      <xdr:spPr>
        <a:xfrm>
          <a:off x="26003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1520" name="1 CuadroTexto"/>
        <xdr:cNvSpPr txBox="1"/>
      </xdr:nvSpPr>
      <xdr:spPr>
        <a:xfrm>
          <a:off x="26003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1521" name="1 CuadroTexto"/>
        <xdr:cNvSpPr txBox="1"/>
      </xdr:nvSpPr>
      <xdr:spPr>
        <a:xfrm>
          <a:off x="26003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1522" name="5 CuadroTexto"/>
        <xdr:cNvSpPr txBox="1"/>
      </xdr:nvSpPr>
      <xdr:spPr>
        <a:xfrm>
          <a:off x="26003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1523" name="1 CuadroTexto"/>
        <xdr:cNvSpPr txBox="1"/>
      </xdr:nvSpPr>
      <xdr:spPr>
        <a:xfrm>
          <a:off x="26003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1524" name="1 CuadroTexto"/>
        <xdr:cNvSpPr txBox="1"/>
      </xdr:nvSpPr>
      <xdr:spPr>
        <a:xfrm>
          <a:off x="26003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1525" name="1 CuadroTexto"/>
        <xdr:cNvSpPr txBox="1"/>
      </xdr:nvSpPr>
      <xdr:spPr>
        <a:xfrm>
          <a:off x="26003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1526" name="1 CuadroTexto"/>
        <xdr:cNvSpPr txBox="1"/>
      </xdr:nvSpPr>
      <xdr:spPr>
        <a:xfrm>
          <a:off x="26003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1527" name="5 CuadroTexto"/>
        <xdr:cNvSpPr txBox="1"/>
      </xdr:nvSpPr>
      <xdr:spPr>
        <a:xfrm>
          <a:off x="346710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1528" name="1 CuadroTexto"/>
        <xdr:cNvSpPr txBox="1"/>
      </xdr:nvSpPr>
      <xdr:spPr>
        <a:xfrm>
          <a:off x="346710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1529" name="1 CuadroTexto"/>
        <xdr:cNvSpPr txBox="1"/>
      </xdr:nvSpPr>
      <xdr:spPr>
        <a:xfrm>
          <a:off x="346710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1530" name="1 CuadroTexto"/>
        <xdr:cNvSpPr txBox="1"/>
      </xdr:nvSpPr>
      <xdr:spPr>
        <a:xfrm>
          <a:off x="346710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1531" name="1 CuadroTexto"/>
        <xdr:cNvSpPr txBox="1"/>
      </xdr:nvSpPr>
      <xdr:spPr>
        <a:xfrm>
          <a:off x="346710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1532" name="5 CuadroTexto"/>
        <xdr:cNvSpPr txBox="1"/>
      </xdr:nvSpPr>
      <xdr:spPr>
        <a:xfrm>
          <a:off x="346710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1533" name="1 CuadroTexto"/>
        <xdr:cNvSpPr txBox="1"/>
      </xdr:nvSpPr>
      <xdr:spPr>
        <a:xfrm>
          <a:off x="346710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1534" name="1 CuadroTexto"/>
        <xdr:cNvSpPr txBox="1"/>
      </xdr:nvSpPr>
      <xdr:spPr>
        <a:xfrm>
          <a:off x="346710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1535" name="1 CuadroTexto"/>
        <xdr:cNvSpPr txBox="1"/>
      </xdr:nvSpPr>
      <xdr:spPr>
        <a:xfrm>
          <a:off x="346710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1536" name="1 CuadroTexto"/>
        <xdr:cNvSpPr txBox="1"/>
      </xdr:nvSpPr>
      <xdr:spPr>
        <a:xfrm>
          <a:off x="346710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1537" name="5 CuadroTexto"/>
        <xdr:cNvSpPr txBox="1"/>
      </xdr:nvSpPr>
      <xdr:spPr>
        <a:xfrm>
          <a:off x="346710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1538" name="1 CuadroTexto"/>
        <xdr:cNvSpPr txBox="1"/>
      </xdr:nvSpPr>
      <xdr:spPr>
        <a:xfrm>
          <a:off x="346710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1539" name="1 CuadroTexto"/>
        <xdr:cNvSpPr txBox="1"/>
      </xdr:nvSpPr>
      <xdr:spPr>
        <a:xfrm>
          <a:off x="346710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1540" name="1 CuadroTexto"/>
        <xdr:cNvSpPr txBox="1"/>
      </xdr:nvSpPr>
      <xdr:spPr>
        <a:xfrm>
          <a:off x="346710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1541" name="1 CuadroTexto"/>
        <xdr:cNvSpPr txBox="1"/>
      </xdr:nvSpPr>
      <xdr:spPr>
        <a:xfrm>
          <a:off x="346710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1542" name="5 CuadroTexto"/>
        <xdr:cNvSpPr txBox="1"/>
      </xdr:nvSpPr>
      <xdr:spPr>
        <a:xfrm>
          <a:off x="346710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1543" name="1 CuadroTexto"/>
        <xdr:cNvSpPr txBox="1"/>
      </xdr:nvSpPr>
      <xdr:spPr>
        <a:xfrm>
          <a:off x="346710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1544" name="1 CuadroTexto"/>
        <xdr:cNvSpPr txBox="1"/>
      </xdr:nvSpPr>
      <xdr:spPr>
        <a:xfrm>
          <a:off x="346710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1545" name="1 CuadroTexto"/>
        <xdr:cNvSpPr txBox="1"/>
      </xdr:nvSpPr>
      <xdr:spPr>
        <a:xfrm>
          <a:off x="346710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1546" name="1 CuadroTexto"/>
        <xdr:cNvSpPr txBox="1"/>
      </xdr:nvSpPr>
      <xdr:spPr>
        <a:xfrm>
          <a:off x="346710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1547" name="5 CuadroTexto"/>
        <xdr:cNvSpPr txBox="1"/>
      </xdr:nvSpPr>
      <xdr:spPr>
        <a:xfrm>
          <a:off x="346710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1548" name="1 CuadroTexto"/>
        <xdr:cNvSpPr txBox="1"/>
      </xdr:nvSpPr>
      <xdr:spPr>
        <a:xfrm>
          <a:off x="346710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1549" name="1 CuadroTexto"/>
        <xdr:cNvSpPr txBox="1"/>
      </xdr:nvSpPr>
      <xdr:spPr>
        <a:xfrm>
          <a:off x="346710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1550" name="1 CuadroTexto"/>
        <xdr:cNvSpPr txBox="1"/>
      </xdr:nvSpPr>
      <xdr:spPr>
        <a:xfrm>
          <a:off x="346710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1551" name="1 CuadroTexto"/>
        <xdr:cNvSpPr txBox="1"/>
      </xdr:nvSpPr>
      <xdr:spPr>
        <a:xfrm>
          <a:off x="346710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1552" name="5 CuadroTexto"/>
        <xdr:cNvSpPr txBox="1"/>
      </xdr:nvSpPr>
      <xdr:spPr>
        <a:xfrm>
          <a:off x="346710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1553" name="1 CuadroTexto"/>
        <xdr:cNvSpPr txBox="1"/>
      </xdr:nvSpPr>
      <xdr:spPr>
        <a:xfrm>
          <a:off x="346710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1554" name="1 CuadroTexto"/>
        <xdr:cNvSpPr txBox="1"/>
      </xdr:nvSpPr>
      <xdr:spPr>
        <a:xfrm>
          <a:off x="346710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1555" name="1 CuadroTexto"/>
        <xdr:cNvSpPr txBox="1"/>
      </xdr:nvSpPr>
      <xdr:spPr>
        <a:xfrm>
          <a:off x="346710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1556" name="1 CuadroTexto"/>
        <xdr:cNvSpPr txBox="1"/>
      </xdr:nvSpPr>
      <xdr:spPr>
        <a:xfrm>
          <a:off x="346710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557" name="5 CuadroTexto"/>
        <xdr:cNvSpPr txBox="1"/>
      </xdr:nvSpPr>
      <xdr:spPr>
        <a:xfrm>
          <a:off x="43338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558" name="1 CuadroTexto"/>
        <xdr:cNvSpPr txBox="1"/>
      </xdr:nvSpPr>
      <xdr:spPr>
        <a:xfrm>
          <a:off x="43338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559" name="1 CuadroTexto"/>
        <xdr:cNvSpPr txBox="1"/>
      </xdr:nvSpPr>
      <xdr:spPr>
        <a:xfrm>
          <a:off x="43338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560" name="1 CuadroTexto"/>
        <xdr:cNvSpPr txBox="1"/>
      </xdr:nvSpPr>
      <xdr:spPr>
        <a:xfrm>
          <a:off x="43338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561" name="1 CuadroTexto"/>
        <xdr:cNvSpPr txBox="1"/>
      </xdr:nvSpPr>
      <xdr:spPr>
        <a:xfrm>
          <a:off x="43338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562" name="5 CuadroTexto"/>
        <xdr:cNvSpPr txBox="1"/>
      </xdr:nvSpPr>
      <xdr:spPr>
        <a:xfrm>
          <a:off x="43338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563" name="1 CuadroTexto"/>
        <xdr:cNvSpPr txBox="1"/>
      </xdr:nvSpPr>
      <xdr:spPr>
        <a:xfrm>
          <a:off x="43338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564" name="1 CuadroTexto"/>
        <xdr:cNvSpPr txBox="1"/>
      </xdr:nvSpPr>
      <xdr:spPr>
        <a:xfrm>
          <a:off x="43338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565" name="1 CuadroTexto"/>
        <xdr:cNvSpPr txBox="1"/>
      </xdr:nvSpPr>
      <xdr:spPr>
        <a:xfrm>
          <a:off x="43338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566" name="1 CuadroTexto"/>
        <xdr:cNvSpPr txBox="1"/>
      </xdr:nvSpPr>
      <xdr:spPr>
        <a:xfrm>
          <a:off x="43338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567" name="5 CuadroTexto"/>
        <xdr:cNvSpPr txBox="1"/>
      </xdr:nvSpPr>
      <xdr:spPr>
        <a:xfrm>
          <a:off x="43338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568" name="1 CuadroTexto"/>
        <xdr:cNvSpPr txBox="1"/>
      </xdr:nvSpPr>
      <xdr:spPr>
        <a:xfrm>
          <a:off x="43338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569" name="1 CuadroTexto"/>
        <xdr:cNvSpPr txBox="1"/>
      </xdr:nvSpPr>
      <xdr:spPr>
        <a:xfrm>
          <a:off x="43338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570" name="1 CuadroTexto"/>
        <xdr:cNvSpPr txBox="1"/>
      </xdr:nvSpPr>
      <xdr:spPr>
        <a:xfrm>
          <a:off x="43338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571" name="1 CuadroTexto"/>
        <xdr:cNvSpPr txBox="1"/>
      </xdr:nvSpPr>
      <xdr:spPr>
        <a:xfrm>
          <a:off x="43338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1572" name="5 CuadroTexto"/>
        <xdr:cNvSpPr txBox="1"/>
      </xdr:nvSpPr>
      <xdr:spPr>
        <a:xfrm>
          <a:off x="433387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1573" name="1 CuadroTexto"/>
        <xdr:cNvSpPr txBox="1"/>
      </xdr:nvSpPr>
      <xdr:spPr>
        <a:xfrm>
          <a:off x="433387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1574" name="1 CuadroTexto"/>
        <xdr:cNvSpPr txBox="1"/>
      </xdr:nvSpPr>
      <xdr:spPr>
        <a:xfrm>
          <a:off x="433387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1575" name="1 CuadroTexto"/>
        <xdr:cNvSpPr txBox="1"/>
      </xdr:nvSpPr>
      <xdr:spPr>
        <a:xfrm>
          <a:off x="433387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1576" name="1 CuadroTexto"/>
        <xdr:cNvSpPr txBox="1"/>
      </xdr:nvSpPr>
      <xdr:spPr>
        <a:xfrm>
          <a:off x="433387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1577" name="5 CuadroTexto"/>
        <xdr:cNvSpPr txBox="1"/>
      </xdr:nvSpPr>
      <xdr:spPr>
        <a:xfrm>
          <a:off x="433387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1578" name="1 CuadroTexto"/>
        <xdr:cNvSpPr txBox="1"/>
      </xdr:nvSpPr>
      <xdr:spPr>
        <a:xfrm>
          <a:off x="433387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1579" name="1 CuadroTexto"/>
        <xdr:cNvSpPr txBox="1"/>
      </xdr:nvSpPr>
      <xdr:spPr>
        <a:xfrm>
          <a:off x="433387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1580" name="1 CuadroTexto"/>
        <xdr:cNvSpPr txBox="1"/>
      </xdr:nvSpPr>
      <xdr:spPr>
        <a:xfrm>
          <a:off x="433387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1581" name="1 CuadroTexto"/>
        <xdr:cNvSpPr txBox="1"/>
      </xdr:nvSpPr>
      <xdr:spPr>
        <a:xfrm>
          <a:off x="433387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1582" name="5 CuadroTexto"/>
        <xdr:cNvSpPr txBox="1"/>
      </xdr:nvSpPr>
      <xdr:spPr>
        <a:xfrm>
          <a:off x="433387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1583" name="1 CuadroTexto"/>
        <xdr:cNvSpPr txBox="1"/>
      </xdr:nvSpPr>
      <xdr:spPr>
        <a:xfrm>
          <a:off x="433387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1584" name="1 CuadroTexto"/>
        <xdr:cNvSpPr txBox="1"/>
      </xdr:nvSpPr>
      <xdr:spPr>
        <a:xfrm>
          <a:off x="433387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1585" name="1 CuadroTexto"/>
        <xdr:cNvSpPr txBox="1"/>
      </xdr:nvSpPr>
      <xdr:spPr>
        <a:xfrm>
          <a:off x="433387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1586" name="1 CuadroTexto"/>
        <xdr:cNvSpPr txBox="1"/>
      </xdr:nvSpPr>
      <xdr:spPr>
        <a:xfrm>
          <a:off x="433387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1587" name="5 CuadroTexto"/>
        <xdr:cNvSpPr txBox="1"/>
      </xdr:nvSpPr>
      <xdr:spPr>
        <a:xfrm>
          <a:off x="52006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1588" name="1 CuadroTexto"/>
        <xdr:cNvSpPr txBox="1"/>
      </xdr:nvSpPr>
      <xdr:spPr>
        <a:xfrm>
          <a:off x="52006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1589" name="1 CuadroTexto"/>
        <xdr:cNvSpPr txBox="1"/>
      </xdr:nvSpPr>
      <xdr:spPr>
        <a:xfrm>
          <a:off x="52006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1590" name="1 CuadroTexto"/>
        <xdr:cNvSpPr txBox="1"/>
      </xdr:nvSpPr>
      <xdr:spPr>
        <a:xfrm>
          <a:off x="52006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1591" name="1 CuadroTexto"/>
        <xdr:cNvSpPr txBox="1"/>
      </xdr:nvSpPr>
      <xdr:spPr>
        <a:xfrm>
          <a:off x="52006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1592" name="5 CuadroTexto"/>
        <xdr:cNvSpPr txBox="1"/>
      </xdr:nvSpPr>
      <xdr:spPr>
        <a:xfrm>
          <a:off x="52006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1593" name="1 CuadroTexto"/>
        <xdr:cNvSpPr txBox="1"/>
      </xdr:nvSpPr>
      <xdr:spPr>
        <a:xfrm>
          <a:off x="52006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1594" name="1 CuadroTexto"/>
        <xdr:cNvSpPr txBox="1"/>
      </xdr:nvSpPr>
      <xdr:spPr>
        <a:xfrm>
          <a:off x="52006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1595" name="1 CuadroTexto"/>
        <xdr:cNvSpPr txBox="1"/>
      </xdr:nvSpPr>
      <xdr:spPr>
        <a:xfrm>
          <a:off x="52006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1596" name="1 CuadroTexto"/>
        <xdr:cNvSpPr txBox="1"/>
      </xdr:nvSpPr>
      <xdr:spPr>
        <a:xfrm>
          <a:off x="52006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1597" name="5 CuadroTexto"/>
        <xdr:cNvSpPr txBox="1"/>
      </xdr:nvSpPr>
      <xdr:spPr>
        <a:xfrm>
          <a:off x="52006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1598" name="1 CuadroTexto"/>
        <xdr:cNvSpPr txBox="1"/>
      </xdr:nvSpPr>
      <xdr:spPr>
        <a:xfrm>
          <a:off x="52006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1599" name="1 CuadroTexto"/>
        <xdr:cNvSpPr txBox="1"/>
      </xdr:nvSpPr>
      <xdr:spPr>
        <a:xfrm>
          <a:off x="52006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1600" name="1 CuadroTexto"/>
        <xdr:cNvSpPr txBox="1"/>
      </xdr:nvSpPr>
      <xdr:spPr>
        <a:xfrm>
          <a:off x="52006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264560"/>
    <xdr:sp macro="" textlink="">
      <xdr:nvSpPr>
        <xdr:cNvPr id="1601" name="1 CuadroTexto"/>
        <xdr:cNvSpPr txBox="1"/>
      </xdr:nvSpPr>
      <xdr:spPr>
        <a:xfrm>
          <a:off x="52006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1602" name="5 CuadroTexto"/>
        <xdr:cNvSpPr txBox="1"/>
      </xdr:nvSpPr>
      <xdr:spPr>
        <a:xfrm>
          <a:off x="520065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1603" name="1 CuadroTexto"/>
        <xdr:cNvSpPr txBox="1"/>
      </xdr:nvSpPr>
      <xdr:spPr>
        <a:xfrm>
          <a:off x="520065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1604" name="1 CuadroTexto"/>
        <xdr:cNvSpPr txBox="1"/>
      </xdr:nvSpPr>
      <xdr:spPr>
        <a:xfrm>
          <a:off x="520065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1605" name="1 CuadroTexto"/>
        <xdr:cNvSpPr txBox="1"/>
      </xdr:nvSpPr>
      <xdr:spPr>
        <a:xfrm>
          <a:off x="520065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1606" name="1 CuadroTexto"/>
        <xdr:cNvSpPr txBox="1"/>
      </xdr:nvSpPr>
      <xdr:spPr>
        <a:xfrm>
          <a:off x="520065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1607" name="5 CuadroTexto"/>
        <xdr:cNvSpPr txBox="1"/>
      </xdr:nvSpPr>
      <xdr:spPr>
        <a:xfrm>
          <a:off x="520065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1608" name="1 CuadroTexto"/>
        <xdr:cNvSpPr txBox="1"/>
      </xdr:nvSpPr>
      <xdr:spPr>
        <a:xfrm>
          <a:off x="520065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1609" name="1 CuadroTexto"/>
        <xdr:cNvSpPr txBox="1"/>
      </xdr:nvSpPr>
      <xdr:spPr>
        <a:xfrm>
          <a:off x="520065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1610" name="1 CuadroTexto"/>
        <xdr:cNvSpPr txBox="1"/>
      </xdr:nvSpPr>
      <xdr:spPr>
        <a:xfrm>
          <a:off x="520065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1611" name="1 CuadroTexto"/>
        <xdr:cNvSpPr txBox="1"/>
      </xdr:nvSpPr>
      <xdr:spPr>
        <a:xfrm>
          <a:off x="520065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1612" name="5 CuadroTexto"/>
        <xdr:cNvSpPr txBox="1"/>
      </xdr:nvSpPr>
      <xdr:spPr>
        <a:xfrm>
          <a:off x="520065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1613" name="1 CuadroTexto"/>
        <xdr:cNvSpPr txBox="1"/>
      </xdr:nvSpPr>
      <xdr:spPr>
        <a:xfrm>
          <a:off x="520065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1614" name="1 CuadroTexto"/>
        <xdr:cNvSpPr txBox="1"/>
      </xdr:nvSpPr>
      <xdr:spPr>
        <a:xfrm>
          <a:off x="520065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1615" name="1 CuadroTexto"/>
        <xdr:cNvSpPr txBox="1"/>
      </xdr:nvSpPr>
      <xdr:spPr>
        <a:xfrm>
          <a:off x="520065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1616" name="1 CuadroTexto"/>
        <xdr:cNvSpPr txBox="1"/>
      </xdr:nvSpPr>
      <xdr:spPr>
        <a:xfrm>
          <a:off x="520065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1617" name="5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1618" name="1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1619" name="1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1620" name="1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1621" name="1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1622" name="5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1623" name="1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1624" name="1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1625" name="1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1626" name="1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1627" name="5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1628" name="1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1629" name="1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1630" name="1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184731" cy="264560"/>
    <xdr:sp macro="" textlink="">
      <xdr:nvSpPr>
        <xdr:cNvPr id="1631" name="1 CuadroTexto"/>
        <xdr:cNvSpPr txBox="1"/>
      </xdr:nvSpPr>
      <xdr:spPr>
        <a:xfrm>
          <a:off x="606742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632" name="5 CuadroTexto"/>
        <xdr:cNvSpPr txBox="1"/>
      </xdr:nvSpPr>
      <xdr:spPr>
        <a:xfrm>
          <a:off x="60674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633" name="1 CuadroTexto"/>
        <xdr:cNvSpPr txBox="1"/>
      </xdr:nvSpPr>
      <xdr:spPr>
        <a:xfrm>
          <a:off x="60674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634" name="1 CuadroTexto"/>
        <xdr:cNvSpPr txBox="1"/>
      </xdr:nvSpPr>
      <xdr:spPr>
        <a:xfrm>
          <a:off x="60674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635" name="1 CuadroTexto"/>
        <xdr:cNvSpPr txBox="1"/>
      </xdr:nvSpPr>
      <xdr:spPr>
        <a:xfrm>
          <a:off x="60674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636" name="1 CuadroTexto"/>
        <xdr:cNvSpPr txBox="1"/>
      </xdr:nvSpPr>
      <xdr:spPr>
        <a:xfrm>
          <a:off x="60674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637" name="5 CuadroTexto"/>
        <xdr:cNvSpPr txBox="1"/>
      </xdr:nvSpPr>
      <xdr:spPr>
        <a:xfrm>
          <a:off x="60674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638" name="1 CuadroTexto"/>
        <xdr:cNvSpPr txBox="1"/>
      </xdr:nvSpPr>
      <xdr:spPr>
        <a:xfrm>
          <a:off x="60674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639" name="1 CuadroTexto"/>
        <xdr:cNvSpPr txBox="1"/>
      </xdr:nvSpPr>
      <xdr:spPr>
        <a:xfrm>
          <a:off x="60674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640" name="1 CuadroTexto"/>
        <xdr:cNvSpPr txBox="1"/>
      </xdr:nvSpPr>
      <xdr:spPr>
        <a:xfrm>
          <a:off x="60674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641" name="1 CuadroTexto"/>
        <xdr:cNvSpPr txBox="1"/>
      </xdr:nvSpPr>
      <xdr:spPr>
        <a:xfrm>
          <a:off x="60674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642" name="5 CuadroTexto"/>
        <xdr:cNvSpPr txBox="1"/>
      </xdr:nvSpPr>
      <xdr:spPr>
        <a:xfrm>
          <a:off x="60674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643" name="1 CuadroTexto"/>
        <xdr:cNvSpPr txBox="1"/>
      </xdr:nvSpPr>
      <xdr:spPr>
        <a:xfrm>
          <a:off x="60674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644" name="1 CuadroTexto"/>
        <xdr:cNvSpPr txBox="1"/>
      </xdr:nvSpPr>
      <xdr:spPr>
        <a:xfrm>
          <a:off x="60674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645" name="1 CuadroTexto"/>
        <xdr:cNvSpPr txBox="1"/>
      </xdr:nvSpPr>
      <xdr:spPr>
        <a:xfrm>
          <a:off x="60674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4731" cy="264560"/>
    <xdr:sp macro="" textlink="">
      <xdr:nvSpPr>
        <xdr:cNvPr id="1646" name="1 CuadroTexto"/>
        <xdr:cNvSpPr txBox="1"/>
      </xdr:nvSpPr>
      <xdr:spPr>
        <a:xfrm>
          <a:off x="606742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86677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627572</xdr:colOff>
      <xdr:row>0</xdr:row>
      <xdr:rowOff>0</xdr:rowOff>
    </xdr:from>
    <xdr:ext cx="1046890" cy="254557"/>
    <xdr:sp macro="" textlink="">
      <xdr:nvSpPr>
        <xdr:cNvPr id="3" name="2 CuadroTexto"/>
        <xdr:cNvSpPr txBox="1"/>
      </xdr:nvSpPr>
      <xdr:spPr>
        <a:xfrm>
          <a:off x="3227897" y="0"/>
          <a:ext cx="1046890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ETCA-II-11-D</a:t>
          </a:r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4" name="4 CuadroTexto"/>
        <xdr:cNvSpPr txBox="1"/>
      </xdr:nvSpPr>
      <xdr:spPr>
        <a:xfrm>
          <a:off x="260032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5" name="4 CuadroTexto"/>
        <xdr:cNvSpPr txBox="1"/>
      </xdr:nvSpPr>
      <xdr:spPr>
        <a:xfrm>
          <a:off x="86677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627572</xdr:colOff>
      <xdr:row>0</xdr:row>
      <xdr:rowOff>0</xdr:rowOff>
    </xdr:from>
    <xdr:ext cx="1046890" cy="254557"/>
    <xdr:sp macro="" textlink="">
      <xdr:nvSpPr>
        <xdr:cNvPr id="6" name="5 CuadroTexto"/>
        <xdr:cNvSpPr txBox="1"/>
      </xdr:nvSpPr>
      <xdr:spPr>
        <a:xfrm>
          <a:off x="3227897" y="0"/>
          <a:ext cx="1046890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ETCA-II-11-D</a:t>
          </a:r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7" name="4 CuadroTexto"/>
        <xdr:cNvSpPr txBox="1"/>
      </xdr:nvSpPr>
      <xdr:spPr>
        <a:xfrm>
          <a:off x="260032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184731" cy="264560"/>
    <xdr:sp macro="" textlink="">
      <xdr:nvSpPr>
        <xdr:cNvPr id="8" name="7 CuadroTexto"/>
        <xdr:cNvSpPr txBox="1"/>
      </xdr:nvSpPr>
      <xdr:spPr>
        <a:xfrm>
          <a:off x="866775" y="838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184731" cy="264560"/>
    <xdr:sp macro="" textlink="">
      <xdr:nvSpPr>
        <xdr:cNvPr id="9" name="8 CuadroTexto"/>
        <xdr:cNvSpPr txBox="1"/>
      </xdr:nvSpPr>
      <xdr:spPr>
        <a:xfrm>
          <a:off x="866775" y="838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184731" cy="264560"/>
    <xdr:sp macro="" textlink="">
      <xdr:nvSpPr>
        <xdr:cNvPr id="10" name="1 CuadroTexto"/>
        <xdr:cNvSpPr txBox="1"/>
      </xdr:nvSpPr>
      <xdr:spPr>
        <a:xfrm>
          <a:off x="866775" y="838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184731" cy="264560"/>
    <xdr:sp macro="" textlink="">
      <xdr:nvSpPr>
        <xdr:cNvPr id="11" name="1 CuadroTexto"/>
        <xdr:cNvSpPr txBox="1"/>
      </xdr:nvSpPr>
      <xdr:spPr>
        <a:xfrm>
          <a:off x="866775" y="838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184731" cy="264560"/>
    <xdr:sp macro="" textlink="">
      <xdr:nvSpPr>
        <xdr:cNvPr id="12" name="1 CuadroTexto"/>
        <xdr:cNvSpPr txBox="1"/>
      </xdr:nvSpPr>
      <xdr:spPr>
        <a:xfrm>
          <a:off x="866775" y="838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184731" cy="264560"/>
    <xdr:sp macro="" textlink="">
      <xdr:nvSpPr>
        <xdr:cNvPr id="13" name="1 CuadroTexto"/>
        <xdr:cNvSpPr txBox="1"/>
      </xdr:nvSpPr>
      <xdr:spPr>
        <a:xfrm>
          <a:off x="866775" y="838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184731" cy="264560"/>
    <xdr:sp macro="" textlink="">
      <xdr:nvSpPr>
        <xdr:cNvPr id="14" name="1 CuadroTexto"/>
        <xdr:cNvSpPr txBox="1"/>
      </xdr:nvSpPr>
      <xdr:spPr>
        <a:xfrm>
          <a:off x="866775" y="838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184731" cy="264560"/>
    <xdr:sp macro="" textlink="">
      <xdr:nvSpPr>
        <xdr:cNvPr id="15" name="1 CuadroTexto"/>
        <xdr:cNvSpPr txBox="1"/>
      </xdr:nvSpPr>
      <xdr:spPr>
        <a:xfrm>
          <a:off x="866775" y="838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184731" cy="264560"/>
    <xdr:sp macro="" textlink="">
      <xdr:nvSpPr>
        <xdr:cNvPr id="16" name="1 CuadroTexto"/>
        <xdr:cNvSpPr txBox="1"/>
      </xdr:nvSpPr>
      <xdr:spPr>
        <a:xfrm>
          <a:off x="866775" y="838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184731" cy="264560"/>
    <xdr:sp macro="" textlink="">
      <xdr:nvSpPr>
        <xdr:cNvPr id="17" name="1 CuadroTexto"/>
        <xdr:cNvSpPr txBox="1"/>
      </xdr:nvSpPr>
      <xdr:spPr>
        <a:xfrm>
          <a:off x="866775" y="838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184731" cy="264560"/>
    <xdr:sp macro="" textlink="">
      <xdr:nvSpPr>
        <xdr:cNvPr id="18" name="17 CuadroTexto"/>
        <xdr:cNvSpPr txBox="1"/>
      </xdr:nvSpPr>
      <xdr:spPr>
        <a:xfrm>
          <a:off x="866775" y="838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184731" cy="264560"/>
    <xdr:sp macro="" textlink="">
      <xdr:nvSpPr>
        <xdr:cNvPr id="19" name="18 CuadroTexto"/>
        <xdr:cNvSpPr txBox="1"/>
      </xdr:nvSpPr>
      <xdr:spPr>
        <a:xfrm>
          <a:off x="866775" y="838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184731" cy="264560"/>
    <xdr:sp macro="" textlink="">
      <xdr:nvSpPr>
        <xdr:cNvPr id="20" name="1 CuadroTexto"/>
        <xdr:cNvSpPr txBox="1"/>
      </xdr:nvSpPr>
      <xdr:spPr>
        <a:xfrm>
          <a:off x="866775" y="838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184731" cy="264560"/>
    <xdr:sp macro="" textlink="">
      <xdr:nvSpPr>
        <xdr:cNvPr id="21" name="1 CuadroTexto"/>
        <xdr:cNvSpPr txBox="1"/>
      </xdr:nvSpPr>
      <xdr:spPr>
        <a:xfrm>
          <a:off x="866775" y="838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184731" cy="264560"/>
    <xdr:sp macro="" textlink="">
      <xdr:nvSpPr>
        <xdr:cNvPr id="22" name="1 CuadroTexto"/>
        <xdr:cNvSpPr txBox="1"/>
      </xdr:nvSpPr>
      <xdr:spPr>
        <a:xfrm>
          <a:off x="866775" y="838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184731" cy="264560"/>
    <xdr:sp macro="" textlink="">
      <xdr:nvSpPr>
        <xdr:cNvPr id="23" name="1 CuadroTexto"/>
        <xdr:cNvSpPr txBox="1"/>
      </xdr:nvSpPr>
      <xdr:spPr>
        <a:xfrm>
          <a:off x="866775" y="838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184731" cy="264560"/>
    <xdr:sp macro="" textlink="">
      <xdr:nvSpPr>
        <xdr:cNvPr id="24" name="1 CuadroTexto"/>
        <xdr:cNvSpPr txBox="1"/>
      </xdr:nvSpPr>
      <xdr:spPr>
        <a:xfrm>
          <a:off x="866775" y="838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184731" cy="264560"/>
    <xdr:sp macro="" textlink="">
      <xdr:nvSpPr>
        <xdr:cNvPr id="25" name="1 CuadroTexto"/>
        <xdr:cNvSpPr txBox="1"/>
      </xdr:nvSpPr>
      <xdr:spPr>
        <a:xfrm>
          <a:off x="866775" y="838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184731" cy="264560"/>
    <xdr:sp macro="" textlink="">
      <xdr:nvSpPr>
        <xdr:cNvPr id="26" name="1 CuadroTexto"/>
        <xdr:cNvSpPr txBox="1"/>
      </xdr:nvSpPr>
      <xdr:spPr>
        <a:xfrm>
          <a:off x="866775" y="838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184731" cy="264560"/>
    <xdr:sp macro="" textlink="">
      <xdr:nvSpPr>
        <xdr:cNvPr id="27" name="1 CuadroTexto"/>
        <xdr:cNvSpPr txBox="1"/>
      </xdr:nvSpPr>
      <xdr:spPr>
        <a:xfrm>
          <a:off x="866775" y="838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184731" cy="264560"/>
    <xdr:sp macro="" textlink="">
      <xdr:nvSpPr>
        <xdr:cNvPr id="28" name="27 CuadroTexto"/>
        <xdr:cNvSpPr txBox="1"/>
      </xdr:nvSpPr>
      <xdr:spPr>
        <a:xfrm>
          <a:off x="866775" y="838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184731" cy="264560"/>
    <xdr:sp macro="" textlink="">
      <xdr:nvSpPr>
        <xdr:cNvPr id="29" name="28 CuadroTexto"/>
        <xdr:cNvSpPr txBox="1"/>
      </xdr:nvSpPr>
      <xdr:spPr>
        <a:xfrm>
          <a:off x="866775" y="838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184731" cy="264560"/>
    <xdr:sp macro="" textlink="">
      <xdr:nvSpPr>
        <xdr:cNvPr id="30" name="1 CuadroTexto"/>
        <xdr:cNvSpPr txBox="1"/>
      </xdr:nvSpPr>
      <xdr:spPr>
        <a:xfrm>
          <a:off x="866775" y="838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184731" cy="264560"/>
    <xdr:sp macro="" textlink="">
      <xdr:nvSpPr>
        <xdr:cNvPr id="31" name="1 CuadroTexto"/>
        <xdr:cNvSpPr txBox="1"/>
      </xdr:nvSpPr>
      <xdr:spPr>
        <a:xfrm>
          <a:off x="866775" y="838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184731" cy="264560"/>
    <xdr:sp macro="" textlink="">
      <xdr:nvSpPr>
        <xdr:cNvPr id="32" name="1 CuadroTexto"/>
        <xdr:cNvSpPr txBox="1"/>
      </xdr:nvSpPr>
      <xdr:spPr>
        <a:xfrm>
          <a:off x="866775" y="838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184731" cy="264560"/>
    <xdr:sp macro="" textlink="">
      <xdr:nvSpPr>
        <xdr:cNvPr id="33" name="1 CuadroTexto"/>
        <xdr:cNvSpPr txBox="1"/>
      </xdr:nvSpPr>
      <xdr:spPr>
        <a:xfrm>
          <a:off x="866775" y="838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184731" cy="264560"/>
    <xdr:sp macro="" textlink="">
      <xdr:nvSpPr>
        <xdr:cNvPr id="34" name="1 CuadroTexto"/>
        <xdr:cNvSpPr txBox="1"/>
      </xdr:nvSpPr>
      <xdr:spPr>
        <a:xfrm>
          <a:off x="866775" y="838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184731" cy="264560"/>
    <xdr:sp macro="" textlink="">
      <xdr:nvSpPr>
        <xdr:cNvPr id="35" name="1 CuadroTexto"/>
        <xdr:cNvSpPr txBox="1"/>
      </xdr:nvSpPr>
      <xdr:spPr>
        <a:xfrm>
          <a:off x="866775" y="838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184731" cy="264560"/>
    <xdr:sp macro="" textlink="">
      <xdr:nvSpPr>
        <xdr:cNvPr id="36" name="1 CuadroTexto"/>
        <xdr:cNvSpPr txBox="1"/>
      </xdr:nvSpPr>
      <xdr:spPr>
        <a:xfrm>
          <a:off x="866775" y="838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184731" cy="264560"/>
    <xdr:sp macro="" textlink="">
      <xdr:nvSpPr>
        <xdr:cNvPr id="37" name="1 CuadroTexto"/>
        <xdr:cNvSpPr txBox="1"/>
      </xdr:nvSpPr>
      <xdr:spPr>
        <a:xfrm>
          <a:off x="866775" y="838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184731" cy="264560"/>
    <xdr:sp macro="" textlink="">
      <xdr:nvSpPr>
        <xdr:cNvPr id="38" name="37 CuadroTexto"/>
        <xdr:cNvSpPr txBox="1"/>
      </xdr:nvSpPr>
      <xdr:spPr>
        <a:xfrm>
          <a:off x="866775" y="838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184731" cy="264560"/>
    <xdr:sp macro="" textlink="">
      <xdr:nvSpPr>
        <xdr:cNvPr id="39" name="38 CuadroTexto"/>
        <xdr:cNvSpPr txBox="1"/>
      </xdr:nvSpPr>
      <xdr:spPr>
        <a:xfrm>
          <a:off x="866775" y="838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184731" cy="264560"/>
    <xdr:sp macro="" textlink="">
      <xdr:nvSpPr>
        <xdr:cNvPr id="40" name="1 CuadroTexto"/>
        <xdr:cNvSpPr txBox="1"/>
      </xdr:nvSpPr>
      <xdr:spPr>
        <a:xfrm>
          <a:off x="866775" y="838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184731" cy="264560"/>
    <xdr:sp macro="" textlink="">
      <xdr:nvSpPr>
        <xdr:cNvPr id="41" name="1 CuadroTexto"/>
        <xdr:cNvSpPr txBox="1"/>
      </xdr:nvSpPr>
      <xdr:spPr>
        <a:xfrm>
          <a:off x="866775" y="838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184731" cy="264560"/>
    <xdr:sp macro="" textlink="">
      <xdr:nvSpPr>
        <xdr:cNvPr id="42" name="1 CuadroTexto"/>
        <xdr:cNvSpPr txBox="1"/>
      </xdr:nvSpPr>
      <xdr:spPr>
        <a:xfrm>
          <a:off x="866775" y="838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184731" cy="264560"/>
    <xdr:sp macro="" textlink="">
      <xdr:nvSpPr>
        <xdr:cNvPr id="43" name="1 CuadroTexto"/>
        <xdr:cNvSpPr txBox="1"/>
      </xdr:nvSpPr>
      <xdr:spPr>
        <a:xfrm>
          <a:off x="866775" y="838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184731" cy="264560"/>
    <xdr:sp macro="" textlink="">
      <xdr:nvSpPr>
        <xdr:cNvPr id="44" name="1 CuadroTexto"/>
        <xdr:cNvSpPr txBox="1"/>
      </xdr:nvSpPr>
      <xdr:spPr>
        <a:xfrm>
          <a:off x="866775" y="838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184731" cy="264560"/>
    <xdr:sp macro="" textlink="">
      <xdr:nvSpPr>
        <xdr:cNvPr id="45" name="1 CuadroTexto"/>
        <xdr:cNvSpPr txBox="1"/>
      </xdr:nvSpPr>
      <xdr:spPr>
        <a:xfrm>
          <a:off x="866775" y="838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184731" cy="264560"/>
    <xdr:sp macro="" textlink="">
      <xdr:nvSpPr>
        <xdr:cNvPr id="46" name="1 CuadroTexto"/>
        <xdr:cNvSpPr txBox="1"/>
      </xdr:nvSpPr>
      <xdr:spPr>
        <a:xfrm>
          <a:off x="866775" y="838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184731" cy="264560"/>
    <xdr:sp macro="" textlink="">
      <xdr:nvSpPr>
        <xdr:cNvPr id="47" name="1 CuadroTexto"/>
        <xdr:cNvSpPr txBox="1"/>
      </xdr:nvSpPr>
      <xdr:spPr>
        <a:xfrm>
          <a:off x="866775" y="838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184731" cy="264560"/>
    <xdr:sp macro="" textlink="">
      <xdr:nvSpPr>
        <xdr:cNvPr id="48" name="47 CuadroTexto"/>
        <xdr:cNvSpPr txBox="1"/>
      </xdr:nvSpPr>
      <xdr:spPr>
        <a:xfrm>
          <a:off x="866775" y="838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184731" cy="264560"/>
    <xdr:sp macro="" textlink="">
      <xdr:nvSpPr>
        <xdr:cNvPr id="49" name="48 CuadroTexto"/>
        <xdr:cNvSpPr txBox="1"/>
      </xdr:nvSpPr>
      <xdr:spPr>
        <a:xfrm>
          <a:off x="866775" y="838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184731" cy="264560"/>
    <xdr:sp macro="" textlink="">
      <xdr:nvSpPr>
        <xdr:cNvPr id="50" name="1 CuadroTexto"/>
        <xdr:cNvSpPr txBox="1"/>
      </xdr:nvSpPr>
      <xdr:spPr>
        <a:xfrm>
          <a:off x="866775" y="838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184731" cy="264560"/>
    <xdr:sp macro="" textlink="">
      <xdr:nvSpPr>
        <xdr:cNvPr id="51" name="1 CuadroTexto"/>
        <xdr:cNvSpPr txBox="1"/>
      </xdr:nvSpPr>
      <xdr:spPr>
        <a:xfrm>
          <a:off x="866775" y="838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184731" cy="264560"/>
    <xdr:sp macro="" textlink="">
      <xdr:nvSpPr>
        <xdr:cNvPr id="52" name="1 CuadroTexto"/>
        <xdr:cNvSpPr txBox="1"/>
      </xdr:nvSpPr>
      <xdr:spPr>
        <a:xfrm>
          <a:off x="866775" y="838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184731" cy="264560"/>
    <xdr:sp macro="" textlink="">
      <xdr:nvSpPr>
        <xdr:cNvPr id="53" name="1 CuadroTexto"/>
        <xdr:cNvSpPr txBox="1"/>
      </xdr:nvSpPr>
      <xdr:spPr>
        <a:xfrm>
          <a:off x="866775" y="838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184731" cy="264560"/>
    <xdr:sp macro="" textlink="">
      <xdr:nvSpPr>
        <xdr:cNvPr id="54" name="1 CuadroTexto"/>
        <xdr:cNvSpPr txBox="1"/>
      </xdr:nvSpPr>
      <xdr:spPr>
        <a:xfrm>
          <a:off x="866775" y="838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184731" cy="264560"/>
    <xdr:sp macro="" textlink="">
      <xdr:nvSpPr>
        <xdr:cNvPr id="55" name="1 CuadroTexto"/>
        <xdr:cNvSpPr txBox="1"/>
      </xdr:nvSpPr>
      <xdr:spPr>
        <a:xfrm>
          <a:off x="866775" y="838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184731" cy="264560"/>
    <xdr:sp macro="" textlink="">
      <xdr:nvSpPr>
        <xdr:cNvPr id="56" name="1 CuadroTexto"/>
        <xdr:cNvSpPr txBox="1"/>
      </xdr:nvSpPr>
      <xdr:spPr>
        <a:xfrm>
          <a:off x="866775" y="838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184731" cy="264560"/>
    <xdr:sp macro="" textlink="">
      <xdr:nvSpPr>
        <xdr:cNvPr id="57" name="1 CuadroTexto"/>
        <xdr:cNvSpPr txBox="1"/>
      </xdr:nvSpPr>
      <xdr:spPr>
        <a:xfrm>
          <a:off x="866775" y="838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57150</xdr:colOff>
      <xdr:row>3</xdr:row>
      <xdr:rowOff>19050</xdr:rowOff>
    </xdr:from>
    <xdr:ext cx="1600200" cy="264560"/>
    <xdr:sp macro="" textlink="">
      <xdr:nvSpPr>
        <xdr:cNvPr id="2" name="1 CuadroTexto"/>
        <xdr:cNvSpPr txBox="1"/>
      </xdr:nvSpPr>
      <xdr:spPr>
        <a:xfrm>
          <a:off x="5257800" y="590550"/>
          <a:ext cx="16002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s-MX" sz="1100" b="1"/>
            <a:t>TRIMESTRE: TERCERO</a:t>
          </a:r>
        </a:p>
        <a:p>
          <a:endParaRPr lang="es-MX" sz="1100"/>
        </a:p>
      </xdr:txBody>
    </xdr:sp>
    <xdr:clientData/>
  </xdr:oneCellAnchor>
  <xdr:oneCellAnchor>
    <xdr:from>
      <xdr:col>1</xdr:col>
      <xdr:colOff>0</xdr:colOff>
      <xdr:row>227</xdr:row>
      <xdr:rowOff>0</xdr:rowOff>
    </xdr:from>
    <xdr:ext cx="184731" cy="264560"/>
    <xdr:sp macro="" textlink="">
      <xdr:nvSpPr>
        <xdr:cNvPr id="3" name="2 CuadroTexto"/>
        <xdr:cNvSpPr txBox="1"/>
      </xdr:nvSpPr>
      <xdr:spPr>
        <a:xfrm>
          <a:off x="866775" y="432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227</xdr:row>
      <xdr:rowOff>0</xdr:rowOff>
    </xdr:from>
    <xdr:ext cx="184731" cy="264560"/>
    <xdr:sp macro="" textlink="">
      <xdr:nvSpPr>
        <xdr:cNvPr id="4" name="3 CuadroTexto"/>
        <xdr:cNvSpPr txBox="1"/>
      </xdr:nvSpPr>
      <xdr:spPr>
        <a:xfrm>
          <a:off x="866775" y="432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227</xdr:row>
      <xdr:rowOff>0</xdr:rowOff>
    </xdr:from>
    <xdr:ext cx="184731" cy="264560"/>
    <xdr:sp macro="" textlink="">
      <xdr:nvSpPr>
        <xdr:cNvPr id="5" name="1 CuadroTexto"/>
        <xdr:cNvSpPr txBox="1"/>
      </xdr:nvSpPr>
      <xdr:spPr>
        <a:xfrm>
          <a:off x="866775" y="432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227</xdr:row>
      <xdr:rowOff>0</xdr:rowOff>
    </xdr:from>
    <xdr:ext cx="184731" cy="264560"/>
    <xdr:sp macro="" textlink="">
      <xdr:nvSpPr>
        <xdr:cNvPr id="6" name="1 CuadroTexto"/>
        <xdr:cNvSpPr txBox="1"/>
      </xdr:nvSpPr>
      <xdr:spPr>
        <a:xfrm>
          <a:off x="866775" y="432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227</xdr:row>
      <xdr:rowOff>0</xdr:rowOff>
    </xdr:from>
    <xdr:ext cx="184731" cy="264560"/>
    <xdr:sp macro="" textlink="">
      <xdr:nvSpPr>
        <xdr:cNvPr id="7" name="1 CuadroTexto"/>
        <xdr:cNvSpPr txBox="1"/>
      </xdr:nvSpPr>
      <xdr:spPr>
        <a:xfrm>
          <a:off x="866775" y="432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227</xdr:row>
      <xdr:rowOff>0</xdr:rowOff>
    </xdr:from>
    <xdr:ext cx="184731" cy="264560"/>
    <xdr:sp macro="" textlink="">
      <xdr:nvSpPr>
        <xdr:cNvPr id="8" name="1 CuadroTexto"/>
        <xdr:cNvSpPr txBox="1"/>
      </xdr:nvSpPr>
      <xdr:spPr>
        <a:xfrm>
          <a:off x="866775" y="432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227</xdr:row>
      <xdr:rowOff>0</xdr:rowOff>
    </xdr:from>
    <xdr:ext cx="184731" cy="264560"/>
    <xdr:sp macro="" textlink="">
      <xdr:nvSpPr>
        <xdr:cNvPr id="9" name="1 CuadroTexto"/>
        <xdr:cNvSpPr txBox="1"/>
      </xdr:nvSpPr>
      <xdr:spPr>
        <a:xfrm>
          <a:off x="866775" y="432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227</xdr:row>
      <xdr:rowOff>0</xdr:rowOff>
    </xdr:from>
    <xdr:ext cx="184731" cy="264560"/>
    <xdr:sp macro="" textlink="">
      <xdr:nvSpPr>
        <xdr:cNvPr id="10" name="1 CuadroTexto"/>
        <xdr:cNvSpPr txBox="1"/>
      </xdr:nvSpPr>
      <xdr:spPr>
        <a:xfrm>
          <a:off x="866775" y="432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227</xdr:row>
      <xdr:rowOff>0</xdr:rowOff>
    </xdr:from>
    <xdr:ext cx="184731" cy="264560"/>
    <xdr:sp macro="" textlink="">
      <xdr:nvSpPr>
        <xdr:cNvPr id="11" name="1 CuadroTexto"/>
        <xdr:cNvSpPr txBox="1"/>
      </xdr:nvSpPr>
      <xdr:spPr>
        <a:xfrm>
          <a:off x="866775" y="432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227</xdr:row>
      <xdr:rowOff>0</xdr:rowOff>
    </xdr:from>
    <xdr:ext cx="184731" cy="264560"/>
    <xdr:sp macro="" textlink="">
      <xdr:nvSpPr>
        <xdr:cNvPr id="12" name="1 CuadroTexto"/>
        <xdr:cNvSpPr txBox="1"/>
      </xdr:nvSpPr>
      <xdr:spPr>
        <a:xfrm>
          <a:off x="866775" y="432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227</xdr:row>
      <xdr:rowOff>0</xdr:rowOff>
    </xdr:from>
    <xdr:ext cx="184731" cy="264560"/>
    <xdr:sp macro="" textlink="">
      <xdr:nvSpPr>
        <xdr:cNvPr id="13" name="12 CuadroTexto"/>
        <xdr:cNvSpPr txBox="1"/>
      </xdr:nvSpPr>
      <xdr:spPr>
        <a:xfrm>
          <a:off x="866775" y="432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227</xdr:row>
      <xdr:rowOff>0</xdr:rowOff>
    </xdr:from>
    <xdr:ext cx="184731" cy="264560"/>
    <xdr:sp macro="" textlink="">
      <xdr:nvSpPr>
        <xdr:cNvPr id="14" name="13 CuadroTexto"/>
        <xdr:cNvSpPr txBox="1"/>
      </xdr:nvSpPr>
      <xdr:spPr>
        <a:xfrm>
          <a:off x="866775" y="432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227</xdr:row>
      <xdr:rowOff>0</xdr:rowOff>
    </xdr:from>
    <xdr:ext cx="184731" cy="264560"/>
    <xdr:sp macro="" textlink="">
      <xdr:nvSpPr>
        <xdr:cNvPr id="15" name="1 CuadroTexto"/>
        <xdr:cNvSpPr txBox="1"/>
      </xdr:nvSpPr>
      <xdr:spPr>
        <a:xfrm>
          <a:off x="866775" y="432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227</xdr:row>
      <xdr:rowOff>0</xdr:rowOff>
    </xdr:from>
    <xdr:ext cx="184731" cy="264560"/>
    <xdr:sp macro="" textlink="">
      <xdr:nvSpPr>
        <xdr:cNvPr id="16" name="1 CuadroTexto"/>
        <xdr:cNvSpPr txBox="1"/>
      </xdr:nvSpPr>
      <xdr:spPr>
        <a:xfrm>
          <a:off x="866775" y="432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227</xdr:row>
      <xdr:rowOff>0</xdr:rowOff>
    </xdr:from>
    <xdr:ext cx="184731" cy="264560"/>
    <xdr:sp macro="" textlink="">
      <xdr:nvSpPr>
        <xdr:cNvPr id="17" name="1 CuadroTexto"/>
        <xdr:cNvSpPr txBox="1"/>
      </xdr:nvSpPr>
      <xdr:spPr>
        <a:xfrm>
          <a:off x="866775" y="432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227</xdr:row>
      <xdr:rowOff>0</xdr:rowOff>
    </xdr:from>
    <xdr:ext cx="184731" cy="264560"/>
    <xdr:sp macro="" textlink="">
      <xdr:nvSpPr>
        <xdr:cNvPr id="18" name="1 CuadroTexto"/>
        <xdr:cNvSpPr txBox="1"/>
      </xdr:nvSpPr>
      <xdr:spPr>
        <a:xfrm>
          <a:off x="866775" y="432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227</xdr:row>
      <xdr:rowOff>0</xdr:rowOff>
    </xdr:from>
    <xdr:ext cx="184731" cy="264560"/>
    <xdr:sp macro="" textlink="">
      <xdr:nvSpPr>
        <xdr:cNvPr id="19" name="1 CuadroTexto"/>
        <xdr:cNvSpPr txBox="1"/>
      </xdr:nvSpPr>
      <xdr:spPr>
        <a:xfrm>
          <a:off x="866775" y="432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227</xdr:row>
      <xdr:rowOff>0</xdr:rowOff>
    </xdr:from>
    <xdr:ext cx="184731" cy="264560"/>
    <xdr:sp macro="" textlink="">
      <xdr:nvSpPr>
        <xdr:cNvPr id="20" name="1 CuadroTexto"/>
        <xdr:cNvSpPr txBox="1"/>
      </xdr:nvSpPr>
      <xdr:spPr>
        <a:xfrm>
          <a:off x="866775" y="432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227</xdr:row>
      <xdr:rowOff>0</xdr:rowOff>
    </xdr:from>
    <xdr:ext cx="184731" cy="264560"/>
    <xdr:sp macro="" textlink="">
      <xdr:nvSpPr>
        <xdr:cNvPr id="21" name="1 CuadroTexto"/>
        <xdr:cNvSpPr txBox="1"/>
      </xdr:nvSpPr>
      <xdr:spPr>
        <a:xfrm>
          <a:off x="866775" y="432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227</xdr:row>
      <xdr:rowOff>0</xdr:rowOff>
    </xdr:from>
    <xdr:ext cx="184731" cy="264560"/>
    <xdr:sp macro="" textlink="">
      <xdr:nvSpPr>
        <xdr:cNvPr id="22" name="1 CuadroTexto"/>
        <xdr:cNvSpPr txBox="1"/>
      </xdr:nvSpPr>
      <xdr:spPr>
        <a:xfrm>
          <a:off x="866775" y="432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227</xdr:row>
      <xdr:rowOff>0</xdr:rowOff>
    </xdr:from>
    <xdr:ext cx="184731" cy="264560"/>
    <xdr:sp macro="" textlink="">
      <xdr:nvSpPr>
        <xdr:cNvPr id="23" name="22 CuadroTexto"/>
        <xdr:cNvSpPr txBox="1"/>
      </xdr:nvSpPr>
      <xdr:spPr>
        <a:xfrm>
          <a:off x="866775" y="432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227</xdr:row>
      <xdr:rowOff>0</xdr:rowOff>
    </xdr:from>
    <xdr:ext cx="184731" cy="264560"/>
    <xdr:sp macro="" textlink="">
      <xdr:nvSpPr>
        <xdr:cNvPr id="24" name="23 CuadroTexto"/>
        <xdr:cNvSpPr txBox="1"/>
      </xdr:nvSpPr>
      <xdr:spPr>
        <a:xfrm>
          <a:off x="866775" y="432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227</xdr:row>
      <xdr:rowOff>0</xdr:rowOff>
    </xdr:from>
    <xdr:ext cx="184731" cy="264560"/>
    <xdr:sp macro="" textlink="">
      <xdr:nvSpPr>
        <xdr:cNvPr id="25" name="1 CuadroTexto"/>
        <xdr:cNvSpPr txBox="1"/>
      </xdr:nvSpPr>
      <xdr:spPr>
        <a:xfrm>
          <a:off x="866775" y="432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227</xdr:row>
      <xdr:rowOff>0</xdr:rowOff>
    </xdr:from>
    <xdr:ext cx="184731" cy="264560"/>
    <xdr:sp macro="" textlink="">
      <xdr:nvSpPr>
        <xdr:cNvPr id="26" name="1 CuadroTexto"/>
        <xdr:cNvSpPr txBox="1"/>
      </xdr:nvSpPr>
      <xdr:spPr>
        <a:xfrm>
          <a:off x="866775" y="432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227</xdr:row>
      <xdr:rowOff>0</xdr:rowOff>
    </xdr:from>
    <xdr:ext cx="184731" cy="264560"/>
    <xdr:sp macro="" textlink="">
      <xdr:nvSpPr>
        <xdr:cNvPr id="27" name="1 CuadroTexto"/>
        <xdr:cNvSpPr txBox="1"/>
      </xdr:nvSpPr>
      <xdr:spPr>
        <a:xfrm>
          <a:off x="866775" y="432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227</xdr:row>
      <xdr:rowOff>0</xdr:rowOff>
    </xdr:from>
    <xdr:ext cx="184731" cy="264560"/>
    <xdr:sp macro="" textlink="">
      <xdr:nvSpPr>
        <xdr:cNvPr id="28" name="1 CuadroTexto"/>
        <xdr:cNvSpPr txBox="1"/>
      </xdr:nvSpPr>
      <xdr:spPr>
        <a:xfrm>
          <a:off x="866775" y="432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227</xdr:row>
      <xdr:rowOff>0</xdr:rowOff>
    </xdr:from>
    <xdr:ext cx="184731" cy="264560"/>
    <xdr:sp macro="" textlink="">
      <xdr:nvSpPr>
        <xdr:cNvPr id="29" name="1 CuadroTexto"/>
        <xdr:cNvSpPr txBox="1"/>
      </xdr:nvSpPr>
      <xdr:spPr>
        <a:xfrm>
          <a:off x="866775" y="432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227</xdr:row>
      <xdr:rowOff>0</xdr:rowOff>
    </xdr:from>
    <xdr:ext cx="184731" cy="264560"/>
    <xdr:sp macro="" textlink="">
      <xdr:nvSpPr>
        <xdr:cNvPr id="30" name="1 CuadroTexto"/>
        <xdr:cNvSpPr txBox="1"/>
      </xdr:nvSpPr>
      <xdr:spPr>
        <a:xfrm>
          <a:off x="866775" y="432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227</xdr:row>
      <xdr:rowOff>0</xdr:rowOff>
    </xdr:from>
    <xdr:ext cx="184731" cy="264560"/>
    <xdr:sp macro="" textlink="">
      <xdr:nvSpPr>
        <xdr:cNvPr id="31" name="1 CuadroTexto"/>
        <xdr:cNvSpPr txBox="1"/>
      </xdr:nvSpPr>
      <xdr:spPr>
        <a:xfrm>
          <a:off x="866775" y="432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227</xdr:row>
      <xdr:rowOff>0</xdr:rowOff>
    </xdr:from>
    <xdr:ext cx="184731" cy="264560"/>
    <xdr:sp macro="" textlink="">
      <xdr:nvSpPr>
        <xdr:cNvPr id="32" name="1 CuadroTexto"/>
        <xdr:cNvSpPr txBox="1"/>
      </xdr:nvSpPr>
      <xdr:spPr>
        <a:xfrm>
          <a:off x="866775" y="432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227</xdr:row>
      <xdr:rowOff>0</xdr:rowOff>
    </xdr:from>
    <xdr:ext cx="184731" cy="264560"/>
    <xdr:sp macro="" textlink="">
      <xdr:nvSpPr>
        <xdr:cNvPr id="33" name="32 CuadroTexto"/>
        <xdr:cNvSpPr txBox="1"/>
      </xdr:nvSpPr>
      <xdr:spPr>
        <a:xfrm>
          <a:off x="866775" y="432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227</xdr:row>
      <xdr:rowOff>0</xdr:rowOff>
    </xdr:from>
    <xdr:ext cx="184731" cy="264560"/>
    <xdr:sp macro="" textlink="">
      <xdr:nvSpPr>
        <xdr:cNvPr id="34" name="33 CuadroTexto"/>
        <xdr:cNvSpPr txBox="1"/>
      </xdr:nvSpPr>
      <xdr:spPr>
        <a:xfrm>
          <a:off x="866775" y="432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227</xdr:row>
      <xdr:rowOff>0</xdr:rowOff>
    </xdr:from>
    <xdr:ext cx="184731" cy="264560"/>
    <xdr:sp macro="" textlink="">
      <xdr:nvSpPr>
        <xdr:cNvPr id="35" name="1 CuadroTexto"/>
        <xdr:cNvSpPr txBox="1"/>
      </xdr:nvSpPr>
      <xdr:spPr>
        <a:xfrm>
          <a:off x="866775" y="432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227</xdr:row>
      <xdr:rowOff>0</xdr:rowOff>
    </xdr:from>
    <xdr:ext cx="184731" cy="264560"/>
    <xdr:sp macro="" textlink="">
      <xdr:nvSpPr>
        <xdr:cNvPr id="36" name="1 CuadroTexto"/>
        <xdr:cNvSpPr txBox="1"/>
      </xdr:nvSpPr>
      <xdr:spPr>
        <a:xfrm>
          <a:off x="866775" y="432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227</xdr:row>
      <xdr:rowOff>0</xdr:rowOff>
    </xdr:from>
    <xdr:ext cx="184731" cy="264560"/>
    <xdr:sp macro="" textlink="">
      <xdr:nvSpPr>
        <xdr:cNvPr id="37" name="1 CuadroTexto"/>
        <xdr:cNvSpPr txBox="1"/>
      </xdr:nvSpPr>
      <xdr:spPr>
        <a:xfrm>
          <a:off x="866775" y="432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227</xdr:row>
      <xdr:rowOff>0</xdr:rowOff>
    </xdr:from>
    <xdr:ext cx="184731" cy="264560"/>
    <xdr:sp macro="" textlink="">
      <xdr:nvSpPr>
        <xdr:cNvPr id="38" name="1 CuadroTexto"/>
        <xdr:cNvSpPr txBox="1"/>
      </xdr:nvSpPr>
      <xdr:spPr>
        <a:xfrm>
          <a:off x="866775" y="432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227</xdr:row>
      <xdr:rowOff>0</xdr:rowOff>
    </xdr:from>
    <xdr:ext cx="184731" cy="264560"/>
    <xdr:sp macro="" textlink="">
      <xdr:nvSpPr>
        <xdr:cNvPr id="39" name="1 CuadroTexto"/>
        <xdr:cNvSpPr txBox="1"/>
      </xdr:nvSpPr>
      <xdr:spPr>
        <a:xfrm>
          <a:off x="866775" y="432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227</xdr:row>
      <xdr:rowOff>0</xdr:rowOff>
    </xdr:from>
    <xdr:ext cx="184731" cy="264560"/>
    <xdr:sp macro="" textlink="">
      <xdr:nvSpPr>
        <xdr:cNvPr id="40" name="1 CuadroTexto"/>
        <xdr:cNvSpPr txBox="1"/>
      </xdr:nvSpPr>
      <xdr:spPr>
        <a:xfrm>
          <a:off x="866775" y="432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227</xdr:row>
      <xdr:rowOff>0</xdr:rowOff>
    </xdr:from>
    <xdr:ext cx="184731" cy="264560"/>
    <xdr:sp macro="" textlink="">
      <xdr:nvSpPr>
        <xdr:cNvPr id="41" name="1 CuadroTexto"/>
        <xdr:cNvSpPr txBox="1"/>
      </xdr:nvSpPr>
      <xdr:spPr>
        <a:xfrm>
          <a:off x="866775" y="432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227</xdr:row>
      <xdr:rowOff>0</xdr:rowOff>
    </xdr:from>
    <xdr:ext cx="184731" cy="264560"/>
    <xdr:sp macro="" textlink="">
      <xdr:nvSpPr>
        <xdr:cNvPr id="42" name="1 CuadroTexto"/>
        <xdr:cNvSpPr txBox="1"/>
      </xdr:nvSpPr>
      <xdr:spPr>
        <a:xfrm>
          <a:off x="866775" y="432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227</xdr:row>
      <xdr:rowOff>0</xdr:rowOff>
    </xdr:from>
    <xdr:ext cx="184731" cy="264560"/>
    <xdr:sp macro="" textlink="">
      <xdr:nvSpPr>
        <xdr:cNvPr id="43" name="42 CuadroTexto"/>
        <xdr:cNvSpPr txBox="1"/>
      </xdr:nvSpPr>
      <xdr:spPr>
        <a:xfrm>
          <a:off x="866775" y="432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227</xdr:row>
      <xdr:rowOff>0</xdr:rowOff>
    </xdr:from>
    <xdr:ext cx="184731" cy="264560"/>
    <xdr:sp macro="" textlink="">
      <xdr:nvSpPr>
        <xdr:cNvPr id="44" name="43 CuadroTexto"/>
        <xdr:cNvSpPr txBox="1"/>
      </xdr:nvSpPr>
      <xdr:spPr>
        <a:xfrm>
          <a:off x="866775" y="432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227</xdr:row>
      <xdr:rowOff>0</xdr:rowOff>
    </xdr:from>
    <xdr:ext cx="184731" cy="264560"/>
    <xdr:sp macro="" textlink="">
      <xdr:nvSpPr>
        <xdr:cNvPr id="45" name="1 CuadroTexto"/>
        <xdr:cNvSpPr txBox="1"/>
      </xdr:nvSpPr>
      <xdr:spPr>
        <a:xfrm>
          <a:off x="866775" y="432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227</xdr:row>
      <xdr:rowOff>0</xdr:rowOff>
    </xdr:from>
    <xdr:ext cx="184731" cy="264560"/>
    <xdr:sp macro="" textlink="">
      <xdr:nvSpPr>
        <xdr:cNvPr id="46" name="1 CuadroTexto"/>
        <xdr:cNvSpPr txBox="1"/>
      </xdr:nvSpPr>
      <xdr:spPr>
        <a:xfrm>
          <a:off x="866775" y="432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227</xdr:row>
      <xdr:rowOff>0</xdr:rowOff>
    </xdr:from>
    <xdr:ext cx="184731" cy="264560"/>
    <xdr:sp macro="" textlink="">
      <xdr:nvSpPr>
        <xdr:cNvPr id="47" name="1 CuadroTexto"/>
        <xdr:cNvSpPr txBox="1"/>
      </xdr:nvSpPr>
      <xdr:spPr>
        <a:xfrm>
          <a:off x="866775" y="432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227</xdr:row>
      <xdr:rowOff>0</xdr:rowOff>
    </xdr:from>
    <xdr:ext cx="184731" cy="264560"/>
    <xdr:sp macro="" textlink="">
      <xdr:nvSpPr>
        <xdr:cNvPr id="48" name="1 CuadroTexto"/>
        <xdr:cNvSpPr txBox="1"/>
      </xdr:nvSpPr>
      <xdr:spPr>
        <a:xfrm>
          <a:off x="866775" y="432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227</xdr:row>
      <xdr:rowOff>0</xdr:rowOff>
    </xdr:from>
    <xdr:ext cx="184731" cy="264560"/>
    <xdr:sp macro="" textlink="">
      <xdr:nvSpPr>
        <xdr:cNvPr id="49" name="1 CuadroTexto"/>
        <xdr:cNvSpPr txBox="1"/>
      </xdr:nvSpPr>
      <xdr:spPr>
        <a:xfrm>
          <a:off x="866775" y="432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227</xdr:row>
      <xdr:rowOff>0</xdr:rowOff>
    </xdr:from>
    <xdr:ext cx="184731" cy="264560"/>
    <xdr:sp macro="" textlink="">
      <xdr:nvSpPr>
        <xdr:cNvPr id="50" name="1 CuadroTexto"/>
        <xdr:cNvSpPr txBox="1"/>
      </xdr:nvSpPr>
      <xdr:spPr>
        <a:xfrm>
          <a:off x="866775" y="432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227</xdr:row>
      <xdr:rowOff>0</xdr:rowOff>
    </xdr:from>
    <xdr:ext cx="184731" cy="264560"/>
    <xdr:sp macro="" textlink="">
      <xdr:nvSpPr>
        <xdr:cNvPr id="51" name="1 CuadroTexto"/>
        <xdr:cNvSpPr txBox="1"/>
      </xdr:nvSpPr>
      <xdr:spPr>
        <a:xfrm>
          <a:off x="866775" y="432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227</xdr:row>
      <xdr:rowOff>0</xdr:rowOff>
    </xdr:from>
    <xdr:ext cx="184731" cy="264560"/>
    <xdr:sp macro="" textlink="">
      <xdr:nvSpPr>
        <xdr:cNvPr id="52" name="1 CuadroTexto"/>
        <xdr:cNvSpPr txBox="1"/>
      </xdr:nvSpPr>
      <xdr:spPr>
        <a:xfrm>
          <a:off x="866775" y="432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227</xdr:row>
      <xdr:rowOff>0</xdr:rowOff>
    </xdr:from>
    <xdr:ext cx="184731" cy="264560"/>
    <xdr:sp macro="" textlink="">
      <xdr:nvSpPr>
        <xdr:cNvPr id="53" name="52 CuadroTexto"/>
        <xdr:cNvSpPr txBox="1"/>
      </xdr:nvSpPr>
      <xdr:spPr>
        <a:xfrm>
          <a:off x="866775" y="432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227</xdr:row>
      <xdr:rowOff>0</xdr:rowOff>
    </xdr:from>
    <xdr:ext cx="184731" cy="264560"/>
    <xdr:sp macro="" textlink="">
      <xdr:nvSpPr>
        <xdr:cNvPr id="54" name="53 CuadroTexto"/>
        <xdr:cNvSpPr txBox="1"/>
      </xdr:nvSpPr>
      <xdr:spPr>
        <a:xfrm>
          <a:off x="866775" y="432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227</xdr:row>
      <xdr:rowOff>0</xdr:rowOff>
    </xdr:from>
    <xdr:ext cx="184731" cy="264560"/>
    <xdr:sp macro="" textlink="">
      <xdr:nvSpPr>
        <xdr:cNvPr id="55" name="1 CuadroTexto"/>
        <xdr:cNvSpPr txBox="1"/>
      </xdr:nvSpPr>
      <xdr:spPr>
        <a:xfrm>
          <a:off x="866775" y="432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227</xdr:row>
      <xdr:rowOff>0</xdr:rowOff>
    </xdr:from>
    <xdr:ext cx="184731" cy="264560"/>
    <xdr:sp macro="" textlink="">
      <xdr:nvSpPr>
        <xdr:cNvPr id="56" name="1 CuadroTexto"/>
        <xdr:cNvSpPr txBox="1"/>
      </xdr:nvSpPr>
      <xdr:spPr>
        <a:xfrm>
          <a:off x="866775" y="432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227</xdr:row>
      <xdr:rowOff>0</xdr:rowOff>
    </xdr:from>
    <xdr:ext cx="184731" cy="264560"/>
    <xdr:sp macro="" textlink="">
      <xdr:nvSpPr>
        <xdr:cNvPr id="57" name="1 CuadroTexto"/>
        <xdr:cNvSpPr txBox="1"/>
      </xdr:nvSpPr>
      <xdr:spPr>
        <a:xfrm>
          <a:off x="866775" y="432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227</xdr:row>
      <xdr:rowOff>0</xdr:rowOff>
    </xdr:from>
    <xdr:ext cx="184731" cy="264560"/>
    <xdr:sp macro="" textlink="">
      <xdr:nvSpPr>
        <xdr:cNvPr id="58" name="1 CuadroTexto"/>
        <xdr:cNvSpPr txBox="1"/>
      </xdr:nvSpPr>
      <xdr:spPr>
        <a:xfrm>
          <a:off x="866775" y="432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227</xdr:row>
      <xdr:rowOff>0</xdr:rowOff>
    </xdr:from>
    <xdr:ext cx="184731" cy="264560"/>
    <xdr:sp macro="" textlink="">
      <xdr:nvSpPr>
        <xdr:cNvPr id="59" name="1 CuadroTexto"/>
        <xdr:cNvSpPr txBox="1"/>
      </xdr:nvSpPr>
      <xdr:spPr>
        <a:xfrm>
          <a:off x="866775" y="432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227</xdr:row>
      <xdr:rowOff>0</xdr:rowOff>
    </xdr:from>
    <xdr:ext cx="184731" cy="264560"/>
    <xdr:sp macro="" textlink="">
      <xdr:nvSpPr>
        <xdr:cNvPr id="60" name="1 CuadroTexto"/>
        <xdr:cNvSpPr txBox="1"/>
      </xdr:nvSpPr>
      <xdr:spPr>
        <a:xfrm>
          <a:off x="866775" y="432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227</xdr:row>
      <xdr:rowOff>0</xdr:rowOff>
    </xdr:from>
    <xdr:ext cx="184731" cy="264560"/>
    <xdr:sp macro="" textlink="">
      <xdr:nvSpPr>
        <xdr:cNvPr id="61" name="1 CuadroTexto"/>
        <xdr:cNvSpPr txBox="1"/>
      </xdr:nvSpPr>
      <xdr:spPr>
        <a:xfrm>
          <a:off x="866775" y="432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227</xdr:row>
      <xdr:rowOff>0</xdr:rowOff>
    </xdr:from>
    <xdr:ext cx="184731" cy="264560"/>
    <xdr:sp macro="" textlink="">
      <xdr:nvSpPr>
        <xdr:cNvPr id="62" name="1 CuadroTexto"/>
        <xdr:cNvSpPr txBox="1"/>
      </xdr:nvSpPr>
      <xdr:spPr>
        <a:xfrm>
          <a:off x="866775" y="432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552449</xdr:colOff>
      <xdr:row>0</xdr:row>
      <xdr:rowOff>85725</xdr:rowOff>
    </xdr:from>
    <xdr:ext cx="1076325" cy="264560"/>
    <xdr:sp macro="" textlink="">
      <xdr:nvSpPr>
        <xdr:cNvPr id="63" name="62 CuadroTexto"/>
        <xdr:cNvSpPr txBox="1"/>
      </xdr:nvSpPr>
      <xdr:spPr>
        <a:xfrm>
          <a:off x="5753099" y="85725"/>
          <a:ext cx="10763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s-MX" sz="1100" b="1"/>
            <a:t>ETCA-II-11-E</a:t>
          </a:r>
        </a:p>
      </xdr:txBody>
    </xdr:sp>
    <xdr:clientData/>
  </xdr:oneCellAnchor>
  <xdr:oneCellAnchor>
    <xdr:from>
      <xdr:col>2</xdr:col>
      <xdr:colOff>0</xdr:colOff>
      <xdr:row>225</xdr:row>
      <xdr:rowOff>0</xdr:rowOff>
    </xdr:from>
    <xdr:ext cx="184731" cy="264560"/>
    <xdr:sp macro="" textlink="">
      <xdr:nvSpPr>
        <xdr:cNvPr id="64" name="63 CuadroTexto"/>
        <xdr:cNvSpPr txBox="1"/>
      </xdr:nvSpPr>
      <xdr:spPr>
        <a:xfrm>
          <a:off x="1733550" y="428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225</xdr:row>
      <xdr:rowOff>0</xdr:rowOff>
    </xdr:from>
    <xdr:ext cx="184731" cy="264560"/>
    <xdr:sp macro="" textlink="">
      <xdr:nvSpPr>
        <xdr:cNvPr id="65" name="64 CuadroTexto"/>
        <xdr:cNvSpPr txBox="1"/>
      </xdr:nvSpPr>
      <xdr:spPr>
        <a:xfrm>
          <a:off x="1733550" y="428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225</xdr:row>
      <xdr:rowOff>0</xdr:rowOff>
    </xdr:from>
    <xdr:ext cx="184731" cy="264560"/>
    <xdr:sp macro="" textlink="">
      <xdr:nvSpPr>
        <xdr:cNvPr id="66" name="1 CuadroTexto"/>
        <xdr:cNvSpPr txBox="1"/>
      </xdr:nvSpPr>
      <xdr:spPr>
        <a:xfrm>
          <a:off x="1733550" y="428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225</xdr:row>
      <xdr:rowOff>0</xdr:rowOff>
    </xdr:from>
    <xdr:ext cx="184731" cy="264560"/>
    <xdr:sp macro="" textlink="">
      <xdr:nvSpPr>
        <xdr:cNvPr id="67" name="1 CuadroTexto"/>
        <xdr:cNvSpPr txBox="1"/>
      </xdr:nvSpPr>
      <xdr:spPr>
        <a:xfrm>
          <a:off x="1733550" y="428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225</xdr:row>
      <xdr:rowOff>0</xdr:rowOff>
    </xdr:from>
    <xdr:ext cx="184731" cy="264560"/>
    <xdr:sp macro="" textlink="">
      <xdr:nvSpPr>
        <xdr:cNvPr id="68" name="1 CuadroTexto"/>
        <xdr:cNvSpPr txBox="1"/>
      </xdr:nvSpPr>
      <xdr:spPr>
        <a:xfrm>
          <a:off x="1733550" y="428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225</xdr:row>
      <xdr:rowOff>0</xdr:rowOff>
    </xdr:from>
    <xdr:ext cx="184731" cy="264560"/>
    <xdr:sp macro="" textlink="">
      <xdr:nvSpPr>
        <xdr:cNvPr id="69" name="1 CuadroTexto"/>
        <xdr:cNvSpPr txBox="1"/>
      </xdr:nvSpPr>
      <xdr:spPr>
        <a:xfrm>
          <a:off x="1733550" y="428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225</xdr:row>
      <xdr:rowOff>0</xdr:rowOff>
    </xdr:from>
    <xdr:ext cx="184731" cy="264560"/>
    <xdr:sp macro="" textlink="">
      <xdr:nvSpPr>
        <xdr:cNvPr id="70" name="1 CuadroTexto"/>
        <xdr:cNvSpPr txBox="1"/>
      </xdr:nvSpPr>
      <xdr:spPr>
        <a:xfrm>
          <a:off x="1733550" y="428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225</xdr:row>
      <xdr:rowOff>0</xdr:rowOff>
    </xdr:from>
    <xdr:ext cx="184731" cy="264560"/>
    <xdr:sp macro="" textlink="">
      <xdr:nvSpPr>
        <xdr:cNvPr id="71" name="1 CuadroTexto"/>
        <xdr:cNvSpPr txBox="1"/>
      </xdr:nvSpPr>
      <xdr:spPr>
        <a:xfrm>
          <a:off x="1733550" y="428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225</xdr:row>
      <xdr:rowOff>0</xdr:rowOff>
    </xdr:from>
    <xdr:ext cx="184731" cy="264560"/>
    <xdr:sp macro="" textlink="">
      <xdr:nvSpPr>
        <xdr:cNvPr id="72" name="1 CuadroTexto"/>
        <xdr:cNvSpPr txBox="1"/>
      </xdr:nvSpPr>
      <xdr:spPr>
        <a:xfrm>
          <a:off x="1733550" y="428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225</xdr:row>
      <xdr:rowOff>0</xdr:rowOff>
    </xdr:from>
    <xdr:ext cx="184731" cy="264560"/>
    <xdr:sp macro="" textlink="">
      <xdr:nvSpPr>
        <xdr:cNvPr id="73" name="1 CuadroTexto"/>
        <xdr:cNvSpPr txBox="1"/>
      </xdr:nvSpPr>
      <xdr:spPr>
        <a:xfrm>
          <a:off x="1733550" y="428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225</xdr:row>
      <xdr:rowOff>0</xdr:rowOff>
    </xdr:from>
    <xdr:ext cx="184731" cy="264560"/>
    <xdr:sp macro="" textlink="">
      <xdr:nvSpPr>
        <xdr:cNvPr id="74" name="73 CuadroTexto"/>
        <xdr:cNvSpPr txBox="1"/>
      </xdr:nvSpPr>
      <xdr:spPr>
        <a:xfrm>
          <a:off x="866775" y="428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225</xdr:row>
      <xdr:rowOff>0</xdr:rowOff>
    </xdr:from>
    <xdr:ext cx="184731" cy="264560"/>
    <xdr:sp macro="" textlink="">
      <xdr:nvSpPr>
        <xdr:cNvPr id="75" name="74 CuadroTexto"/>
        <xdr:cNvSpPr txBox="1"/>
      </xdr:nvSpPr>
      <xdr:spPr>
        <a:xfrm>
          <a:off x="866775" y="428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225</xdr:row>
      <xdr:rowOff>0</xdr:rowOff>
    </xdr:from>
    <xdr:ext cx="184731" cy="264560"/>
    <xdr:sp macro="" textlink="">
      <xdr:nvSpPr>
        <xdr:cNvPr id="76" name="1 CuadroTexto"/>
        <xdr:cNvSpPr txBox="1"/>
      </xdr:nvSpPr>
      <xdr:spPr>
        <a:xfrm>
          <a:off x="866775" y="428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225</xdr:row>
      <xdr:rowOff>0</xdr:rowOff>
    </xdr:from>
    <xdr:ext cx="184731" cy="264560"/>
    <xdr:sp macro="" textlink="">
      <xdr:nvSpPr>
        <xdr:cNvPr id="77" name="1 CuadroTexto"/>
        <xdr:cNvSpPr txBox="1"/>
      </xdr:nvSpPr>
      <xdr:spPr>
        <a:xfrm>
          <a:off x="866775" y="428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225</xdr:row>
      <xdr:rowOff>0</xdr:rowOff>
    </xdr:from>
    <xdr:ext cx="184731" cy="264560"/>
    <xdr:sp macro="" textlink="">
      <xdr:nvSpPr>
        <xdr:cNvPr id="78" name="1 CuadroTexto"/>
        <xdr:cNvSpPr txBox="1"/>
      </xdr:nvSpPr>
      <xdr:spPr>
        <a:xfrm>
          <a:off x="866775" y="428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225</xdr:row>
      <xdr:rowOff>0</xdr:rowOff>
    </xdr:from>
    <xdr:ext cx="184731" cy="264560"/>
    <xdr:sp macro="" textlink="">
      <xdr:nvSpPr>
        <xdr:cNvPr id="79" name="1 CuadroTexto"/>
        <xdr:cNvSpPr txBox="1"/>
      </xdr:nvSpPr>
      <xdr:spPr>
        <a:xfrm>
          <a:off x="866775" y="428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225</xdr:row>
      <xdr:rowOff>0</xdr:rowOff>
    </xdr:from>
    <xdr:ext cx="184731" cy="264560"/>
    <xdr:sp macro="" textlink="">
      <xdr:nvSpPr>
        <xdr:cNvPr id="80" name="1 CuadroTexto"/>
        <xdr:cNvSpPr txBox="1"/>
      </xdr:nvSpPr>
      <xdr:spPr>
        <a:xfrm>
          <a:off x="866775" y="428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225</xdr:row>
      <xdr:rowOff>0</xdr:rowOff>
    </xdr:from>
    <xdr:ext cx="184731" cy="264560"/>
    <xdr:sp macro="" textlink="">
      <xdr:nvSpPr>
        <xdr:cNvPr id="81" name="1 CuadroTexto"/>
        <xdr:cNvSpPr txBox="1"/>
      </xdr:nvSpPr>
      <xdr:spPr>
        <a:xfrm>
          <a:off x="866775" y="428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225</xdr:row>
      <xdr:rowOff>0</xdr:rowOff>
    </xdr:from>
    <xdr:ext cx="184731" cy="264560"/>
    <xdr:sp macro="" textlink="">
      <xdr:nvSpPr>
        <xdr:cNvPr id="82" name="1 CuadroTexto"/>
        <xdr:cNvSpPr txBox="1"/>
      </xdr:nvSpPr>
      <xdr:spPr>
        <a:xfrm>
          <a:off x="866775" y="428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225</xdr:row>
      <xdr:rowOff>0</xdr:rowOff>
    </xdr:from>
    <xdr:ext cx="184731" cy="264560"/>
    <xdr:sp macro="" textlink="">
      <xdr:nvSpPr>
        <xdr:cNvPr id="83" name="1 CuadroTexto"/>
        <xdr:cNvSpPr txBox="1"/>
      </xdr:nvSpPr>
      <xdr:spPr>
        <a:xfrm>
          <a:off x="866775" y="428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225</xdr:row>
      <xdr:rowOff>0</xdr:rowOff>
    </xdr:from>
    <xdr:ext cx="184731" cy="264560"/>
    <xdr:sp macro="" textlink="">
      <xdr:nvSpPr>
        <xdr:cNvPr id="84" name="83 CuadroTexto"/>
        <xdr:cNvSpPr txBox="1"/>
      </xdr:nvSpPr>
      <xdr:spPr>
        <a:xfrm>
          <a:off x="866775" y="428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225</xdr:row>
      <xdr:rowOff>0</xdr:rowOff>
    </xdr:from>
    <xdr:ext cx="184731" cy="264560"/>
    <xdr:sp macro="" textlink="">
      <xdr:nvSpPr>
        <xdr:cNvPr id="85" name="84 CuadroTexto"/>
        <xdr:cNvSpPr txBox="1"/>
      </xdr:nvSpPr>
      <xdr:spPr>
        <a:xfrm>
          <a:off x="866775" y="428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225</xdr:row>
      <xdr:rowOff>0</xdr:rowOff>
    </xdr:from>
    <xdr:ext cx="184731" cy="264560"/>
    <xdr:sp macro="" textlink="">
      <xdr:nvSpPr>
        <xdr:cNvPr id="86" name="1 CuadroTexto"/>
        <xdr:cNvSpPr txBox="1"/>
      </xdr:nvSpPr>
      <xdr:spPr>
        <a:xfrm>
          <a:off x="866775" y="428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225</xdr:row>
      <xdr:rowOff>0</xdr:rowOff>
    </xdr:from>
    <xdr:ext cx="184731" cy="264560"/>
    <xdr:sp macro="" textlink="">
      <xdr:nvSpPr>
        <xdr:cNvPr id="87" name="1 CuadroTexto"/>
        <xdr:cNvSpPr txBox="1"/>
      </xdr:nvSpPr>
      <xdr:spPr>
        <a:xfrm>
          <a:off x="866775" y="428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225</xdr:row>
      <xdr:rowOff>0</xdr:rowOff>
    </xdr:from>
    <xdr:ext cx="184731" cy="264560"/>
    <xdr:sp macro="" textlink="">
      <xdr:nvSpPr>
        <xdr:cNvPr id="88" name="1 CuadroTexto"/>
        <xdr:cNvSpPr txBox="1"/>
      </xdr:nvSpPr>
      <xdr:spPr>
        <a:xfrm>
          <a:off x="866775" y="428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225</xdr:row>
      <xdr:rowOff>0</xdr:rowOff>
    </xdr:from>
    <xdr:ext cx="184731" cy="264560"/>
    <xdr:sp macro="" textlink="">
      <xdr:nvSpPr>
        <xdr:cNvPr id="89" name="1 CuadroTexto"/>
        <xdr:cNvSpPr txBox="1"/>
      </xdr:nvSpPr>
      <xdr:spPr>
        <a:xfrm>
          <a:off x="866775" y="428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225</xdr:row>
      <xdr:rowOff>0</xdr:rowOff>
    </xdr:from>
    <xdr:ext cx="184731" cy="264560"/>
    <xdr:sp macro="" textlink="">
      <xdr:nvSpPr>
        <xdr:cNvPr id="90" name="1 CuadroTexto"/>
        <xdr:cNvSpPr txBox="1"/>
      </xdr:nvSpPr>
      <xdr:spPr>
        <a:xfrm>
          <a:off x="866775" y="428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225</xdr:row>
      <xdr:rowOff>0</xdr:rowOff>
    </xdr:from>
    <xdr:ext cx="184731" cy="264560"/>
    <xdr:sp macro="" textlink="">
      <xdr:nvSpPr>
        <xdr:cNvPr id="91" name="1 CuadroTexto"/>
        <xdr:cNvSpPr txBox="1"/>
      </xdr:nvSpPr>
      <xdr:spPr>
        <a:xfrm>
          <a:off x="866775" y="428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225</xdr:row>
      <xdr:rowOff>0</xdr:rowOff>
    </xdr:from>
    <xdr:ext cx="184731" cy="264560"/>
    <xdr:sp macro="" textlink="">
      <xdr:nvSpPr>
        <xdr:cNvPr id="92" name="1 CuadroTexto"/>
        <xdr:cNvSpPr txBox="1"/>
      </xdr:nvSpPr>
      <xdr:spPr>
        <a:xfrm>
          <a:off x="866775" y="428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225</xdr:row>
      <xdr:rowOff>0</xdr:rowOff>
    </xdr:from>
    <xdr:ext cx="184731" cy="264560"/>
    <xdr:sp macro="" textlink="">
      <xdr:nvSpPr>
        <xdr:cNvPr id="93" name="1 CuadroTexto"/>
        <xdr:cNvSpPr txBox="1"/>
      </xdr:nvSpPr>
      <xdr:spPr>
        <a:xfrm>
          <a:off x="866775" y="428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225</xdr:row>
      <xdr:rowOff>0</xdr:rowOff>
    </xdr:from>
    <xdr:ext cx="184731" cy="264560"/>
    <xdr:sp macro="" textlink="">
      <xdr:nvSpPr>
        <xdr:cNvPr id="94" name="93 CuadroTexto"/>
        <xdr:cNvSpPr txBox="1"/>
      </xdr:nvSpPr>
      <xdr:spPr>
        <a:xfrm>
          <a:off x="866775" y="428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225</xdr:row>
      <xdr:rowOff>0</xdr:rowOff>
    </xdr:from>
    <xdr:ext cx="184731" cy="264560"/>
    <xdr:sp macro="" textlink="">
      <xdr:nvSpPr>
        <xdr:cNvPr id="95" name="94 CuadroTexto"/>
        <xdr:cNvSpPr txBox="1"/>
      </xdr:nvSpPr>
      <xdr:spPr>
        <a:xfrm>
          <a:off x="866775" y="428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225</xdr:row>
      <xdr:rowOff>0</xdr:rowOff>
    </xdr:from>
    <xdr:ext cx="184731" cy="264560"/>
    <xdr:sp macro="" textlink="">
      <xdr:nvSpPr>
        <xdr:cNvPr id="96" name="1 CuadroTexto"/>
        <xdr:cNvSpPr txBox="1"/>
      </xdr:nvSpPr>
      <xdr:spPr>
        <a:xfrm>
          <a:off x="866775" y="428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225</xdr:row>
      <xdr:rowOff>0</xdr:rowOff>
    </xdr:from>
    <xdr:ext cx="184731" cy="264560"/>
    <xdr:sp macro="" textlink="">
      <xdr:nvSpPr>
        <xdr:cNvPr id="97" name="1 CuadroTexto"/>
        <xdr:cNvSpPr txBox="1"/>
      </xdr:nvSpPr>
      <xdr:spPr>
        <a:xfrm>
          <a:off x="866775" y="428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225</xdr:row>
      <xdr:rowOff>0</xdr:rowOff>
    </xdr:from>
    <xdr:ext cx="184731" cy="264560"/>
    <xdr:sp macro="" textlink="">
      <xdr:nvSpPr>
        <xdr:cNvPr id="98" name="1 CuadroTexto"/>
        <xdr:cNvSpPr txBox="1"/>
      </xdr:nvSpPr>
      <xdr:spPr>
        <a:xfrm>
          <a:off x="866775" y="428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225</xdr:row>
      <xdr:rowOff>0</xdr:rowOff>
    </xdr:from>
    <xdr:ext cx="184731" cy="264560"/>
    <xdr:sp macro="" textlink="">
      <xdr:nvSpPr>
        <xdr:cNvPr id="99" name="1 CuadroTexto"/>
        <xdr:cNvSpPr txBox="1"/>
      </xdr:nvSpPr>
      <xdr:spPr>
        <a:xfrm>
          <a:off x="866775" y="428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225</xdr:row>
      <xdr:rowOff>0</xdr:rowOff>
    </xdr:from>
    <xdr:ext cx="184731" cy="264560"/>
    <xdr:sp macro="" textlink="">
      <xdr:nvSpPr>
        <xdr:cNvPr id="100" name="1 CuadroTexto"/>
        <xdr:cNvSpPr txBox="1"/>
      </xdr:nvSpPr>
      <xdr:spPr>
        <a:xfrm>
          <a:off x="866775" y="428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225</xdr:row>
      <xdr:rowOff>0</xdr:rowOff>
    </xdr:from>
    <xdr:ext cx="184731" cy="264560"/>
    <xdr:sp macro="" textlink="">
      <xdr:nvSpPr>
        <xdr:cNvPr id="101" name="1 CuadroTexto"/>
        <xdr:cNvSpPr txBox="1"/>
      </xdr:nvSpPr>
      <xdr:spPr>
        <a:xfrm>
          <a:off x="866775" y="428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225</xdr:row>
      <xdr:rowOff>0</xdr:rowOff>
    </xdr:from>
    <xdr:ext cx="184731" cy="264560"/>
    <xdr:sp macro="" textlink="">
      <xdr:nvSpPr>
        <xdr:cNvPr id="102" name="1 CuadroTexto"/>
        <xdr:cNvSpPr txBox="1"/>
      </xdr:nvSpPr>
      <xdr:spPr>
        <a:xfrm>
          <a:off x="866775" y="428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225</xdr:row>
      <xdr:rowOff>0</xdr:rowOff>
    </xdr:from>
    <xdr:ext cx="184731" cy="264560"/>
    <xdr:sp macro="" textlink="">
      <xdr:nvSpPr>
        <xdr:cNvPr id="103" name="1 CuadroTexto"/>
        <xdr:cNvSpPr txBox="1"/>
      </xdr:nvSpPr>
      <xdr:spPr>
        <a:xfrm>
          <a:off x="866775" y="428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225</xdr:row>
      <xdr:rowOff>0</xdr:rowOff>
    </xdr:from>
    <xdr:ext cx="184731" cy="264560"/>
    <xdr:sp macro="" textlink="">
      <xdr:nvSpPr>
        <xdr:cNvPr id="104" name="103 CuadroTexto"/>
        <xdr:cNvSpPr txBox="1"/>
      </xdr:nvSpPr>
      <xdr:spPr>
        <a:xfrm>
          <a:off x="866775" y="428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225</xdr:row>
      <xdr:rowOff>0</xdr:rowOff>
    </xdr:from>
    <xdr:ext cx="184731" cy="264560"/>
    <xdr:sp macro="" textlink="">
      <xdr:nvSpPr>
        <xdr:cNvPr id="105" name="104 CuadroTexto"/>
        <xdr:cNvSpPr txBox="1"/>
      </xdr:nvSpPr>
      <xdr:spPr>
        <a:xfrm>
          <a:off x="866775" y="428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225</xdr:row>
      <xdr:rowOff>0</xdr:rowOff>
    </xdr:from>
    <xdr:ext cx="184731" cy="264560"/>
    <xdr:sp macro="" textlink="">
      <xdr:nvSpPr>
        <xdr:cNvPr id="106" name="1 CuadroTexto"/>
        <xdr:cNvSpPr txBox="1"/>
      </xdr:nvSpPr>
      <xdr:spPr>
        <a:xfrm>
          <a:off x="866775" y="428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225</xdr:row>
      <xdr:rowOff>0</xdr:rowOff>
    </xdr:from>
    <xdr:ext cx="184731" cy="264560"/>
    <xdr:sp macro="" textlink="">
      <xdr:nvSpPr>
        <xdr:cNvPr id="107" name="1 CuadroTexto"/>
        <xdr:cNvSpPr txBox="1"/>
      </xdr:nvSpPr>
      <xdr:spPr>
        <a:xfrm>
          <a:off x="866775" y="428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225</xdr:row>
      <xdr:rowOff>0</xdr:rowOff>
    </xdr:from>
    <xdr:ext cx="184731" cy="264560"/>
    <xdr:sp macro="" textlink="">
      <xdr:nvSpPr>
        <xdr:cNvPr id="108" name="1 CuadroTexto"/>
        <xdr:cNvSpPr txBox="1"/>
      </xdr:nvSpPr>
      <xdr:spPr>
        <a:xfrm>
          <a:off x="866775" y="428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225</xdr:row>
      <xdr:rowOff>0</xdr:rowOff>
    </xdr:from>
    <xdr:ext cx="184731" cy="264560"/>
    <xdr:sp macro="" textlink="">
      <xdr:nvSpPr>
        <xdr:cNvPr id="109" name="1 CuadroTexto"/>
        <xdr:cNvSpPr txBox="1"/>
      </xdr:nvSpPr>
      <xdr:spPr>
        <a:xfrm>
          <a:off x="866775" y="428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225</xdr:row>
      <xdr:rowOff>0</xdr:rowOff>
    </xdr:from>
    <xdr:ext cx="184731" cy="264560"/>
    <xdr:sp macro="" textlink="">
      <xdr:nvSpPr>
        <xdr:cNvPr id="110" name="1 CuadroTexto"/>
        <xdr:cNvSpPr txBox="1"/>
      </xdr:nvSpPr>
      <xdr:spPr>
        <a:xfrm>
          <a:off x="866775" y="428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225</xdr:row>
      <xdr:rowOff>0</xdr:rowOff>
    </xdr:from>
    <xdr:ext cx="184731" cy="264560"/>
    <xdr:sp macro="" textlink="">
      <xdr:nvSpPr>
        <xdr:cNvPr id="111" name="1 CuadroTexto"/>
        <xdr:cNvSpPr txBox="1"/>
      </xdr:nvSpPr>
      <xdr:spPr>
        <a:xfrm>
          <a:off x="866775" y="428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225</xdr:row>
      <xdr:rowOff>0</xdr:rowOff>
    </xdr:from>
    <xdr:ext cx="184731" cy="264560"/>
    <xdr:sp macro="" textlink="">
      <xdr:nvSpPr>
        <xdr:cNvPr id="112" name="1 CuadroTexto"/>
        <xdr:cNvSpPr txBox="1"/>
      </xdr:nvSpPr>
      <xdr:spPr>
        <a:xfrm>
          <a:off x="866775" y="428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225</xdr:row>
      <xdr:rowOff>0</xdr:rowOff>
    </xdr:from>
    <xdr:ext cx="184731" cy="264560"/>
    <xdr:sp macro="" textlink="">
      <xdr:nvSpPr>
        <xdr:cNvPr id="113" name="1 CuadroTexto"/>
        <xdr:cNvSpPr txBox="1"/>
      </xdr:nvSpPr>
      <xdr:spPr>
        <a:xfrm>
          <a:off x="866775" y="428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225</xdr:row>
      <xdr:rowOff>0</xdr:rowOff>
    </xdr:from>
    <xdr:ext cx="184731" cy="264560"/>
    <xdr:sp macro="" textlink="">
      <xdr:nvSpPr>
        <xdr:cNvPr id="114" name="113 CuadroTexto"/>
        <xdr:cNvSpPr txBox="1"/>
      </xdr:nvSpPr>
      <xdr:spPr>
        <a:xfrm>
          <a:off x="866775" y="428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225</xdr:row>
      <xdr:rowOff>0</xdr:rowOff>
    </xdr:from>
    <xdr:ext cx="184731" cy="264560"/>
    <xdr:sp macro="" textlink="">
      <xdr:nvSpPr>
        <xdr:cNvPr id="115" name="114 CuadroTexto"/>
        <xdr:cNvSpPr txBox="1"/>
      </xdr:nvSpPr>
      <xdr:spPr>
        <a:xfrm>
          <a:off x="866775" y="428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225</xdr:row>
      <xdr:rowOff>0</xdr:rowOff>
    </xdr:from>
    <xdr:ext cx="184731" cy="264560"/>
    <xdr:sp macro="" textlink="">
      <xdr:nvSpPr>
        <xdr:cNvPr id="116" name="1 CuadroTexto"/>
        <xdr:cNvSpPr txBox="1"/>
      </xdr:nvSpPr>
      <xdr:spPr>
        <a:xfrm>
          <a:off x="866775" y="428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225</xdr:row>
      <xdr:rowOff>0</xdr:rowOff>
    </xdr:from>
    <xdr:ext cx="184731" cy="264560"/>
    <xdr:sp macro="" textlink="">
      <xdr:nvSpPr>
        <xdr:cNvPr id="117" name="1 CuadroTexto"/>
        <xdr:cNvSpPr txBox="1"/>
      </xdr:nvSpPr>
      <xdr:spPr>
        <a:xfrm>
          <a:off x="866775" y="428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225</xdr:row>
      <xdr:rowOff>0</xdr:rowOff>
    </xdr:from>
    <xdr:ext cx="184731" cy="264560"/>
    <xdr:sp macro="" textlink="">
      <xdr:nvSpPr>
        <xdr:cNvPr id="118" name="1 CuadroTexto"/>
        <xdr:cNvSpPr txBox="1"/>
      </xdr:nvSpPr>
      <xdr:spPr>
        <a:xfrm>
          <a:off x="866775" y="428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225</xdr:row>
      <xdr:rowOff>0</xdr:rowOff>
    </xdr:from>
    <xdr:ext cx="184731" cy="264560"/>
    <xdr:sp macro="" textlink="">
      <xdr:nvSpPr>
        <xdr:cNvPr id="119" name="1 CuadroTexto"/>
        <xdr:cNvSpPr txBox="1"/>
      </xdr:nvSpPr>
      <xdr:spPr>
        <a:xfrm>
          <a:off x="866775" y="428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225</xdr:row>
      <xdr:rowOff>0</xdr:rowOff>
    </xdr:from>
    <xdr:ext cx="184731" cy="264560"/>
    <xdr:sp macro="" textlink="">
      <xdr:nvSpPr>
        <xdr:cNvPr id="120" name="1 CuadroTexto"/>
        <xdr:cNvSpPr txBox="1"/>
      </xdr:nvSpPr>
      <xdr:spPr>
        <a:xfrm>
          <a:off x="866775" y="428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225</xdr:row>
      <xdr:rowOff>0</xdr:rowOff>
    </xdr:from>
    <xdr:ext cx="184731" cy="264560"/>
    <xdr:sp macro="" textlink="">
      <xdr:nvSpPr>
        <xdr:cNvPr id="121" name="1 CuadroTexto"/>
        <xdr:cNvSpPr txBox="1"/>
      </xdr:nvSpPr>
      <xdr:spPr>
        <a:xfrm>
          <a:off x="866775" y="428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225</xdr:row>
      <xdr:rowOff>0</xdr:rowOff>
    </xdr:from>
    <xdr:ext cx="184731" cy="264560"/>
    <xdr:sp macro="" textlink="">
      <xdr:nvSpPr>
        <xdr:cNvPr id="122" name="1 CuadroTexto"/>
        <xdr:cNvSpPr txBox="1"/>
      </xdr:nvSpPr>
      <xdr:spPr>
        <a:xfrm>
          <a:off x="866775" y="428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225</xdr:row>
      <xdr:rowOff>0</xdr:rowOff>
    </xdr:from>
    <xdr:ext cx="184731" cy="264560"/>
    <xdr:sp macro="" textlink="">
      <xdr:nvSpPr>
        <xdr:cNvPr id="123" name="1 CuadroTexto"/>
        <xdr:cNvSpPr txBox="1"/>
      </xdr:nvSpPr>
      <xdr:spPr>
        <a:xfrm>
          <a:off x="866775" y="428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225</xdr:row>
      <xdr:rowOff>0</xdr:rowOff>
    </xdr:from>
    <xdr:ext cx="184731" cy="264560"/>
    <xdr:sp macro="" textlink="">
      <xdr:nvSpPr>
        <xdr:cNvPr id="124" name="123 CuadroTexto"/>
        <xdr:cNvSpPr txBox="1"/>
      </xdr:nvSpPr>
      <xdr:spPr>
        <a:xfrm>
          <a:off x="866775" y="428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225</xdr:row>
      <xdr:rowOff>0</xdr:rowOff>
    </xdr:from>
    <xdr:ext cx="184731" cy="264560"/>
    <xdr:sp macro="" textlink="">
      <xdr:nvSpPr>
        <xdr:cNvPr id="125" name="124 CuadroTexto"/>
        <xdr:cNvSpPr txBox="1"/>
      </xdr:nvSpPr>
      <xdr:spPr>
        <a:xfrm>
          <a:off x="866775" y="428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225</xdr:row>
      <xdr:rowOff>0</xdr:rowOff>
    </xdr:from>
    <xdr:ext cx="184731" cy="264560"/>
    <xdr:sp macro="" textlink="">
      <xdr:nvSpPr>
        <xdr:cNvPr id="126" name="1 CuadroTexto"/>
        <xdr:cNvSpPr txBox="1"/>
      </xdr:nvSpPr>
      <xdr:spPr>
        <a:xfrm>
          <a:off x="866775" y="428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225</xdr:row>
      <xdr:rowOff>0</xdr:rowOff>
    </xdr:from>
    <xdr:ext cx="184731" cy="264560"/>
    <xdr:sp macro="" textlink="">
      <xdr:nvSpPr>
        <xdr:cNvPr id="127" name="1 CuadroTexto"/>
        <xdr:cNvSpPr txBox="1"/>
      </xdr:nvSpPr>
      <xdr:spPr>
        <a:xfrm>
          <a:off x="866775" y="428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225</xdr:row>
      <xdr:rowOff>0</xdr:rowOff>
    </xdr:from>
    <xdr:ext cx="184731" cy="264560"/>
    <xdr:sp macro="" textlink="">
      <xdr:nvSpPr>
        <xdr:cNvPr id="128" name="1 CuadroTexto"/>
        <xdr:cNvSpPr txBox="1"/>
      </xdr:nvSpPr>
      <xdr:spPr>
        <a:xfrm>
          <a:off x="866775" y="428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225</xdr:row>
      <xdr:rowOff>0</xdr:rowOff>
    </xdr:from>
    <xdr:ext cx="184731" cy="264560"/>
    <xdr:sp macro="" textlink="">
      <xdr:nvSpPr>
        <xdr:cNvPr id="129" name="1 CuadroTexto"/>
        <xdr:cNvSpPr txBox="1"/>
      </xdr:nvSpPr>
      <xdr:spPr>
        <a:xfrm>
          <a:off x="866775" y="428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225</xdr:row>
      <xdr:rowOff>0</xdr:rowOff>
    </xdr:from>
    <xdr:ext cx="184731" cy="264560"/>
    <xdr:sp macro="" textlink="">
      <xdr:nvSpPr>
        <xdr:cNvPr id="130" name="1 CuadroTexto"/>
        <xdr:cNvSpPr txBox="1"/>
      </xdr:nvSpPr>
      <xdr:spPr>
        <a:xfrm>
          <a:off x="866775" y="428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225</xdr:row>
      <xdr:rowOff>0</xdr:rowOff>
    </xdr:from>
    <xdr:ext cx="184731" cy="264560"/>
    <xdr:sp macro="" textlink="">
      <xdr:nvSpPr>
        <xdr:cNvPr id="131" name="1 CuadroTexto"/>
        <xdr:cNvSpPr txBox="1"/>
      </xdr:nvSpPr>
      <xdr:spPr>
        <a:xfrm>
          <a:off x="866775" y="428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225</xdr:row>
      <xdr:rowOff>0</xdr:rowOff>
    </xdr:from>
    <xdr:ext cx="184731" cy="264560"/>
    <xdr:sp macro="" textlink="">
      <xdr:nvSpPr>
        <xdr:cNvPr id="132" name="1 CuadroTexto"/>
        <xdr:cNvSpPr txBox="1"/>
      </xdr:nvSpPr>
      <xdr:spPr>
        <a:xfrm>
          <a:off x="866775" y="428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225</xdr:row>
      <xdr:rowOff>0</xdr:rowOff>
    </xdr:from>
    <xdr:ext cx="184731" cy="264560"/>
    <xdr:sp macro="" textlink="">
      <xdr:nvSpPr>
        <xdr:cNvPr id="133" name="1 CuadroTexto"/>
        <xdr:cNvSpPr txBox="1"/>
      </xdr:nvSpPr>
      <xdr:spPr>
        <a:xfrm>
          <a:off x="866775" y="428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dith.navarro/Documents/FOOSSI/CUENTA%20PUBLICA%202016/FOOSSI%20CTA%20PUBLICA%20SEP2016/FlujoEfectivo%20FEBRERO%20DEL%20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bro1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erica%20Encinas/AppData/Roaming/Microsoft/Excel/PT%20Gastos%20x%20partida%20pptal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gla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cabezado"/>
      <sheetName val="Hoja18 (2)"/>
      <sheetName val="traspaso egre"/>
      <sheetName val="otras"/>
      <sheetName val="inversion egre"/>
      <sheetName val="f fijo"/>
      <sheetName val="6000"/>
      <sheetName val="3000"/>
      <sheetName val="2000"/>
      <sheetName val="1000"/>
      <sheetName val="egresos"/>
      <sheetName val="venta"/>
      <sheetName val="traspaso"/>
      <sheetName val="transf"/>
      <sheetName val="otros"/>
      <sheetName val="inversion"/>
      <sheetName val="GXC"/>
      <sheetName val="ingresos"/>
      <sheetName val="origen y aplic"/>
      <sheetName val="Parámetros"/>
      <sheetName val="Datos"/>
      <sheetName val="Por Posibilidad de Pago"/>
      <sheetName val="Por Beneficiario-Pagador"/>
      <sheetName val="Por Categorias"/>
      <sheetName val="Por Cuentas"/>
      <sheetName val="Por Documentos"/>
      <sheetName val="Emitir Documentos"/>
      <sheetName val="Cambios a Aplicar"/>
      <sheetName val="Ayuda Flujo de Efectivo"/>
      <sheetName val="Definiciones"/>
      <sheetName val="Nuevo Documento"/>
      <sheetName val="Validaciones"/>
      <sheetName val="Hoja18"/>
    </sheetNames>
    <sheetDataSet>
      <sheetData sheetId="0">
        <row r="7">
          <cell r="Z7">
            <v>-32783.42</v>
          </cell>
        </row>
        <row r="8">
          <cell r="Z8">
            <v>60134291.460000001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1">
          <cell r="D1" t="str">
            <v>Ignorar</v>
          </cell>
          <cell r="G1" t="str">
            <v>Ninguno</v>
          </cell>
        </row>
        <row r="2">
          <cell r="D2" t="str">
            <v>Tipo Documento</v>
          </cell>
          <cell r="G2" t="str">
            <v>Efectivo</v>
          </cell>
        </row>
        <row r="3">
          <cell r="D3" t="str">
            <v>Fecha</v>
          </cell>
          <cell r="G3" t="str">
            <v>Mismo banco misma plaza</v>
          </cell>
        </row>
        <row r="4">
          <cell r="D4" t="str">
            <v>Código</v>
          </cell>
          <cell r="G4" t="str">
            <v>Mismo banco fuera de plaza</v>
          </cell>
        </row>
        <row r="5">
          <cell r="D5" t="str">
            <v>Nombre</v>
          </cell>
          <cell r="G5" t="str">
            <v>Otros bancos misma plaza</v>
          </cell>
        </row>
        <row r="6">
          <cell r="D6" t="str">
            <v>Proyectado</v>
          </cell>
          <cell r="G6" t="str">
            <v>Otros bancos fuera de plaza</v>
          </cell>
        </row>
        <row r="7">
          <cell r="D7" t="str">
            <v>Importe</v>
          </cell>
        </row>
        <row r="8">
          <cell r="D8" t="str">
            <v>Referencia</v>
          </cell>
        </row>
        <row r="9">
          <cell r="D9" t="str">
            <v>Concepto</v>
          </cell>
        </row>
        <row r="10">
          <cell r="D10" t="str">
            <v>Tipo Depósito</v>
          </cell>
        </row>
        <row r="11">
          <cell r="D11" t="str">
            <v>Número</v>
          </cell>
        </row>
      </sheetData>
      <sheetData sheetId="30" refreshError="1"/>
      <sheetData sheetId="31" refreshError="1"/>
      <sheetData sheetId="3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TCA-I-04"/>
      <sheetName val="ETCA-I-04 (2)"/>
      <sheetName val="Libro1"/>
    </sheetNames>
    <definedNames>
      <definedName name="Funciones_Fechas_Periodos" refersTo="#¡REF!"/>
      <definedName name="Funciones_Saldos" refersTo="#¡REF!"/>
      <definedName name="Funciones_Tablas" refersTo="#¡REF!"/>
    </defined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/>
      <sheetData sheetId="1">
        <row r="3">
          <cell r="B3" t="str">
            <v xml:space="preserve"> PARTIDA PRESUPUESTAL</v>
          </cell>
          <cell r="C3" t="str">
            <v>DESCRIPCION</v>
          </cell>
          <cell r="D3" t="str">
            <v>PRESUPUESTO AUTORIZADO</v>
          </cell>
          <cell r="E3">
            <v>0</v>
          </cell>
          <cell r="F3">
            <v>0</v>
          </cell>
          <cell r="G3">
            <v>0</v>
          </cell>
          <cell r="H3" t="str">
            <v>COMPROMETIDO</v>
          </cell>
          <cell r="I3" t="str">
            <v>DEVENGADO</v>
          </cell>
          <cell r="J3" t="str">
            <v>EJERCIDO</v>
          </cell>
          <cell r="K3" t="str">
            <v>PAGADO</v>
          </cell>
          <cell r="L3" t="str">
            <v>DISPONIBLE P Comprometer</v>
          </cell>
          <cell r="M3" t="str">
            <v>CREDITO DISPONIBLE</v>
          </cell>
        </row>
        <row r="4">
          <cell r="B4">
            <v>0</v>
          </cell>
          <cell r="C4">
            <v>0</v>
          </cell>
          <cell r="D4" t="str">
            <v>APROBADO</v>
          </cell>
          <cell r="E4" t="str">
            <v>AMPLIACIONES</v>
          </cell>
          <cell r="F4" t="str">
            <v>DEDUCCIONES</v>
          </cell>
          <cell r="G4" t="str">
            <v>MODIFICADO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</row>
        <row r="5">
          <cell r="B5">
            <v>1000</v>
          </cell>
          <cell r="C5" t="str">
            <v>SERVICIOS PERSONALES</v>
          </cell>
          <cell r="D5">
            <v>21474408.129999995</v>
          </cell>
          <cell r="E5">
            <v>0</v>
          </cell>
          <cell r="F5">
            <v>0</v>
          </cell>
          <cell r="G5">
            <v>21474408.129999995</v>
          </cell>
          <cell r="H5">
            <v>20532256.680000003</v>
          </cell>
          <cell r="I5">
            <v>20532256.680000003</v>
          </cell>
          <cell r="J5">
            <v>20532256.680000003</v>
          </cell>
          <cell r="K5">
            <v>20532256.680000003</v>
          </cell>
          <cell r="L5">
            <v>942151.45000000019</v>
          </cell>
          <cell r="M5">
            <v>942151.45000000019</v>
          </cell>
        </row>
        <row r="6">
          <cell r="B6" t="str">
            <v>11301</v>
          </cell>
          <cell r="C6" t="str">
            <v>Sueldos</v>
          </cell>
          <cell r="D6">
            <v>5444965.6600000001</v>
          </cell>
          <cell r="E6">
            <v>0</v>
          </cell>
          <cell r="F6">
            <v>0</v>
          </cell>
          <cell r="G6">
            <v>5444965.6600000001</v>
          </cell>
          <cell r="H6">
            <v>5349218.26</v>
          </cell>
          <cell r="I6">
            <v>5349218.26</v>
          </cell>
          <cell r="J6">
            <v>5349218.26</v>
          </cell>
          <cell r="K6">
            <v>5349218.26</v>
          </cell>
          <cell r="L6">
            <v>95747.400000000373</v>
          </cell>
          <cell r="M6">
            <v>95747.400000000373</v>
          </cell>
        </row>
        <row r="7">
          <cell r="B7" t="str">
            <v>11303</v>
          </cell>
          <cell r="C7" t="str">
            <v>Remuneraciones Diversas</v>
          </cell>
          <cell r="D7">
            <v>1804239.54</v>
          </cell>
          <cell r="E7">
            <v>0</v>
          </cell>
          <cell r="F7">
            <v>0</v>
          </cell>
          <cell r="G7">
            <v>1804239.54</v>
          </cell>
          <cell r="H7">
            <v>1718192.7000000007</v>
          </cell>
          <cell r="I7">
            <v>1718192.7000000007</v>
          </cell>
          <cell r="J7">
            <v>1718192.7000000007</v>
          </cell>
          <cell r="K7">
            <v>1718192.7000000007</v>
          </cell>
          <cell r="L7">
            <v>86046.839999999385</v>
          </cell>
          <cell r="M7">
            <v>86046.839999999385</v>
          </cell>
        </row>
        <row r="8">
          <cell r="B8" t="str">
            <v>11305</v>
          </cell>
          <cell r="C8" t="str">
            <v>Compensaciones por Riesgos Profesionales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11306</v>
          </cell>
          <cell r="C9" t="str">
            <v>Riesgo Laboral</v>
          </cell>
          <cell r="D9">
            <v>4423021.57</v>
          </cell>
          <cell r="E9">
            <v>0</v>
          </cell>
          <cell r="F9">
            <v>0</v>
          </cell>
          <cell r="G9">
            <v>4423021.57</v>
          </cell>
          <cell r="H9">
            <v>5656271.3399999999</v>
          </cell>
          <cell r="I9">
            <v>5656271.3399999999</v>
          </cell>
          <cell r="J9">
            <v>5656271.3399999999</v>
          </cell>
          <cell r="K9">
            <v>5656271.3399999999</v>
          </cell>
          <cell r="L9">
            <v>-1233249.7699999996</v>
          </cell>
          <cell r="M9">
            <v>-1233249.7699999996</v>
          </cell>
        </row>
        <row r="10">
          <cell r="B10" t="str">
            <v>11307</v>
          </cell>
          <cell r="C10" t="str">
            <v>Ayuda Para Habitación</v>
          </cell>
          <cell r="D10">
            <v>1125296.6499999999</v>
          </cell>
          <cell r="E10">
            <v>0</v>
          </cell>
          <cell r="F10">
            <v>0</v>
          </cell>
          <cell r="G10">
            <v>1125296.6499999999</v>
          </cell>
          <cell r="H10">
            <v>1013033.58</v>
          </cell>
          <cell r="I10">
            <v>1013033.58</v>
          </cell>
          <cell r="J10">
            <v>1013033.58</v>
          </cell>
          <cell r="K10">
            <v>1013033.58</v>
          </cell>
          <cell r="L10">
            <v>112263.06999999995</v>
          </cell>
          <cell r="M10">
            <v>112263.06999999995</v>
          </cell>
        </row>
        <row r="11">
          <cell r="B11" t="str">
            <v>11310</v>
          </cell>
          <cell r="C11" t="str">
            <v>Ayuda Energía Electrica</v>
          </cell>
          <cell r="D11">
            <v>750198.79</v>
          </cell>
          <cell r="E11">
            <v>0</v>
          </cell>
          <cell r="F11">
            <v>0</v>
          </cell>
          <cell r="G11">
            <v>750198.79</v>
          </cell>
          <cell r="H11">
            <v>675356.80999999994</v>
          </cell>
          <cell r="I11">
            <v>675356.80999999994</v>
          </cell>
          <cell r="J11">
            <v>675356.80999999994</v>
          </cell>
          <cell r="K11">
            <v>675356.80999999994</v>
          </cell>
          <cell r="L11">
            <v>74841.980000000098</v>
          </cell>
          <cell r="M11">
            <v>74841.980000000098</v>
          </cell>
        </row>
        <row r="12">
          <cell r="B12" t="str">
            <v>13101</v>
          </cell>
          <cell r="C12" t="str">
            <v>Primas y Acred por Años de Servicio Eftvo Prestado</v>
          </cell>
          <cell r="D12">
            <v>175274.27</v>
          </cell>
          <cell r="E12">
            <v>0</v>
          </cell>
          <cell r="F12">
            <v>0</v>
          </cell>
          <cell r="G12">
            <v>175274.27</v>
          </cell>
          <cell r="H12">
            <v>55039.150000000009</v>
          </cell>
          <cell r="I12">
            <v>55039.150000000009</v>
          </cell>
          <cell r="J12">
            <v>55039.150000000009</v>
          </cell>
          <cell r="K12">
            <v>55039.150000000009</v>
          </cell>
          <cell r="L12">
            <v>120235.11999999998</v>
          </cell>
          <cell r="M12">
            <v>120235.11999999998</v>
          </cell>
        </row>
        <row r="13">
          <cell r="B13" t="str">
            <v>13201</v>
          </cell>
          <cell r="C13" t="str">
            <v>Prima Vacacional</v>
          </cell>
          <cell r="D13">
            <v>589735.42000000004</v>
          </cell>
          <cell r="E13">
            <v>0</v>
          </cell>
          <cell r="F13">
            <v>0</v>
          </cell>
          <cell r="G13">
            <v>589735.42000000004</v>
          </cell>
          <cell r="H13">
            <v>95431.53</v>
          </cell>
          <cell r="I13">
            <v>95431.53</v>
          </cell>
          <cell r="J13">
            <v>95431.53</v>
          </cell>
          <cell r="K13">
            <v>95431.53</v>
          </cell>
          <cell r="L13">
            <v>494303.89</v>
          </cell>
          <cell r="M13">
            <v>494303.89</v>
          </cell>
        </row>
        <row r="14">
          <cell r="B14" t="str">
            <v>13202</v>
          </cell>
          <cell r="C14" t="str">
            <v>Gratificaciones por Fin de Año</v>
          </cell>
          <cell r="D14">
            <v>1360110.87</v>
          </cell>
          <cell r="E14">
            <v>0</v>
          </cell>
          <cell r="F14">
            <v>0</v>
          </cell>
          <cell r="G14">
            <v>1360110.87</v>
          </cell>
          <cell r="H14">
            <v>200040.58000000002</v>
          </cell>
          <cell r="I14">
            <v>200040.58000000002</v>
          </cell>
          <cell r="J14">
            <v>200040.58000000002</v>
          </cell>
          <cell r="K14">
            <v>200040.58000000002</v>
          </cell>
          <cell r="L14">
            <v>1160070.29</v>
          </cell>
          <cell r="M14">
            <v>1160070.29</v>
          </cell>
        </row>
        <row r="15">
          <cell r="B15" t="str">
            <v>13203</v>
          </cell>
          <cell r="C15" t="str">
            <v>Compensaciones por Ajuste de Calendario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13204</v>
          </cell>
          <cell r="C16" t="str">
            <v>Compensacion por Bono Navideño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13403</v>
          </cell>
          <cell r="C17" t="str">
            <v>Estimulos al Personal de Confianza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14101</v>
          </cell>
          <cell r="C18" t="str">
            <v>Cuotas por Servicio Medico del Isssteson</v>
          </cell>
          <cell r="D18">
            <v>902295.22</v>
          </cell>
          <cell r="E18">
            <v>0</v>
          </cell>
          <cell r="F18">
            <v>0</v>
          </cell>
          <cell r="G18">
            <v>902295.22</v>
          </cell>
          <cell r="H18">
            <v>962407.8</v>
          </cell>
          <cell r="I18">
            <v>962407.8</v>
          </cell>
          <cell r="J18">
            <v>962407.8</v>
          </cell>
          <cell r="K18">
            <v>962407.8</v>
          </cell>
          <cell r="L18">
            <v>-60112.580000000075</v>
          </cell>
          <cell r="M18">
            <v>-60112.580000000075</v>
          </cell>
        </row>
        <row r="19">
          <cell r="B19" t="str">
            <v>14102</v>
          </cell>
          <cell r="C19" t="str">
            <v>Cuotas por Seguro de Vida Isssteson</v>
          </cell>
          <cell r="D19">
            <v>95.76</v>
          </cell>
          <cell r="E19">
            <v>0</v>
          </cell>
          <cell r="F19">
            <v>0</v>
          </cell>
          <cell r="G19">
            <v>95.76</v>
          </cell>
          <cell r="H19">
            <v>93.499999999999986</v>
          </cell>
          <cell r="I19">
            <v>93.499999999999986</v>
          </cell>
          <cell r="J19">
            <v>93.499999999999986</v>
          </cell>
          <cell r="K19">
            <v>93.499999999999986</v>
          </cell>
          <cell r="L19">
            <v>2.2600000000000193</v>
          </cell>
          <cell r="M19">
            <v>2.2600000000000193</v>
          </cell>
        </row>
        <row r="20">
          <cell r="B20" t="str">
            <v>14103</v>
          </cell>
          <cell r="C20" t="str">
            <v>Cuotas por Seguro de Retiro al Isssteson</v>
          </cell>
          <cell r="D20">
            <v>1486.84</v>
          </cell>
          <cell r="E20">
            <v>0</v>
          </cell>
          <cell r="F20">
            <v>0</v>
          </cell>
          <cell r="G20">
            <v>1486.84</v>
          </cell>
          <cell r="H20">
            <v>1436.96</v>
          </cell>
          <cell r="I20">
            <v>1436.96</v>
          </cell>
          <cell r="J20">
            <v>1436.96</v>
          </cell>
          <cell r="K20">
            <v>1436.96</v>
          </cell>
          <cell r="L20">
            <v>49.879999999999882</v>
          </cell>
          <cell r="M20">
            <v>49.879999999999882</v>
          </cell>
        </row>
        <row r="21">
          <cell r="B21" t="str">
            <v>14104</v>
          </cell>
          <cell r="C21" t="str">
            <v>Asignaciones para Prestamos a Corto Plazo</v>
          </cell>
          <cell r="D21">
            <v>53076.19</v>
          </cell>
          <cell r="E21">
            <v>0</v>
          </cell>
          <cell r="F21">
            <v>0</v>
          </cell>
          <cell r="G21">
            <v>53076.19</v>
          </cell>
          <cell r="H21">
            <v>49175.920000000006</v>
          </cell>
          <cell r="I21">
            <v>49175.920000000006</v>
          </cell>
          <cell r="J21">
            <v>49175.920000000006</v>
          </cell>
          <cell r="K21">
            <v>49175.920000000006</v>
          </cell>
          <cell r="L21">
            <v>3900.2699999999968</v>
          </cell>
          <cell r="M21">
            <v>3900.2699999999968</v>
          </cell>
        </row>
        <row r="22">
          <cell r="B22" t="str">
            <v>14105</v>
          </cell>
          <cell r="C22" t="str">
            <v>Asignaciones para Prestamos Prendarios</v>
          </cell>
          <cell r="D22">
            <v>53076.19</v>
          </cell>
          <cell r="E22">
            <v>0</v>
          </cell>
          <cell r="F22">
            <v>0</v>
          </cell>
          <cell r="G22">
            <v>53076.19</v>
          </cell>
          <cell r="H22">
            <v>49175.920000000006</v>
          </cell>
          <cell r="I22">
            <v>49175.920000000006</v>
          </cell>
          <cell r="J22">
            <v>49175.920000000006</v>
          </cell>
          <cell r="K22">
            <v>49175.920000000006</v>
          </cell>
          <cell r="L22">
            <v>3900.2699999999968</v>
          </cell>
          <cell r="M22">
            <v>3900.2699999999968</v>
          </cell>
        </row>
        <row r="23">
          <cell r="B23" t="str">
            <v>14106</v>
          </cell>
          <cell r="C23" t="str">
            <v>Otras prestaciones de Seguridad Social</v>
          </cell>
          <cell r="D23">
            <v>318457.13</v>
          </cell>
          <cell r="E23">
            <v>0</v>
          </cell>
          <cell r="F23">
            <v>0</v>
          </cell>
          <cell r="G23">
            <v>318457.13</v>
          </cell>
          <cell r="H23">
            <v>245894.48</v>
          </cell>
          <cell r="I23">
            <v>245894.48</v>
          </cell>
          <cell r="J23">
            <v>245894.48</v>
          </cell>
          <cell r="K23">
            <v>245894.48</v>
          </cell>
          <cell r="L23">
            <v>72562.649999999994</v>
          </cell>
          <cell r="M23">
            <v>72562.649999999994</v>
          </cell>
        </row>
        <row r="24">
          <cell r="B24" t="str">
            <v>14107</v>
          </cell>
          <cell r="C24" t="str">
            <v>Cuotas p/Infraestructura,Equipamiento y Mantto Hos</v>
          </cell>
          <cell r="D24">
            <v>106152.39</v>
          </cell>
          <cell r="E24">
            <v>0</v>
          </cell>
          <cell r="F24">
            <v>0</v>
          </cell>
          <cell r="G24">
            <v>106152.39</v>
          </cell>
          <cell r="H24">
            <v>98354.08</v>
          </cell>
          <cell r="I24">
            <v>98354.08</v>
          </cell>
          <cell r="J24">
            <v>98354.08</v>
          </cell>
          <cell r="K24">
            <v>98354.08</v>
          </cell>
          <cell r="L24">
            <v>7798.3099999999977</v>
          </cell>
          <cell r="M24">
            <v>7798.3099999999977</v>
          </cell>
        </row>
        <row r="25">
          <cell r="B25" t="str">
            <v>14201</v>
          </cell>
          <cell r="C25" t="str">
            <v>Cuotas al Fovisssteson</v>
          </cell>
          <cell r="D25">
            <v>424609.5</v>
          </cell>
          <cell r="E25">
            <v>0</v>
          </cell>
          <cell r="F25">
            <v>0</v>
          </cell>
          <cell r="G25">
            <v>424609.5</v>
          </cell>
          <cell r="H25">
            <v>393432.23</v>
          </cell>
          <cell r="I25">
            <v>393432.23</v>
          </cell>
          <cell r="J25">
            <v>393432.23</v>
          </cell>
          <cell r="K25">
            <v>393432.23</v>
          </cell>
          <cell r="L25">
            <v>31177.270000000019</v>
          </cell>
          <cell r="M25">
            <v>31177.270000000019</v>
          </cell>
        </row>
        <row r="26">
          <cell r="B26" t="str">
            <v>14301</v>
          </cell>
          <cell r="C26" t="str">
            <v>Pagas de Defuncion,Pensiones y Jubilaciones</v>
          </cell>
          <cell r="D26">
            <v>1804590.42</v>
          </cell>
          <cell r="E26">
            <v>0</v>
          </cell>
          <cell r="F26">
            <v>0</v>
          </cell>
          <cell r="G26">
            <v>1804590.42</v>
          </cell>
          <cell r="H26">
            <v>1721269.73</v>
          </cell>
          <cell r="I26">
            <v>1721269.73</v>
          </cell>
          <cell r="J26">
            <v>1721269.73</v>
          </cell>
          <cell r="K26">
            <v>1721269.73</v>
          </cell>
          <cell r="L26">
            <v>83320.689999999944</v>
          </cell>
          <cell r="M26">
            <v>83320.689999999944</v>
          </cell>
        </row>
        <row r="27">
          <cell r="B27" t="str">
            <v>17102</v>
          </cell>
          <cell r="C27" t="str">
            <v>Estimulos al Personal</v>
          </cell>
          <cell r="D27">
            <v>2137725.7200000002</v>
          </cell>
          <cell r="E27">
            <v>0</v>
          </cell>
          <cell r="F27">
            <v>0</v>
          </cell>
          <cell r="G27">
            <v>2137725.7200000002</v>
          </cell>
          <cell r="H27">
            <v>2248432.1100000003</v>
          </cell>
          <cell r="I27">
            <v>2248432.1100000003</v>
          </cell>
          <cell r="J27">
            <v>2248432.1100000003</v>
          </cell>
          <cell r="K27">
            <v>2248432.1100000003</v>
          </cell>
          <cell r="L27">
            <v>-110706.39000000013</v>
          </cell>
          <cell r="M27">
            <v>-110706.39000000013</v>
          </cell>
        </row>
        <row r="28">
          <cell r="B28">
            <v>2000</v>
          </cell>
          <cell r="C28" t="str">
            <v>MATERIALES Y SUMINISTROS</v>
          </cell>
          <cell r="D28">
            <v>1586500.06</v>
          </cell>
          <cell r="E28">
            <v>110000</v>
          </cell>
          <cell r="F28">
            <v>110000</v>
          </cell>
          <cell r="G28">
            <v>1586500.06</v>
          </cell>
          <cell r="H28">
            <v>880286.3</v>
          </cell>
          <cell r="I28">
            <v>880286.3</v>
          </cell>
          <cell r="J28">
            <v>880286.3</v>
          </cell>
          <cell r="K28">
            <v>880286.3</v>
          </cell>
          <cell r="L28">
            <v>706213.76</v>
          </cell>
          <cell r="M28">
            <v>706213.76</v>
          </cell>
        </row>
        <row r="29">
          <cell r="B29" t="str">
            <v>21101</v>
          </cell>
          <cell r="C29" t="str">
            <v>Materiales, utiles y equipos menores de oficina</v>
          </cell>
          <cell r="D29">
            <v>400000</v>
          </cell>
          <cell r="E29">
            <v>0</v>
          </cell>
          <cell r="F29">
            <v>100000</v>
          </cell>
          <cell r="G29">
            <v>300000</v>
          </cell>
          <cell r="H29">
            <v>92333.53</v>
          </cell>
          <cell r="I29">
            <v>92333.53</v>
          </cell>
          <cell r="J29">
            <v>92333.53</v>
          </cell>
          <cell r="K29">
            <v>92333.53</v>
          </cell>
          <cell r="L29">
            <v>207666.47</v>
          </cell>
          <cell r="M29">
            <v>207666.47</v>
          </cell>
        </row>
        <row r="30">
          <cell r="B30" t="str">
            <v>21201</v>
          </cell>
          <cell r="C30" t="str">
            <v>Materiales y Utiles de Impresión y Reprodución</v>
          </cell>
          <cell r="D30">
            <v>150000.01</v>
          </cell>
          <cell r="E30">
            <v>0</v>
          </cell>
          <cell r="F30">
            <v>0</v>
          </cell>
          <cell r="G30">
            <v>150000.01</v>
          </cell>
          <cell r="H30">
            <v>127274.48999999999</v>
          </cell>
          <cell r="I30">
            <v>127274.48999999999</v>
          </cell>
          <cell r="J30">
            <v>127274.48999999999</v>
          </cell>
          <cell r="K30">
            <v>127274.48999999999</v>
          </cell>
          <cell r="L30">
            <v>22725.520000000019</v>
          </cell>
          <cell r="M30">
            <v>22725.520000000019</v>
          </cell>
        </row>
        <row r="31">
          <cell r="B31" t="str">
            <v>21501</v>
          </cell>
          <cell r="C31" t="str">
            <v>Material para Información</v>
          </cell>
          <cell r="D31">
            <v>300000</v>
          </cell>
          <cell r="E31">
            <v>100000</v>
          </cell>
          <cell r="F31">
            <v>0</v>
          </cell>
          <cell r="G31">
            <v>400000</v>
          </cell>
          <cell r="H31">
            <v>145976.28</v>
          </cell>
          <cell r="I31">
            <v>145976.28</v>
          </cell>
          <cell r="J31">
            <v>145976.28</v>
          </cell>
          <cell r="K31">
            <v>145976.28</v>
          </cell>
          <cell r="L31">
            <v>254023.72</v>
          </cell>
          <cell r="M31">
            <v>254023.72</v>
          </cell>
        </row>
        <row r="32">
          <cell r="B32" t="str">
            <v>21601</v>
          </cell>
          <cell r="C32" t="str">
            <v>Material de Limpieza</v>
          </cell>
          <cell r="D32">
            <v>10000.01</v>
          </cell>
          <cell r="E32">
            <v>0</v>
          </cell>
          <cell r="F32">
            <v>0</v>
          </cell>
          <cell r="G32">
            <v>10000.01</v>
          </cell>
          <cell r="H32">
            <v>4059.55</v>
          </cell>
          <cell r="I32">
            <v>4059.55</v>
          </cell>
          <cell r="J32">
            <v>4059.55</v>
          </cell>
          <cell r="K32">
            <v>4059.55</v>
          </cell>
          <cell r="L32">
            <v>5940.46</v>
          </cell>
          <cell r="M32">
            <v>5940.46</v>
          </cell>
        </row>
        <row r="33">
          <cell r="B33" t="str">
            <v>21801</v>
          </cell>
          <cell r="C33" t="str">
            <v>Placas, Engomados, Calcomanías y Hologramas</v>
          </cell>
          <cell r="D33">
            <v>10500</v>
          </cell>
          <cell r="E33">
            <v>0</v>
          </cell>
          <cell r="F33">
            <v>0</v>
          </cell>
          <cell r="G33">
            <v>10500</v>
          </cell>
          <cell r="H33">
            <v>10400</v>
          </cell>
          <cell r="I33">
            <v>10400</v>
          </cell>
          <cell r="J33">
            <v>10400</v>
          </cell>
          <cell r="K33">
            <v>10400</v>
          </cell>
          <cell r="L33">
            <v>100</v>
          </cell>
          <cell r="M33">
            <v>100</v>
          </cell>
        </row>
        <row r="34">
          <cell r="B34" t="str">
            <v>22101</v>
          </cell>
          <cell r="C34" t="str">
            <v>Productos Alimenticios p/el Personal en las inst.</v>
          </cell>
          <cell r="D34">
            <v>70000.009999999995</v>
          </cell>
          <cell r="E34">
            <v>10000</v>
          </cell>
          <cell r="F34">
            <v>0</v>
          </cell>
          <cell r="G34">
            <v>80000.009999999995</v>
          </cell>
          <cell r="H34">
            <v>79798.390000000014</v>
          </cell>
          <cell r="I34">
            <v>79798.390000000014</v>
          </cell>
          <cell r="J34">
            <v>79798.390000000014</v>
          </cell>
          <cell r="K34">
            <v>79798.390000000014</v>
          </cell>
          <cell r="L34">
            <v>201.61999999998079</v>
          </cell>
          <cell r="M34">
            <v>201.61999999998079</v>
          </cell>
        </row>
        <row r="35">
          <cell r="B35" t="str">
            <v>22301</v>
          </cell>
          <cell r="C35" t="str">
            <v>Utensilios para el Servicio de Alimentación</v>
          </cell>
          <cell r="D35">
            <v>5000</v>
          </cell>
          <cell r="E35">
            <v>0</v>
          </cell>
          <cell r="F35">
            <v>0</v>
          </cell>
          <cell r="G35">
            <v>5000</v>
          </cell>
          <cell r="H35">
            <v>1533.2800000000002</v>
          </cell>
          <cell r="I35">
            <v>1533.2800000000002</v>
          </cell>
          <cell r="J35">
            <v>1533.2800000000002</v>
          </cell>
          <cell r="K35">
            <v>1533.2800000000002</v>
          </cell>
          <cell r="L35">
            <v>3466.72</v>
          </cell>
          <cell r="M35">
            <v>3466.72</v>
          </cell>
        </row>
        <row r="36">
          <cell r="B36" t="str">
            <v>24101</v>
          </cell>
          <cell r="C36" t="str">
            <v>Productos Minerales NO Métalicos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 t="str">
            <v>24501</v>
          </cell>
          <cell r="C37" t="str">
            <v>Vidrioy Productos de Vidrio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 t="str">
            <v>24601</v>
          </cell>
          <cell r="C38" t="str">
            <v>Material Eléctrico y Electrónico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 t="str">
            <v>24701</v>
          </cell>
          <cell r="C39" t="str">
            <v>Articulos Metálicos para la Construcción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 t="str">
            <v>24801</v>
          </cell>
          <cell r="C40" t="str">
            <v>Materiales Complementarios</v>
          </cell>
          <cell r="D40">
            <v>10000.01</v>
          </cell>
          <cell r="E40">
            <v>0</v>
          </cell>
          <cell r="F40">
            <v>10000</v>
          </cell>
          <cell r="G40">
            <v>1.0000000000218279E-2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1.0000000000218279E-2</v>
          </cell>
          <cell r="M40">
            <v>1.0000000000218279E-2</v>
          </cell>
        </row>
        <row r="41">
          <cell r="B41" t="str">
            <v>25301</v>
          </cell>
          <cell r="C41" t="str">
            <v>Medicinas y Productos Farmaceuticos</v>
          </cell>
          <cell r="D41">
            <v>1000</v>
          </cell>
          <cell r="E41">
            <v>0</v>
          </cell>
          <cell r="F41">
            <v>0</v>
          </cell>
          <cell r="G41">
            <v>1000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1000</v>
          </cell>
          <cell r="M41">
            <v>1000</v>
          </cell>
        </row>
        <row r="42">
          <cell r="B42" t="str">
            <v>26101</v>
          </cell>
          <cell r="C42" t="str">
            <v>Combustibles</v>
          </cell>
          <cell r="D42">
            <v>300000</v>
          </cell>
          <cell r="E42">
            <v>0</v>
          </cell>
          <cell r="F42">
            <v>0</v>
          </cell>
          <cell r="G42">
            <v>300000</v>
          </cell>
          <cell r="H42">
            <v>285316.41000000003</v>
          </cell>
          <cell r="I42">
            <v>285316.41000000003</v>
          </cell>
          <cell r="J42">
            <v>285316.41000000003</v>
          </cell>
          <cell r="K42">
            <v>285316.41000000003</v>
          </cell>
          <cell r="L42">
            <v>14683.589999999967</v>
          </cell>
          <cell r="M42">
            <v>14683.589999999967</v>
          </cell>
        </row>
        <row r="43">
          <cell r="B43" t="str">
            <v>27101</v>
          </cell>
          <cell r="C43" t="str">
            <v>Vestuario y Uniformes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B44" t="str">
            <v>29101</v>
          </cell>
          <cell r="C44" t="str">
            <v>Herramientas Menores</v>
          </cell>
          <cell r="D44">
            <v>100000.01</v>
          </cell>
          <cell r="E44">
            <v>0</v>
          </cell>
          <cell r="F44">
            <v>0</v>
          </cell>
          <cell r="G44">
            <v>100000.01</v>
          </cell>
          <cell r="H44">
            <v>48051.619999999995</v>
          </cell>
          <cell r="I44">
            <v>48051.619999999995</v>
          </cell>
          <cell r="J44">
            <v>48051.619999999995</v>
          </cell>
          <cell r="K44">
            <v>48051.619999999995</v>
          </cell>
          <cell r="L44">
            <v>51948.39</v>
          </cell>
          <cell r="M44">
            <v>51948.39</v>
          </cell>
        </row>
        <row r="45">
          <cell r="B45" t="str">
            <v>29401</v>
          </cell>
          <cell r="C45" t="str">
            <v>Refac y accs menores de eq. computo y tec de infor</v>
          </cell>
          <cell r="D45">
            <v>80000</v>
          </cell>
          <cell r="E45">
            <v>0</v>
          </cell>
          <cell r="F45">
            <v>0</v>
          </cell>
          <cell r="G45">
            <v>80000</v>
          </cell>
          <cell r="H45">
            <v>27785.79</v>
          </cell>
          <cell r="I45">
            <v>27785.79</v>
          </cell>
          <cell r="J45">
            <v>27785.79</v>
          </cell>
          <cell r="K45">
            <v>27785.79</v>
          </cell>
          <cell r="L45">
            <v>52214.21</v>
          </cell>
          <cell r="M45">
            <v>52214.21</v>
          </cell>
        </row>
        <row r="46">
          <cell r="B46" t="str">
            <v>29601</v>
          </cell>
          <cell r="C46" t="str">
            <v>Refacc y Accs Menores de Eq Transporte</v>
          </cell>
          <cell r="D46">
            <v>150000.01</v>
          </cell>
          <cell r="E46">
            <v>0</v>
          </cell>
          <cell r="F46">
            <v>0</v>
          </cell>
          <cell r="G46">
            <v>150000.01</v>
          </cell>
          <cell r="H46">
            <v>57756.959999999999</v>
          </cell>
          <cell r="I46">
            <v>57756.959999999999</v>
          </cell>
          <cell r="J46">
            <v>57756.959999999999</v>
          </cell>
          <cell r="K46">
            <v>57756.959999999999</v>
          </cell>
          <cell r="L46">
            <v>92243.050000000017</v>
          </cell>
          <cell r="M46">
            <v>92243.050000000017</v>
          </cell>
        </row>
        <row r="47">
          <cell r="B47">
            <v>3000</v>
          </cell>
          <cell r="C47" t="str">
            <v>SERVICIOS GENERALES</v>
          </cell>
          <cell r="D47">
            <v>39361928.079999991</v>
          </cell>
          <cell r="E47">
            <v>7780447.6299999999</v>
          </cell>
          <cell r="F47">
            <v>697662.67999999993</v>
          </cell>
          <cell r="G47">
            <v>46444713.030000001</v>
          </cell>
          <cell r="H47">
            <v>23067638.18</v>
          </cell>
          <cell r="I47">
            <v>23067638.099999998</v>
          </cell>
          <cell r="J47">
            <v>23067638.099999998</v>
          </cell>
          <cell r="K47">
            <v>23067638.099999998</v>
          </cell>
          <cell r="L47">
            <v>23837474.850000005</v>
          </cell>
          <cell r="M47">
            <v>23837474.930000007</v>
          </cell>
        </row>
        <row r="48">
          <cell r="B48" t="str">
            <v>31101</v>
          </cell>
          <cell r="C48" t="str">
            <v>Energia Electrica</v>
          </cell>
          <cell r="D48">
            <v>1000000</v>
          </cell>
          <cell r="E48">
            <v>0</v>
          </cell>
          <cell r="F48">
            <v>0</v>
          </cell>
          <cell r="G48">
            <v>1000000</v>
          </cell>
          <cell r="H48">
            <v>580035.23</v>
          </cell>
          <cell r="I48">
            <v>580035.23</v>
          </cell>
          <cell r="J48">
            <v>580035.23</v>
          </cell>
          <cell r="K48">
            <v>580035.23</v>
          </cell>
          <cell r="L48">
            <v>419964.77</v>
          </cell>
          <cell r="M48">
            <v>419964.77</v>
          </cell>
        </row>
        <row r="49">
          <cell r="B49" t="str">
            <v>31301</v>
          </cell>
          <cell r="C49" t="str">
            <v>Agua</v>
          </cell>
          <cell r="D49">
            <v>59999.99</v>
          </cell>
          <cell r="E49">
            <v>0</v>
          </cell>
          <cell r="F49">
            <v>0</v>
          </cell>
          <cell r="G49">
            <v>59999.99</v>
          </cell>
          <cell r="H49">
            <v>38910.15</v>
          </cell>
          <cell r="I49">
            <v>38910.15</v>
          </cell>
          <cell r="J49">
            <v>38910.15</v>
          </cell>
          <cell r="K49">
            <v>38910.15</v>
          </cell>
          <cell r="L49">
            <v>21089.839999999997</v>
          </cell>
          <cell r="M49">
            <v>21089.839999999997</v>
          </cell>
        </row>
        <row r="50">
          <cell r="B50" t="str">
            <v>31401</v>
          </cell>
          <cell r="C50" t="str">
            <v>Telefonia Tradicional</v>
          </cell>
          <cell r="D50">
            <v>500000.01</v>
          </cell>
          <cell r="E50">
            <v>0</v>
          </cell>
          <cell r="F50">
            <v>0</v>
          </cell>
          <cell r="G50">
            <v>500000.01</v>
          </cell>
          <cell r="H50">
            <v>376146.74</v>
          </cell>
          <cell r="I50">
            <v>376146.74</v>
          </cell>
          <cell r="J50">
            <v>376146.74</v>
          </cell>
          <cell r="K50">
            <v>376146.74</v>
          </cell>
          <cell r="L50">
            <v>123853.27000000002</v>
          </cell>
          <cell r="M50">
            <v>123853.27000000002</v>
          </cell>
        </row>
        <row r="51">
          <cell r="B51" t="str">
            <v>31501</v>
          </cell>
          <cell r="C51" t="str">
            <v>Telefonia Celular</v>
          </cell>
          <cell r="D51">
            <v>150000.01</v>
          </cell>
          <cell r="E51">
            <v>0</v>
          </cell>
          <cell r="F51">
            <v>0</v>
          </cell>
          <cell r="G51">
            <v>150000.01</v>
          </cell>
          <cell r="H51">
            <v>53383</v>
          </cell>
          <cell r="I51">
            <v>53383</v>
          </cell>
          <cell r="J51">
            <v>53383</v>
          </cell>
          <cell r="K51">
            <v>53383</v>
          </cell>
          <cell r="L51">
            <v>96617.010000000009</v>
          </cell>
          <cell r="M51">
            <v>96617.010000000009</v>
          </cell>
        </row>
        <row r="52">
          <cell r="B52" t="str">
            <v>31701</v>
          </cell>
          <cell r="C52" t="str">
            <v>Serv Acceso Internet, Redes y Proces de Informacio</v>
          </cell>
          <cell r="D52">
            <v>25000</v>
          </cell>
          <cell r="E52">
            <v>0</v>
          </cell>
          <cell r="F52">
            <v>0</v>
          </cell>
          <cell r="G52">
            <v>25000</v>
          </cell>
          <cell r="H52">
            <v>9003</v>
          </cell>
          <cell r="I52">
            <v>9003</v>
          </cell>
          <cell r="J52">
            <v>9003</v>
          </cell>
          <cell r="K52">
            <v>9003</v>
          </cell>
          <cell r="L52">
            <v>15997</v>
          </cell>
          <cell r="M52">
            <v>15997</v>
          </cell>
        </row>
        <row r="53">
          <cell r="B53" t="str">
            <v>31801</v>
          </cell>
          <cell r="C53" t="str">
            <v>Servicio Postal</v>
          </cell>
          <cell r="D53">
            <v>200000</v>
          </cell>
          <cell r="E53">
            <v>0</v>
          </cell>
          <cell r="F53">
            <v>0</v>
          </cell>
          <cell r="G53">
            <v>200000</v>
          </cell>
          <cell r="H53">
            <v>89020.529999999984</v>
          </cell>
          <cell r="I53">
            <v>89020.529999999984</v>
          </cell>
          <cell r="J53">
            <v>89020.529999999984</v>
          </cell>
          <cell r="K53">
            <v>89020.529999999984</v>
          </cell>
          <cell r="L53">
            <v>110979.47000000002</v>
          </cell>
          <cell r="M53">
            <v>110979.47000000002</v>
          </cell>
        </row>
        <row r="54">
          <cell r="B54" t="str">
            <v>32201</v>
          </cell>
          <cell r="C54" t="str">
            <v>Arrendamiento de Edificios</v>
          </cell>
          <cell r="D54">
            <v>2300500.0099999998</v>
          </cell>
          <cell r="E54">
            <v>0</v>
          </cell>
          <cell r="F54">
            <v>0</v>
          </cell>
          <cell r="G54">
            <v>2300500.0099999998</v>
          </cell>
          <cell r="H54">
            <v>2154408.19</v>
          </cell>
          <cell r="I54">
            <v>2154408.11</v>
          </cell>
          <cell r="J54">
            <v>2154408.11</v>
          </cell>
          <cell r="K54">
            <v>2154408.11</v>
          </cell>
          <cell r="L54">
            <v>146091.81999999983</v>
          </cell>
          <cell r="M54">
            <v>146091.89999999991</v>
          </cell>
        </row>
        <row r="55">
          <cell r="B55" t="str">
            <v>32301</v>
          </cell>
          <cell r="C55" t="str">
            <v>Arrendamiento Muebles, Maq y Eqpo</v>
          </cell>
          <cell r="D55">
            <v>100000.01</v>
          </cell>
          <cell r="E55">
            <v>30000</v>
          </cell>
          <cell r="F55">
            <v>0</v>
          </cell>
          <cell r="G55">
            <v>130000.01</v>
          </cell>
          <cell r="H55">
            <v>120765.66</v>
          </cell>
          <cell r="I55">
            <v>120765.66</v>
          </cell>
          <cell r="J55">
            <v>120765.66</v>
          </cell>
          <cell r="K55">
            <v>120765.66</v>
          </cell>
          <cell r="L55">
            <v>9234.3499999999913</v>
          </cell>
          <cell r="M55">
            <v>9234.3499999999913</v>
          </cell>
        </row>
        <row r="56">
          <cell r="B56" t="str">
            <v>32501</v>
          </cell>
          <cell r="C56" t="str">
            <v>Arrendamiento Eqpo de Transporte</v>
          </cell>
          <cell r="D56">
            <v>350000.01</v>
          </cell>
          <cell r="E56">
            <v>0</v>
          </cell>
          <cell r="F56">
            <v>0</v>
          </cell>
          <cell r="G56">
            <v>350000.01</v>
          </cell>
          <cell r="H56">
            <v>141737.60000000001</v>
          </cell>
          <cell r="I56">
            <v>141737.60000000001</v>
          </cell>
          <cell r="J56">
            <v>141737.60000000001</v>
          </cell>
          <cell r="K56">
            <v>141737.60000000001</v>
          </cell>
          <cell r="L56">
            <v>208262.41</v>
          </cell>
          <cell r="M56">
            <v>208262.41</v>
          </cell>
        </row>
        <row r="57">
          <cell r="B57" t="str">
            <v>33101</v>
          </cell>
          <cell r="C57" t="str">
            <v>Servs Legales,de Contabilidad,Auditorias y Relacio</v>
          </cell>
          <cell r="D57">
            <v>1100000</v>
          </cell>
          <cell r="E57">
            <v>0</v>
          </cell>
          <cell r="F57">
            <v>230200</v>
          </cell>
          <cell r="G57">
            <v>869800</v>
          </cell>
          <cell r="H57">
            <v>579054.26</v>
          </cell>
          <cell r="I57">
            <v>579054.26</v>
          </cell>
          <cell r="J57">
            <v>579054.26</v>
          </cell>
          <cell r="K57">
            <v>579054.26</v>
          </cell>
          <cell r="L57">
            <v>751145.74</v>
          </cell>
          <cell r="M57">
            <v>751145.74</v>
          </cell>
        </row>
        <row r="58">
          <cell r="B58">
            <v>33201</v>
          </cell>
          <cell r="C58" t="str">
            <v>Servicios de Diseño, Arquitectura,Ingenieria y Act</v>
          </cell>
          <cell r="D58">
            <v>0</v>
          </cell>
          <cell r="E58">
            <v>230200</v>
          </cell>
          <cell r="F58">
            <v>0</v>
          </cell>
          <cell r="G58">
            <v>230200</v>
          </cell>
          <cell r="H58">
            <v>230190.4</v>
          </cell>
          <cell r="I58">
            <v>230190.4</v>
          </cell>
          <cell r="J58">
            <v>230190.4</v>
          </cell>
          <cell r="K58">
            <v>230190.4</v>
          </cell>
          <cell r="L58">
            <v>9.6000000000058208</v>
          </cell>
          <cell r="M58">
            <v>9.6000000000058208</v>
          </cell>
        </row>
        <row r="59">
          <cell r="B59" t="str">
            <v>33301</v>
          </cell>
          <cell r="C59" t="str">
            <v>Servicos de Informatica</v>
          </cell>
          <cell r="D59">
            <v>25000</v>
          </cell>
          <cell r="E59">
            <v>0</v>
          </cell>
          <cell r="F59">
            <v>0</v>
          </cell>
          <cell r="G59">
            <v>25000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25000</v>
          </cell>
          <cell r="M59">
            <v>25000</v>
          </cell>
        </row>
        <row r="60">
          <cell r="B60" t="str">
            <v>33302</v>
          </cell>
          <cell r="C60" t="str">
            <v>Servicios de Consultoria</v>
          </cell>
          <cell r="D60">
            <v>8000000</v>
          </cell>
          <cell r="E60">
            <v>0</v>
          </cell>
          <cell r="F60">
            <v>0</v>
          </cell>
          <cell r="G60">
            <v>8000000</v>
          </cell>
          <cell r="H60">
            <v>7239864.8200000003</v>
          </cell>
          <cell r="I60">
            <v>7239864.8200000003</v>
          </cell>
          <cell r="J60">
            <v>7239864.8200000003</v>
          </cell>
          <cell r="K60">
            <v>7239864.8200000003</v>
          </cell>
          <cell r="L60">
            <v>760135.1799999997</v>
          </cell>
          <cell r="M60">
            <v>760135.1799999997</v>
          </cell>
        </row>
        <row r="61">
          <cell r="B61" t="str">
            <v>33401</v>
          </cell>
          <cell r="C61" t="str">
            <v>Servicios de Capacitacion</v>
          </cell>
          <cell r="D61">
            <v>10000.01</v>
          </cell>
          <cell r="E61">
            <v>0</v>
          </cell>
          <cell r="F61">
            <v>0</v>
          </cell>
          <cell r="G61">
            <v>10000.01</v>
          </cell>
          <cell r="H61">
            <v>8120</v>
          </cell>
          <cell r="I61">
            <v>8120</v>
          </cell>
          <cell r="J61">
            <v>8120</v>
          </cell>
          <cell r="K61">
            <v>8120</v>
          </cell>
          <cell r="L61">
            <v>1880.0100000000002</v>
          </cell>
          <cell r="M61">
            <v>1880.0100000000002</v>
          </cell>
        </row>
        <row r="62">
          <cell r="B62" t="str">
            <v>33603</v>
          </cell>
          <cell r="C62" t="str">
            <v>Impresiones y Publicaciones Oficiales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B63" t="str">
            <v>33801</v>
          </cell>
          <cell r="C63" t="str">
            <v>Servicio de Vigilancia</v>
          </cell>
          <cell r="D63">
            <v>430000</v>
          </cell>
          <cell r="E63">
            <v>140300</v>
          </cell>
          <cell r="F63">
            <v>0</v>
          </cell>
          <cell r="G63">
            <v>570300</v>
          </cell>
          <cell r="H63">
            <v>570206.92000000004</v>
          </cell>
          <cell r="I63">
            <v>570206.92000000004</v>
          </cell>
          <cell r="J63">
            <v>570206.92000000004</v>
          </cell>
          <cell r="K63">
            <v>570206.92000000004</v>
          </cell>
          <cell r="L63">
            <v>93.07999999995809</v>
          </cell>
          <cell r="M63">
            <v>93.07999999995809</v>
          </cell>
        </row>
        <row r="64">
          <cell r="B64" t="str">
            <v>33901</v>
          </cell>
          <cell r="C64" t="str">
            <v>Servicios, Profesionales, Cientificos y Tenicos In</v>
          </cell>
          <cell r="D64">
            <v>750000</v>
          </cell>
          <cell r="E64">
            <v>117000</v>
          </cell>
          <cell r="F64">
            <v>0</v>
          </cell>
          <cell r="G64">
            <v>867000</v>
          </cell>
          <cell r="H64">
            <v>866876.31</v>
          </cell>
          <cell r="I64">
            <v>866876.31</v>
          </cell>
          <cell r="J64">
            <v>866876.31</v>
          </cell>
          <cell r="K64">
            <v>866876.31</v>
          </cell>
          <cell r="L64">
            <v>123.68999999994412</v>
          </cell>
          <cell r="M64">
            <v>123.68999999994412</v>
          </cell>
        </row>
        <row r="65">
          <cell r="B65" t="str">
            <v>34101</v>
          </cell>
          <cell r="C65" t="str">
            <v>Servicios Financieros y Bancarios</v>
          </cell>
          <cell r="D65">
            <v>10000.01</v>
          </cell>
          <cell r="E65">
            <v>0</v>
          </cell>
          <cell r="F65">
            <v>0</v>
          </cell>
          <cell r="G65">
            <v>10000.01</v>
          </cell>
          <cell r="H65">
            <v>7596.7000000000007</v>
          </cell>
          <cell r="I65">
            <v>7596.7000000000007</v>
          </cell>
          <cell r="J65">
            <v>7596.7000000000007</v>
          </cell>
          <cell r="K65">
            <v>7596.7000000000007</v>
          </cell>
          <cell r="L65">
            <v>2403.3099999999995</v>
          </cell>
          <cell r="M65">
            <v>2403.3099999999995</v>
          </cell>
        </row>
        <row r="66">
          <cell r="B66" t="str">
            <v>34401</v>
          </cell>
          <cell r="C66" t="str">
            <v>Seguros de Responsabilidad Patrimonial y Fianzas</v>
          </cell>
          <cell r="D66">
            <v>350000.01</v>
          </cell>
          <cell r="E66">
            <v>0</v>
          </cell>
          <cell r="F66">
            <v>20000</v>
          </cell>
          <cell r="G66">
            <v>330000.01</v>
          </cell>
          <cell r="H66">
            <v>185330.28999999998</v>
          </cell>
          <cell r="I66">
            <v>185330.28999999998</v>
          </cell>
          <cell r="J66">
            <v>185330.28999999998</v>
          </cell>
          <cell r="K66">
            <v>185330.28999999998</v>
          </cell>
          <cell r="L66">
            <v>144669.72000000003</v>
          </cell>
          <cell r="M66">
            <v>144669.72000000003</v>
          </cell>
        </row>
        <row r="67">
          <cell r="B67" t="str">
            <v>34501</v>
          </cell>
          <cell r="C67" t="str">
            <v>Seguro de Bienes Patrimoniales</v>
          </cell>
          <cell r="D67">
            <v>59999.99</v>
          </cell>
          <cell r="E67">
            <v>27800</v>
          </cell>
          <cell r="F67">
            <v>0</v>
          </cell>
          <cell r="G67">
            <v>87799.989999999991</v>
          </cell>
          <cell r="H67">
            <v>87783.330000000016</v>
          </cell>
          <cell r="I67">
            <v>87783.330000000016</v>
          </cell>
          <cell r="J67">
            <v>87783.330000000016</v>
          </cell>
          <cell r="K67">
            <v>87783.330000000016</v>
          </cell>
          <cell r="L67">
            <v>16.659999999974389</v>
          </cell>
          <cell r="M67">
            <v>16.659999999974389</v>
          </cell>
        </row>
        <row r="68">
          <cell r="B68" t="str">
            <v>34701</v>
          </cell>
          <cell r="C68" t="str">
            <v>Fletes y Maniobras</v>
          </cell>
          <cell r="D68">
            <v>10000.01</v>
          </cell>
          <cell r="E68">
            <v>0</v>
          </cell>
          <cell r="F68">
            <v>0</v>
          </cell>
          <cell r="G68">
            <v>10000.01</v>
          </cell>
          <cell r="H68">
            <v>3480</v>
          </cell>
          <cell r="I68">
            <v>3480</v>
          </cell>
          <cell r="J68">
            <v>3480</v>
          </cell>
          <cell r="K68">
            <v>3480</v>
          </cell>
          <cell r="L68">
            <v>6520.01</v>
          </cell>
          <cell r="M68">
            <v>6520.01</v>
          </cell>
        </row>
        <row r="69">
          <cell r="B69" t="str">
            <v>35101</v>
          </cell>
          <cell r="C69" t="str">
            <v>Mantenimiento y Conservacion de Inmuebles</v>
          </cell>
          <cell r="D69">
            <v>1200000</v>
          </cell>
          <cell r="E69">
            <v>0</v>
          </cell>
          <cell r="F69">
            <v>0</v>
          </cell>
          <cell r="G69">
            <v>1200000</v>
          </cell>
          <cell r="H69">
            <v>910097.28</v>
          </cell>
          <cell r="I69">
            <v>910097.28</v>
          </cell>
          <cell r="J69">
            <v>910097.28</v>
          </cell>
          <cell r="K69">
            <v>910097.28</v>
          </cell>
          <cell r="L69">
            <v>289902.71999999997</v>
          </cell>
          <cell r="M69">
            <v>289902.71999999997</v>
          </cell>
        </row>
        <row r="70">
          <cell r="B70" t="str">
            <v>35201</v>
          </cell>
          <cell r="C70" t="str">
            <v>Mantenimiento y Conservacion de Mob y Eqpo</v>
          </cell>
          <cell r="D70">
            <v>10000.01</v>
          </cell>
          <cell r="E70">
            <v>0</v>
          </cell>
          <cell r="F70">
            <v>0</v>
          </cell>
          <cell r="G70">
            <v>10000.01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10000.01</v>
          </cell>
          <cell r="M70">
            <v>10000.01</v>
          </cell>
        </row>
        <row r="71">
          <cell r="B71" t="str">
            <v>35301</v>
          </cell>
          <cell r="C71" t="str">
            <v>Instalaciones</v>
          </cell>
          <cell r="D71">
            <v>50000</v>
          </cell>
          <cell r="E71">
            <v>0</v>
          </cell>
          <cell r="F71">
            <v>0</v>
          </cell>
          <cell r="G71">
            <v>50000</v>
          </cell>
          <cell r="H71">
            <v>4760.84</v>
          </cell>
          <cell r="I71">
            <v>4760.84</v>
          </cell>
          <cell r="J71">
            <v>4760.84</v>
          </cell>
          <cell r="K71">
            <v>4760.84</v>
          </cell>
          <cell r="L71">
            <v>45239.16</v>
          </cell>
          <cell r="M71">
            <v>45239.16</v>
          </cell>
        </row>
        <row r="72">
          <cell r="B72" t="str">
            <v>35302</v>
          </cell>
          <cell r="C72" t="str">
            <v>Mantto y Conservacion de Bienes Informaticos</v>
          </cell>
          <cell r="D72">
            <v>70000.009999999995</v>
          </cell>
          <cell r="E72">
            <v>15300</v>
          </cell>
          <cell r="F72">
            <v>0</v>
          </cell>
          <cell r="G72">
            <v>85300.01</v>
          </cell>
          <cell r="H72">
            <v>85289.489999999991</v>
          </cell>
          <cell r="I72">
            <v>85289.489999999991</v>
          </cell>
          <cell r="J72">
            <v>85289.489999999991</v>
          </cell>
          <cell r="K72">
            <v>85289.489999999991</v>
          </cell>
          <cell r="L72">
            <v>10.520000000004075</v>
          </cell>
          <cell r="M72">
            <v>10.520000000004075</v>
          </cell>
        </row>
        <row r="73">
          <cell r="B73" t="str">
            <v>35501</v>
          </cell>
          <cell r="C73" t="str">
            <v>Mantto y Conservacion Eqpo de Transporte</v>
          </cell>
          <cell r="D73">
            <v>250000</v>
          </cell>
          <cell r="E73">
            <v>0</v>
          </cell>
          <cell r="F73">
            <v>0</v>
          </cell>
          <cell r="G73">
            <v>250000</v>
          </cell>
          <cell r="H73">
            <v>87996.299999999988</v>
          </cell>
          <cell r="I73">
            <v>87996.299999999988</v>
          </cell>
          <cell r="J73">
            <v>87996.299999999988</v>
          </cell>
          <cell r="K73">
            <v>87996.299999999988</v>
          </cell>
          <cell r="L73">
            <v>162003.70000000001</v>
          </cell>
          <cell r="M73">
            <v>162003.70000000001</v>
          </cell>
        </row>
        <row r="74">
          <cell r="B74" t="str">
            <v>35701</v>
          </cell>
          <cell r="C74" t="str">
            <v>Mantenimiento y Conservacion de Maq y Eqpo</v>
          </cell>
          <cell r="D74">
            <v>59999.99</v>
          </cell>
          <cell r="E74">
            <v>0</v>
          </cell>
          <cell r="F74">
            <v>0</v>
          </cell>
          <cell r="G74">
            <v>59999.99</v>
          </cell>
          <cell r="H74">
            <v>50291.519999999997</v>
          </cell>
          <cell r="I74">
            <v>50291.519999999997</v>
          </cell>
          <cell r="J74">
            <v>50291.519999999997</v>
          </cell>
          <cell r="K74">
            <v>50291.519999999997</v>
          </cell>
          <cell r="L74">
            <v>9708.4700000000012</v>
          </cell>
          <cell r="M74">
            <v>9708.4700000000012</v>
          </cell>
        </row>
        <row r="75">
          <cell r="B75" t="str">
            <v>35901</v>
          </cell>
          <cell r="C75" t="str">
            <v>Servicios de Jardineria y Fumigacion</v>
          </cell>
          <cell r="D75">
            <v>90000</v>
          </cell>
          <cell r="E75">
            <v>0</v>
          </cell>
          <cell r="F75">
            <v>0</v>
          </cell>
          <cell r="G75">
            <v>90000</v>
          </cell>
          <cell r="H75">
            <v>80959.710000000006</v>
          </cell>
          <cell r="I75">
            <v>80959.709999999992</v>
          </cell>
          <cell r="J75">
            <v>80959.709999999992</v>
          </cell>
          <cell r="K75">
            <v>80959.709999999992</v>
          </cell>
          <cell r="L75">
            <v>9040.2899999999936</v>
          </cell>
          <cell r="M75">
            <v>9040.2900000000081</v>
          </cell>
        </row>
        <row r="76">
          <cell r="B76" t="str">
            <v>36101</v>
          </cell>
          <cell r="C76" t="str">
            <v>Difusion por Radio,TV y otros Medios de Mensajes s</v>
          </cell>
          <cell r="D76">
            <v>9999999.9900000002</v>
          </cell>
          <cell r="E76">
            <v>906118.88</v>
          </cell>
          <cell r="F76">
            <v>0</v>
          </cell>
          <cell r="G76">
            <v>10906118.870000001</v>
          </cell>
          <cell r="H76">
            <v>906118.86</v>
          </cell>
          <cell r="I76">
            <v>906118.86</v>
          </cell>
          <cell r="J76">
            <v>906118.86</v>
          </cell>
          <cell r="K76">
            <v>906118.86</v>
          </cell>
          <cell r="L76">
            <v>10000000.010000002</v>
          </cell>
          <cell r="M76">
            <v>10000000.010000002</v>
          </cell>
        </row>
        <row r="77">
          <cell r="B77" t="str">
            <v>36201</v>
          </cell>
          <cell r="C77" t="str">
            <v>Difusion por Radio,TV y Otros Medios de Mensajes C</v>
          </cell>
          <cell r="D77">
            <v>500000.01</v>
          </cell>
          <cell r="E77">
            <v>0</v>
          </cell>
          <cell r="F77">
            <v>105000</v>
          </cell>
          <cell r="G77">
            <v>395000.01</v>
          </cell>
          <cell r="H77">
            <v>70365.600000000006</v>
          </cell>
          <cell r="I77">
            <v>70365.600000000006</v>
          </cell>
          <cell r="J77">
            <v>70365.600000000006</v>
          </cell>
          <cell r="K77">
            <v>70365.600000000006</v>
          </cell>
          <cell r="L77">
            <v>324634.41000000003</v>
          </cell>
          <cell r="M77">
            <v>324634.41000000003</v>
          </cell>
        </row>
        <row r="78">
          <cell r="B78" t="str">
            <v>37101</v>
          </cell>
          <cell r="C78" t="str">
            <v>Pasajes Aereos</v>
          </cell>
          <cell r="D78">
            <v>3500000</v>
          </cell>
          <cell r="E78">
            <v>0</v>
          </cell>
          <cell r="F78">
            <v>0</v>
          </cell>
          <cell r="G78">
            <v>3500000</v>
          </cell>
          <cell r="H78">
            <v>2930557</v>
          </cell>
          <cell r="I78">
            <v>2930557</v>
          </cell>
          <cell r="J78">
            <v>2930557</v>
          </cell>
          <cell r="K78">
            <v>2930557</v>
          </cell>
          <cell r="L78">
            <v>569443</v>
          </cell>
          <cell r="M78">
            <v>569443</v>
          </cell>
        </row>
        <row r="79">
          <cell r="B79" t="str">
            <v>37201</v>
          </cell>
          <cell r="C79" t="str">
            <v>Pasajes Terrestres</v>
          </cell>
          <cell r="D79">
            <v>56428</v>
          </cell>
          <cell r="E79">
            <v>90000</v>
          </cell>
          <cell r="F79">
            <v>0</v>
          </cell>
          <cell r="G79">
            <v>146428</v>
          </cell>
          <cell r="H79">
            <v>35150.86</v>
          </cell>
          <cell r="I79">
            <v>35150.86</v>
          </cell>
          <cell r="J79">
            <v>35150.86</v>
          </cell>
          <cell r="K79">
            <v>35150.86</v>
          </cell>
          <cell r="L79">
            <v>111277.14</v>
          </cell>
          <cell r="M79">
            <v>111277.14</v>
          </cell>
        </row>
        <row r="80">
          <cell r="B80" t="str">
            <v>37501</v>
          </cell>
          <cell r="C80" t="str">
            <v>Viaticos en el Pais</v>
          </cell>
          <cell r="D80">
            <v>799999.99</v>
          </cell>
          <cell r="E80">
            <v>0</v>
          </cell>
          <cell r="F80">
            <v>0</v>
          </cell>
          <cell r="G80">
            <v>799999.99</v>
          </cell>
          <cell r="H80">
            <v>142556.41999999998</v>
          </cell>
          <cell r="I80">
            <v>142556.41999999998</v>
          </cell>
          <cell r="J80">
            <v>142556.41999999998</v>
          </cell>
          <cell r="K80">
            <v>142556.41999999998</v>
          </cell>
          <cell r="L80">
            <v>657443.57000000007</v>
          </cell>
          <cell r="M80">
            <v>657443.57000000007</v>
          </cell>
        </row>
        <row r="81">
          <cell r="B81" t="str">
            <v>37502</v>
          </cell>
          <cell r="C81" t="str">
            <v>Gastos de Camino</v>
          </cell>
          <cell r="D81">
            <v>5000</v>
          </cell>
          <cell r="E81">
            <v>5000</v>
          </cell>
          <cell r="F81">
            <v>0</v>
          </cell>
          <cell r="G81">
            <v>10000</v>
          </cell>
          <cell r="H81">
            <v>7498</v>
          </cell>
          <cell r="I81">
            <v>7498</v>
          </cell>
          <cell r="J81">
            <v>7498</v>
          </cell>
          <cell r="K81">
            <v>7498</v>
          </cell>
          <cell r="L81">
            <v>2502</v>
          </cell>
          <cell r="M81">
            <v>2502</v>
          </cell>
        </row>
        <row r="82">
          <cell r="B82" t="str">
            <v>37601</v>
          </cell>
          <cell r="C82" t="str">
            <v>Viaticos en el Extranjero</v>
          </cell>
          <cell r="D82">
            <v>2700000</v>
          </cell>
          <cell r="E82">
            <v>0</v>
          </cell>
          <cell r="F82">
            <v>45000</v>
          </cell>
          <cell r="G82">
            <v>2655000</v>
          </cell>
          <cell r="H82">
            <v>480268.83999999997</v>
          </cell>
          <cell r="I82">
            <v>480268.83999999997</v>
          </cell>
          <cell r="J82">
            <v>480268.83999999997</v>
          </cell>
          <cell r="K82">
            <v>480268.83999999997</v>
          </cell>
          <cell r="L82">
            <v>2174731.16</v>
          </cell>
          <cell r="M82">
            <v>2174731.16</v>
          </cell>
        </row>
        <row r="83">
          <cell r="B83" t="str">
            <v>37901</v>
          </cell>
          <cell r="C83" t="str">
            <v>Cuotas</v>
          </cell>
          <cell r="D83">
            <v>5000</v>
          </cell>
          <cell r="E83">
            <v>15000</v>
          </cell>
          <cell r="F83">
            <v>0</v>
          </cell>
          <cell r="G83">
            <v>20000</v>
          </cell>
          <cell r="H83">
            <v>9237</v>
          </cell>
          <cell r="I83">
            <v>9237</v>
          </cell>
          <cell r="J83">
            <v>9237</v>
          </cell>
          <cell r="K83">
            <v>9237</v>
          </cell>
          <cell r="L83">
            <v>10763</v>
          </cell>
          <cell r="M83">
            <v>10763</v>
          </cell>
        </row>
        <row r="84">
          <cell r="B84" t="str">
            <v>38101</v>
          </cell>
          <cell r="C84" t="str">
            <v>Gastos de ceremonial</v>
          </cell>
          <cell r="D84">
            <v>100000</v>
          </cell>
          <cell r="E84">
            <v>6193728.75</v>
          </cell>
          <cell r="F84">
            <v>17062.68</v>
          </cell>
          <cell r="G84">
            <v>6276666.0700000003</v>
          </cell>
          <cell r="H84">
            <v>1471670.7699999998</v>
          </cell>
          <cell r="I84">
            <v>1471670.7699999998</v>
          </cell>
          <cell r="J84">
            <v>1471670.7699999998</v>
          </cell>
          <cell r="K84">
            <v>1471670.7699999998</v>
          </cell>
          <cell r="L84">
            <v>4804995.3000000007</v>
          </cell>
          <cell r="M84">
            <v>4804995.3000000007</v>
          </cell>
        </row>
        <row r="85">
          <cell r="B85" t="str">
            <v>38201</v>
          </cell>
          <cell r="C85" t="str">
            <v>Gastos de Orden Social y cultural</v>
          </cell>
          <cell r="D85">
            <v>10000.01</v>
          </cell>
          <cell r="E85">
            <v>0</v>
          </cell>
          <cell r="F85">
            <v>0</v>
          </cell>
          <cell r="G85">
            <v>10000.01</v>
          </cell>
          <cell r="H85">
            <v>3000</v>
          </cell>
          <cell r="I85">
            <v>3000</v>
          </cell>
          <cell r="J85">
            <v>3000</v>
          </cell>
          <cell r="K85">
            <v>3000</v>
          </cell>
          <cell r="L85">
            <v>7000.01</v>
          </cell>
          <cell r="M85">
            <v>7000.01</v>
          </cell>
        </row>
        <row r="86">
          <cell r="B86" t="str">
            <v>38301</v>
          </cell>
          <cell r="C86" t="str">
            <v>Congresos y Convenciones</v>
          </cell>
          <cell r="D86">
            <v>3900000</v>
          </cell>
          <cell r="E86">
            <v>0</v>
          </cell>
          <cell r="F86">
            <v>280400</v>
          </cell>
          <cell r="G86">
            <v>3619600</v>
          </cell>
          <cell r="H86">
            <v>1898922.91</v>
          </cell>
          <cell r="I86">
            <v>1898922.91</v>
          </cell>
          <cell r="J86">
            <v>1898922.91</v>
          </cell>
          <cell r="K86">
            <v>1898922.91</v>
          </cell>
          <cell r="L86">
            <v>1720677.09</v>
          </cell>
          <cell r="M86">
            <v>1720677.09</v>
          </cell>
        </row>
        <row r="87">
          <cell r="B87" t="str">
            <v>38501</v>
          </cell>
          <cell r="C87" t="str">
            <v>Gastos de Atencion y Promocion</v>
          </cell>
          <cell r="D87">
            <v>600000</v>
          </cell>
          <cell r="E87">
            <v>0</v>
          </cell>
          <cell r="F87">
            <v>0</v>
          </cell>
          <cell r="G87">
            <v>600000</v>
          </cell>
          <cell r="H87">
            <v>522412.64999999997</v>
          </cell>
          <cell r="I87">
            <v>522412.64999999997</v>
          </cell>
          <cell r="J87">
            <v>522412.64999999997</v>
          </cell>
          <cell r="K87">
            <v>522412.64999999997</v>
          </cell>
          <cell r="L87">
            <v>77587.350000000035</v>
          </cell>
          <cell r="M87">
            <v>77587.350000000035</v>
          </cell>
        </row>
        <row r="88">
          <cell r="B88" t="str">
            <v>39201</v>
          </cell>
          <cell r="C88" t="str">
            <v>Impuestos y Derechos</v>
          </cell>
          <cell r="D88">
            <v>5000</v>
          </cell>
          <cell r="E88">
            <v>0</v>
          </cell>
          <cell r="F88">
            <v>0</v>
          </cell>
          <cell r="G88">
            <v>5000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5000</v>
          </cell>
          <cell r="M88">
            <v>5000</v>
          </cell>
        </row>
        <row r="89">
          <cell r="B89">
            <v>39501</v>
          </cell>
          <cell r="C89" t="str">
            <v>PENAS, MULTAS, ACCESORIOS Y ACTUALIZACIONES</v>
          </cell>
          <cell r="D89">
            <v>20000</v>
          </cell>
          <cell r="E89">
            <v>10000</v>
          </cell>
          <cell r="F89">
            <v>0</v>
          </cell>
          <cell r="G89">
            <v>30000</v>
          </cell>
          <cell r="H89">
            <v>28571</v>
          </cell>
          <cell r="I89">
            <v>28571</v>
          </cell>
          <cell r="J89">
            <v>28571</v>
          </cell>
          <cell r="K89">
            <v>28571</v>
          </cell>
          <cell r="L89">
            <v>1429</v>
          </cell>
          <cell r="M89">
            <v>1429</v>
          </cell>
        </row>
        <row r="90">
          <cell r="B90">
            <v>4000</v>
          </cell>
          <cell r="C90" t="str">
            <v>TRANSFERENCIAS, ASIGNACIONES, SUBSIDIOS Y OTRAS AY</v>
          </cell>
          <cell r="D90">
            <v>33436316.73</v>
          </cell>
          <cell r="E90">
            <v>33025875</v>
          </cell>
          <cell r="F90">
            <v>0</v>
          </cell>
          <cell r="G90">
            <v>66462191.730000004</v>
          </cell>
          <cell r="H90">
            <v>47431015</v>
          </cell>
          <cell r="I90">
            <v>47431015</v>
          </cell>
          <cell r="J90">
            <v>47431015</v>
          </cell>
          <cell r="K90">
            <v>47431015</v>
          </cell>
          <cell r="L90">
            <v>19031176.730000004</v>
          </cell>
          <cell r="M90">
            <v>19031176.730000004</v>
          </cell>
        </row>
        <row r="91">
          <cell r="B91">
            <v>43101</v>
          </cell>
          <cell r="C91" t="str">
            <v>SUBSIDIOS A LA PRODUCCION</v>
          </cell>
          <cell r="D91">
            <v>32436316.73</v>
          </cell>
          <cell r="E91">
            <v>33025875</v>
          </cell>
          <cell r="F91">
            <v>0</v>
          </cell>
          <cell r="G91">
            <v>65462191.730000004</v>
          </cell>
          <cell r="H91">
            <v>47025875</v>
          </cell>
          <cell r="I91">
            <v>47025875</v>
          </cell>
          <cell r="J91">
            <v>47025875</v>
          </cell>
          <cell r="K91">
            <v>47025875</v>
          </cell>
          <cell r="L91">
            <v>18436316.730000004</v>
          </cell>
          <cell r="M91">
            <v>18436316.730000004</v>
          </cell>
        </row>
        <row r="92">
          <cell r="B92">
            <v>43301</v>
          </cell>
          <cell r="C92" t="str">
            <v>SUBSIDIOS A LA INVERSION</v>
          </cell>
          <cell r="D92">
            <v>1000000</v>
          </cell>
          <cell r="E92">
            <v>0</v>
          </cell>
          <cell r="F92">
            <v>0</v>
          </cell>
          <cell r="G92">
            <v>1000000</v>
          </cell>
          <cell r="H92">
            <v>405140</v>
          </cell>
          <cell r="I92">
            <v>405140</v>
          </cell>
          <cell r="J92">
            <v>405140</v>
          </cell>
          <cell r="K92">
            <v>405140</v>
          </cell>
          <cell r="L92">
            <v>594860</v>
          </cell>
          <cell r="M92">
            <v>594860</v>
          </cell>
        </row>
        <row r="93">
          <cell r="B93">
            <v>5000</v>
          </cell>
          <cell r="C93" t="str">
            <v>BIENES MUEBLES, INMUEBLES E INTANGIBLES</v>
          </cell>
          <cell r="D93">
            <v>0</v>
          </cell>
          <cell r="E93">
            <v>17062.68</v>
          </cell>
          <cell r="F93">
            <v>0</v>
          </cell>
          <cell r="G93">
            <v>17062.68</v>
          </cell>
          <cell r="H93">
            <v>17062.68</v>
          </cell>
          <cell r="I93">
            <v>17062.68</v>
          </cell>
          <cell r="J93">
            <v>17062.68</v>
          </cell>
          <cell r="K93">
            <v>17062.68</v>
          </cell>
          <cell r="L93">
            <v>0</v>
          </cell>
          <cell r="M93">
            <v>0</v>
          </cell>
        </row>
        <row r="94">
          <cell r="B94" t="str">
            <v>51101</v>
          </cell>
          <cell r="C94" t="str">
            <v>Muebles de Oficina y Estanteria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B95" t="str">
            <v>51501</v>
          </cell>
          <cell r="C95" t="str">
            <v>Eqpo de Computo y de Tecnologias de la informacion</v>
          </cell>
          <cell r="D95">
            <v>0</v>
          </cell>
          <cell r="E95">
            <v>17062.68</v>
          </cell>
          <cell r="F95">
            <v>0</v>
          </cell>
          <cell r="G95">
            <v>17062.68</v>
          </cell>
          <cell r="H95">
            <v>17062.68</v>
          </cell>
          <cell r="I95">
            <v>17062.68</v>
          </cell>
          <cell r="J95">
            <v>17062.68</v>
          </cell>
          <cell r="K95">
            <v>17062.68</v>
          </cell>
          <cell r="L95">
            <v>0</v>
          </cell>
          <cell r="M95">
            <v>0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la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showGridLines="0" view="pageBreakPreview" topLeftCell="B24" zoomScale="80" zoomScaleNormal="115" zoomScaleSheetLayoutView="80" workbookViewId="0">
      <selection activeCell="B51" sqref="B51"/>
    </sheetView>
  </sheetViews>
  <sheetFormatPr baseColWidth="10" defaultColWidth="11.375" defaultRowHeight="15" customHeight="1" x14ac:dyDescent="0.3"/>
  <cols>
    <col min="1" max="1" width="0.625" style="3" hidden="1" customWidth="1"/>
    <col min="2" max="2" width="3.25" style="3" customWidth="1"/>
    <col min="3" max="3" width="14.375" style="3" customWidth="1"/>
    <col min="4" max="4" width="71.375" style="3" customWidth="1"/>
    <col min="5" max="5" width="3" style="3" customWidth="1"/>
    <col min="6" max="16384" width="11.375" style="3"/>
  </cols>
  <sheetData>
    <row r="1" spans="1:4" ht="15" hidden="1" customHeight="1" x14ac:dyDescent="0.3">
      <c r="A1" s="939" t="s">
        <v>0</v>
      </c>
      <c r="B1" s="939"/>
      <c r="C1" s="939"/>
      <c r="D1" s="939"/>
    </row>
    <row r="2" spans="1:4" ht="15" hidden="1" customHeight="1" x14ac:dyDescent="0.3">
      <c r="A2" s="939" t="s">
        <v>1</v>
      </c>
      <c r="B2" s="939"/>
      <c r="C2" s="939"/>
      <c r="D2" s="939"/>
    </row>
    <row r="3" spans="1:4" ht="15" hidden="1" customHeight="1" x14ac:dyDescent="0.3">
      <c r="A3" s="940" t="s">
        <v>2</v>
      </c>
      <c r="B3" s="940"/>
      <c r="C3" s="940"/>
      <c r="D3" s="940"/>
    </row>
    <row r="4" spans="1:4" ht="15" hidden="1" customHeight="1" x14ac:dyDescent="0.3">
      <c r="A4" s="940" t="s">
        <v>3</v>
      </c>
      <c r="B4" s="940"/>
      <c r="C4" s="940"/>
      <c r="D4" s="940"/>
    </row>
    <row r="5" spans="1:4" ht="15" hidden="1" customHeight="1" x14ac:dyDescent="0.3">
      <c r="A5" s="940" t="s">
        <v>4</v>
      </c>
      <c r="B5" s="940"/>
      <c r="C5" s="940"/>
      <c r="D5" s="940"/>
    </row>
    <row r="6" spans="1:4" ht="27.75" customHeight="1" x14ac:dyDescent="0.4">
      <c r="A6" s="530"/>
      <c r="B6" s="530"/>
      <c r="C6" s="32" t="s">
        <v>5</v>
      </c>
      <c r="D6" s="530"/>
    </row>
    <row r="7" spans="1:4" ht="9" customHeight="1" x14ac:dyDescent="0.3">
      <c r="A7" s="530"/>
      <c r="B7" s="530"/>
      <c r="C7" s="530"/>
      <c r="D7" s="530"/>
    </row>
    <row r="8" spans="1:4" ht="15" customHeight="1" x14ac:dyDescent="0.3">
      <c r="B8" s="33"/>
      <c r="C8" s="34" t="s">
        <v>6</v>
      </c>
      <c r="D8" s="33"/>
    </row>
    <row r="9" spans="1:4" ht="9.75" customHeight="1" x14ac:dyDescent="0.3">
      <c r="D9" s="21"/>
    </row>
    <row r="10" spans="1:4" s="19" customFormat="1" ht="15" customHeight="1" x14ac:dyDescent="0.3">
      <c r="B10" s="35" t="s">
        <v>7</v>
      </c>
      <c r="C10" s="36" t="s">
        <v>8</v>
      </c>
      <c r="D10" s="35" t="s">
        <v>9</v>
      </c>
    </row>
    <row r="11" spans="1:4" s="19" customFormat="1" ht="6.75" customHeight="1" x14ac:dyDescent="0.3">
      <c r="B11" s="37"/>
      <c r="C11" s="37"/>
      <c r="D11" s="37"/>
    </row>
    <row r="12" spans="1:4" s="19" customFormat="1" ht="15" customHeight="1" x14ac:dyDescent="0.3">
      <c r="B12" s="535"/>
      <c r="C12" s="941" t="s">
        <v>10</v>
      </c>
      <c r="D12" s="941"/>
    </row>
    <row r="13" spans="1:4" ht="15" customHeight="1" x14ac:dyDescent="0.3">
      <c r="B13" s="42">
        <v>1</v>
      </c>
      <c r="C13" s="43" t="s">
        <v>11</v>
      </c>
      <c r="D13" s="44" t="s">
        <v>12</v>
      </c>
    </row>
    <row r="14" spans="1:4" ht="15" customHeight="1" x14ac:dyDescent="0.3">
      <c r="B14" s="42">
        <v>2</v>
      </c>
      <c r="C14" s="43" t="s">
        <v>13</v>
      </c>
      <c r="D14" s="44" t="s">
        <v>14</v>
      </c>
    </row>
    <row r="15" spans="1:4" ht="15" customHeight="1" x14ac:dyDescent="0.3">
      <c r="B15" s="42">
        <v>3</v>
      </c>
      <c r="C15" s="43" t="s">
        <v>15</v>
      </c>
      <c r="D15" s="44" t="s">
        <v>16</v>
      </c>
    </row>
    <row r="16" spans="1:4" ht="15" customHeight="1" x14ac:dyDescent="0.3">
      <c r="B16" s="42">
        <v>4</v>
      </c>
      <c r="C16" s="43" t="s">
        <v>17</v>
      </c>
      <c r="D16" s="44" t="s">
        <v>18</v>
      </c>
    </row>
    <row r="17" spans="2:4" ht="15" customHeight="1" x14ac:dyDescent="0.3">
      <c r="B17" s="42">
        <v>5</v>
      </c>
      <c r="C17" s="43" t="s">
        <v>19</v>
      </c>
      <c r="D17" s="44" t="s">
        <v>20</v>
      </c>
    </row>
    <row r="18" spans="2:4" ht="15" customHeight="1" x14ac:dyDescent="0.3">
      <c r="B18" s="42">
        <v>6</v>
      </c>
      <c r="C18" s="43" t="s">
        <v>21</v>
      </c>
      <c r="D18" s="44" t="s">
        <v>22</v>
      </c>
    </row>
    <row r="19" spans="2:4" ht="15" customHeight="1" x14ac:dyDescent="0.3">
      <c r="B19" s="42">
        <v>7</v>
      </c>
      <c r="C19" s="43" t="s">
        <v>23</v>
      </c>
      <c r="D19" s="44" t="s">
        <v>24</v>
      </c>
    </row>
    <row r="20" spans="2:4" ht="15" customHeight="1" x14ac:dyDescent="0.3">
      <c r="B20" s="42">
        <v>8</v>
      </c>
      <c r="C20" s="43" t="s">
        <v>25</v>
      </c>
      <c r="D20" s="44" t="s">
        <v>26</v>
      </c>
    </row>
    <row r="21" spans="2:4" ht="15" customHeight="1" x14ac:dyDescent="0.3">
      <c r="B21" s="42">
        <v>9</v>
      </c>
      <c r="C21" s="43" t="s">
        <v>27</v>
      </c>
      <c r="D21" s="44" t="s">
        <v>28</v>
      </c>
    </row>
    <row r="22" spans="2:4" ht="6.75" customHeight="1" x14ac:dyDescent="0.3">
      <c r="B22" s="37"/>
      <c r="C22" s="37"/>
      <c r="D22" s="37"/>
    </row>
    <row r="23" spans="2:4" s="19" customFormat="1" ht="15" customHeight="1" x14ac:dyDescent="0.3">
      <c r="B23" s="53"/>
      <c r="C23" s="938" t="s">
        <v>29</v>
      </c>
      <c r="D23" s="938"/>
    </row>
    <row r="24" spans="2:4" ht="15" customHeight="1" x14ac:dyDescent="0.3">
      <c r="B24" s="42">
        <v>10</v>
      </c>
      <c r="C24" s="43" t="s">
        <v>30</v>
      </c>
      <c r="D24" s="44" t="s">
        <v>31</v>
      </c>
    </row>
    <row r="25" spans="2:4" ht="15" customHeight="1" x14ac:dyDescent="0.3">
      <c r="B25" s="45">
        <v>11</v>
      </c>
      <c r="C25" s="43" t="s">
        <v>32</v>
      </c>
      <c r="D25" s="46" t="s">
        <v>33</v>
      </c>
    </row>
    <row r="26" spans="2:4" ht="25.5" x14ac:dyDescent="0.3">
      <c r="B26" s="50">
        <v>12</v>
      </c>
      <c r="C26" s="51" t="s">
        <v>34</v>
      </c>
      <c r="D26" s="61" t="s">
        <v>35</v>
      </c>
    </row>
    <row r="27" spans="2:4" ht="25.5" x14ac:dyDescent="0.3">
      <c r="B27" s="50">
        <v>13</v>
      </c>
      <c r="C27" s="51" t="s">
        <v>36</v>
      </c>
      <c r="D27" s="61" t="s">
        <v>37</v>
      </c>
    </row>
    <row r="28" spans="2:4" ht="27" x14ac:dyDescent="0.3">
      <c r="B28" s="50">
        <v>14</v>
      </c>
      <c r="C28" s="51" t="s">
        <v>38</v>
      </c>
      <c r="D28" s="62" t="s">
        <v>39</v>
      </c>
    </row>
    <row r="29" spans="2:4" ht="27" x14ac:dyDescent="0.3">
      <c r="B29" s="50">
        <v>15</v>
      </c>
      <c r="C29" s="51" t="s">
        <v>40</v>
      </c>
      <c r="D29" s="62" t="s">
        <v>41</v>
      </c>
    </row>
    <row r="30" spans="2:4" ht="27" x14ac:dyDescent="0.3">
      <c r="B30" s="63">
        <v>16</v>
      </c>
      <c r="C30" s="51" t="s">
        <v>42</v>
      </c>
      <c r="D30" s="62" t="s">
        <v>43</v>
      </c>
    </row>
    <row r="31" spans="2:4" ht="27" x14ac:dyDescent="0.3">
      <c r="B31" s="63">
        <v>17</v>
      </c>
      <c r="C31" s="51" t="s">
        <v>44</v>
      </c>
      <c r="D31" s="62" t="s">
        <v>45</v>
      </c>
    </row>
    <row r="32" spans="2:4" ht="15" customHeight="1" x14ac:dyDescent="0.3">
      <c r="B32" s="48">
        <v>18</v>
      </c>
      <c r="C32" s="47" t="s">
        <v>46</v>
      </c>
      <c r="D32" s="49" t="s">
        <v>47</v>
      </c>
    </row>
    <row r="33" spans="2:4" ht="25.5" x14ac:dyDescent="0.3">
      <c r="B33" s="63">
        <v>19</v>
      </c>
      <c r="C33" s="51" t="s">
        <v>48</v>
      </c>
      <c r="D33" s="61" t="s">
        <v>49</v>
      </c>
    </row>
    <row r="34" spans="2:4" ht="15" customHeight="1" x14ac:dyDescent="0.3">
      <c r="B34" s="42">
        <v>20</v>
      </c>
      <c r="C34" s="47" t="s">
        <v>50</v>
      </c>
      <c r="D34" s="46" t="s">
        <v>51</v>
      </c>
    </row>
    <row r="35" spans="2:4" ht="15" customHeight="1" x14ac:dyDescent="0.3">
      <c r="B35" s="42">
        <v>21</v>
      </c>
      <c r="C35" s="43" t="s">
        <v>52</v>
      </c>
      <c r="D35" s="44" t="s">
        <v>53</v>
      </c>
    </row>
    <row r="36" spans="2:4" ht="7.5" customHeight="1" x14ac:dyDescent="0.3">
      <c r="B36" s="58"/>
      <c r="C36" s="59"/>
      <c r="D36" s="59"/>
    </row>
    <row r="37" spans="2:4" s="19" customFormat="1" ht="15" customHeight="1" x14ac:dyDescent="0.3">
      <c r="B37" s="53"/>
      <c r="C37" s="938" t="s">
        <v>54</v>
      </c>
      <c r="D37" s="938"/>
    </row>
    <row r="38" spans="2:4" ht="16.5" x14ac:dyDescent="0.3">
      <c r="B38" s="50">
        <v>22</v>
      </c>
      <c r="C38" s="51" t="s">
        <v>55</v>
      </c>
      <c r="D38" s="52" t="s">
        <v>56</v>
      </c>
    </row>
    <row r="39" spans="2:4" ht="43.5" customHeight="1" x14ac:dyDescent="0.3">
      <c r="B39" s="50">
        <v>23</v>
      </c>
      <c r="C39" s="51" t="s">
        <v>57</v>
      </c>
      <c r="D39" s="52" t="s">
        <v>58</v>
      </c>
    </row>
    <row r="40" spans="2:4" ht="16.5" x14ac:dyDescent="0.3">
      <c r="B40" s="50">
        <v>24</v>
      </c>
      <c r="C40" s="51" t="s">
        <v>59</v>
      </c>
      <c r="D40" s="52" t="s">
        <v>60</v>
      </c>
    </row>
    <row r="41" spans="2:4" ht="15" customHeight="1" x14ac:dyDescent="0.3">
      <c r="B41" s="42">
        <v>25</v>
      </c>
      <c r="C41" s="43" t="s">
        <v>61</v>
      </c>
      <c r="D41" s="44" t="s">
        <v>62</v>
      </c>
    </row>
    <row r="42" spans="2:4" ht="7.5" customHeight="1" x14ac:dyDescent="0.3">
      <c r="B42" s="58"/>
      <c r="C42" s="59"/>
      <c r="D42" s="59"/>
    </row>
    <row r="43" spans="2:4" s="19" customFormat="1" ht="15" customHeight="1" x14ac:dyDescent="0.3">
      <c r="B43" s="53"/>
      <c r="C43" s="938" t="s">
        <v>63</v>
      </c>
      <c r="D43" s="938"/>
    </row>
    <row r="44" spans="2:4" s="19" customFormat="1" ht="15" customHeight="1" x14ac:dyDescent="0.3">
      <c r="B44" s="53"/>
      <c r="C44" s="54" t="s">
        <v>64</v>
      </c>
      <c r="D44" s="54"/>
    </row>
    <row r="45" spans="2:4" ht="15" customHeight="1" x14ac:dyDescent="0.3">
      <c r="B45" s="55"/>
      <c r="C45" s="56" t="s">
        <v>65</v>
      </c>
      <c r="D45" s="55"/>
    </row>
    <row r="46" spans="2:4" ht="15" customHeight="1" x14ac:dyDescent="0.3">
      <c r="B46" s="42">
        <v>26</v>
      </c>
      <c r="C46" s="43" t="s">
        <v>66</v>
      </c>
      <c r="D46" s="44" t="s">
        <v>67</v>
      </c>
    </row>
    <row r="47" spans="2:4" ht="15" customHeight="1" x14ac:dyDescent="0.3">
      <c r="B47" s="42">
        <v>27</v>
      </c>
      <c r="C47" s="47" t="s">
        <v>68</v>
      </c>
      <c r="D47" s="46" t="s">
        <v>69</v>
      </c>
    </row>
    <row r="48" spans="2:4" ht="15" customHeight="1" x14ac:dyDescent="0.3">
      <c r="B48" s="42">
        <v>28</v>
      </c>
      <c r="C48" s="43" t="s">
        <v>70</v>
      </c>
      <c r="D48" s="44" t="s">
        <v>71</v>
      </c>
    </row>
    <row r="49" spans="2:4" ht="15" customHeight="1" x14ac:dyDescent="0.3">
      <c r="B49" s="42">
        <v>29</v>
      </c>
      <c r="C49" s="43" t="s">
        <v>72</v>
      </c>
      <c r="D49" s="44" t="s">
        <v>73</v>
      </c>
    </row>
    <row r="50" spans="2:4" ht="15" customHeight="1" x14ac:dyDescent="0.3">
      <c r="B50" s="42">
        <v>30</v>
      </c>
      <c r="C50" s="43" t="s">
        <v>74</v>
      </c>
      <c r="D50" s="44" t="s">
        <v>75</v>
      </c>
    </row>
  </sheetData>
  <mergeCells count="9">
    <mergeCell ref="C23:D23"/>
    <mergeCell ref="C37:D37"/>
    <mergeCell ref="C43:D43"/>
    <mergeCell ref="A1:D1"/>
    <mergeCell ref="A2:D2"/>
    <mergeCell ref="A3:D3"/>
    <mergeCell ref="A4:D4"/>
    <mergeCell ref="A5:D5"/>
    <mergeCell ref="C12:D12"/>
  </mergeCells>
  <printOptions horizontalCentered="1"/>
  <pageMargins left="0.39370078740157483" right="0.39370078740157483" top="0.51181102362204722" bottom="0.39370078740157483" header="0.31496062992125984" footer="0.31496062992125984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-0.249977111117893"/>
  </sheetPr>
  <dimension ref="A1:H57"/>
  <sheetViews>
    <sheetView topLeftCell="A40" zoomScale="90" zoomScaleNormal="90" zoomScaleSheetLayoutView="100" workbookViewId="0">
      <selection activeCell="B57" sqref="B57"/>
    </sheetView>
  </sheetViews>
  <sheetFormatPr baseColWidth="10" defaultColWidth="11.375" defaultRowHeight="16.5" x14ac:dyDescent="0.25"/>
  <cols>
    <col min="1" max="1" width="1.125" style="318" customWidth="1"/>
    <col min="2" max="2" width="31.75" style="318" customWidth="1"/>
    <col min="3" max="4" width="14.25" style="156" customWidth="1"/>
    <col min="5" max="5" width="13.125" style="156" customWidth="1"/>
    <col min="6" max="6" width="14" style="156" customWidth="1"/>
    <col min="7" max="7" width="15" style="156" customWidth="1"/>
    <col min="8" max="8" width="14.25" style="156" customWidth="1"/>
    <col min="9" max="16384" width="11.375" style="156"/>
  </cols>
  <sheetData>
    <row r="1" spans="1:8" x14ac:dyDescent="0.25">
      <c r="A1" s="955" t="s">
        <v>76</v>
      </c>
      <c r="B1" s="955"/>
      <c r="C1" s="955"/>
      <c r="D1" s="955"/>
      <c r="E1" s="955"/>
      <c r="F1" s="955"/>
      <c r="G1" s="955"/>
      <c r="H1" s="955"/>
    </row>
    <row r="2" spans="1:8" s="220" customFormat="1" ht="15.75" x14ac:dyDescent="0.25">
      <c r="A2" s="955" t="s">
        <v>31</v>
      </c>
      <c r="B2" s="955"/>
      <c r="C2" s="955"/>
      <c r="D2" s="955"/>
      <c r="E2" s="955"/>
      <c r="F2" s="955"/>
      <c r="G2" s="955"/>
      <c r="H2" s="955"/>
    </row>
    <row r="3" spans="1:8" s="220" customFormat="1" x14ac:dyDescent="0.25">
      <c r="A3" s="956" t="s">
        <v>554</v>
      </c>
      <c r="B3" s="956"/>
      <c r="C3" s="956"/>
      <c r="D3" s="956"/>
      <c r="E3" s="956"/>
      <c r="F3" s="956"/>
      <c r="G3" s="956"/>
      <c r="H3" s="956"/>
    </row>
    <row r="4" spans="1:8" s="220" customFormat="1" x14ac:dyDescent="0.25">
      <c r="A4" s="956" t="s">
        <v>558</v>
      </c>
      <c r="B4" s="956"/>
      <c r="C4" s="956"/>
      <c r="D4" s="956"/>
      <c r="E4" s="956"/>
      <c r="F4" s="956"/>
      <c r="G4" s="956"/>
      <c r="H4" s="956"/>
    </row>
    <row r="5" spans="1:8" s="222" customFormat="1" ht="17.25" thickBot="1" x14ac:dyDescent="0.3">
      <c r="A5" s="221"/>
      <c r="B5" s="221" t="s">
        <v>559</v>
      </c>
      <c r="C5" s="957" t="s">
        <v>78</v>
      </c>
      <c r="D5" s="957"/>
      <c r="E5" s="957"/>
      <c r="F5" s="957"/>
      <c r="G5" s="957"/>
      <c r="H5" s="68"/>
    </row>
    <row r="6" spans="1:8" s="275" customFormat="1" ht="38.25" x14ac:dyDescent="0.25">
      <c r="A6" s="975" t="s">
        <v>270</v>
      </c>
      <c r="B6" s="976"/>
      <c r="C6" s="272" t="s">
        <v>271</v>
      </c>
      <c r="D6" s="272" t="s">
        <v>272</v>
      </c>
      <c r="E6" s="272" t="s">
        <v>273</v>
      </c>
      <c r="F6" s="273" t="s">
        <v>274</v>
      </c>
      <c r="G6" s="273" t="s">
        <v>275</v>
      </c>
      <c r="H6" s="274" t="s">
        <v>276</v>
      </c>
    </row>
    <row r="7" spans="1:8" s="275" customFormat="1" ht="17.25" thickBot="1" x14ac:dyDescent="0.3">
      <c r="A7" s="977"/>
      <c r="B7" s="978"/>
      <c r="C7" s="276" t="s">
        <v>277</v>
      </c>
      <c r="D7" s="276" t="s">
        <v>278</v>
      </c>
      <c r="E7" s="276" t="s">
        <v>279</v>
      </c>
      <c r="F7" s="277" t="s">
        <v>280</v>
      </c>
      <c r="G7" s="277" t="s">
        <v>281</v>
      </c>
      <c r="H7" s="278" t="s">
        <v>282</v>
      </c>
    </row>
    <row r="8" spans="1:8" s="275" customFormat="1" ht="8.25" customHeight="1" x14ac:dyDescent="0.25">
      <c r="A8" s="279"/>
      <c r="B8" s="280"/>
      <c r="C8" s="281"/>
      <c r="D8" s="281"/>
      <c r="E8" s="319"/>
      <c r="F8" s="281"/>
      <c r="G8" s="281"/>
      <c r="H8" s="320"/>
    </row>
    <row r="9" spans="1:8" ht="17.100000000000001" customHeight="1" x14ac:dyDescent="0.25">
      <c r="A9" s="282"/>
      <c r="B9" s="283" t="s">
        <v>143</v>
      </c>
      <c r="C9" s="484"/>
      <c r="D9" s="484"/>
      <c r="E9" s="482">
        <f>C9+D9</f>
        <v>0</v>
      </c>
      <c r="F9" s="484"/>
      <c r="G9" s="484"/>
      <c r="H9" s="483">
        <f>G9-C9</f>
        <v>0</v>
      </c>
    </row>
    <row r="10" spans="1:8" ht="17.100000000000001" customHeight="1" x14ac:dyDescent="0.25">
      <c r="A10" s="282"/>
      <c r="B10" s="283" t="s">
        <v>145</v>
      </c>
      <c r="C10" s="484"/>
      <c r="D10" s="484"/>
      <c r="E10" s="482">
        <f t="shared" ref="E10:E24" si="0">C10+D10</f>
        <v>0</v>
      </c>
      <c r="F10" s="484"/>
      <c r="G10" s="484"/>
      <c r="H10" s="483">
        <f t="shared" ref="H10:H24" si="1">G10-C10</f>
        <v>0</v>
      </c>
    </row>
    <row r="11" spans="1:8" ht="17.100000000000001" customHeight="1" x14ac:dyDescent="0.25">
      <c r="A11" s="282"/>
      <c r="B11" s="283" t="s">
        <v>283</v>
      </c>
      <c r="C11" s="484"/>
      <c r="D11" s="484"/>
      <c r="E11" s="482">
        <f t="shared" si="0"/>
        <v>0</v>
      </c>
      <c r="F11" s="484"/>
      <c r="G11" s="484"/>
      <c r="H11" s="483">
        <f t="shared" si="1"/>
        <v>0</v>
      </c>
    </row>
    <row r="12" spans="1:8" ht="17.100000000000001" customHeight="1" x14ac:dyDescent="0.25">
      <c r="A12" s="282"/>
      <c r="B12" s="283" t="s">
        <v>147</v>
      </c>
      <c r="C12" s="484"/>
      <c r="D12" s="484"/>
      <c r="E12" s="482">
        <f t="shared" si="0"/>
        <v>0</v>
      </c>
      <c r="F12" s="484"/>
      <c r="G12" s="484"/>
      <c r="H12" s="483">
        <f t="shared" si="1"/>
        <v>0</v>
      </c>
    </row>
    <row r="13" spans="1:8" ht="17.100000000000001" customHeight="1" x14ac:dyDescent="0.25">
      <c r="A13" s="282"/>
      <c r="B13" s="283" t="s">
        <v>284</v>
      </c>
      <c r="C13" s="482">
        <f>C14+C15</f>
        <v>0</v>
      </c>
      <c r="D13" s="482">
        <f>D14+D15</f>
        <v>0</v>
      </c>
      <c r="E13" s="482">
        <f t="shared" si="0"/>
        <v>0</v>
      </c>
      <c r="F13" s="482">
        <f>F14+F15</f>
        <v>0</v>
      </c>
      <c r="G13" s="482">
        <f>G14+G15</f>
        <v>0</v>
      </c>
      <c r="H13" s="483">
        <f t="shared" si="1"/>
        <v>0</v>
      </c>
    </row>
    <row r="14" spans="1:8" ht="17.100000000000001" customHeight="1" x14ac:dyDescent="0.25">
      <c r="A14" s="282"/>
      <c r="B14" s="283" t="s">
        <v>285</v>
      </c>
      <c r="C14" s="484"/>
      <c r="D14" s="484"/>
      <c r="E14" s="482">
        <f t="shared" si="0"/>
        <v>0</v>
      </c>
      <c r="F14" s="484"/>
      <c r="G14" s="484"/>
      <c r="H14" s="483">
        <f t="shared" si="1"/>
        <v>0</v>
      </c>
    </row>
    <row r="15" spans="1:8" ht="17.100000000000001" customHeight="1" x14ac:dyDescent="0.25">
      <c r="A15" s="282"/>
      <c r="B15" s="283" t="s">
        <v>286</v>
      </c>
      <c r="C15" s="484"/>
      <c r="D15" s="484"/>
      <c r="E15" s="482">
        <f t="shared" si="0"/>
        <v>0</v>
      </c>
      <c r="F15" s="484"/>
      <c r="G15" s="488"/>
      <c r="H15" s="483">
        <f t="shared" si="1"/>
        <v>0</v>
      </c>
    </row>
    <row r="16" spans="1:8" ht="17.100000000000001" customHeight="1" x14ac:dyDescent="0.25">
      <c r="A16" s="282"/>
      <c r="B16" s="283" t="s">
        <v>287</v>
      </c>
      <c r="C16" s="482">
        <f>C17+C18</f>
        <v>0</v>
      </c>
      <c r="D16" s="482">
        <f>D17+D18</f>
        <v>0</v>
      </c>
      <c r="E16" s="482">
        <f t="shared" si="0"/>
        <v>0</v>
      </c>
      <c r="F16" s="482">
        <f>F17+F18</f>
        <v>0</v>
      </c>
      <c r="G16" s="482">
        <f>G17+G18</f>
        <v>0</v>
      </c>
      <c r="H16" s="483">
        <f t="shared" si="1"/>
        <v>0</v>
      </c>
    </row>
    <row r="17" spans="1:8" ht="17.100000000000001" customHeight="1" x14ac:dyDescent="0.25">
      <c r="A17" s="282"/>
      <c r="B17" s="283" t="s">
        <v>285</v>
      </c>
      <c r="C17" s="484"/>
      <c r="D17" s="484"/>
      <c r="E17" s="482">
        <f t="shared" si="0"/>
        <v>0</v>
      </c>
      <c r="F17" s="484"/>
      <c r="G17" s="484"/>
      <c r="H17" s="483">
        <f t="shared" si="1"/>
        <v>0</v>
      </c>
    </row>
    <row r="18" spans="1:8" ht="17.100000000000001" customHeight="1" x14ac:dyDescent="0.25">
      <c r="A18" s="282"/>
      <c r="B18" s="283" t="s">
        <v>286</v>
      </c>
      <c r="C18" s="484"/>
      <c r="D18" s="484"/>
      <c r="E18" s="482">
        <f t="shared" si="0"/>
        <v>0</v>
      </c>
      <c r="F18" s="484"/>
      <c r="G18" s="484"/>
      <c r="H18" s="483">
        <f t="shared" si="1"/>
        <v>0</v>
      </c>
    </row>
    <row r="19" spans="1:8" ht="17.100000000000001" customHeight="1" x14ac:dyDescent="0.25">
      <c r="A19" s="282"/>
      <c r="B19" s="283" t="s">
        <v>288</v>
      </c>
      <c r="C19" s="484">
        <v>187600000</v>
      </c>
      <c r="D19" s="484">
        <v>26618004.530000001</v>
      </c>
      <c r="E19" s="482">
        <f t="shared" si="0"/>
        <v>214218004.53</v>
      </c>
      <c r="F19" s="484">
        <v>83970528.450000003</v>
      </c>
      <c r="G19" s="484">
        <v>77713105.390000001</v>
      </c>
      <c r="H19" s="483">
        <f t="shared" si="1"/>
        <v>-109886894.61</v>
      </c>
    </row>
    <row r="20" spans="1:8" ht="17.100000000000001" customHeight="1" x14ac:dyDescent="0.25">
      <c r="A20" s="282"/>
      <c r="B20" s="283" t="s">
        <v>153</v>
      </c>
      <c r="C20" s="484"/>
      <c r="D20" s="484"/>
      <c r="E20" s="482">
        <f t="shared" si="0"/>
        <v>0</v>
      </c>
      <c r="F20" s="484"/>
      <c r="G20" s="484"/>
      <c r="H20" s="483">
        <f t="shared" si="1"/>
        <v>0</v>
      </c>
    </row>
    <row r="21" spans="1:8" ht="25.5" x14ac:dyDescent="0.25">
      <c r="A21" s="282"/>
      <c r="B21" s="283" t="s">
        <v>289</v>
      </c>
      <c r="C21" s="484">
        <v>200000000</v>
      </c>
      <c r="D21" s="484">
        <v>8365491.54</v>
      </c>
      <c r="E21" s="482">
        <f t="shared" si="0"/>
        <v>208365491.53999999</v>
      </c>
      <c r="F21" s="484">
        <v>208365491.53999999</v>
      </c>
      <c r="G21" s="484">
        <v>208365491.53999999</v>
      </c>
      <c r="H21" s="483">
        <f t="shared" si="1"/>
        <v>8365491.5399999917</v>
      </c>
    </row>
    <row r="22" spans="1:8" ht="25.5" x14ac:dyDescent="0.25">
      <c r="A22" s="282"/>
      <c r="B22" s="283" t="s">
        <v>290</v>
      </c>
      <c r="C22" s="484">
        <v>3318624</v>
      </c>
      <c r="D22" s="484">
        <v>30254050</v>
      </c>
      <c r="E22" s="482">
        <f t="shared" si="0"/>
        <v>33572674</v>
      </c>
      <c r="F22" s="484">
        <v>36272377.579999998</v>
      </c>
      <c r="G22" s="484">
        <v>36272378.100000001</v>
      </c>
      <c r="H22" s="483">
        <f t="shared" si="1"/>
        <v>32953754.100000001</v>
      </c>
    </row>
    <row r="23" spans="1:8" ht="17.100000000000001" customHeight="1" thickBot="1" x14ac:dyDescent="0.3">
      <c r="A23" s="284"/>
      <c r="B23" s="285" t="s">
        <v>291</v>
      </c>
      <c r="C23" s="485"/>
      <c r="D23" s="485"/>
      <c r="E23" s="486">
        <f t="shared" si="0"/>
        <v>0</v>
      </c>
      <c r="F23" s="485"/>
      <c r="G23" s="485"/>
      <c r="H23" s="487">
        <f t="shared" si="1"/>
        <v>0</v>
      </c>
    </row>
    <row r="24" spans="1:8" s="321" customFormat="1" ht="28.5" customHeight="1" thickBot="1" x14ac:dyDescent="0.3">
      <c r="A24" s="979" t="s">
        <v>204</v>
      </c>
      <c r="B24" s="980"/>
      <c r="C24" s="489">
        <f>C9+C10+C11+C12+C13+C16+C19+C20+C21+C22+C23</f>
        <v>390918624</v>
      </c>
      <c r="D24" s="489">
        <f>D9+D10+D11+D12+D13+D16+D19+D20+D21+D22+D23</f>
        <v>65237546.07</v>
      </c>
      <c r="E24" s="489">
        <f t="shared" si="0"/>
        <v>456156170.06999999</v>
      </c>
      <c r="F24" s="489">
        <f>F9+F10+F11+F12+F13+F16+F19+F20+F21+F22+F23</f>
        <v>328608397.56999999</v>
      </c>
      <c r="G24" s="489">
        <f>G9+G10+G11+G12+G13+G16+G19+G20+G21+G22+G23</f>
        <v>322350975.03000003</v>
      </c>
      <c r="H24" s="490">
        <f t="shared" si="1"/>
        <v>-68567648.969999969</v>
      </c>
    </row>
    <row r="25" spans="1:8" ht="22.5" customHeight="1" thickBot="1" x14ac:dyDescent="0.3">
      <c r="A25" s="286"/>
      <c r="B25" s="286"/>
      <c r="C25" s="287"/>
      <c r="D25" s="287"/>
      <c r="E25" s="287"/>
      <c r="F25" s="288"/>
      <c r="G25" s="471" t="s">
        <v>292</v>
      </c>
      <c r="H25" s="472">
        <f>+G24/C24</f>
        <v>0.82459866386411929</v>
      </c>
    </row>
    <row r="26" spans="1:8" ht="10.5" customHeight="1" thickBot="1" x14ac:dyDescent="0.3">
      <c r="A26" s="289"/>
      <c r="B26" s="289"/>
      <c r="C26" s="290"/>
      <c r="D26" s="290"/>
      <c r="E26" s="290"/>
      <c r="F26" s="291"/>
      <c r="G26" s="292"/>
      <c r="H26" s="288"/>
    </row>
    <row r="27" spans="1:8" s="275" customFormat="1" ht="38.25" x14ac:dyDescent="0.25">
      <c r="A27" s="983" t="s">
        <v>293</v>
      </c>
      <c r="B27" s="984"/>
      <c r="C27" s="293" t="s">
        <v>271</v>
      </c>
      <c r="D27" s="293" t="s">
        <v>272</v>
      </c>
      <c r="E27" s="293" t="s">
        <v>273</v>
      </c>
      <c r="F27" s="273" t="s">
        <v>274</v>
      </c>
      <c r="G27" s="273" t="s">
        <v>275</v>
      </c>
      <c r="H27" s="274" t="s">
        <v>276</v>
      </c>
    </row>
    <row r="28" spans="1:8" s="275" customFormat="1" ht="17.25" thickBot="1" x14ac:dyDescent="0.3">
      <c r="A28" s="294"/>
      <c r="B28" s="295" t="s">
        <v>294</v>
      </c>
      <c r="C28" s="296" t="s">
        <v>277</v>
      </c>
      <c r="D28" s="296" t="s">
        <v>278</v>
      </c>
      <c r="E28" s="296" t="s">
        <v>279</v>
      </c>
      <c r="F28" s="297" t="s">
        <v>280</v>
      </c>
      <c r="G28" s="297" t="s">
        <v>281</v>
      </c>
      <c r="H28" s="298" t="s">
        <v>282</v>
      </c>
    </row>
    <row r="29" spans="1:8" s="301" customFormat="1" ht="17.100000000000001" customHeight="1" x14ac:dyDescent="0.25">
      <c r="A29" s="299" t="s">
        <v>295</v>
      </c>
      <c r="B29" s="300"/>
      <c r="C29" s="491">
        <f>SUM(C30:C33,C36,C39:C40)</f>
        <v>0</v>
      </c>
      <c r="D29" s="491">
        <f>SUM(D30:D33,D36,D39:D40)</f>
        <v>0</v>
      </c>
      <c r="E29" s="491">
        <f>SUM(E30:E33,E36,E39:E40)</f>
        <v>0</v>
      </c>
      <c r="F29" s="491">
        <f t="shared" ref="F29:H29" si="2">SUM(F30:F33,F36,F39:F40)</f>
        <v>0</v>
      </c>
      <c r="G29" s="491">
        <f t="shared" si="2"/>
        <v>0</v>
      </c>
      <c r="H29" s="491">
        <f t="shared" si="2"/>
        <v>0</v>
      </c>
    </row>
    <row r="30" spans="1:8" s="301" customFormat="1" ht="17.100000000000001" customHeight="1" x14ac:dyDescent="0.25">
      <c r="A30" s="302" t="s">
        <v>296</v>
      </c>
      <c r="B30" s="303"/>
      <c r="C30" s="492"/>
      <c r="D30" s="492"/>
      <c r="E30" s="493">
        <f>C30+D30</f>
        <v>0</v>
      </c>
      <c r="F30" s="492"/>
      <c r="G30" s="492"/>
      <c r="H30" s="494">
        <f>G30-C30</f>
        <v>0</v>
      </c>
    </row>
    <row r="31" spans="1:8" s="301" customFormat="1" ht="17.100000000000001" customHeight="1" x14ac:dyDescent="0.25">
      <c r="A31" s="302" t="s">
        <v>283</v>
      </c>
      <c r="B31" s="303"/>
      <c r="C31" s="492"/>
      <c r="D31" s="492"/>
      <c r="E31" s="493">
        <f t="shared" ref="E31:E49" si="3">C31+D31</f>
        <v>0</v>
      </c>
      <c r="F31" s="492"/>
      <c r="G31" s="492"/>
      <c r="H31" s="494">
        <f t="shared" ref="H31:H49" si="4">G31-C31</f>
        <v>0</v>
      </c>
    </row>
    <row r="32" spans="1:8" s="301" customFormat="1" x14ac:dyDescent="0.25">
      <c r="A32" s="981" t="s">
        <v>147</v>
      </c>
      <c r="B32" s="982"/>
      <c r="C32" s="492"/>
      <c r="D32" s="492"/>
      <c r="E32" s="493">
        <f t="shared" si="3"/>
        <v>0</v>
      </c>
      <c r="F32" s="492"/>
      <c r="G32" s="492"/>
      <c r="H32" s="494">
        <f t="shared" si="4"/>
        <v>0</v>
      </c>
    </row>
    <row r="33" spans="1:8" s="301" customFormat="1" ht="17.100000000000001" customHeight="1" x14ac:dyDescent="0.25">
      <c r="A33" s="302" t="s">
        <v>284</v>
      </c>
      <c r="B33" s="303"/>
      <c r="C33" s="495">
        <f>C34+C35</f>
        <v>0</v>
      </c>
      <c r="D33" s="495">
        <f>D34+D35</f>
        <v>0</v>
      </c>
      <c r="E33" s="495">
        <f>SUM(E34:E35)</f>
        <v>0</v>
      </c>
      <c r="F33" s="495">
        <f>F34+F35</f>
        <v>0</v>
      </c>
      <c r="G33" s="495">
        <f>G34+G35</f>
        <v>0</v>
      </c>
      <c r="H33" s="496">
        <f>SUM(H34:H35)</f>
        <v>0</v>
      </c>
    </row>
    <row r="34" spans="1:8" s="301" customFormat="1" ht="17.100000000000001" customHeight="1" x14ac:dyDescent="0.25">
      <c r="A34" s="304" t="s">
        <v>297</v>
      </c>
      <c r="B34" s="305"/>
      <c r="C34" s="492"/>
      <c r="D34" s="492"/>
      <c r="E34" s="493">
        <f t="shared" si="3"/>
        <v>0</v>
      </c>
      <c r="F34" s="492"/>
      <c r="G34" s="492"/>
      <c r="H34" s="494">
        <f t="shared" si="4"/>
        <v>0</v>
      </c>
    </row>
    <row r="35" spans="1:8" s="301" customFormat="1" ht="17.100000000000001" customHeight="1" x14ac:dyDescent="0.25">
      <c r="A35" s="304" t="s">
        <v>298</v>
      </c>
      <c r="B35" s="305"/>
      <c r="C35" s="492"/>
      <c r="D35" s="492"/>
      <c r="E35" s="493">
        <f t="shared" si="3"/>
        <v>0</v>
      </c>
      <c r="F35" s="492"/>
      <c r="G35" s="492"/>
      <c r="H35" s="494">
        <f t="shared" si="4"/>
        <v>0</v>
      </c>
    </row>
    <row r="36" spans="1:8" ht="17.100000000000001" customHeight="1" x14ac:dyDescent="0.25">
      <c r="A36" s="981" t="s">
        <v>287</v>
      </c>
      <c r="B36" s="982"/>
      <c r="C36" s="497">
        <f>C37+C38</f>
        <v>0</v>
      </c>
      <c r="D36" s="497">
        <f>D37+D38</f>
        <v>0</v>
      </c>
      <c r="E36" s="495">
        <f>SUM(E37:E38)</f>
        <v>0</v>
      </c>
      <c r="F36" s="497">
        <f>F37+F38</f>
        <v>0</v>
      </c>
      <c r="G36" s="497">
        <f>G37+G38</f>
        <v>0</v>
      </c>
      <c r="H36" s="496">
        <f>SUM(H37:H38)</f>
        <v>0</v>
      </c>
    </row>
    <row r="37" spans="1:8" ht="17.100000000000001" customHeight="1" x14ac:dyDescent="0.25">
      <c r="A37" s="536"/>
      <c r="B37" s="306" t="s">
        <v>297</v>
      </c>
      <c r="C37" s="498"/>
      <c r="D37" s="498"/>
      <c r="E37" s="493">
        <f t="shared" si="3"/>
        <v>0</v>
      </c>
      <c r="F37" s="498"/>
      <c r="G37" s="498"/>
      <c r="H37" s="494">
        <f t="shared" si="4"/>
        <v>0</v>
      </c>
    </row>
    <row r="38" spans="1:8" ht="17.100000000000001" customHeight="1" x14ac:dyDescent="0.25">
      <c r="A38" s="536"/>
      <c r="B38" s="306" t="s">
        <v>298</v>
      </c>
      <c r="C38" s="498"/>
      <c r="D38" s="498"/>
      <c r="E38" s="493">
        <f t="shared" si="3"/>
        <v>0</v>
      </c>
      <c r="F38" s="498"/>
      <c r="G38" s="498"/>
      <c r="H38" s="494">
        <f t="shared" si="4"/>
        <v>0</v>
      </c>
    </row>
    <row r="39" spans="1:8" s="301" customFormat="1" x14ac:dyDescent="0.25">
      <c r="A39" s="302" t="s">
        <v>153</v>
      </c>
      <c r="B39" s="303"/>
      <c r="C39" s="492"/>
      <c r="D39" s="492"/>
      <c r="E39" s="493">
        <f t="shared" si="3"/>
        <v>0</v>
      </c>
      <c r="F39" s="492"/>
      <c r="G39" s="492"/>
      <c r="H39" s="494">
        <f t="shared" si="4"/>
        <v>0</v>
      </c>
    </row>
    <row r="40" spans="1:8" s="301" customFormat="1" ht="27.75" customHeight="1" x14ac:dyDescent="0.25">
      <c r="A40" s="981" t="s">
        <v>299</v>
      </c>
      <c r="B40" s="982"/>
      <c r="C40" s="492"/>
      <c r="D40" s="492"/>
      <c r="E40" s="493">
        <f t="shared" si="3"/>
        <v>0</v>
      </c>
      <c r="F40" s="492"/>
      <c r="G40" s="492"/>
      <c r="H40" s="494">
        <f t="shared" si="4"/>
        <v>0</v>
      </c>
    </row>
    <row r="41" spans="1:8" s="301" customFormat="1" ht="8.25" customHeight="1" x14ac:dyDescent="0.25">
      <c r="A41" s="307"/>
      <c r="B41" s="308"/>
      <c r="C41" s="492"/>
      <c r="D41" s="492"/>
      <c r="E41" s="493"/>
      <c r="F41" s="492"/>
      <c r="G41" s="492"/>
      <c r="H41" s="494"/>
    </row>
    <row r="42" spans="1:8" s="301" customFormat="1" ht="17.100000000000001" customHeight="1" x14ac:dyDescent="0.25">
      <c r="A42" s="307" t="s">
        <v>300</v>
      </c>
      <c r="B42" s="308"/>
      <c r="C42" s="491">
        <f t="shared" ref="C42:D42" si="5">SUM(C43:C46)</f>
        <v>390918624</v>
      </c>
      <c r="D42" s="491">
        <f t="shared" si="5"/>
        <v>65237546.07</v>
      </c>
      <c r="E42" s="491">
        <f>SUM(E43:E46)</f>
        <v>456156170.06999999</v>
      </c>
      <c r="F42" s="491">
        <f>SUM(F43:F46)</f>
        <v>328608397.56999999</v>
      </c>
      <c r="G42" s="491">
        <f>SUM(G43:G46)</f>
        <v>322350975.03000003</v>
      </c>
      <c r="H42" s="491">
        <f>SUM(H43:H46)</f>
        <v>-68567648.969999999</v>
      </c>
    </row>
    <row r="43" spans="1:8" s="301" customFormat="1" ht="17.100000000000001" customHeight="1" x14ac:dyDescent="0.25">
      <c r="A43" s="309"/>
      <c r="B43" s="310" t="s">
        <v>301</v>
      </c>
      <c r="C43" s="492"/>
      <c r="D43" s="492"/>
      <c r="E43" s="493">
        <f t="shared" si="3"/>
        <v>0</v>
      </c>
      <c r="F43" s="492"/>
      <c r="G43" s="492"/>
      <c r="H43" s="494">
        <f t="shared" si="4"/>
        <v>0</v>
      </c>
    </row>
    <row r="44" spans="1:8" s="301" customFormat="1" ht="17.100000000000001" customHeight="1" x14ac:dyDescent="0.25">
      <c r="A44" s="309"/>
      <c r="B44" s="310" t="s">
        <v>302</v>
      </c>
      <c r="C44" s="492">
        <v>187600000</v>
      </c>
      <c r="D44" s="492">
        <v>26618004.530000001</v>
      </c>
      <c r="E44" s="493">
        <f t="shared" si="3"/>
        <v>214218004.53</v>
      </c>
      <c r="F44" s="492">
        <v>83970528.450000003</v>
      </c>
      <c r="G44" s="492">
        <v>77713105.390000001</v>
      </c>
      <c r="H44" s="494">
        <f t="shared" si="4"/>
        <v>-109886894.61</v>
      </c>
    </row>
    <row r="45" spans="1:8" s="301" customFormat="1" ht="29.25" customHeight="1" x14ac:dyDescent="0.25">
      <c r="A45" s="309"/>
      <c r="B45" s="311" t="s">
        <v>303</v>
      </c>
      <c r="C45" s="492">
        <v>200000000</v>
      </c>
      <c r="D45" s="492">
        <v>8365491.54</v>
      </c>
      <c r="E45" s="493">
        <f t="shared" si="3"/>
        <v>208365491.53999999</v>
      </c>
      <c r="F45" s="492">
        <v>208365491.53999999</v>
      </c>
      <c r="G45" s="492">
        <v>208365491.53999999</v>
      </c>
      <c r="H45" s="494">
        <f t="shared" si="4"/>
        <v>8365491.5399999917</v>
      </c>
    </row>
    <row r="46" spans="1:8" s="301" customFormat="1" ht="29.25" customHeight="1" x14ac:dyDescent="0.25">
      <c r="A46" s="309"/>
      <c r="B46" s="311" t="s">
        <v>304</v>
      </c>
      <c r="C46" s="492">
        <v>3318624</v>
      </c>
      <c r="D46" s="492">
        <v>30254050</v>
      </c>
      <c r="E46" s="493">
        <f t="shared" si="3"/>
        <v>33572674</v>
      </c>
      <c r="F46" s="492">
        <v>36272377.579999998</v>
      </c>
      <c r="G46" s="492">
        <v>36272378.100000001</v>
      </c>
      <c r="H46" s="494">
        <f t="shared" si="4"/>
        <v>32953754.100000001</v>
      </c>
    </row>
    <row r="47" spans="1:8" s="301" customFormat="1" ht="6" customHeight="1" x14ac:dyDescent="0.25">
      <c r="A47" s="309"/>
      <c r="B47" s="310"/>
      <c r="C47" s="492"/>
      <c r="D47" s="492"/>
      <c r="E47" s="493"/>
      <c r="F47" s="492"/>
      <c r="G47" s="492"/>
      <c r="H47" s="494"/>
    </row>
    <row r="48" spans="1:8" s="301" customFormat="1" ht="17.100000000000001" customHeight="1" x14ac:dyDescent="0.25">
      <c r="A48" s="307" t="s">
        <v>305</v>
      </c>
      <c r="B48" s="308"/>
      <c r="C48" s="491">
        <f>C49</f>
        <v>0</v>
      </c>
      <c r="D48" s="491">
        <f t="shared" ref="D48:H48" si="6">D49</f>
        <v>0</v>
      </c>
      <c r="E48" s="491">
        <f t="shared" si="6"/>
        <v>0</v>
      </c>
      <c r="F48" s="491">
        <f t="shared" si="6"/>
        <v>0</v>
      </c>
      <c r="G48" s="491">
        <f t="shared" si="6"/>
        <v>0</v>
      </c>
      <c r="H48" s="491">
        <f t="shared" si="6"/>
        <v>0</v>
      </c>
    </row>
    <row r="49" spans="1:8" s="301" customFormat="1" ht="17.100000000000001" customHeight="1" x14ac:dyDescent="0.25">
      <c r="A49" s="307"/>
      <c r="B49" s="312" t="s">
        <v>291</v>
      </c>
      <c r="C49" s="492"/>
      <c r="D49" s="492"/>
      <c r="E49" s="493">
        <f t="shared" si="3"/>
        <v>0</v>
      </c>
      <c r="F49" s="492"/>
      <c r="G49" s="492"/>
      <c r="H49" s="494">
        <f t="shared" si="4"/>
        <v>0</v>
      </c>
    </row>
    <row r="50" spans="1:8" s="301" customFormat="1" ht="12.75" customHeight="1" thickBot="1" x14ac:dyDescent="0.3">
      <c r="A50" s="313"/>
      <c r="B50" s="314"/>
      <c r="C50" s="499"/>
      <c r="D50" s="499"/>
      <c r="E50" s="500"/>
      <c r="F50" s="499"/>
      <c r="G50" s="499"/>
      <c r="H50" s="501"/>
    </row>
    <row r="51" spans="1:8" ht="21.75" customHeight="1" thickBot="1" x14ac:dyDescent="0.3">
      <c r="A51" s="973" t="s">
        <v>204</v>
      </c>
      <c r="B51" s="974"/>
      <c r="C51" s="502">
        <f>C29+C42+C48</f>
        <v>390918624</v>
      </c>
      <c r="D51" s="502">
        <f t="shared" ref="D51:H51" si="7">D29+D42+D48</f>
        <v>65237546.07</v>
      </c>
      <c r="E51" s="502">
        <f t="shared" si="7"/>
        <v>456156170.06999999</v>
      </c>
      <c r="F51" s="502">
        <f t="shared" si="7"/>
        <v>328608397.56999999</v>
      </c>
      <c r="G51" s="502">
        <f t="shared" si="7"/>
        <v>322350975.03000003</v>
      </c>
      <c r="H51" s="502">
        <f t="shared" si="7"/>
        <v>-68567648.969999999</v>
      </c>
    </row>
    <row r="52" spans="1:8" ht="22.5" customHeight="1" thickBot="1" x14ac:dyDescent="0.3">
      <c r="A52" s="286"/>
      <c r="B52" s="286"/>
      <c r="C52" s="315"/>
      <c r="D52" s="315"/>
      <c r="E52" s="315"/>
      <c r="F52" s="316"/>
      <c r="G52" s="473" t="s">
        <v>292</v>
      </c>
      <c r="H52" s="474">
        <f>+G51/C51</f>
        <v>0.82459866386411929</v>
      </c>
    </row>
    <row r="53" spans="1:8" ht="8.25" customHeight="1" x14ac:dyDescent="0.25">
      <c r="A53" s="317"/>
      <c r="B53" s="156"/>
    </row>
    <row r="54" spans="1:8" x14ac:dyDescent="0.25">
      <c r="A54" s="322"/>
      <c r="B54" s="156"/>
      <c r="H54" s="470"/>
    </row>
    <row r="55" spans="1:8" x14ac:dyDescent="0.25">
      <c r="A55" s="323"/>
      <c r="B55" s="324" t="s">
        <v>306</v>
      </c>
      <c r="C55" s="325"/>
      <c r="D55" s="325"/>
      <c r="E55" s="325"/>
      <c r="F55" s="325"/>
      <c r="G55" s="325"/>
      <c r="H55" s="325"/>
    </row>
    <row r="56" spans="1:8" x14ac:dyDescent="0.25">
      <c r="A56" s="323"/>
      <c r="B56" s="324" t="s">
        <v>307</v>
      </c>
      <c r="C56" s="325"/>
      <c r="D56" s="325"/>
      <c r="E56" s="325"/>
      <c r="F56" s="325"/>
      <c r="G56" s="325"/>
      <c r="H56" s="325"/>
    </row>
    <row r="57" spans="1:8" x14ac:dyDescent="0.25">
      <c r="A57" s="323"/>
      <c r="B57" s="324" t="s">
        <v>1466</v>
      </c>
      <c r="C57" s="325"/>
      <c r="D57" s="325"/>
      <c r="E57" s="325"/>
      <c r="F57" s="325"/>
      <c r="G57" s="325"/>
      <c r="H57" s="325"/>
    </row>
  </sheetData>
  <sheetProtection algorithmName="SHA-512" hashValue="WVgJUpAFay7VjPeF41i3mJOzEUJ/kAVcccF+OcRnLq4jHPWF35+ZJNJ4euurx4CtgCoirzj+/wO3bH6B1K6NKw==" saltValue="S28FFR/bpuzXCup06UjPCA==" spinCount="100000" sheet="1" objects="1" scenarios="1" insertHyperlinks="0"/>
  <mergeCells count="12">
    <mergeCell ref="A51:B51"/>
    <mergeCell ref="A1:H1"/>
    <mergeCell ref="A2:H2"/>
    <mergeCell ref="A3:H3"/>
    <mergeCell ref="A4:H4"/>
    <mergeCell ref="A6:B7"/>
    <mergeCell ref="A24:B24"/>
    <mergeCell ref="A32:B32"/>
    <mergeCell ref="A36:B36"/>
    <mergeCell ref="A40:B40"/>
    <mergeCell ref="A27:B27"/>
    <mergeCell ref="C5:G5"/>
  </mergeCells>
  <printOptions horizontalCentered="1"/>
  <pageMargins left="0.39370078740157483" right="0.39370078740157483" top="0.39370078740157483" bottom="0.51181102362204722" header="0.31496062992125984" footer="0.31496062992125984"/>
  <pageSetup scale="98" fitToHeight="2" orientation="landscape" r:id="rId1"/>
  <headerFooter>
    <oddFooter>&amp;RHoja &amp;P de &amp;N</oddFooter>
  </headerFooter>
  <rowBreaks count="1" manualBreakCount="1">
    <brk id="26" max="8" man="1"/>
  </row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1">
    <tabColor theme="7" tint="-0.249977111117893"/>
    <pageSetUpPr fitToPage="1"/>
  </sheetPr>
  <dimension ref="A1:E28"/>
  <sheetViews>
    <sheetView topLeftCell="A19" zoomScaleNormal="100" zoomScaleSheetLayoutView="100" workbookViewId="0">
      <selection activeCell="B28" sqref="B28"/>
    </sheetView>
  </sheetViews>
  <sheetFormatPr baseColWidth="10" defaultColWidth="11.375" defaultRowHeight="16.5" x14ac:dyDescent="0.25"/>
  <cols>
    <col min="1" max="1" width="1.375" style="156" customWidth="1"/>
    <col min="2" max="2" width="43.875" style="156" customWidth="1"/>
    <col min="3" max="4" width="25.75" style="156" customWidth="1"/>
    <col min="5" max="5" width="62" style="321" customWidth="1"/>
    <col min="6" max="16384" width="11.375" style="156"/>
  </cols>
  <sheetData>
    <row r="1" spans="1:5" x14ac:dyDescent="0.25">
      <c r="A1" s="955" t="s">
        <v>76</v>
      </c>
      <c r="B1" s="955"/>
      <c r="C1" s="955"/>
      <c r="D1" s="955"/>
    </row>
    <row r="2" spans="1:5" s="220" customFormat="1" ht="15.75" x14ac:dyDescent="0.25">
      <c r="A2" s="955" t="s">
        <v>33</v>
      </c>
      <c r="B2" s="955"/>
      <c r="C2" s="955"/>
      <c r="D2" s="955"/>
      <c r="E2" s="451"/>
    </row>
    <row r="3" spans="1:5" s="220" customFormat="1" x14ac:dyDescent="0.25">
      <c r="A3" s="956" t="s">
        <v>554</v>
      </c>
      <c r="B3" s="956"/>
      <c r="C3" s="956"/>
      <c r="D3" s="956"/>
      <c r="E3" s="450"/>
    </row>
    <row r="4" spans="1:5" s="220" customFormat="1" x14ac:dyDescent="0.25">
      <c r="A4" s="956" t="s">
        <v>556</v>
      </c>
      <c r="B4" s="956"/>
      <c r="C4" s="956"/>
      <c r="D4" s="956"/>
      <c r="E4" s="450"/>
    </row>
    <row r="5" spans="1:5" s="222" customFormat="1" ht="17.25" thickBot="1" x14ac:dyDescent="0.3">
      <c r="A5" s="221"/>
      <c r="B5" s="957" t="s">
        <v>308</v>
      </c>
      <c r="C5" s="957"/>
      <c r="D5" s="326" t="s">
        <v>569</v>
      </c>
      <c r="E5" s="452"/>
    </row>
    <row r="6" spans="1:5" s="223" customFormat="1" ht="27" customHeight="1" thickBot="1" x14ac:dyDescent="0.3">
      <c r="A6" s="985" t="s">
        <v>309</v>
      </c>
      <c r="B6" s="986"/>
      <c r="C6" s="335"/>
      <c r="D6" s="336">
        <f>'ETCA-II-10 '!F24</f>
        <v>328608397.56999999</v>
      </c>
      <c r="E6" s="453" t="str">
        <f>IF(D6&lt;&gt;'ETCA-II-10 '!F51,"ERROR!!!!! EL MONTO NO COINCIDE CON LO REPORTADO EN EL FORMATO ETCA-II-10 EN EL TOTAL DEVENGADO DEL ANALÍTICO DE INGRESOS","")</f>
        <v/>
      </c>
    </row>
    <row r="7" spans="1:5" s="329" customFormat="1" ht="9.75" customHeight="1" x14ac:dyDescent="0.25">
      <c r="A7" s="348"/>
      <c r="B7" s="327"/>
      <c r="C7" s="328"/>
      <c r="D7" s="350"/>
      <c r="E7" s="454"/>
    </row>
    <row r="8" spans="1:5" s="329" customFormat="1" ht="17.25" customHeight="1" thickBot="1" x14ac:dyDescent="0.3">
      <c r="A8" s="349" t="s">
        <v>310</v>
      </c>
      <c r="B8" s="330"/>
      <c r="C8" s="331"/>
      <c r="D8" s="351"/>
      <c r="E8" s="453"/>
    </row>
    <row r="9" spans="1:5" ht="20.100000000000001" customHeight="1" thickBot="1" x14ac:dyDescent="0.3">
      <c r="A9" s="337" t="s">
        <v>311</v>
      </c>
      <c r="B9" s="338"/>
      <c r="C9" s="339"/>
      <c r="D9" s="340">
        <f>SUM(C10:C14)</f>
        <v>0</v>
      </c>
      <c r="E9" s="453"/>
    </row>
    <row r="10" spans="1:5" ht="20.100000000000001" customHeight="1" x14ac:dyDescent="0.2">
      <c r="A10" s="226"/>
      <c r="B10" s="357" t="s">
        <v>312</v>
      </c>
      <c r="C10" s="341"/>
      <c r="D10" s="455"/>
      <c r="E10" s="475" t="str">
        <f>IF(C10&lt;&gt;'ETCA-I-02'!C22,"ERROR!!!, NO COINCIDEN LOS MONTOS CON LO REPORTADO EN EL FORMATO ETCA-I-02 EN EL EJERCICIO 2016","")</f>
        <v/>
      </c>
    </row>
    <row r="11" spans="1:5" ht="33" customHeight="1" x14ac:dyDescent="0.2">
      <c r="A11" s="226"/>
      <c r="B11" s="358" t="s">
        <v>313</v>
      </c>
      <c r="C11" s="341"/>
      <c r="D11" s="455"/>
      <c r="E11" s="475" t="str">
        <f>IF(C11&lt;&gt;'ETCA-I-02'!C23,"ERROR!!!, NO COINCIDEN LOS MONTOS CON LO REPORTADO EN EL FORMATO ETCA-I-02 EN EL EJERCICIO 2016","")</f>
        <v/>
      </c>
    </row>
    <row r="12" spans="1:5" ht="20.100000000000001" customHeight="1" x14ac:dyDescent="0.2">
      <c r="A12" s="227"/>
      <c r="B12" s="358" t="s">
        <v>314</v>
      </c>
      <c r="C12" s="341"/>
      <c r="D12" s="455"/>
      <c r="E12" s="475" t="str">
        <f>IF(C12&lt;&gt;'ETCA-I-02'!C24,"ERROR!!!, NO COINCIDEN LOS MONTOS CON LO REPORTADO EN EL FORMATO ETCA-I-02 EN EL EJERCICIO 2016","")</f>
        <v/>
      </c>
    </row>
    <row r="13" spans="1:5" ht="20.100000000000001" customHeight="1" x14ac:dyDescent="0.2">
      <c r="A13" s="227"/>
      <c r="B13" s="358" t="s">
        <v>315</v>
      </c>
      <c r="C13" s="341"/>
      <c r="D13" s="455"/>
      <c r="E13" s="475" t="str">
        <f>IF(C13&lt;&gt;'ETCA-I-02'!C25,"ERROR!!!, NO COINCIDEN LOS MONTOS CON LO REPORTADO EN EL FORMATO ETCA-I-02 EN EL EJERCICIO 2016","")</f>
        <v>ERROR!!!, NO COINCIDEN LOS MONTOS CON LO REPORTADO EN EL FORMATO ETCA-I-02 EN EL EJERCICIO 2016</v>
      </c>
    </row>
    <row r="14" spans="1:5" ht="24.75" customHeight="1" thickBot="1" x14ac:dyDescent="0.3">
      <c r="A14" s="332" t="s">
        <v>316</v>
      </c>
      <c r="B14" s="361"/>
      <c r="C14" s="342"/>
      <c r="D14" s="456"/>
      <c r="E14" s="453"/>
    </row>
    <row r="15" spans="1:5" ht="7.5" customHeight="1" x14ac:dyDescent="0.25">
      <c r="A15" s="362"/>
      <c r="B15" s="352"/>
      <c r="C15" s="353"/>
      <c r="D15" s="354"/>
      <c r="E15" s="453"/>
    </row>
    <row r="16" spans="1:5" ht="20.100000000000001" customHeight="1" thickBot="1" x14ac:dyDescent="0.3">
      <c r="A16" s="363" t="s">
        <v>317</v>
      </c>
      <c r="B16" s="355"/>
      <c r="C16" s="356"/>
      <c r="D16" s="333"/>
      <c r="E16" s="453"/>
    </row>
    <row r="17" spans="1:5" ht="20.100000000000001" customHeight="1" thickBot="1" x14ac:dyDescent="0.3">
      <c r="A17" s="337" t="s">
        <v>318</v>
      </c>
      <c r="B17" s="338"/>
      <c r="C17" s="339"/>
      <c r="D17" s="340">
        <f>SUM(C18:C22)</f>
        <v>23970497.890000001</v>
      </c>
      <c r="E17" s="453"/>
    </row>
    <row r="18" spans="1:5" ht="20.100000000000001" customHeight="1" x14ac:dyDescent="0.25">
      <c r="A18" s="227"/>
      <c r="B18" s="357" t="s">
        <v>319</v>
      </c>
      <c r="C18" s="343"/>
      <c r="D18" s="455"/>
      <c r="E18" s="453"/>
    </row>
    <row r="19" spans="1:5" ht="20.100000000000001" customHeight="1" x14ac:dyDescent="0.25">
      <c r="A19" s="227"/>
      <c r="B19" s="358" t="s">
        <v>320</v>
      </c>
      <c r="C19" s="343"/>
      <c r="D19" s="455"/>
      <c r="E19" s="453"/>
    </row>
    <row r="20" spans="1:5" ht="20.100000000000001" customHeight="1" x14ac:dyDescent="0.25">
      <c r="A20" s="227"/>
      <c r="B20" s="358" t="s">
        <v>321</v>
      </c>
      <c r="C20" s="343"/>
      <c r="D20" s="455"/>
      <c r="E20" s="453"/>
    </row>
    <row r="21" spans="1:5" ht="20.100000000000001" customHeight="1" x14ac:dyDescent="0.25">
      <c r="A21" s="334" t="s">
        <v>322</v>
      </c>
      <c r="B21" s="359"/>
      <c r="C21" s="545">
        <f>7048546.95+7891940.28+473551.26+8517157.66-0.02+39302.34-0.58</f>
        <v>23970497.890000001</v>
      </c>
      <c r="D21" s="455"/>
      <c r="E21" s="453"/>
    </row>
    <row r="22" spans="1:5" ht="20.100000000000001" customHeight="1" thickBot="1" x14ac:dyDescent="0.3">
      <c r="A22" s="227"/>
      <c r="B22" s="360"/>
      <c r="C22" s="344"/>
      <c r="D22" s="455"/>
      <c r="E22" s="453"/>
    </row>
    <row r="23" spans="1:5" ht="26.25" customHeight="1" thickBot="1" x14ac:dyDescent="0.3">
      <c r="A23" s="345" t="s">
        <v>323</v>
      </c>
      <c r="B23" s="346"/>
      <c r="C23" s="347"/>
      <c r="D23" s="336">
        <f>D6+D9-D17</f>
        <v>304637899.68000001</v>
      </c>
      <c r="E23" s="453" t="str">
        <f>IF(D23&lt;&gt;'ETCA-I-02'!C27,"ERROR!!!!! EL MONTO NO COINCIDE CON LO REPORTADO EN EL FORMATO ETCA-I-02 EN EL TOTAL DE INGRESOS Y OTROS BENEFICIOS","")</f>
        <v/>
      </c>
    </row>
    <row r="27" spans="1:5" x14ac:dyDescent="0.25">
      <c r="B27" s="156" t="s">
        <v>144</v>
      </c>
      <c r="D27" s="156" t="s">
        <v>144</v>
      </c>
    </row>
    <row r="28" spans="1:5" x14ac:dyDescent="0.25">
      <c r="B28" s="156" t="s">
        <v>144</v>
      </c>
      <c r="D28" s="156" t="s">
        <v>144</v>
      </c>
    </row>
  </sheetData>
  <sheetProtection algorithmName="SHA-512" hashValue="7nUlAJPfY/X1fOgXmD6YF74xf1/wGAHk+FdZZdsCMX6OJcnk4nxpYX45y9K0nj9N0HXLOk+optfvuDKEkNee5g==" saltValue="m/qu9XTcr4C87GOBLdfszg==" spinCount="100000" sheet="1" objects="1" scenarios="1" insertHyperlinks="0"/>
  <mergeCells count="6">
    <mergeCell ref="A6:B6"/>
    <mergeCell ref="A1:D1"/>
    <mergeCell ref="A3:D3"/>
    <mergeCell ref="A2:D2"/>
    <mergeCell ref="A4:D4"/>
    <mergeCell ref="B5:C5"/>
  </mergeCells>
  <printOptions horizontalCentered="1"/>
  <pageMargins left="0.39370078740157483" right="0.39370078740157483" top="0.74803149606299213" bottom="0.74803149606299213" header="0.31496062992125984" footer="0.31496062992125984"/>
  <pageSetup orientation="portrait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topLeftCell="A34" workbookViewId="0">
      <selection sqref="A1:H1"/>
    </sheetView>
  </sheetViews>
  <sheetFormatPr baseColWidth="10" defaultColWidth="11.375" defaultRowHeight="15" x14ac:dyDescent="0.25"/>
  <cols>
    <col min="2" max="2" width="38.875" customWidth="1"/>
    <col min="3" max="3" width="13" customWidth="1"/>
    <col min="4" max="4" width="14.75" customWidth="1"/>
    <col min="5" max="5" width="13.375" bestFit="1" customWidth="1"/>
    <col min="6" max="7" width="13.25" bestFit="1" customWidth="1"/>
    <col min="8" max="8" width="12.75" bestFit="1" customWidth="1"/>
    <col min="9" max="9" width="11.375" style="525"/>
    <col min="10" max="10" width="11.625" style="525" bestFit="1" customWidth="1"/>
    <col min="11" max="14" width="11.375" style="525"/>
  </cols>
  <sheetData>
    <row r="1" spans="1:13" customFormat="1" x14ac:dyDescent="0.25">
      <c r="A1" s="991" t="s">
        <v>76</v>
      </c>
      <c r="B1" s="991"/>
      <c r="C1" s="991"/>
      <c r="D1" s="991"/>
      <c r="E1" s="991"/>
      <c r="F1" s="991"/>
      <c r="G1" s="991"/>
      <c r="H1" s="991"/>
      <c r="I1" s="525"/>
      <c r="J1" s="525"/>
      <c r="K1" s="525"/>
      <c r="L1" s="525"/>
      <c r="M1" s="525"/>
    </row>
    <row r="2" spans="1:13" customFormat="1" x14ac:dyDescent="0.25">
      <c r="A2" s="991" t="s">
        <v>324</v>
      </c>
      <c r="B2" s="991"/>
      <c r="C2" s="991"/>
      <c r="D2" s="991"/>
      <c r="E2" s="991"/>
      <c r="F2" s="991"/>
      <c r="G2" s="991"/>
      <c r="H2" s="991"/>
      <c r="I2" s="525"/>
      <c r="J2" s="525"/>
      <c r="K2" s="525"/>
      <c r="L2" s="525"/>
      <c r="M2" s="525"/>
    </row>
    <row r="3" spans="1:13" customFormat="1" x14ac:dyDescent="0.25">
      <c r="A3" s="991" t="s">
        <v>325</v>
      </c>
      <c r="B3" s="991"/>
      <c r="C3" s="991"/>
      <c r="D3" s="991"/>
      <c r="E3" s="991"/>
      <c r="F3" s="991"/>
      <c r="G3" s="991"/>
      <c r="H3" s="991"/>
      <c r="I3" s="525"/>
      <c r="J3" s="525"/>
      <c r="K3" s="525"/>
      <c r="L3" s="525"/>
      <c r="M3" s="525"/>
    </row>
    <row r="4" spans="1:13" customFormat="1" x14ac:dyDescent="0.25">
      <c r="A4" s="991" t="s">
        <v>554</v>
      </c>
      <c r="B4" s="991"/>
      <c r="C4" s="991"/>
      <c r="D4" s="991"/>
      <c r="E4" s="991"/>
      <c r="F4" s="991"/>
      <c r="G4" s="991"/>
      <c r="H4" s="991"/>
      <c r="I4" s="525"/>
      <c r="J4" s="525"/>
      <c r="K4" s="525"/>
      <c r="L4" s="525"/>
      <c r="M4" s="525"/>
    </row>
    <row r="5" spans="1:13" customFormat="1" x14ac:dyDescent="0.25">
      <c r="A5" s="991" t="s">
        <v>1251</v>
      </c>
      <c r="B5" s="991"/>
      <c r="C5" s="991"/>
      <c r="D5" s="991"/>
      <c r="E5" s="991"/>
      <c r="F5" s="991"/>
      <c r="G5" s="991"/>
      <c r="H5" s="991"/>
      <c r="I5" s="525"/>
      <c r="J5" s="525"/>
      <c r="K5" s="525"/>
      <c r="L5" s="525"/>
      <c r="M5" s="525"/>
    </row>
    <row r="6" spans="1:13" customFormat="1" ht="15.75" thickBot="1" x14ac:dyDescent="0.3">
      <c r="A6" s="992" t="s">
        <v>78</v>
      </c>
      <c r="B6" s="992"/>
      <c r="C6" s="992"/>
      <c r="D6" s="992"/>
      <c r="E6" s="992"/>
      <c r="F6" s="992"/>
      <c r="G6" s="992"/>
      <c r="H6" s="992"/>
      <c r="I6" s="525"/>
      <c r="J6" s="525"/>
      <c r="K6" s="525"/>
      <c r="L6" s="525"/>
      <c r="M6" s="525"/>
    </row>
    <row r="7" spans="1:13" customFormat="1" ht="39" customHeight="1" x14ac:dyDescent="0.25">
      <c r="A7" s="987" t="s">
        <v>1250</v>
      </c>
      <c r="B7" s="988"/>
      <c r="C7" s="706" t="s">
        <v>326</v>
      </c>
      <c r="D7" s="708" t="s">
        <v>327</v>
      </c>
      <c r="E7" s="707" t="s">
        <v>328</v>
      </c>
      <c r="F7" s="707" t="s">
        <v>329</v>
      </c>
      <c r="G7" s="707" t="s">
        <v>1249</v>
      </c>
      <c r="H7" s="706" t="s">
        <v>331</v>
      </c>
      <c r="I7" s="525"/>
      <c r="J7" s="525"/>
      <c r="K7" s="525"/>
      <c r="L7" s="525"/>
      <c r="M7" s="525"/>
    </row>
    <row r="8" spans="1:13" customFormat="1" ht="15.75" thickBot="1" x14ac:dyDescent="0.3">
      <c r="A8" s="989" t="s">
        <v>1248</v>
      </c>
      <c r="B8" s="990"/>
      <c r="C8" s="705" t="s">
        <v>277</v>
      </c>
      <c r="D8" s="704" t="s">
        <v>278</v>
      </c>
      <c r="E8" s="704" t="s">
        <v>332</v>
      </c>
      <c r="F8" s="704" t="s">
        <v>280</v>
      </c>
      <c r="G8" s="704" t="s">
        <v>281</v>
      </c>
      <c r="H8" s="704" t="s">
        <v>333</v>
      </c>
      <c r="I8" s="525"/>
      <c r="J8" s="525"/>
      <c r="K8" s="525"/>
      <c r="L8" s="525"/>
      <c r="M8" s="525"/>
    </row>
    <row r="9" spans="1:13" customFormat="1" ht="15" customHeight="1" x14ac:dyDescent="0.25">
      <c r="A9" s="703">
        <v>1000</v>
      </c>
      <c r="B9" s="702" t="s">
        <v>164</v>
      </c>
      <c r="C9" s="701">
        <f>SUM(C10:C13)</f>
        <v>18425214.600000001</v>
      </c>
      <c r="D9" s="701">
        <f>SUM(D10:D13)</f>
        <v>0</v>
      </c>
      <c r="E9" s="701">
        <f>SUM(E10:E13)</f>
        <v>18425214.600000001</v>
      </c>
      <c r="F9" s="701">
        <f>SUM(F10:F13)</f>
        <v>9967664.7300000004</v>
      </c>
      <c r="G9" s="701">
        <f>SUM(G10:G13)</f>
        <v>8612731.5999999996</v>
      </c>
      <c r="H9" s="701">
        <f t="shared" ref="H9:H44" si="0">+E9-F9</f>
        <v>8457549.870000001</v>
      </c>
      <c r="I9" s="699"/>
      <c r="J9" s="699"/>
      <c r="K9" s="699"/>
      <c r="L9" s="699"/>
      <c r="M9" s="699"/>
    </row>
    <row r="10" spans="1:13" customFormat="1" ht="15" customHeight="1" x14ac:dyDescent="0.25">
      <c r="A10" s="696">
        <v>1100</v>
      </c>
      <c r="B10" s="694" t="s">
        <v>433</v>
      </c>
      <c r="C10" s="693">
        <v>11175214.6</v>
      </c>
      <c r="D10" s="693">
        <v>0</v>
      </c>
      <c r="E10" s="693">
        <f>+C10+D10</f>
        <v>11175214.6</v>
      </c>
      <c r="F10" s="693">
        <v>5869076.9400000004</v>
      </c>
      <c r="G10" s="693">
        <v>5167312.54</v>
      </c>
      <c r="H10" s="693">
        <f t="shared" si="0"/>
        <v>5306137.6599999992</v>
      </c>
      <c r="I10" s="683"/>
      <c r="J10" s="683"/>
      <c r="K10" s="683"/>
      <c r="L10" s="683"/>
      <c r="M10" s="683"/>
    </row>
    <row r="11" spans="1:13" customFormat="1" ht="15" customHeight="1" x14ac:dyDescent="0.25">
      <c r="A11" s="696">
        <v>1300</v>
      </c>
      <c r="B11" s="694" t="s">
        <v>438</v>
      </c>
      <c r="C11" s="693">
        <v>100000</v>
      </c>
      <c r="D11" s="693">
        <v>0</v>
      </c>
      <c r="E11" s="693">
        <f>+C11+D11</f>
        <v>100000</v>
      </c>
      <c r="F11" s="693">
        <v>29570.04</v>
      </c>
      <c r="G11" s="693">
        <v>29570.04</v>
      </c>
      <c r="H11" s="693">
        <f t="shared" si="0"/>
        <v>70429.959999999992</v>
      </c>
      <c r="I11" s="683"/>
      <c r="J11" s="683"/>
      <c r="K11" s="683"/>
      <c r="L11" s="683"/>
      <c r="M11" s="683"/>
    </row>
    <row r="12" spans="1:13" customFormat="1" ht="15" customHeight="1" x14ac:dyDescent="0.25">
      <c r="A12" s="696">
        <v>1400</v>
      </c>
      <c r="B12" s="694" t="s">
        <v>334</v>
      </c>
      <c r="C12" s="693">
        <v>5400000</v>
      </c>
      <c r="D12" s="693">
        <v>0</v>
      </c>
      <c r="E12" s="693">
        <f>+C12+D12</f>
        <v>5400000</v>
      </c>
      <c r="F12" s="693">
        <v>3284006.9899999998</v>
      </c>
      <c r="G12" s="693">
        <v>2630838.2599999998</v>
      </c>
      <c r="H12" s="693">
        <f t="shared" si="0"/>
        <v>2115993.0100000002</v>
      </c>
      <c r="I12" s="683"/>
      <c r="J12" s="683"/>
      <c r="K12" s="683"/>
      <c r="L12" s="683"/>
      <c r="M12" s="683"/>
    </row>
    <row r="13" spans="1:13" customFormat="1" ht="15" customHeight="1" x14ac:dyDescent="0.25">
      <c r="A13" s="696">
        <v>1500</v>
      </c>
      <c r="B13" s="694" t="s">
        <v>1247</v>
      </c>
      <c r="C13" s="693">
        <v>1750000</v>
      </c>
      <c r="D13" s="693">
        <v>0</v>
      </c>
      <c r="E13" s="693">
        <f>+C13+D13</f>
        <v>1750000</v>
      </c>
      <c r="F13" s="693">
        <v>785010.76</v>
      </c>
      <c r="G13" s="693">
        <v>785010.76</v>
      </c>
      <c r="H13" s="693">
        <f t="shared" si="0"/>
        <v>964989.24</v>
      </c>
      <c r="I13" s="683"/>
      <c r="J13" s="683"/>
      <c r="K13" s="683"/>
      <c r="L13" s="683"/>
      <c r="M13" s="683"/>
    </row>
    <row r="14" spans="1:13" customFormat="1" ht="15" customHeight="1" x14ac:dyDescent="0.25">
      <c r="A14" s="692">
        <v>2000</v>
      </c>
      <c r="B14" s="691" t="s">
        <v>165</v>
      </c>
      <c r="C14" s="690">
        <f>SUM(C15:C21)</f>
        <v>8657043.8099999987</v>
      </c>
      <c r="D14" s="690">
        <f>SUM(D15:D21)</f>
        <v>35000</v>
      </c>
      <c r="E14" s="690">
        <f>SUM(E15:E21)</f>
        <v>8692043.8099999987</v>
      </c>
      <c r="F14" s="690">
        <f>SUM(F15:F21)</f>
        <v>3019026.7899999996</v>
      </c>
      <c r="G14" s="690">
        <f>SUM(G15:G21)</f>
        <v>2962269.76</v>
      </c>
      <c r="H14" s="690">
        <f t="shared" si="0"/>
        <v>5673017.0199999996</v>
      </c>
      <c r="I14" s="683"/>
      <c r="J14" s="683"/>
      <c r="K14" s="683"/>
      <c r="L14" s="683"/>
      <c r="M14" s="683"/>
    </row>
    <row r="15" spans="1:13" customFormat="1" ht="15" customHeight="1" x14ac:dyDescent="0.25">
      <c r="A15" s="696">
        <v>2100</v>
      </c>
      <c r="B15" s="694" t="s">
        <v>1246</v>
      </c>
      <c r="C15" s="693">
        <v>423210.08999999997</v>
      </c>
      <c r="D15" s="693">
        <v>0</v>
      </c>
      <c r="E15" s="693">
        <f t="shared" ref="E15:E21" si="1">+C15+D15</f>
        <v>423210.08999999997</v>
      </c>
      <c r="F15" s="693">
        <v>118391.24</v>
      </c>
      <c r="G15" s="693">
        <v>118391.23</v>
      </c>
      <c r="H15" s="693">
        <f t="shared" si="0"/>
        <v>304818.84999999998</v>
      </c>
      <c r="I15" s="683"/>
      <c r="J15" s="683"/>
      <c r="K15" s="683"/>
      <c r="L15" s="683"/>
      <c r="M15" s="683"/>
    </row>
    <row r="16" spans="1:13" customFormat="1" ht="15" customHeight="1" x14ac:dyDescent="0.25">
      <c r="A16" s="696">
        <v>2200</v>
      </c>
      <c r="B16" s="694" t="s">
        <v>1245</v>
      </c>
      <c r="C16" s="693">
        <v>320000</v>
      </c>
      <c r="D16" s="693">
        <v>0</v>
      </c>
      <c r="E16" s="693">
        <f t="shared" si="1"/>
        <v>320000</v>
      </c>
      <c r="F16" s="693">
        <v>23082.05</v>
      </c>
      <c r="G16" s="693">
        <v>18998.27</v>
      </c>
      <c r="H16" s="693">
        <f t="shared" si="0"/>
        <v>296917.95</v>
      </c>
      <c r="I16" s="683"/>
      <c r="J16" s="683"/>
      <c r="K16" s="683"/>
      <c r="L16" s="683"/>
      <c r="M16" s="683"/>
    </row>
    <row r="17" spans="1:13" customFormat="1" ht="15" customHeight="1" x14ac:dyDescent="0.25">
      <c r="A17" s="696">
        <v>2400</v>
      </c>
      <c r="B17" s="694" t="s">
        <v>1244</v>
      </c>
      <c r="C17" s="693">
        <v>40000</v>
      </c>
      <c r="D17" s="693">
        <v>0</v>
      </c>
      <c r="E17" s="693">
        <f t="shared" si="1"/>
        <v>40000</v>
      </c>
      <c r="F17" s="693">
        <v>10313.950000000001</v>
      </c>
      <c r="G17" s="693">
        <v>10313.950000000001</v>
      </c>
      <c r="H17" s="693">
        <f t="shared" si="0"/>
        <v>29686.05</v>
      </c>
      <c r="I17" s="683"/>
      <c r="J17" s="683"/>
      <c r="K17" s="683"/>
      <c r="L17" s="683"/>
      <c r="M17" s="683"/>
    </row>
    <row r="18" spans="1:13" customFormat="1" ht="15" customHeight="1" x14ac:dyDescent="0.25">
      <c r="A18" s="696">
        <v>2500</v>
      </c>
      <c r="B18" s="694" t="s">
        <v>1243</v>
      </c>
      <c r="C18" s="693">
        <v>5010000</v>
      </c>
      <c r="D18" s="693">
        <v>0</v>
      </c>
      <c r="E18" s="693">
        <f t="shared" si="1"/>
        <v>5010000</v>
      </c>
      <c r="F18" s="693">
        <v>1735247.95</v>
      </c>
      <c r="G18" s="693">
        <v>1735247.95</v>
      </c>
      <c r="H18" s="693">
        <f t="shared" si="0"/>
        <v>3274752.05</v>
      </c>
      <c r="I18" s="683"/>
      <c r="J18" s="683"/>
      <c r="K18" s="683"/>
      <c r="L18" s="683"/>
      <c r="M18" s="683"/>
    </row>
    <row r="19" spans="1:13" customFormat="1" ht="15" customHeight="1" x14ac:dyDescent="0.25">
      <c r="A19" s="696">
        <v>2600</v>
      </c>
      <c r="B19" s="694" t="s">
        <v>1242</v>
      </c>
      <c r="C19" s="693">
        <v>1607882.02</v>
      </c>
      <c r="D19" s="693">
        <v>0</v>
      </c>
      <c r="E19" s="693">
        <f t="shared" si="1"/>
        <v>1607882.02</v>
      </c>
      <c r="F19" s="693">
        <v>512175.98</v>
      </c>
      <c r="G19" s="693">
        <v>484072.7</v>
      </c>
      <c r="H19" s="693">
        <f t="shared" si="0"/>
        <v>1095706.04</v>
      </c>
      <c r="I19" s="683"/>
      <c r="J19" s="683"/>
      <c r="K19" s="683"/>
      <c r="L19" s="683"/>
      <c r="M19" s="683"/>
    </row>
    <row r="20" spans="1:13" customFormat="1" ht="15" customHeight="1" x14ac:dyDescent="0.25">
      <c r="A20" s="696">
        <v>2700</v>
      </c>
      <c r="B20" s="694" t="s">
        <v>1241</v>
      </c>
      <c r="C20" s="693">
        <v>90000</v>
      </c>
      <c r="D20" s="693">
        <v>35000</v>
      </c>
      <c r="E20" s="693">
        <f t="shared" si="1"/>
        <v>125000</v>
      </c>
      <c r="F20" s="693">
        <v>100617.03</v>
      </c>
      <c r="G20" s="693">
        <v>100617.03</v>
      </c>
      <c r="H20" s="693">
        <f t="shared" si="0"/>
        <v>24382.97</v>
      </c>
      <c r="I20" s="683"/>
      <c r="J20" s="683"/>
      <c r="K20" s="683"/>
      <c r="L20" s="683"/>
      <c r="M20" s="683"/>
    </row>
    <row r="21" spans="1:13" customFormat="1" ht="15" customHeight="1" x14ac:dyDescent="0.25">
      <c r="A21" s="696">
        <v>2900</v>
      </c>
      <c r="B21" s="694" t="s">
        <v>1240</v>
      </c>
      <c r="C21" s="693">
        <v>1165951.7</v>
      </c>
      <c r="D21" s="693">
        <v>0</v>
      </c>
      <c r="E21" s="693">
        <f t="shared" si="1"/>
        <v>1165951.7</v>
      </c>
      <c r="F21" s="693">
        <v>519198.58999999997</v>
      </c>
      <c r="G21" s="693">
        <v>494628.63</v>
      </c>
      <c r="H21" s="693">
        <f t="shared" si="0"/>
        <v>646753.11</v>
      </c>
      <c r="I21" s="683"/>
      <c r="J21" s="683"/>
      <c r="K21" s="683"/>
      <c r="L21" s="683"/>
      <c r="M21" s="683"/>
    </row>
    <row r="22" spans="1:13" customFormat="1" ht="15" customHeight="1" x14ac:dyDescent="0.25">
      <c r="A22" s="692">
        <v>3000</v>
      </c>
      <c r="B22" s="691" t="s">
        <v>166</v>
      </c>
      <c r="C22" s="690">
        <f>SUM(C23:C30)</f>
        <v>103036365.42999999</v>
      </c>
      <c r="D22" s="690">
        <f>SUM(D23:D30)</f>
        <v>29254223.620000001</v>
      </c>
      <c r="E22" s="690">
        <f>SUM(E23:E30)</f>
        <v>132290589.05</v>
      </c>
      <c r="F22" s="690">
        <f>SUM(F23:F30)</f>
        <v>48218502.999999993</v>
      </c>
      <c r="G22" s="690">
        <f>SUM(G23:G30)</f>
        <v>45374126.399999991</v>
      </c>
      <c r="H22" s="690">
        <f t="shared" si="0"/>
        <v>84072086.050000012</v>
      </c>
      <c r="I22" s="683"/>
      <c r="J22" s="683"/>
      <c r="K22" s="683"/>
      <c r="L22" s="683"/>
      <c r="M22" s="683"/>
    </row>
    <row r="23" spans="1:13" customFormat="1" ht="15" customHeight="1" x14ac:dyDescent="0.25">
      <c r="A23" s="696">
        <v>3100</v>
      </c>
      <c r="B23" s="694" t="s">
        <v>1239</v>
      </c>
      <c r="C23" s="693">
        <v>66281381.86999999</v>
      </c>
      <c r="D23" s="693">
        <v>30039897.370000001</v>
      </c>
      <c r="E23" s="693">
        <f t="shared" ref="E23:E30" si="2">+C23+D23</f>
        <v>96321279.239999995</v>
      </c>
      <c r="F23" s="693">
        <v>35334242.229999997</v>
      </c>
      <c r="G23" s="693">
        <v>35334242.229999997</v>
      </c>
      <c r="H23" s="693">
        <f t="shared" si="0"/>
        <v>60987037.009999998</v>
      </c>
      <c r="I23" s="683"/>
      <c r="J23" s="683"/>
      <c r="K23" s="683"/>
      <c r="L23" s="683"/>
      <c r="M23" s="683"/>
    </row>
    <row r="24" spans="1:13" customFormat="1" ht="15" customHeight="1" x14ac:dyDescent="0.25">
      <c r="A24" s="696">
        <v>3300</v>
      </c>
      <c r="B24" s="694" t="s">
        <v>1238</v>
      </c>
      <c r="C24" s="693">
        <v>24930262.949999999</v>
      </c>
      <c r="D24" s="693">
        <v>-850673.75</v>
      </c>
      <c r="E24" s="693">
        <f t="shared" si="2"/>
        <v>24079589.199999999</v>
      </c>
      <c r="F24" s="693">
        <v>7582385.1799999997</v>
      </c>
      <c r="G24" s="693">
        <v>7151885.1799999997</v>
      </c>
      <c r="H24" s="693">
        <f t="shared" si="0"/>
        <v>16497204.02</v>
      </c>
      <c r="I24" s="683"/>
      <c r="J24" s="683"/>
      <c r="K24" s="683"/>
      <c r="L24" s="683"/>
      <c r="M24" s="683"/>
    </row>
    <row r="25" spans="1:13" customFormat="1" ht="15" customHeight="1" x14ac:dyDescent="0.25">
      <c r="A25" s="696">
        <v>3400</v>
      </c>
      <c r="B25" s="694" t="s">
        <v>1237</v>
      </c>
      <c r="C25" s="693">
        <v>266038</v>
      </c>
      <c r="D25" s="693">
        <v>15000</v>
      </c>
      <c r="E25" s="693">
        <f t="shared" si="2"/>
        <v>281038</v>
      </c>
      <c r="F25" s="693">
        <v>132121.26</v>
      </c>
      <c r="G25" s="693">
        <v>128061.26</v>
      </c>
      <c r="H25" s="693">
        <f t="shared" si="0"/>
        <v>148916.74</v>
      </c>
      <c r="I25" s="683"/>
      <c r="J25" s="683"/>
      <c r="K25" s="683"/>
      <c r="L25" s="683"/>
      <c r="M25" s="683"/>
    </row>
    <row r="26" spans="1:13" customFormat="1" ht="15" customHeight="1" x14ac:dyDescent="0.25">
      <c r="A26" s="696">
        <v>3500</v>
      </c>
      <c r="B26" s="694" t="s">
        <v>1236</v>
      </c>
      <c r="C26" s="693">
        <v>2759239.6100000003</v>
      </c>
      <c r="D26" s="693">
        <v>50000</v>
      </c>
      <c r="E26" s="693">
        <f t="shared" si="2"/>
        <v>2809239.6100000003</v>
      </c>
      <c r="F26" s="693">
        <v>2211436.9500000002</v>
      </c>
      <c r="G26" s="693">
        <v>2144989.83</v>
      </c>
      <c r="H26" s="693">
        <f t="shared" si="0"/>
        <v>597802.66000000015</v>
      </c>
      <c r="I26" s="683"/>
      <c r="J26" s="683"/>
      <c r="K26" s="683"/>
      <c r="L26" s="683"/>
      <c r="M26" s="683"/>
    </row>
    <row r="27" spans="1:13" customFormat="1" ht="15" customHeight="1" x14ac:dyDescent="0.25">
      <c r="A27" s="696">
        <v>3600</v>
      </c>
      <c r="B27" s="694" t="s">
        <v>1235</v>
      </c>
      <c r="C27" s="698">
        <v>3849443</v>
      </c>
      <c r="D27" s="698">
        <v>0</v>
      </c>
      <c r="E27" s="693">
        <f t="shared" si="2"/>
        <v>3849443</v>
      </c>
      <c r="F27" s="698">
        <v>0</v>
      </c>
      <c r="G27" s="698">
        <v>0</v>
      </c>
      <c r="H27" s="693">
        <f t="shared" si="0"/>
        <v>3849443</v>
      </c>
      <c r="I27" s="683"/>
      <c r="J27" s="683"/>
      <c r="K27" s="683"/>
      <c r="L27" s="683"/>
      <c r="M27" s="683"/>
    </row>
    <row r="28" spans="1:13" customFormat="1" ht="15" customHeight="1" x14ac:dyDescent="0.25">
      <c r="A28" s="696">
        <v>3700</v>
      </c>
      <c r="B28" s="694" t="s">
        <v>1234</v>
      </c>
      <c r="C28" s="693">
        <v>1700000</v>
      </c>
      <c r="D28" s="693">
        <v>0</v>
      </c>
      <c r="E28" s="693">
        <f t="shared" si="2"/>
        <v>1700000</v>
      </c>
      <c r="F28" s="693">
        <v>112456</v>
      </c>
      <c r="G28" s="693">
        <v>112456</v>
      </c>
      <c r="H28" s="693">
        <f t="shared" si="0"/>
        <v>1587544</v>
      </c>
      <c r="I28" s="683"/>
      <c r="J28" s="683"/>
      <c r="K28" s="683"/>
      <c r="L28" s="683"/>
      <c r="M28" s="683"/>
    </row>
    <row r="29" spans="1:13" customFormat="1" ht="15" customHeight="1" x14ac:dyDescent="0.25">
      <c r="A29" s="696">
        <v>3800</v>
      </c>
      <c r="B29" s="694" t="s">
        <v>1233</v>
      </c>
      <c r="C29" s="693">
        <v>100000</v>
      </c>
      <c r="D29" s="693">
        <v>0</v>
      </c>
      <c r="E29" s="693">
        <f t="shared" si="2"/>
        <v>100000</v>
      </c>
      <c r="F29" s="693">
        <v>27411.759999999998</v>
      </c>
      <c r="G29" s="693">
        <v>27411.759999999998</v>
      </c>
      <c r="H29" s="693">
        <f t="shared" si="0"/>
        <v>72588.240000000005</v>
      </c>
      <c r="I29" s="683"/>
      <c r="J29" s="683"/>
      <c r="K29" s="683"/>
      <c r="L29" s="683"/>
      <c r="M29" s="683"/>
    </row>
    <row r="30" spans="1:13" customFormat="1" ht="15" customHeight="1" x14ac:dyDescent="0.25">
      <c r="A30" s="696">
        <v>3900</v>
      </c>
      <c r="B30" s="694" t="s">
        <v>1232</v>
      </c>
      <c r="C30" s="693">
        <v>3150000</v>
      </c>
      <c r="D30" s="693">
        <v>0</v>
      </c>
      <c r="E30" s="693">
        <f t="shared" si="2"/>
        <v>3150000</v>
      </c>
      <c r="F30" s="693">
        <v>2818449.62</v>
      </c>
      <c r="G30" s="693">
        <v>475080.14</v>
      </c>
      <c r="H30" s="693">
        <f t="shared" si="0"/>
        <v>331550.37999999989</v>
      </c>
      <c r="I30" s="683"/>
      <c r="J30" s="683"/>
      <c r="K30" s="683"/>
      <c r="L30" s="683"/>
      <c r="M30" s="683"/>
    </row>
    <row r="31" spans="1:13" customFormat="1" ht="15" customHeight="1" x14ac:dyDescent="0.25">
      <c r="A31" s="692">
        <v>4000</v>
      </c>
      <c r="B31" s="691" t="s">
        <v>299</v>
      </c>
      <c r="C31" s="700">
        <f>+C32</f>
        <v>3000000</v>
      </c>
      <c r="D31" s="700">
        <f>+D32</f>
        <v>0</v>
      </c>
      <c r="E31" s="700">
        <f>+E32</f>
        <v>3000000</v>
      </c>
      <c r="F31" s="700">
        <f>+F32</f>
        <v>0</v>
      </c>
      <c r="G31" s="700">
        <f>+G32</f>
        <v>0</v>
      </c>
      <c r="H31" s="690">
        <f t="shared" si="0"/>
        <v>3000000</v>
      </c>
      <c r="I31" s="699"/>
      <c r="J31" s="699"/>
      <c r="K31" s="699"/>
      <c r="L31" s="699"/>
      <c r="M31" s="699"/>
    </row>
    <row r="32" spans="1:13" customFormat="1" ht="15" customHeight="1" x14ac:dyDescent="0.25">
      <c r="A32" s="696">
        <v>4800</v>
      </c>
      <c r="B32" s="694" t="s">
        <v>1231</v>
      </c>
      <c r="C32" s="698">
        <v>3000000</v>
      </c>
      <c r="D32" s="698">
        <v>0</v>
      </c>
      <c r="E32" s="693">
        <f>+C32+D32</f>
        <v>3000000</v>
      </c>
      <c r="F32" s="698">
        <v>0</v>
      </c>
      <c r="G32" s="698">
        <v>0</v>
      </c>
      <c r="H32" s="693">
        <f t="shared" si="0"/>
        <v>3000000</v>
      </c>
      <c r="I32" s="683"/>
      <c r="J32" s="683"/>
      <c r="K32" s="683"/>
      <c r="L32" s="683"/>
      <c r="M32" s="683"/>
    </row>
    <row r="33" spans="1:13" ht="15" customHeight="1" x14ac:dyDescent="0.25">
      <c r="A33" s="692">
        <v>5000</v>
      </c>
      <c r="B33" s="691" t="s">
        <v>336</v>
      </c>
      <c r="C33" s="690">
        <f>SUM(C34:C39)</f>
        <v>5800000</v>
      </c>
      <c r="D33" s="690">
        <f>SUM(D34:D39)</f>
        <v>1510000</v>
      </c>
      <c r="E33" s="690">
        <f>SUM(E34:E39)</f>
        <v>7310000</v>
      </c>
      <c r="F33" s="690">
        <f>SUM(F34:F39)</f>
        <v>1471643.28</v>
      </c>
      <c r="G33" s="690">
        <f>SUM(G34:G39)</f>
        <v>1471643.28</v>
      </c>
      <c r="H33" s="690">
        <f t="shared" si="0"/>
        <v>5838356.7199999997</v>
      </c>
      <c r="I33" s="683"/>
      <c r="J33" s="683"/>
      <c r="K33" s="683"/>
      <c r="L33" s="683"/>
      <c r="M33" s="683"/>
    </row>
    <row r="34" spans="1:13" ht="15" customHeight="1" x14ac:dyDescent="0.25">
      <c r="A34" s="696">
        <v>5100</v>
      </c>
      <c r="B34" s="694" t="s">
        <v>405</v>
      </c>
      <c r="C34" s="693">
        <v>1000000</v>
      </c>
      <c r="D34" s="693">
        <v>10000</v>
      </c>
      <c r="E34" s="693">
        <f t="shared" ref="E34:E39" si="3">+C34+D34</f>
        <v>1010000</v>
      </c>
      <c r="F34" s="693">
        <v>201162.30000000002</v>
      </c>
      <c r="G34" s="693">
        <v>201162.30000000002</v>
      </c>
      <c r="H34" s="693">
        <f t="shared" si="0"/>
        <v>808837.7</v>
      </c>
      <c r="I34" s="683"/>
      <c r="J34" s="683"/>
      <c r="K34" s="683"/>
      <c r="L34" s="683"/>
      <c r="M34" s="683"/>
    </row>
    <row r="35" spans="1:13" ht="15" customHeight="1" x14ac:dyDescent="0.25">
      <c r="A35" s="696">
        <v>5200</v>
      </c>
      <c r="B35" s="694" t="s">
        <v>406</v>
      </c>
      <c r="C35" s="698">
        <v>500000</v>
      </c>
      <c r="D35" s="698">
        <v>0</v>
      </c>
      <c r="E35" s="693">
        <f t="shared" si="3"/>
        <v>500000</v>
      </c>
      <c r="F35" s="698">
        <v>0</v>
      </c>
      <c r="G35" s="698">
        <v>0</v>
      </c>
      <c r="H35" s="693">
        <f t="shared" si="0"/>
        <v>500000</v>
      </c>
      <c r="I35" s="683"/>
      <c r="J35" s="683"/>
      <c r="K35" s="683"/>
      <c r="L35" s="683"/>
      <c r="M35" s="683"/>
    </row>
    <row r="36" spans="1:13" ht="15" customHeight="1" x14ac:dyDescent="0.25">
      <c r="A36" s="696">
        <v>5400</v>
      </c>
      <c r="B36" s="694" t="s">
        <v>1230</v>
      </c>
      <c r="C36" s="693">
        <v>2300000</v>
      </c>
      <c r="D36" s="693">
        <v>0</v>
      </c>
      <c r="E36" s="693">
        <f t="shared" si="3"/>
        <v>2300000</v>
      </c>
      <c r="F36" s="693">
        <v>145499</v>
      </c>
      <c r="G36" s="693">
        <v>145499</v>
      </c>
      <c r="H36" s="693">
        <f t="shared" si="0"/>
        <v>2154501</v>
      </c>
      <c r="I36" s="683"/>
      <c r="J36" s="683"/>
      <c r="K36" s="683"/>
      <c r="L36" s="683"/>
      <c r="M36" s="683"/>
    </row>
    <row r="37" spans="1:13" ht="15" customHeight="1" x14ac:dyDescent="0.25">
      <c r="A37" s="696">
        <v>5600</v>
      </c>
      <c r="B37" s="694" t="s">
        <v>410</v>
      </c>
      <c r="C37" s="693">
        <v>1000000</v>
      </c>
      <c r="D37" s="693">
        <v>0</v>
      </c>
      <c r="E37" s="693">
        <f t="shared" si="3"/>
        <v>1000000</v>
      </c>
      <c r="F37" s="693">
        <v>87381.98</v>
      </c>
      <c r="G37" s="693">
        <v>87381.98</v>
      </c>
      <c r="H37" s="693">
        <f t="shared" si="0"/>
        <v>912618.02</v>
      </c>
      <c r="I37" s="683"/>
      <c r="J37" s="683"/>
      <c r="K37" s="683"/>
      <c r="L37" s="683"/>
      <c r="M37" s="683"/>
    </row>
    <row r="38" spans="1:13" ht="15" customHeight="1" x14ac:dyDescent="0.25">
      <c r="A38" s="696">
        <v>5800</v>
      </c>
      <c r="B38" s="697" t="s">
        <v>337</v>
      </c>
      <c r="C38" s="693">
        <v>0</v>
      </c>
      <c r="D38" s="693">
        <v>1765100</v>
      </c>
      <c r="E38" s="693">
        <f t="shared" si="3"/>
        <v>1765100</v>
      </c>
      <c r="F38" s="693">
        <v>1037600</v>
      </c>
      <c r="G38" s="693">
        <v>1037600</v>
      </c>
      <c r="H38" s="693">
        <f t="shared" si="0"/>
        <v>727500</v>
      </c>
      <c r="I38" s="683"/>
      <c r="J38" s="683"/>
      <c r="K38" s="683"/>
      <c r="L38" s="683"/>
      <c r="M38" s="683"/>
    </row>
    <row r="39" spans="1:13" ht="15" customHeight="1" x14ac:dyDescent="0.25">
      <c r="A39" s="696">
        <v>5900</v>
      </c>
      <c r="B39" s="694" t="s">
        <v>413</v>
      </c>
      <c r="C39" s="693">
        <v>1000000</v>
      </c>
      <c r="D39" s="693">
        <v>-265100</v>
      </c>
      <c r="E39" s="693">
        <f t="shared" si="3"/>
        <v>734900</v>
      </c>
      <c r="F39" s="693">
        <v>0</v>
      </c>
      <c r="G39" s="693">
        <v>0</v>
      </c>
      <c r="H39" s="693">
        <f t="shared" si="0"/>
        <v>734900</v>
      </c>
      <c r="I39" s="683"/>
      <c r="J39" s="683"/>
      <c r="K39" s="683"/>
      <c r="L39" s="683"/>
      <c r="M39" s="683"/>
    </row>
    <row r="40" spans="1:13" ht="15" customHeight="1" x14ac:dyDescent="0.25">
      <c r="A40" s="692">
        <v>6000</v>
      </c>
      <c r="B40" s="691" t="s">
        <v>192</v>
      </c>
      <c r="C40" s="690">
        <f>+C41+C42</f>
        <v>218000000</v>
      </c>
      <c r="D40" s="690">
        <f>+D41+D42</f>
        <v>34438322.090000004</v>
      </c>
      <c r="E40" s="690">
        <f>+E41+E42</f>
        <v>252438322.09</v>
      </c>
      <c r="F40" s="690">
        <f>+F41+F42</f>
        <v>217351833.02000004</v>
      </c>
      <c r="G40" s="690">
        <f>+G41+G42</f>
        <v>217142094.67000002</v>
      </c>
      <c r="H40" s="690">
        <f t="shared" si="0"/>
        <v>35086489.069999963</v>
      </c>
      <c r="I40" s="683"/>
      <c r="J40" s="683"/>
      <c r="K40" s="683"/>
      <c r="L40" s="683"/>
      <c r="M40" s="683"/>
    </row>
    <row r="41" spans="1:13" ht="15" customHeight="1" x14ac:dyDescent="0.25">
      <c r="A41" s="695">
        <v>6100</v>
      </c>
      <c r="B41" s="694" t="s">
        <v>1229</v>
      </c>
      <c r="C41" s="693">
        <v>18000000</v>
      </c>
      <c r="D41" s="693">
        <v>26072831.350000001</v>
      </c>
      <c r="E41" s="693">
        <f>+C41+D41</f>
        <v>44072831.350000001</v>
      </c>
      <c r="F41" s="693">
        <v>14082368.549999999</v>
      </c>
      <c r="G41" s="693">
        <v>13873420.199999999</v>
      </c>
      <c r="H41" s="693">
        <f t="shared" si="0"/>
        <v>29990462.800000004</v>
      </c>
      <c r="I41" s="683"/>
      <c r="J41" s="683"/>
      <c r="K41" s="683"/>
      <c r="L41" s="683"/>
      <c r="M41" s="683"/>
    </row>
    <row r="42" spans="1:13" ht="15" customHeight="1" x14ac:dyDescent="0.25">
      <c r="A42" s="695">
        <v>6100</v>
      </c>
      <c r="B42" s="694" t="s">
        <v>1228</v>
      </c>
      <c r="C42" s="693">
        <v>200000000</v>
      </c>
      <c r="D42" s="693">
        <v>8365490.7399999993</v>
      </c>
      <c r="E42" s="693">
        <f>+C42+D42</f>
        <v>208365490.74000001</v>
      </c>
      <c r="F42" s="693">
        <v>203269464.47000003</v>
      </c>
      <c r="G42" s="693">
        <v>203268674.47000003</v>
      </c>
      <c r="H42" s="693">
        <f t="shared" si="0"/>
        <v>5096026.2699999809</v>
      </c>
      <c r="I42" s="683"/>
      <c r="J42" s="683"/>
      <c r="K42" s="683"/>
      <c r="L42" s="683"/>
      <c r="M42" s="683"/>
    </row>
    <row r="43" spans="1:13" x14ac:dyDescent="0.25">
      <c r="A43" s="692">
        <v>9000</v>
      </c>
      <c r="B43" s="691" t="s">
        <v>338</v>
      </c>
      <c r="C43" s="690">
        <f>+C44</f>
        <v>34000000</v>
      </c>
      <c r="D43" s="690">
        <f>+D44</f>
        <v>0</v>
      </c>
      <c r="E43" s="690">
        <f>+E44</f>
        <v>34000000</v>
      </c>
      <c r="F43" s="690">
        <f>+F44</f>
        <v>4149338.58</v>
      </c>
      <c r="G43" s="690">
        <f>+G44</f>
        <v>4149338.58</v>
      </c>
      <c r="H43" s="690">
        <f t="shared" si="0"/>
        <v>29850661.420000002</v>
      </c>
      <c r="I43" s="683"/>
      <c r="J43" s="683"/>
      <c r="K43" s="683"/>
      <c r="L43" s="683"/>
      <c r="M43" s="683"/>
    </row>
    <row r="44" spans="1:13" ht="15.75" thickBot="1" x14ac:dyDescent="0.3">
      <c r="A44" s="689">
        <v>9900</v>
      </c>
      <c r="B44" s="688" t="s">
        <v>1227</v>
      </c>
      <c r="C44" s="687">
        <v>34000000</v>
      </c>
      <c r="D44" s="687">
        <v>0</v>
      </c>
      <c r="E44" s="687">
        <f>+C44+D44</f>
        <v>34000000</v>
      </c>
      <c r="F44" s="687">
        <v>4149338.58</v>
      </c>
      <c r="G44" s="687">
        <v>4149338.58</v>
      </c>
      <c r="H44" s="687">
        <f t="shared" si="0"/>
        <v>29850661.420000002</v>
      </c>
      <c r="I44" s="683"/>
      <c r="J44" s="683"/>
      <c r="K44" s="683"/>
      <c r="L44" s="683"/>
      <c r="M44" s="683"/>
    </row>
    <row r="45" spans="1:13" ht="15.75" thickBot="1" x14ac:dyDescent="0.3">
      <c r="A45" s="686"/>
      <c r="B45" s="685" t="s">
        <v>339</v>
      </c>
      <c r="C45" s="684">
        <f t="shared" ref="C45:H45" si="4">+C43+C40+C33+C31+C22+C14+C9</f>
        <v>390918623.84000003</v>
      </c>
      <c r="D45" s="684">
        <f t="shared" si="4"/>
        <v>65237545.710000008</v>
      </c>
      <c r="E45" s="684">
        <f t="shared" si="4"/>
        <v>456156169.55000007</v>
      </c>
      <c r="F45" s="684">
        <f t="shared" si="4"/>
        <v>284178009.4000001</v>
      </c>
      <c r="G45" s="684">
        <f t="shared" si="4"/>
        <v>279712204.29000002</v>
      </c>
      <c r="H45" s="684">
        <f t="shared" si="4"/>
        <v>171978160.15000001</v>
      </c>
      <c r="I45" s="683"/>
      <c r="J45" s="683"/>
      <c r="K45" s="683"/>
      <c r="L45" s="683"/>
      <c r="M45" s="683"/>
    </row>
    <row r="46" spans="1:13" x14ac:dyDescent="0.25">
      <c r="A46" s="682"/>
      <c r="B46" s="682"/>
      <c r="C46" s="681"/>
      <c r="D46" s="681"/>
      <c r="E46" s="681"/>
      <c r="F46" s="681"/>
      <c r="G46" s="681"/>
      <c r="H46" s="681"/>
    </row>
    <row r="47" spans="1:13" x14ac:dyDescent="0.25">
      <c r="A47" s="682"/>
      <c r="B47" s="682"/>
      <c r="C47" s="681"/>
      <c r="D47" s="681"/>
      <c r="E47" s="681"/>
      <c r="F47" s="681"/>
      <c r="G47" s="681"/>
      <c r="H47" s="681"/>
    </row>
    <row r="48" spans="1:13" x14ac:dyDescent="0.25">
      <c r="A48" s="682"/>
      <c r="B48" s="682"/>
      <c r="C48" s="681"/>
      <c r="D48" s="681"/>
      <c r="E48" s="681"/>
      <c r="F48" s="681"/>
      <c r="G48" s="681"/>
      <c r="H48" s="681"/>
    </row>
    <row r="49" spans="1:8" customFormat="1" x14ac:dyDescent="0.25">
      <c r="A49" s="682"/>
      <c r="B49" s="682"/>
      <c r="C49" s="681"/>
      <c r="D49" s="681"/>
      <c r="E49" s="681"/>
      <c r="F49" s="681"/>
      <c r="G49" s="681"/>
      <c r="H49" s="681"/>
    </row>
    <row r="50" spans="1:8" customFormat="1" x14ac:dyDescent="0.25">
      <c r="C50" s="680"/>
      <c r="D50" s="680"/>
      <c r="E50" s="680"/>
      <c r="F50" s="680"/>
      <c r="G50" s="680"/>
      <c r="H50" s="680"/>
    </row>
    <row r="51" spans="1:8" customFormat="1" x14ac:dyDescent="0.25">
      <c r="C51" s="679"/>
      <c r="D51" s="679"/>
      <c r="E51" s="679"/>
      <c r="F51" s="679"/>
      <c r="G51" s="679"/>
      <c r="H51" s="679"/>
    </row>
    <row r="52" spans="1:8" customFormat="1" x14ac:dyDescent="0.25">
      <c r="F52" s="671"/>
      <c r="G52" s="678"/>
      <c r="H52" s="678"/>
    </row>
    <row r="53" spans="1:8" customFormat="1" x14ac:dyDescent="0.25">
      <c r="F53" s="670"/>
      <c r="G53" s="677"/>
      <c r="H53" s="677"/>
    </row>
    <row r="54" spans="1:8" customFormat="1" ht="15.75" x14ac:dyDescent="0.25">
      <c r="B54" s="669"/>
      <c r="C54" s="676"/>
      <c r="D54" s="675"/>
      <c r="E54" s="675"/>
      <c r="F54" s="675"/>
      <c r="G54" s="674"/>
      <c r="H54" s="674"/>
    </row>
    <row r="55" spans="1:8" customFormat="1" x14ac:dyDescent="0.25">
      <c r="C55" s="673"/>
      <c r="D55" s="673"/>
      <c r="E55" s="673"/>
      <c r="F55" s="673"/>
      <c r="G55" s="673"/>
      <c r="H55" s="673"/>
    </row>
    <row r="56" spans="1:8" customFormat="1" x14ac:dyDescent="0.25">
      <c r="C56" s="672"/>
      <c r="D56" s="672"/>
      <c r="E56" s="672"/>
      <c r="F56" s="672"/>
      <c r="G56" s="672"/>
      <c r="H56" s="672"/>
    </row>
    <row r="57" spans="1:8" customFormat="1" x14ac:dyDescent="0.25">
      <c r="B57" s="671" t="s">
        <v>1226</v>
      </c>
      <c r="C57" s="671"/>
      <c r="D57" s="671"/>
      <c r="E57" s="669" t="s">
        <v>1225</v>
      </c>
    </row>
    <row r="58" spans="1:8" customFormat="1" x14ac:dyDescent="0.25">
      <c r="B58" s="670" t="s">
        <v>1224</v>
      </c>
      <c r="C58" s="670"/>
      <c r="D58" s="670"/>
      <c r="E58" s="669" t="s">
        <v>1223</v>
      </c>
    </row>
  </sheetData>
  <mergeCells count="8">
    <mergeCell ref="A7:B7"/>
    <mergeCell ref="A8:B8"/>
    <mergeCell ref="A1:H1"/>
    <mergeCell ref="A2:H2"/>
    <mergeCell ref="A3:H3"/>
    <mergeCell ref="A4:H4"/>
    <mergeCell ref="A5:H5"/>
    <mergeCell ref="A6:H6"/>
  </mergeCells>
  <pageMargins left="0.51181102362204722" right="0" top="0.74803149606299213" bottom="0.74803149606299213" header="0.31496062992125984" footer="0.31496062992125984"/>
  <pageSetup scale="90" orientation="landscape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opLeftCell="A13" workbookViewId="0">
      <selection activeCell="K18" sqref="K18"/>
    </sheetView>
  </sheetViews>
  <sheetFormatPr baseColWidth="10" defaultColWidth="11.375" defaultRowHeight="16.5" x14ac:dyDescent="0.25"/>
  <cols>
    <col min="1" max="1" width="1.75" style="709" customWidth="1"/>
    <col min="2" max="2" width="36.625" style="709" customWidth="1"/>
    <col min="3" max="3" width="13.75" style="709" customWidth="1"/>
    <col min="4" max="4" width="12" style="709" customWidth="1"/>
    <col min="5" max="5" width="13" style="709" customWidth="1"/>
    <col min="6" max="6" width="13.75" style="709" customWidth="1"/>
    <col min="7" max="7" width="15.75" style="709" customWidth="1"/>
    <col min="8" max="8" width="12.125" style="709" customWidth="1"/>
    <col min="9" max="16384" width="11.375" style="709"/>
  </cols>
  <sheetData>
    <row r="1" spans="1:8" x14ac:dyDescent="0.25">
      <c r="A1" s="994" t="s">
        <v>76</v>
      </c>
      <c r="B1" s="994"/>
      <c r="C1" s="994"/>
      <c r="D1" s="994"/>
      <c r="E1" s="994"/>
      <c r="F1" s="994"/>
      <c r="G1" s="994"/>
      <c r="H1" s="994"/>
    </row>
    <row r="2" spans="1:8" s="731" customFormat="1" ht="15.75" x14ac:dyDescent="0.25">
      <c r="A2" s="994" t="s">
        <v>324</v>
      </c>
      <c r="B2" s="994"/>
      <c r="C2" s="994"/>
      <c r="D2" s="994"/>
      <c r="E2" s="994"/>
      <c r="F2" s="994"/>
      <c r="G2" s="994"/>
      <c r="H2" s="994"/>
    </row>
    <row r="3" spans="1:8" s="731" customFormat="1" ht="15.75" x14ac:dyDescent="0.25">
      <c r="A3" s="994" t="s">
        <v>340</v>
      </c>
      <c r="B3" s="994"/>
      <c r="C3" s="994"/>
      <c r="D3" s="994"/>
      <c r="E3" s="994"/>
      <c r="F3" s="994"/>
      <c r="G3" s="994"/>
      <c r="H3" s="994"/>
    </row>
    <row r="4" spans="1:8" s="731" customFormat="1" x14ac:dyDescent="0.25">
      <c r="A4" s="995" t="s">
        <v>1256</v>
      </c>
      <c r="B4" s="995"/>
      <c r="C4" s="995"/>
      <c r="D4" s="995"/>
      <c r="E4" s="995"/>
      <c r="F4" s="995"/>
      <c r="G4" s="995"/>
      <c r="H4" s="995"/>
    </row>
    <row r="5" spans="1:8" s="731" customFormat="1" x14ac:dyDescent="0.25">
      <c r="A5" s="995" t="s">
        <v>558</v>
      </c>
      <c r="B5" s="995"/>
      <c r="C5" s="995"/>
      <c r="D5" s="995"/>
      <c r="E5" s="995"/>
      <c r="F5" s="995"/>
      <c r="G5" s="995"/>
      <c r="H5" s="995"/>
    </row>
    <row r="6" spans="1:8" s="730" customFormat="1" ht="17.25" thickBot="1" x14ac:dyDescent="0.3">
      <c r="A6" s="57"/>
      <c r="B6" s="57"/>
      <c r="C6" s="993" t="s">
        <v>1255</v>
      </c>
      <c r="D6" s="993"/>
      <c r="E6" s="993"/>
      <c r="F6" s="57"/>
      <c r="G6" s="4" t="s">
        <v>79</v>
      </c>
      <c r="H6" s="4" t="s">
        <v>1222</v>
      </c>
    </row>
    <row r="7" spans="1:8" s="727" customFormat="1" ht="38.25" customHeight="1" x14ac:dyDescent="0.25">
      <c r="A7" s="997" t="s">
        <v>199</v>
      </c>
      <c r="B7" s="998"/>
      <c r="C7" s="729" t="s">
        <v>326</v>
      </c>
      <c r="D7" s="728" t="s">
        <v>327</v>
      </c>
      <c r="E7" s="728" t="s">
        <v>328</v>
      </c>
      <c r="F7" s="728" t="s">
        <v>1254</v>
      </c>
      <c r="G7" s="728" t="s">
        <v>330</v>
      </c>
      <c r="H7" s="728" t="s">
        <v>331</v>
      </c>
    </row>
    <row r="8" spans="1:8" s="724" customFormat="1" ht="13.5" thickBot="1" x14ac:dyDescent="0.3">
      <c r="A8" s="999"/>
      <c r="B8" s="1000"/>
      <c r="C8" s="726" t="s">
        <v>277</v>
      </c>
      <c r="D8" s="725" t="s">
        <v>278</v>
      </c>
      <c r="E8" s="725" t="s">
        <v>332</v>
      </c>
      <c r="F8" s="725" t="s">
        <v>280</v>
      </c>
      <c r="G8" s="725" t="s">
        <v>281</v>
      </c>
      <c r="H8" s="725" t="s">
        <v>333</v>
      </c>
    </row>
    <row r="9" spans="1:8" ht="21.75" customHeight="1" x14ac:dyDescent="0.25">
      <c r="A9" s="721"/>
      <c r="B9" s="720" t="s">
        <v>341</v>
      </c>
      <c r="C9" s="722">
        <v>133118623.83999999</v>
      </c>
      <c r="D9" s="722">
        <v>29289223.620000001</v>
      </c>
      <c r="E9" s="722">
        <v>162407847.46000001</v>
      </c>
      <c r="F9" s="722">
        <v>61205194.519999996</v>
      </c>
      <c r="G9" s="722">
        <v>56949127.75999999</v>
      </c>
      <c r="H9" s="722">
        <v>101202652.94000001</v>
      </c>
    </row>
    <row r="10" spans="1:8" ht="22.5" customHeight="1" x14ac:dyDescent="0.25">
      <c r="A10" s="721"/>
      <c r="B10" s="720" t="s">
        <v>342</v>
      </c>
      <c r="C10" s="722">
        <v>223800000</v>
      </c>
      <c r="D10" s="722">
        <v>35948322.090000004</v>
      </c>
      <c r="E10" s="722">
        <v>259748322.09</v>
      </c>
      <c r="F10" s="722">
        <v>218823476.30000004</v>
      </c>
      <c r="G10" s="722">
        <v>218613737.95000002</v>
      </c>
      <c r="H10" s="722">
        <v>40924845.789999962</v>
      </c>
    </row>
    <row r="11" spans="1:8" ht="22.5" customHeight="1" x14ac:dyDescent="0.25">
      <c r="A11" s="721"/>
      <c r="B11" s="720" t="s">
        <v>343</v>
      </c>
      <c r="C11" s="722">
        <v>34000000</v>
      </c>
      <c r="D11" s="723">
        <v>0</v>
      </c>
      <c r="E11" s="722">
        <v>34000000</v>
      </c>
      <c r="F11" s="722">
        <v>4149338.58</v>
      </c>
      <c r="G11" s="722">
        <v>4149338.58</v>
      </c>
      <c r="H11" s="722">
        <v>29850661.420000002</v>
      </c>
    </row>
    <row r="12" spans="1:8" ht="23.25" customHeight="1" x14ac:dyDescent="0.25">
      <c r="A12" s="721"/>
      <c r="B12" s="720" t="s">
        <v>171</v>
      </c>
      <c r="C12" s="719"/>
      <c r="D12" s="719"/>
      <c r="E12" s="719"/>
      <c r="F12" s="719"/>
      <c r="G12" s="719"/>
      <c r="H12" s="719"/>
    </row>
    <row r="13" spans="1:8" ht="22.5" customHeight="1" x14ac:dyDescent="0.25">
      <c r="A13" s="721"/>
      <c r="B13" s="720" t="s">
        <v>177</v>
      </c>
      <c r="C13" s="719"/>
      <c r="D13" s="719"/>
      <c r="E13" s="719"/>
      <c r="F13" s="719"/>
      <c r="G13" s="719"/>
      <c r="H13" s="719"/>
    </row>
    <row r="14" spans="1:8" ht="10.5" customHeight="1" thickBot="1" x14ac:dyDescent="0.3">
      <c r="A14" s="718"/>
      <c r="B14" s="715"/>
      <c r="C14" s="717"/>
      <c r="D14" s="717"/>
      <c r="E14" s="717"/>
      <c r="F14" s="717"/>
      <c r="G14" s="717"/>
      <c r="H14" s="717"/>
    </row>
    <row r="15" spans="1:8" ht="16.5" customHeight="1" thickBot="1" x14ac:dyDescent="0.3">
      <c r="A15" s="716"/>
      <c r="B15" s="715" t="s">
        <v>339</v>
      </c>
      <c r="C15" s="714">
        <f t="shared" ref="C15:H15" si="0">SUM(C9:C14)</f>
        <v>390918623.83999997</v>
      </c>
      <c r="D15" s="714">
        <f t="shared" si="0"/>
        <v>65237545.710000008</v>
      </c>
      <c r="E15" s="714">
        <f t="shared" si="0"/>
        <v>456156169.55000001</v>
      </c>
      <c r="F15" s="714">
        <f t="shared" si="0"/>
        <v>284178009.40000004</v>
      </c>
      <c r="G15" s="714">
        <f t="shared" si="0"/>
        <v>279712204.29000002</v>
      </c>
      <c r="H15" s="714">
        <f t="shared" si="0"/>
        <v>171978160.14999998</v>
      </c>
    </row>
    <row r="16" spans="1:8" ht="12" customHeight="1" x14ac:dyDescent="0.25">
      <c r="C16" s="681"/>
      <c r="D16" s="681"/>
      <c r="E16" s="681"/>
      <c r="F16" s="681"/>
      <c r="G16" s="681"/>
      <c r="H16" s="681"/>
    </row>
    <row r="17" spans="2:8" s="710" customFormat="1" ht="13.5" x14ac:dyDescent="0.25">
      <c r="B17" s="1001" t="s">
        <v>344</v>
      </c>
      <c r="C17" s="1001"/>
      <c r="D17" s="1001"/>
      <c r="E17" s="1001"/>
      <c r="F17" s="1001"/>
      <c r="G17" s="1001"/>
    </row>
    <row r="18" spans="2:8" s="710" customFormat="1" ht="13.5" x14ac:dyDescent="0.25">
      <c r="B18" s="712" t="s">
        <v>345</v>
      </c>
      <c r="C18" s="713"/>
      <c r="D18" s="713"/>
      <c r="E18" s="713"/>
      <c r="F18" s="713"/>
      <c r="G18" s="713"/>
      <c r="H18" s="713"/>
    </row>
    <row r="19" spans="2:8" s="710" customFormat="1" ht="28.5" customHeight="1" x14ac:dyDescent="0.25">
      <c r="B19" s="996" t="s">
        <v>346</v>
      </c>
      <c r="C19" s="996"/>
      <c r="D19" s="996"/>
      <c r="E19" s="996"/>
      <c r="F19" s="996"/>
      <c r="G19" s="996"/>
      <c r="H19" s="996"/>
    </row>
    <row r="20" spans="2:8" s="710" customFormat="1" ht="13.5" x14ac:dyDescent="0.25">
      <c r="B20" s="712" t="s">
        <v>347</v>
      </c>
    </row>
    <row r="21" spans="2:8" s="710" customFormat="1" ht="25.5" customHeight="1" x14ac:dyDescent="0.25">
      <c r="B21" s="996" t="s">
        <v>348</v>
      </c>
      <c r="C21" s="996"/>
      <c r="D21" s="996"/>
      <c r="E21" s="996"/>
      <c r="F21" s="996"/>
      <c r="G21" s="996"/>
      <c r="H21" s="996"/>
    </row>
    <row r="22" spans="2:8" s="710" customFormat="1" ht="13.5" x14ac:dyDescent="0.25">
      <c r="B22" s="1002" t="s">
        <v>349</v>
      </c>
      <c r="C22" s="1002"/>
      <c r="D22" s="1002"/>
      <c r="E22" s="1002"/>
    </row>
    <row r="23" spans="2:8" s="710" customFormat="1" ht="13.5" x14ac:dyDescent="0.25">
      <c r="B23" s="996" t="s">
        <v>350</v>
      </c>
      <c r="C23" s="996"/>
      <c r="D23" s="996"/>
      <c r="E23" s="996"/>
      <c r="F23" s="996"/>
      <c r="G23" s="996"/>
      <c r="H23" s="996"/>
    </row>
    <row r="24" spans="2:8" s="710" customFormat="1" ht="13.5" x14ac:dyDescent="0.25">
      <c r="B24" s="712" t="s">
        <v>351</v>
      </c>
    </row>
    <row r="25" spans="2:8" s="710" customFormat="1" ht="13.5" x14ac:dyDescent="0.25">
      <c r="B25" s="996" t="s">
        <v>352</v>
      </c>
      <c r="C25" s="996"/>
      <c r="D25" s="996"/>
      <c r="E25" s="996"/>
      <c r="F25" s="996"/>
      <c r="G25" s="996"/>
      <c r="H25" s="996"/>
    </row>
    <row r="26" spans="2:8" s="710" customFormat="1" ht="13.5" x14ac:dyDescent="0.25">
      <c r="B26" s="711" t="s">
        <v>353</v>
      </c>
    </row>
    <row r="27" spans="2:8" s="710" customFormat="1" ht="13.5" x14ac:dyDescent="0.25">
      <c r="B27" s="712" t="s">
        <v>354</v>
      </c>
    </row>
    <row r="28" spans="2:8" s="710" customFormat="1" ht="13.5" x14ac:dyDescent="0.25">
      <c r="B28" s="996" t="s">
        <v>355</v>
      </c>
      <c r="C28" s="996"/>
      <c r="D28" s="996"/>
      <c r="E28" s="996"/>
      <c r="F28" s="996"/>
      <c r="G28" s="996"/>
      <c r="H28" s="996"/>
    </row>
    <row r="29" spans="2:8" s="710" customFormat="1" ht="13.5" x14ac:dyDescent="0.25">
      <c r="B29" s="711" t="s">
        <v>353</v>
      </c>
    </row>
    <row r="30" spans="2:8" ht="8.25" customHeight="1" x14ac:dyDescent="0.25"/>
    <row r="32" spans="2:8" x14ac:dyDescent="0.25">
      <c r="B32" s="671" t="s">
        <v>1253</v>
      </c>
      <c r="C32" s="671"/>
      <c r="D32" s="671"/>
      <c r="F32" s="669" t="s">
        <v>1225</v>
      </c>
    </row>
    <row r="33" spans="2:6" x14ac:dyDescent="0.25">
      <c r="B33" s="670" t="s">
        <v>1252</v>
      </c>
      <c r="C33" s="670"/>
      <c r="D33" s="670"/>
      <c r="F33" s="669" t="s">
        <v>1223</v>
      </c>
    </row>
    <row r="34" spans="2:6" x14ac:dyDescent="0.25">
      <c r="B34"/>
      <c r="C34" s="679"/>
      <c r="D34" s="679"/>
      <c r="E34" s="679"/>
      <c r="F34" s="679"/>
    </row>
  </sheetData>
  <mergeCells count="15">
    <mergeCell ref="B23:H23"/>
    <mergeCell ref="B25:H25"/>
    <mergeCell ref="B28:H28"/>
    <mergeCell ref="A7:B7"/>
    <mergeCell ref="A8:B8"/>
    <mergeCell ref="B17:G17"/>
    <mergeCell ref="B19:H19"/>
    <mergeCell ref="B21:H21"/>
    <mergeCell ref="B22:E22"/>
    <mergeCell ref="C6:E6"/>
    <mergeCell ref="A1:H1"/>
    <mergeCell ref="A2:H2"/>
    <mergeCell ref="A3:H3"/>
    <mergeCell ref="A4:H4"/>
    <mergeCell ref="A5:H5"/>
  </mergeCells>
  <pageMargins left="0.9055118110236221" right="0" top="0.74803149606299213" bottom="0.74803149606299213" header="0.31496062992125984" footer="0.31496062992125984"/>
  <pageSetup scale="90" orientation="landscape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workbookViewId="0">
      <selection sqref="A1:H1"/>
    </sheetView>
  </sheetViews>
  <sheetFormatPr baseColWidth="10" defaultColWidth="11.375" defaultRowHeight="16.5" x14ac:dyDescent="0.25"/>
  <cols>
    <col min="1" max="1" width="7.75" style="5" customWidth="1"/>
    <col min="2" max="2" width="39.875" style="5" customWidth="1"/>
    <col min="3" max="8" width="13.75" style="5" customWidth="1"/>
    <col min="9" max="11" width="11.375" style="5"/>
    <col min="12" max="12" width="13.375" style="5" bestFit="1" customWidth="1"/>
    <col min="13" max="16384" width="11.375" style="5"/>
  </cols>
  <sheetData>
    <row r="1" spans="1:12" x14ac:dyDescent="0.25">
      <c r="A1" s="1007" t="s">
        <v>76</v>
      </c>
      <c r="B1" s="1007"/>
      <c r="C1" s="1007"/>
      <c r="D1" s="1007"/>
      <c r="E1" s="1007"/>
      <c r="F1" s="1007"/>
      <c r="G1" s="1007"/>
      <c r="H1" s="1007"/>
    </row>
    <row r="2" spans="1:12" s="18" customFormat="1" x14ac:dyDescent="0.25">
      <c r="A2" s="1007" t="s">
        <v>324</v>
      </c>
      <c r="B2" s="1007"/>
      <c r="C2" s="1007"/>
      <c r="D2" s="1007"/>
      <c r="E2" s="1007"/>
      <c r="F2" s="1007"/>
      <c r="G2" s="1007"/>
      <c r="H2" s="1007"/>
    </row>
    <row r="3" spans="1:12" s="18" customFormat="1" x14ac:dyDescent="0.25">
      <c r="A3" s="1007" t="s">
        <v>356</v>
      </c>
      <c r="B3" s="1007"/>
      <c r="C3" s="1007"/>
      <c r="D3" s="1007"/>
      <c r="E3" s="1007"/>
      <c r="F3" s="1007"/>
      <c r="G3" s="1007"/>
      <c r="H3" s="1007"/>
    </row>
    <row r="4" spans="1:12" s="18" customFormat="1" x14ac:dyDescent="0.25">
      <c r="A4" s="995" t="s">
        <v>1256</v>
      </c>
      <c r="B4" s="995"/>
      <c r="C4" s="995"/>
      <c r="D4" s="995"/>
      <c r="E4" s="995"/>
      <c r="F4" s="995"/>
      <c r="G4" s="995"/>
      <c r="H4" s="995"/>
    </row>
    <row r="5" spans="1:12" s="18" customFormat="1" x14ac:dyDescent="0.25">
      <c r="A5" s="995" t="s">
        <v>558</v>
      </c>
      <c r="B5" s="995"/>
      <c r="C5" s="995"/>
      <c r="D5" s="995"/>
      <c r="E5" s="995"/>
      <c r="F5" s="995"/>
      <c r="G5" s="995"/>
      <c r="H5" s="995"/>
    </row>
    <row r="6" spans="1:12" s="18" customFormat="1" ht="17.25" thickBot="1" x14ac:dyDescent="0.3">
      <c r="A6" s="57"/>
      <c r="B6" s="57"/>
      <c r="C6" s="993" t="s">
        <v>1260</v>
      </c>
      <c r="D6" s="993"/>
      <c r="E6" s="993"/>
      <c r="F6" s="57"/>
      <c r="G6" s="4" t="s">
        <v>79</v>
      </c>
      <c r="H6" s="759" t="s">
        <v>1222</v>
      </c>
    </row>
    <row r="7" spans="1:12" s="755" customFormat="1" ht="53.25" customHeight="1" x14ac:dyDescent="0.25">
      <c r="A7" s="1003" t="s">
        <v>356</v>
      </c>
      <c r="B7" s="1004"/>
      <c r="C7" s="756" t="s">
        <v>326</v>
      </c>
      <c r="D7" s="758" t="s">
        <v>327</v>
      </c>
      <c r="E7" s="758" t="s">
        <v>328</v>
      </c>
      <c r="F7" s="757" t="s">
        <v>1254</v>
      </c>
      <c r="G7" s="757" t="s">
        <v>330</v>
      </c>
      <c r="H7" s="756" t="s">
        <v>331</v>
      </c>
    </row>
    <row r="8" spans="1:12" s="750" customFormat="1" ht="17.25" thickBot="1" x14ac:dyDescent="0.3">
      <c r="A8" s="1005"/>
      <c r="B8" s="1006"/>
      <c r="C8" s="754" t="s">
        <v>277</v>
      </c>
      <c r="D8" s="753" t="s">
        <v>278</v>
      </c>
      <c r="E8" s="753" t="s">
        <v>332</v>
      </c>
      <c r="F8" s="752" t="s">
        <v>280</v>
      </c>
      <c r="G8" s="752" t="s">
        <v>281</v>
      </c>
      <c r="H8" s="751" t="s">
        <v>333</v>
      </c>
    </row>
    <row r="9" spans="1:12" ht="30" customHeight="1" x14ac:dyDescent="0.25">
      <c r="A9" s="745"/>
      <c r="B9" s="744" t="s">
        <v>1259</v>
      </c>
      <c r="C9" s="748">
        <v>66521000</v>
      </c>
      <c r="D9" s="749">
        <v>11324286</v>
      </c>
      <c r="E9" s="748">
        <f>+C9+D9</f>
        <v>77845286</v>
      </c>
      <c r="F9" s="747">
        <v>11986760</v>
      </c>
      <c r="G9" s="746">
        <v>11798390</v>
      </c>
      <c r="H9" s="740">
        <f>+E9-F9</f>
        <v>65858526</v>
      </c>
      <c r="I9" s="732"/>
      <c r="L9" s="732"/>
    </row>
    <row r="10" spans="1:12" ht="30" customHeight="1" x14ac:dyDescent="0.25">
      <c r="A10" s="745"/>
      <c r="B10" s="744" t="s">
        <v>1258</v>
      </c>
      <c r="C10" s="743">
        <v>324397624.01350003</v>
      </c>
      <c r="D10" s="743">
        <v>53913260</v>
      </c>
      <c r="E10" s="743">
        <f>+C10+D10</f>
        <v>378310884.01350003</v>
      </c>
      <c r="F10" s="742">
        <v>272191249</v>
      </c>
      <c r="G10" s="741">
        <v>267913814</v>
      </c>
      <c r="H10" s="740">
        <f>+E10-F10</f>
        <v>106119635.01350003</v>
      </c>
      <c r="I10" s="732"/>
      <c r="L10" s="732"/>
    </row>
    <row r="11" spans="1:12" ht="30" customHeight="1" thickBot="1" x14ac:dyDescent="0.3">
      <c r="A11" s="739"/>
      <c r="B11" s="736"/>
      <c r="C11" s="738"/>
      <c r="D11" s="738"/>
      <c r="E11" s="738"/>
      <c r="F11" s="738"/>
      <c r="G11" s="738"/>
      <c r="H11" s="738"/>
    </row>
    <row r="12" spans="1:12" ht="30" customHeight="1" thickBot="1" x14ac:dyDescent="0.3">
      <c r="A12" s="737"/>
      <c r="B12" s="736" t="s">
        <v>339</v>
      </c>
      <c r="C12" s="735">
        <f t="shared" ref="C12:H12" si="0">SUM(C9:C11)</f>
        <v>390918624.01350003</v>
      </c>
      <c r="D12" s="735">
        <f t="shared" si="0"/>
        <v>65237546</v>
      </c>
      <c r="E12" s="735">
        <f t="shared" si="0"/>
        <v>456156170.01350003</v>
      </c>
      <c r="F12" s="735">
        <f t="shared" si="0"/>
        <v>284178009</v>
      </c>
      <c r="G12" s="735">
        <f t="shared" si="0"/>
        <v>279712204</v>
      </c>
      <c r="H12" s="735">
        <f t="shared" si="0"/>
        <v>171978161.01350003</v>
      </c>
    </row>
    <row r="14" spans="1:12" x14ac:dyDescent="0.25">
      <c r="C14" s="681"/>
      <c r="D14" s="681"/>
      <c r="E14" s="681"/>
      <c r="F14" s="681"/>
      <c r="G14" s="681"/>
      <c r="H14" s="681"/>
      <c r="I14" s="734"/>
    </row>
    <row r="15" spans="1:12" x14ac:dyDescent="0.25">
      <c r="C15" s="734"/>
      <c r="D15" s="734"/>
      <c r="E15" s="734"/>
      <c r="F15" s="734"/>
      <c r="G15" s="734"/>
      <c r="H15" s="734"/>
    </row>
    <row r="16" spans="1:12" x14ac:dyDescent="0.25">
      <c r="E16" s="733"/>
    </row>
    <row r="17" spans="2:8" x14ac:dyDescent="0.25">
      <c r="C17" s="734"/>
      <c r="D17" s="734"/>
      <c r="E17" s="734"/>
      <c r="F17" s="734"/>
      <c r="G17" s="734"/>
      <c r="H17" s="734"/>
    </row>
    <row r="18" spans="2:8" x14ac:dyDescent="0.25">
      <c r="D18" s="734"/>
      <c r="E18" s="733"/>
    </row>
    <row r="19" spans="2:8" x14ac:dyDescent="0.25">
      <c r="B19"/>
      <c r="C19" s="679"/>
      <c r="D19" s="679"/>
      <c r="E19" s="679"/>
      <c r="F19" s="679"/>
    </row>
    <row r="20" spans="2:8" x14ac:dyDescent="0.25">
      <c r="E20" s="733"/>
      <c r="F20" s="678"/>
    </row>
    <row r="21" spans="2:8" x14ac:dyDescent="0.25">
      <c r="E21" s="733"/>
      <c r="F21" s="677"/>
    </row>
    <row r="22" spans="2:8" x14ac:dyDescent="0.25">
      <c r="E22" s="733"/>
    </row>
    <row r="23" spans="2:8" x14ac:dyDescent="0.25">
      <c r="E23" s="733"/>
      <c r="F23" s="732"/>
    </row>
    <row r="25" spans="2:8" x14ac:dyDescent="0.25">
      <c r="B25" s="671" t="s">
        <v>1226</v>
      </c>
      <c r="C25" s="671"/>
      <c r="D25" s="671"/>
      <c r="E25" s="669" t="s">
        <v>1225</v>
      </c>
    </row>
    <row r="26" spans="2:8" x14ac:dyDescent="0.25">
      <c r="B26" s="670" t="s">
        <v>1257</v>
      </c>
      <c r="C26" s="670"/>
      <c r="D26" s="670"/>
      <c r="E26" s="669" t="s">
        <v>1223</v>
      </c>
      <c r="F26" s="709"/>
    </row>
  </sheetData>
  <mergeCells count="8">
    <mergeCell ref="A7:B7"/>
    <mergeCell ref="A8:B8"/>
    <mergeCell ref="A1:H1"/>
    <mergeCell ref="A2:H2"/>
    <mergeCell ref="A3:H3"/>
    <mergeCell ref="A4:H4"/>
    <mergeCell ref="A5:H5"/>
    <mergeCell ref="C6:E6"/>
  </mergeCells>
  <pageMargins left="0.70866141732283472" right="0" top="0.74803149606299213" bottom="0.74803149606299213" header="0.31496062992125984" footer="0.31496062992125984"/>
  <pageSetup scale="90" orientation="landscape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selection sqref="A1:H1"/>
    </sheetView>
  </sheetViews>
  <sheetFormatPr baseColWidth="10" defaultColWidth="11.375" defaultRowHeight="16.5" x14ac:dyDescent="0.25"/>
  <cols>
    <col min="1" max="1" width="7.75" style="5" customWidth="1"/>
    <col min="2" max="2" width="39.875" style="5" customWidth="1"/>
    <col min="3" max="8" width="13.75" style="5" customWidth="1"/>
    <col min="9" max="16384" width="11.375" style="5"/>
  </cols>
  <sheetData>
    <row r="1" spans="1:8" x14ac:dyDescent="0.25">
      <c r="A1" s="1007" t="s">
        <v>76</v>
      </c>
      <c r="B1" s="1007"/>
      <c r="C1" s="1007"/>
      <c r="D1" s="1007"/>
      <c r="E1" s="1007"/>
      <c r="F1" s="1007"/>
      <c r="G1" s="1007"/>
      <c r="H1" s="1007"/>
    </row>
    <row r="2" spans="1:8" s="18" customFormat="1" x14ac:dyDescent="0.25">
      <c r="A2" s="1007" t="s">
        <v>324</v>
      </c>
      <c r="B2" s="1007"/>
      <c r="C2" s="1007"/>
      <c r="D2" s="1007"/>
      <c r="E2" s="1007"/>
      <c r="F2" s="1007"/>
      <c r="G2" s="1007"/>
      <c r="H2" s="1007"/>
    </row>
    <row r="3" spans="1:8" s="18" customFormat="1" x14ac:dyDescent="0.25">
      <c r="A3" s="1010" t="s">
        <v>358</v>
      </c>
      <c r="B3" s="1010"/>
      <c r="C3" s="1010"/>
      <c r="D3" s="1010"/>
      <c r="E3" s="1010"/>
      <c r="F3" s="1010"/>
      <c r="G3" s="1010"/>
      <c r="H3" s="1010"/>
    </row>
    <row r="4" spans="1:8" s="18" customFormat="1" x14ac:dyDescent="0.25">
      <c r="A4" s="995" t="s">
        <v>1256</v>
      </c>
      <c r="B4" s="995"/>
      <c r="C4" s="995"/>
      <c r="D4" s="995"/>
      <c r="E4" s="995"/>
      <c r="F4" s="995"/>
      <c r="G4" s="995"/>
      <c r="H4" s="995"/>
    </row>
    <row r="5" spans="1:8" s="18" customFormat="1" x14ac:dyDescent="0.25">
      <c r="A5" s="995" t="s">
        <v>558</v>
      </c>
      <c r="B5" s="995"/>
      <c r="C5" s="995"/>
      <c r="D5" s="995"/>
      <c r="E5" s="995"/>
      <c r="F5" s="995"/>
      <c r="G5" s="995"/>
      <c r="H5" s="995"/>
    </row>
    <row r="6" spans="1:8" s="18" customFormat="1" ht="17.25" thickBot="1" x14ac:dyDescent="0.3">
      <c r="A6" s="57"/>
      <c r="B6" s="57"/>
      <c r="C6" s="993" t="s">
        <v>1262</v>
      </c>
      <c r="D6" s="993"/>
      <c r="E6" s="993"/>
      <c r="F6" s="57"/>
      <c r="G6" s="4" t="s">
        <v>79</v>
      </c>
      <c r="H6" s="755" t="s">
        <v>1222</v>
      </c>
    </row>
    <row r="7" spans="1:8" s="755" customFormat="1" ht="53.25" customHeight="1" x14ac:dyDescent="0.25">
      <c r="A7" s="1008" t="s">
        <v>358</v>
      </c>
      <c r="B7" s="1009"/>
      <c r="C7" s="756" t="s">
        <v>326</v>
      </c>
      <c r="D7" s="758" t="s">
        <v>327</v>
      </c>
      <c r="E7" s="758" t="s">
        <v>328</v>
      </c>
      <c r="F7" s="757" t="s">
        <v>1254</v>
      </c>
      <c r="G7" s="757" t="s">
        <v>330</v>
      </c>
      <c r="H7" s="756" t="s">
        <v>331</v>
      </c>
    </row>
    <row r="8" spans="1:8" s="750" customFormat="1" ht="17.25" thickBot="1" x14ac:dyDescent="0.3">
      <c r="A8" s="1005"/>
      <c r="B8" s="1006"/>
      <c r="C8" s="768" t="s">
        <v>277</v>
      </c>
      <c r="D8" s="751" t="s">
        <v>278</v>
      </c>
      <c r="E8" s="751" t="s">
        <v>332</v>
      </c>
      <c r="F8" s="752" t="s">
        <v>280</v>
      </c>
      <c r="G8" s="752" t="s">
        <v>281</v>
      </c>
      <c r="H8" s="751" t="s">
        <v>333</v>
      </c>
    </row>
    <row r="9" spans="1:8" ht="30" customHeight="1" x14ac:dyDescent="0.25">
      <c r="A9" s="767"/>
      <c r="B9" s="744"/>
      <c r="C9" s="744"/>
      <c r="D9" s="744"/>
      <c r="E9" s="744"/>
      <c r="F9" s="744"/>
      <c r="G9" s="744"/>
      <c r="H9" s="744"/>
    </row>
    <row r="10" spans="1:8" ht="30" customHeight="1" x14ac:dyDescent="0.25">
      <c r="A10" s="767"/>
      <c r="B10" s="744" t="s">
        <v>359</v>
      </c>
      <c r="C10" s="766"/>
      <c r="D10" s="766"/>
      <c r="E10" s="766"/>
      <c r="F10" s="766"/>
      <c r="G10" s="766"/>
      <c r="H10" s="766"/>
    </row>
    <row r="11" spans="1:8" ht="30" customHeight="1" x14ac:dyDescent="0.25">
      <c r="A11" s="767"/>
      <c r="B11" s="744" t="s">
        <v>360</v>
      </c>
      <c r="C11" s="766"/>
      <c r="D11" s="766"/>
      <c r="E11" s="766"/>
      <c r="F11" s="766"/>
      <c r="G11" s="766"/>
      <c r="H11" s="766"/>
    </row>
    <row r="12" spans="1:8" ht="30" customHeight="1" x14ac:dyDescent="0.25">
      <c r="A12" s="767"/>
      <c r="B12" s="744" t="s">
        <v>361</v>
      </c>
      <c r="C12" s="766"/>
      <c r="D12" s="766"/>
      <c r="E12" s="766"/>
      <c r="F12" s="766"/>
      <c r="G12" s="766"/>
      <c r="H12" s="766"/>
    </row>
    <row r="13" spans="1:8" ht="30" customHeight="1" x14ac:dyDescent="0.25">
      <c r="A13" s="767"/>
      <c r="B13" s="744" t="s">
        <v>362</v>
      </c>
      <c r="C13" s="766"/>
      <c r="D13" s="766"/>
      <c r="E13" s="766"/>
      <c r="F13" s="766"/>
      <c r="G13" s="766"/>
      <c r="H13" s="766"/>
    </row>
    <row r="14" spans="1:8" ht="30" customHeight="1" thickBot="1" x14ac:dyDescent="0.3">
      <c r="A14" s="765"/>
      <c r="B14" s="764" t="s">
        <v>1261</v>
      </c>
      <c r="C14" s="763">
        <v>390918623.83999997</v>
      </c>
      <c r="D14" s="763">
        <v>65237545.710000008</v>
      </c>
      <c r="E14" s="763">
        <v>456156169.55000001</v>
      </c>
      <c r="F14" s="763">
        <v>284178009.40000004</v>
      </c>
      <c r="G14" s="763">
        <v>279712204.29000002</v>
      </c>
      <c r="H14" s="763">
        <v>171978160.14999998</v>
      </c>
    </row>
    <row r="15" spans="1:8" ht="30" customHeight="1" thickBot="1" x14ac:dyDescent="0.3">
      <c r="A15" s="762"/>
      <c r="B15" s="761" t="s">
        <v>339</v>
      </c>
      <c r="C15" s="760">
        <f t="shared" ref="C15:H15" si="0">+C14</f>
        <v>390918623.83999997</v>
      </c>
      <c r="D15" s="760">
        <f t="shared" si="0"/>
        <v>65237545.710000008</v>
      </c>
      <c r="E15" s="760">
        <f t="shared" si="0"/>
        <v>456156169.55000001</v>
      </c>
      <c r="F15" s="760">
        <f t="shared" si="0"/>
        <v>284178009.40000004</v>
      </c>
      <c r="G15" s="760">
        <f t="shared" si="0"/>
        <v>279712204.29000002</v>
      </c>
      <c r="H15" s="760">
        <f t="shared" si="0"/>
        <v>171978160.14999998</v>
      </c>
    </row>
    <row r="16" spans="1:8" x14ac:dyDescent="0.25">
      <c r="C16" s="681"/>
      <c r="D16" s="681"/>
      <c r="E16" s="681"/>
      <c r="F16" s="681"/>
      <c r="G16" s="681"/>
      <c r="H16" s="681"/>
    </row>
    <row r="17" spans="2:8" x14ac:dyDescent="0.25">
      <c r="C17" s="713"/>
      <c r="D17" s="713"/>
      <c r="E17" s="713"/>
      <c r="F17" s="713"/>
      <c r="G17" s="713"/>
      <c r="H17" s="713"/>
    </row>
    <row r="18" spans="2:8" x14ac:dyDescent="0.25">
      <c r="C18" s="732"/>
      <c r="D18" s="732"/>
      <c r="E18" s="732"/>
      <c r="F18" s="732"/>
      <c r="G18" s="732"/>
      <c r="H18" s="732"/>
    </row>
    <row r="21" spans="2:8" x14ac:dyDescent="0.25">
      <c r="B21" s="671" t="s">
        <v>1226</v>
      </c>
      <c r="C21" s="671"/>
      <c r="D21" s="671"/>
      <c r="E21" s="669" t="s">
        <v>1225</v>
      </c>
      <c r="F21" s="678"/>
    </row>
    <row r="22" spans="2:8" x14ac:dyDescent="0.25">
      <c r="B22" s="670" t="s">
        <v>1257</v>
      </c>
      <c r="C22" s="670"/>
      <c r="D22" s="670"/>
      <c r="E22" s="669" t="s">
        <v>1223</v>
      </c>
      <c r="F22" s="709"/>
    </row>
  </sheetData>
  <mergeCells count="8">
    <mergeCell ref="A7:B7"/>
    <mergeCell ref="A8:B8"/>
    <mergeCell ref="A1:H1"/>
    <mergeCell ref="A2:H2"/>
    <mergeCell ref="A3:H3"/>
    <mergeCell ref="A4:H4"/>
    <mergeCell ref="A5:H5"/>
    <mergeCell ref="C6:E6"/>
  </mergeCells>
  <pageMargins left="0.51181102362204722" right="0" top="0.74803149606299213" bottom="0.74803149606299213" header="0.31496062992125984" footer="0.31496062992125984"/>
  <pageSetup scale="90" orientation="landscape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workbookViewId="0">
      <selection sqref="A1:H1"/>
    </sheetView>
  </sheetViews>
  <sheetFormatPr baseColWidth="10" defaultColWidth="11.375" defaultRowHeight="16.5" x14ac:dyDescent="0.25"/>
  <cols>
    <col min="1" max="1" width="7.75" style="5" customWidth="1"/>
    <col min="2" max="2" width="39.875" style="5" customWidth="1"/>
    <col min="3" max="8" width="13.75" style="5" customWidth="1"/>
    <col min="9" max="16384" width="11.375" style="5"/>
  </cols>
  <sheetData>
    <row r="1" spans="1:8" x14ac:dyDescent="0.25">
      <c r="A1" s="1010" t="s">
        <v>76</v>
      </c>
      <c r="B1" s="1010"/>
      <c r="C1" s="1010"/>
      <c r="D1" s="1010"/>
      <c r="E1" s="1010"/>
      <c r="F1" s="1010"/>
      <c r="G1" s="1010"/>
      <c r="H1" s="1010"/>
    </row>
    <row r="2" spans="1:8" x14ac:dyDescent="0.25">
      <c r="A2" s="1010" t="s">
        <v>324</v>
      </c>
      <c r="B2" s="1010"/>
      <c r="C2" s="1010"/>
      <c r="D2" s="1010"/>
      <c r="E2" s="1010"/>
      <c r="F2" s="1010"/>
      <c r="G2" s="1010"/>
      <c r="H2" s="1010"/>
    </row>
    <row r="3" spans="1:8" x14ac:dyDescent="0.25">
      <c r="A3" s="1010" t="s">
        <v>363</v>
      </c>
      <c r="B3" s="1010"/>
      <c r="C3" s="1010"/>
      <c r="D3" s="1010"/>
      <c r="E3" s="1010"/>
      <c r="F3" s="1010"/>
      <c r="G3" s="1010"/>
      <c r="H3" s="1010"/>
    </row>
    <row r="4" spans="1:8" x14ac:dyDescent="0.25">
      <c r="A4" s="995" t="s">
        <v>1256</v>
      </c>
      <c r="B4" s="995"/>
      <c r="C4" s="995"/>
      <c r="D4" s="995"/>
      <c r="E4" s="995"/>
      <c r="F4" s="995"/>
      <c r="G4" s="995"/>
      <c r="H4" s="995"/>
    </row>
    <row r="5" spans="1:8" x14ac:dyDescent="0.25">
      <c r="A5" s="995" t="s">
        <v>558</v>
      </c>
      <c r="B5" s="995"/>
      <c r="C5" s="995"/>
      <c r="D5" s="995"/>
      <c r="E5" s="995"/>
      <c r="F5" s="995"/>
      <c r="G5" s="995"/>
      <c r="H5" s="995"/>
    </row>
    <row r="6" spans="1:8" ht="17.25" thickBot="1" x14ac:dyDescent="0.3">
      <c r="A6" s="57"/>
      <c r="B6" s="57"/>
      <c r="C6" s="993" t="s">
        <v>1262</v>
      </c>
      <c r="D6" s="993"/>
      <c r="E6" s="993"/>
      <c r="F6" s="57"/>
      <c r="G6" s="4" t="s">
        <v>79</v>
      </c>
      <c r="H6" s="755" t="s">
        <v>1222</v>
      </c>
    </row>
    <row r="7" spans="1:8" ht="49.5" customHeight="1" x14ac:dyDescent="0.25">
      <c r="A7" s="1008" t="s">
        <v>199</v>
      </c>
      <c r="B7" s="1009"/>
      <c r="C7" s="756" t="s">
        <v>326</v>
      </c>
      <c r="D7" s="758" t="s">
        <v>327</v>
      </c>
      <c r="E7" s="758" t="s">
        <v>328</v>
      </c>
      <c r="F7" s="757" t="s">
        <v>1254</v>
      </c>
      <c r="G7" s="757" t="s">
        <v>330</v>
      </c>
      <c r="H7" s="756" t="s">
        <v>331</v>
      </c>
    </row>
    <row r="8" spans="1:8" ht="17.25" thickBot="1" x14ac:dyDescent="0.3">
      <c r="A8" s="1005"/>
      <c r="B8" s="1006"/>
      <c r="C8" s="768" t="s">
        <v>277</v>
      </c>
      <c r="D8" s="751" t="s">
        <v>278</v>
      </c>
      <c r="E8" s="751" t="s">
        <v>332</v>
      </c>
      <c r="F8" s="752" t="s">
        <v>280</v>
      </c>
      <c r="G8" s="752" t="s">
        <v>281</v>
      </c>
      <c r="H8" s="751" t="s">
        <v>333</v>
      </c>
    </row>
    <row r="9" spans="1:8" ht="12" customHeight="1" x14ac:dyDescent="0.25">
      <c r="A9" s="767"/>
      <c r="B9" s="744"/>
      <c r="C9" s="766"/>
      <c r="D9" s="766"/>
      <c r="E9" s="766"/>
      <c r="F9" s="766"/>
      <c r="G9" s="766"/>
      <c r="H9" s="766"/>
    </row>
    <row r="10" spans="1:8" ht="25.5" x14ac:dyDescent="0.25">
      <c r="A10" s="767"/>
      <c r="B10" s="744" t="s">
        <v>364</v>
      </c>
      <c r="C10" s="773">
        <v>390918623.83999997</v>
      </c>
      <c r="D10" s="773">
        <v>65237545.710000008</v>
      </c>
      <c r="E10" s="773">
        <v>456156169.55000001</v>
      </c>
      <c r="F10" s="773">
        <v>284178009.40000004</v>
      </c>
      <c r="G10" s="773">
        <v>279712204.29000002</v>
      </c>
      <c r="H10" s="773">
        <v>171978160.14999998</v>
      </c>
    </row>
    <row r="11" spans="1:8" x14ac:dyDescent="0.25">
      <c r="A11" s="767"/>
      <c r="B11" s="744"/>
      <c r="C11" s="766"/>
      <c r="D11" s="766"/>
      <c r="E11" s="766"/>
      <c r="F11" s="766"/>
      <c r="G11" s="766"/>
      <c r="H11" s="766"/>
    </row>
    <row r="12" spans="1:8" x14ac:dyDescent="0.25">
      <c r="A12" s="767"/>
      <c r="B12" s="744" t="s">
        <v>365</v>
      </c>
      <c r="C12" s="766"/>
      <c r="D12" s="766"/>
      <c r="E12" s="766"/>
      <c r="F12" s="766"/>
      <c r="G12" s="766"/>
      <c r="H12" s="766"/>
    </row>
    <row r="13" spans="1:8" x14ac:dyDescent="0.25">
      <c r="A13" s="767"/>
      <c r="B13" s="744"/>
      <c r="C13" s="766"/>
      <c r="D13" s="766"/>
      <c r="E13" s="766"/>
      <c r="F13" s="766"/>
      <c r="G13" s="766"/>
      <c r="H13" s="766"/>
    </row>
    <row r="14" spans="1:8" ht="25.5" x14ac:dyDescent="0.25">
      <c r="A14" s="767"/>
      <c r="B14" s="744" t="s">
        <v>366</v>
      </c>
      <c r="C14" s="766"/>
      <c r="D14" s="766"/>
      <c r="E14" s="766"/>
      <c r="F14" s="766"/>
      <c r="G14" s="766"/>
      <c r="H14" s="766"/>
    </row>
    <row r="15" spans="1:8" x14ac:dyDescent="0.25">
      <c r="A15" s="767"/>
      <c r="B15" s="744"/>
      <c r="C15" s="766"/>
      <c r="D15" s="766"/>
      <c r="E15" s="766"/>
      <c r="F15" s="766"/>
      <c r="G15" s="766"/>
      <c r="H15" s="766"/>
    </row>
    <row r="16" spans="1:8" ht="25.5" x14ac:dyDescent="0.25">
      <c r="A16" s="767"/>
      <c r="B16" s="744" t="s">
        <v>367</v>
      </c>
      <c r="C16" s="766"/>
      <c r="D16" s="766"/>
      <c r="E16" s="766"/>
      <c r="F16" s="766"/>
      <c r="G16" s="766"/>
      <c r="H16" s="766"/>
    </row>
    <row r="17" spans="1:8" x14ac:dyDescent="0.25">
      <c r="A17" s="767"/>
      <c r="B17" s="744"/>
      <c r="C17" s="766"/>
      <c r="D17" s="766"/>
      <c r="E17" s="766"/>
      <c r="F17" s="766"/>
      <c r="G17" s="766"/>
      <c r="H17" s="766"/>
    </row>
    <row r="18" spans="1:8" ht="25.5" x14ac:dyDescent="0.25">
      <c r="A18" s="767"/>
      <c r="B18" s="744" t="s">
        <v>368</v>
      </c>
      <c r="C18" s="766"/>
      <c r="D18" s="766"/>
      <c r="E18" s="766"/>
      <c r="F18" s="766"/>
      <c r="G18" s="766"/>
      <c r="H18" s="766"/>
    </row>
    <row r="19" spans="1:8" x14ac:dyDescent="0.25">
      <c r="A19" s="772"/>
      <c r="B19" s="771"/>
      <c r="C19" s="766"/>
      <c r="D19" s="766"/>
      <c r="E19" s="766"/>
      <c r="F19" s="766"/>
      <c r="G19" s="766"/>
      <c r="H19" s="766"/>
    </row>
    <row r="20" spans="1:8" ht="25.5" x14ac:dyDescent="0.25">
      <c r="A20" s="767"/>
      <c r="B20" s="744" t="s">
        <v>369</v>
      </c>
      <c r="C20" s="766"/>
      <c r="D20" s="766"/>
      <c r="E20" s="766"/>
      <c r="F20" s="766"/>
      <c r="G20" s="766"/>
      <c r="H20" s="766"/>
    </row>
    <row r="21" spans="1:8" x14ac:dyDescent="0.25">
      <c r="A21" s="767"/>
      <c r="B21" s="744"/>
      <c r="C21" s="766"/>
      <c r="D21" s="766"/>
      <c r="E21" s="766"/>
      <c r="F21" s="766"/>
      <c r="G21" s="766"/>
      <c r="H21" s="766"/>
    </row>
    <row r="22" spans="1:8" ht="25.5" x14ac:dyDescent="0.25">
      <c r="A22" s="767"/>
      <c r="B22" s="744" t="s">
        <v>370</v>
      </c>
      <c r="C22" s="766"/>
      <c r="D22" s="766"/>
      <c r="E22" s="766"/>
      <c r="F22" s="766"/>
      <c r="G22" s="766"/>
      <c r="H22" s="766"/>
    </row>
    <row r="23" spans="1:8" ht="12" customHeight="1" thickBot="1" x14ac:dyDescent="0.3">
      <c r="A23" s="767"/>
      <c r="B23" s="744"/>
      <c r="C23" s="766"/>
      <c r="D23" s="766"/>
      <c r="E23" s="766"/>
      <c r="F23" s="766"/>
      <c r="G23" s="766"/>
      <c r="H23" s="766"/>
    </row>
    <row r="24" spans="1:8" ht="17.25" thickBot="1" x14ac:dyDescent="0.3">
      <c r="A24" s="762"/>
      <c r="B24" s="770" t="s">
        <v>339</v>
      </c>
      <c r="C24" s="769">
        <f t="shared" ref="C24:H24" si="0">+C10</f>
        <v>390918623.83999997</v>
      </c>
      <c r="D24" s="769">
        <f t="shared" si="0"/>
        <v>65237545.710000008</v>
      </c>
      <c r="E24" s="769">
        <f t="shared" si="0"/>
        <v>456156169.55000001</v>
      </c>
      <c r="F24" s="769">
        <f t="shared" si="0"/>
        <v>284178009.40000004</v>
      </c>
      <c r="G24" s="769">
        <f t="shared" si="0"/>
        <v>279712204.29000002</v>
      </c>
      <c r="H24" s="769">
        <f t="shared" si="0"/>
        <v>171978160.14999998</v>
      </c>
    </row>
    <row r="25" spans="1:8" x14ac:dyDescent="0.25">
      <c r="C25" s="681"/>
      <c r="D25" s="681"/>
      <c r="E25" s="681"/>
      <c r="F25" s="681"/>
      <c r="G25" s="681"/>
      <c r="H25" s="681"/>
    </row>
    <row r="26" spans="1:8" x14ac:dyDescent="0.25">
      <c r="C26" s="713"/>
      <c r="D26" s="713"/>
      <c r="E26" s="713"/>
      <c r="F26" s="713"/>
      <c r="G26" s="713"/>
      <c r="H26" s="713"/>
    </row>
    <row r="27" spans="1:8" x14ac:dyDescent="0.25">
      <c r="C27" s="732"/>
      <c r="D27" s="732"/>
      <c r="E27" s="732"/>
      <c r="F27" s="732"/>
      <c r="G27" s="732"/>
      <c r="H27" s="732"/>
    </row>
    <row r="29" spans="1:8" x14ac:dyDescent="0.25">
      <c r="B29" s="671" t="s">
        <v>1226</v>
      </c>
      <c r="C29" s="671"/>
      <c r="D29" s="671"/>
      <c r="E29" s="669" t="s">
        <v>1225</v>
      </c>
      <c r="F29" s="678"/>
    </row>
    <row r="30" spans="1:8" x14ac:dyDescent="0.25">
      <c r="B30" s="670" t="s">
        <v>1257</v>
      </c>
      <c r="C30" s="670"/>
      <c r="D30" s="670"/>
      <c r="E30" s="669" t="s">
        <v>1223</v>
      </c>
      <c r="F30" s="677"/>
    </row>
  </sheetData>
  <mergeCells count="8">
    <mergeCell ref="A7:B7"/>
    <mergeCell ref="A8:B8"/>
    <mergeCell ref="A1:H1"/>
    <mergeCell ref="A2:H2"/>
    <mergeCell ref="A3:H3"/>
    <mergeCell ref="A4:H4"/>
    <mergeCell ref="A5:H5"/>
    <mergeCell ref="C6:E6"/>
  </mergeCells>
  <pageMargins left="0.31496062992125984" right="0" top="0.74803149606299213" bottom="0.74803149606299213" header="0.31496062992125984" footer="0.31496062992125984"/>
  <pageSetup scale="90" orientation="landscape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workbookViewId="0">
      <selection sqref="A1:H1"/>
    </sheetView>
  </sheetViews>
  <sheetFormatPr baseColWidth="10" defaultColWidth="11.375" defaultRowHeight="15" x14ac:dyDescent="0.25"/>
  <cols>
    <col min="1" max="1" width="5.875" customWidth="1"/>
    <col min="2" max="2" width="33.25" customWidth="1"/>
    <col min="3" max="3" width="12.625" bestFit="1" customWidth="1"/>
    <col min="4" max="4" width="13.875" customWidth="1"/>
    <col min="5" max="5" width="12.625" bestFit="1" customWidth="1"/>
    <col min="6" max="7" width="11.75" bestFit="1" customWidth="1"/>
    <col min="8" max="8" width="12.625" bestFit="1" customWidth="1"/>
  </cols>
  <sheetData>
    <row r="1" spans="1:8" ht="16.5" x14ac:dyDescent="0.25">
      <c r="A1" s="1010" t="s">
        <v>76</v>
      </c>
      <c r="B1" s="1010"/>
      <c r="C1" s="1010"/>
      <c r="D1" s="1010"/>
      <c r="E1" s="1010"/>
      <c r="F1" s="1010"/>
      <c r="G1" s="1010"/>
      <c r="H1" s="1010"/>
    </row>
    <row r="2" spans="1:8" ht="16.5" x14ac:dyDescent="0.25">
      <c r="A2" s="1010" t="s">
        <v>324</v>
      </c>
      <c r="B2" s="1010"/>
      <c r="C2" s="1010"/>
      <c r="D2" s="1010"/>
      <c r="E2" s="1010"/>
      <c r="F2" s="1010"/>
      <c r="G2" s="1010"/>
      <c r="H2" s="1010"/>
    </row>
    <row r="3" spans="1:8" ht="16.5" x14ac:dyDescent="0.25">
      <c r="A3" s="1010" t="s">
        <v>371</v>
      </c>
      <c r="B3" s="1010"/>
      <c r="C3" s="1010"/>
      <c r="D3" s="1010"/>
      <c r="E3" s="1010"/>
      <c r="F3" s="1010"/>
      <c r="G3" s="1010"/>
      <c r="H3" s="1010"/>
    </row>
    <row r="4" spans="1:8" ht="16.5" x14ac:dyDescent="0.25">
      <c r="A4" s="995" t="s">
        <v>1256</v>
      </c>
      <c r="B4" s="995"/>
      <c r="C4" s="995"/>
      <c r="D4" s="995"/>
      <c r="E4" s="995"/>
      <c r="F4" s="995"/>
      <c r="G4" s="995"/>
      <c r="H4" s="995"/>
    </row>
    <row r="5" spans="1:8" ht="16.5" x14ac:dyDescent="0.25">
      <c r="A5" s="995" t="s">
        <v>1264</v>
      </c>
      <c r="B5" s="995"/>
      <c r="C5" s="995"/>
      <c r="D5" s="995"/>
      <c r="E5" s="995"/>
      <c r="F5" s="995"/>
      <c r="G5" s="995"/>
      <c r="H5" s="995"/>
    </row>
    <row r="6" spans="1:8" ht="17.25" thickBot="1" x14ac:dyDescent="0.3">
      <c r="A6" s="57"/>
      <c r="B6" s="57"/>
      <c r="C6" s="993" t="s">
        <v>1263</v>
      </c>
      <c r="D6" s="993"/>
      <c r="E6" s="993"/>
      <c r="F6" s="57"/>
      <c r="G6" s="4" t="s">
        <v>79</v>
      </c>
      <c r="H6" s="755" t="s">
        <v>1222</v>
      </c>
    </row>
    <row r="7" spans="1:8" ht="49.5" x14ac:dyDescent="0.25">
      <c r="A7" s="1008" t="s">
        <v>199</v>
      </c>
      <c r="B7" s="1009"/>
      <c r="C7" s="756" t="s">
        <v>326</v>
      </c>
      <c r="D7" s="758" t="s">
        <v>327</v>
      </c>
      <c r="E7" s="758" t="s">
        <v>328</v>
      </c>
      <c r="F7" s="757" t="s">
        <v>1254</v>
      </c>
      <c r="G7" s="757" t="s">
        <v>330</v>
      </c>
      <c r="H7" s="756" t="s">
        <v>331</v>
      </c>
    </row>
    <row r="8" spans="1:8" ht="17.25" thickBot="1" x14ac:dyDescent="0.3">
      <c r="A8" s="1005"/>
      <c r="B8" s="1006"/>
      <c r="C8" s="768" t="s">
        <v>277</v>
      </c>
      <c r="D8" s="751" t="s">
        <v>278</v>
      </c>
      <c r="E8" s="751" t="s">
        <v>332</v>
      </c>
      <c r="F8" s="752" t="s">
        <v>280</v>
      </c>
      <c r="G8" s="752" t="s">
        <v>281</v>
      </c>
      <c r="H8" s="751" t="s">
        <v>333</v>
      </c>
    </row>
    <row r="9" spans="1:8" ht="16.5" x14ac:dyDescent="0.25">
      <c r="A9" s="745"/>
      <c r="B9" s="776"/>
      <c r="C9" s="776"/>
      <c r="D9" s="776"/>
      <c r="E9" s="776"/>
      <c r="F9" s="776"/>
      <c r="G9" s="776"/>
      <c r="H9" s="776"/>
    </row>
    <row r="10" spans="1:8" x14ac:dyDescent="0.25">
      <c r="A10" s="1011" t="s">
        <v>372</v>
      </c>
      <c r="B10" s="1012"/>
      <c r="C10" s="766"/>
      <c r="D10" s="766"/>
      <c r="E10" s="766"/>
      <c r="F10" s="766"/>
      <c r="G10" s="766"/>
      <c r="H10" s="766"/>
    </row>
    <row r="11" spans="1:8" x14ac:dyDescent="0.25">
      <c r="A11" s="767"/>
      <c r="B11" s="744" t="s">
        <v>373</v>
      </c>
      <c r="C11" s="766"/>
      <c r="D11" s="766"/>
      <c r="E11" s="766"/>
      <c r="F11" s="766"/>
      <c r="G11" s="766"/>
      <c r="H11" s="766"/>
    </row>
    <row r="12" spans="1:8" x14ac:dyDescent="0.25">
      <c r="A12" s="767"/>
      <c r="B12" s="744" t="s">
        <v>374</v>
      </c>
      <c r="C12" s="766"/>
      <c r="D12" s="766"/>
      <c r="E12" s="766"/>
      <c r="F12" s="766"/>
      <c r="G12" s="766"/>
      <c r="H12" s="766"/>
    </row>
    <row r="13" spans="1:8" x14ac:dyDescent="0.25">
      <c r="A13" s="767"/>
      <c r="B13" s="744" t="s">
        <v>375</v>
      </c>
      <c r="C13" s="766"/>
      <c r="D13" s="766"/>
      <c r="E13" s="766"/>
      <c r="F13" s="766"/>
      <c r="G13" s="766"/>
      <c r="H13" s="766"/>
    </row>
    <row r="14" spans="1:8" x14ac:dyDescent="0.25">
      <c r="A14" s="767"/>
      <c r="B14" s="744" t="s">
        <v>376</v>
      </c>
      <c r="C14" s="766"/>
      <c r="D14" s="766"/>
      <c r="E14" s="766"/>
      <c r="F14" s="766"/>
      <c r="G14" s="766"/>
      <c r="H14" s="766"/>
    </row>
    <row r="15" spans="1:8" x14ac:dyDescent="0.25">
      <c r="A15" s="767"/>
      <c r="B15" s="744" t="s">
        <v>377</v>
      </c>
      <c r="C15" s="766"/>
      <c r="D15" s="766"/>
      <c r="E15" s="766"/>
      <c r="F15" s="766"/>
      <c r="G15" s="766"/>
      <c r="H15" s="766"/>
    </row>
    <row r="16" spans="1:8" x14ac:dyDescent="0.25">
      <c r="A16" s="767"/>
      <c r="B16" s="744" t="s">
        <v>378</v>
      </c>
      <c r="C16" s="766"/>
      <c r="D16" s="766"/>
      <c r="E16" s="766"/>
      <c r="F16" s="766"/>
      <c r="G16" s="766"/>
      <c r="H16" s="766"/>
    </row>
    <row r="17" spans="1:8" x14ac:dyDescent="0.25">
      <c r="A17" s="767"/>
      <c r="B17" s="744" t="s">
        <v>379</v>
      </c>
      <c r="C17" s="766"/>
      <c r="D17" s="766"/>
      <c r="E17" s="766"/>
      <c r="F17" s="766"/>
      <c r="G17" s="766"/>
      <c r="H17" s="766"/>
    </row>
    <row r="18" spans="1:8" x14ac:dyDescent="0.25">
      <c r="A18" s="767"/>
      <c r="B18" s="744" t="s">
        <v>335</v>
      </c>
      <c r="C18" s="766"/>
      <c r="D18" s="766"/>
      <c r="E18" s="766"/>
      <c r="F18" s="766"/>
      <c r="G18" s="766"/>
      <c r="H18" s="766"/>
    </row>
    <row r="19" spans="1:8" x14ac:dyDescent="0.25">
      <c r="A19" s="767"/>
      <c r="B19" s="744"/>
      <c r="C19" s="766"/>
      <c r="D19" s="766"/>
      <c r="E19" s="766"/>
      <c r="F19" s="766"/>
      <c r="G19" s="766"/>
      <c r="H19" s="766"/>
    </row>
    <row r="20" spans="1:8" x14ac:dyDescent="0.25">
      <c r="A20" s="1011" t="s">
        <v>380</v>
      </c>
      <c r="B20" s="1012"/>
      <c r="C20" s="766"/>
      <c r="D20" s="766"/>
      <c r="E20" s="766"/>
      <c r="F20" s="766"/>
      <c r="G20" s="766"/>
      <c r="H20" s="766"/>
    </row>
    <row r="21" spans="1:8" x14ac:dyDescent="0.25">
      <c r="A21" s="767"/>
      <c r="B21" s="744" t="s">
        <v>381</v>
      </c>
      <c r="C21" s="766"/>
      <c r="D21" s="766"/>
      <c r="E21" s="766"/>
      <c r="F21" s="766"/>
      <c r="G21" s="766"/>
      <c r="H21" s="766"/>
    </row>
    <row r="22" spans="1:8" x14ac:dyDescent="0.25">
      <c r="A22" s="767"/>
      <c r="B22" s="744" t="s">
        <v>382</v>
      </c>
      <c r="C22" s="773">
        <v>390918623.83999997</v>
      </c>
      <c r="D22" s="773">
        <v>65237545.710000008</v>
      </c>
      <c r="E22" s="773">
        <v>456156169.55000001</v>
      </c>
      <c r="F22" s="773">
        <v>284178009.40000004</v>
      </c>
      <c r="G22" s="773">
        <v>279712204.29000002</v>
      </c>
      <c r="H22" s="773">
        <v>171978160.14999998</v>
      </c>
    </row>
    <row r="23" spans="1:8" x14ac:dyDescent="0.25">
      <c r="A23" s="767"/>
      <c r="B23" s="744" t="s">
        <v>383</v>
      </c>
      <c r="C23" s="766"/>
      <c r="D23" s="766"/>
      <c r="E23" s="766"/>
      <c r="F23" s="766"/>
      <c r="G23" s="766"/>
      <c r="H23" s="766"/>
    </row>
    <row r="24" spans="1:8" x14ac:dyDescent="0.25">
      <c r="A24" s="767"/>
      <c r="B24" s="744" t="s">
        <v>384</v>
      </c>
      <c r="C24" s="766"/>
      <c r="D24" s="766"/>
      <c r="E24" s="766"/>
      <c r="F24" s="766"/>
      <c r="G24" s="766"/>
      <c r="H24" s="766"/>
    </row>
    <row r="25" spans="1:8" x14ac:dyDescent="0.25">
      <c r="A25" s="767"/>
      <c r="B25" s="744" t="s">
        <v>385</v>
      </c>
      <c r="C25" s="766"/>
      <c r="D25" s="766"/>
      <c r="E25" s="766"/>
      <c r="F25" s="766"/>
      <c r="G25" s="766"/>
      <c r="H25" s="766"/>
    </row>
    <row r="26" spans="1:8" x14ac:dyDescent="0.25">
      <c r="A26" s="767"/>
      <c r="B26" s="744" t="s">
        <v>386</v>
      </c>
      <c r="C26" s="766"/>
      <c r="D26" s="766"/>
      <c r="E26" s="766"/>
      <c r="F26" s="766"/>
      <c r="G26" s="766"/>
      <c r="H26" s="766"/>
    </row>
    <row r="27" spans="1:8" x14ac:dyDescent="0.25">
      <c r="A27" s="767"/>
      <c r="B27" s="744" t="s">
        <v>387</v>
      </c>
      <c r="C27" s="766"/>
      <c r="D27" s="766"/>
      <c r="E27" s="766"/>
      <c r="F27" s="766"/>
      <c r="G27" s="766"/>
      <c r="H27" s="766"/>
    </row>
    <row r="28" spans="1:8" x14ac:dyDescent="0.25">
      <c r="A28" s="767"/>
      <c r="B28" s="744"/>
      <c r="C28" s="766"/>
      <c r="D28" s="766"/>
      <c r="E28" s="766"/>
      <c r="F28" s="766"/>
      <c r="G28" s="766"/>
      <c r="H28" s="766"/>
    </row>
    <row r="29" spans="1:8" x14ac:dyDescent="0.25">
      <c r="A29" s="1011" t="s">
        <v>388</v>
      </c>
      <c r="B29" s="1012"/>
      <c r="C29" s="766"/>
      <c r="D29" s="766"/>
      <c r="E29" s="766"/>
      <c r="F29" s="766"/>
      <c r="G29" s="766"/>
      <c r="H29" s="766"/>
    </row>
    <row r="30" spans="1:8" ht="25.5" x14ac:dyDescent="0.25">
      <c r="A30" s="767"/>
      <c r="B30" s="744" t="s">
        <v>389</v>
      </c>
      <c r="C30" s="766"/>
      <c r="D30" s="766"/>
      <c r="E30" s="766"/>
      <c r="F30" s="766"/>
      <c r="G30" s="766"/>
      <c r="H30" s="766"/>
    </row>
    <row r="31" spans="1:8" x14ac:dyDescent="0.25">
      <c r="A31" s="767"/>
      <c r="B31" s="744" t="s">
        <v>390</v>
      </c>
      <c r="C31" s="766"/>
      <c r="D31" s="766"/>
      <c r="E31" s="766"/>
      <c r="F31" s="766"/>
      <c r="G31" s="766"/>
      <c r="H31" s="766"/>
    </row>
    <row r="32" spans="1:8" x14ac:dyDescent="0.25">
      <c r="A32" s="767"/>
      <c r="B32" s="744" t="s">
        <v>391</v>
      </c>
      <c r="C32" s="766"/>
      <c r="D32" s="766"/>
      <c r="E32" s="766"/>
      <c r="F32" s="766"/>
      <c r="G32" s="766"/>
      <c r="H32" s="766"/>
    </row>
    <row r="33" spans="1:8" x14ac:dyDescent="0.25">
      <c r="A33" s="767"/>
      <c r="B33" s="744" t="s">
        <v>392</v>
      </c>
      <c r="C33" s="766"/>
      <c r="D33" s="766"/>
      <c r="E33" s="766"/>
      <c r="F33" s="766"/>
      <c r="G33" s="766"/>
      <c r="H33" s="766"/>
    </row>
    <row r="34" spans="1:8" x14ac:dyDescent="0.25">
      <c r="A34" s="767"/>
      <c r="B34" s="744" t="s">
        <v>393</v>
      </c>
      <c r="C34" s="766"/>
      <c r="D34" s="766"/>
      <c r="E34" s="766"/>
      <c r="F34" s="766"/>
      <c r="G34" s="766"/>
      <c r="H34" s="766"/>
    </row>
    <row r="35" spans="1:8" x14ac:dyDescent="0.25">
      <c r="A35" s="767"/>
      <c r="B35" s="744" t="s">
        <v>394</v>
      </c>
      <c r="C35" s="766"/>
      <c r="D35" s="766"/>
      <c r="E35" s="766"/>
      <c r="F35" s="766"/>
      <c r="G35" s="766"/>
      <c r="H35" s="766"/>
    </row>
    <row r="36" spans="1:8" x14ac:dyDescent="0.25">
      <c r="A36" s="767"/>
      <c r="B36" s="744" t="s">
        <v>395</v>
      </c>
      <c r="C36" s="766"/>
      <c r="D36" s="766"/>
      <c r="E36" s="766"/>
      <c r="F36" s="766"/>
      <c r="G36" s="766"/>
      <c r="H36" s="766"/>
    </row>
    <row r="37" spans="1:8" x14ac:dyDescent="0.25">
      <c r="A37" s="767"/>
      <c r="B37" s="744" t="s">
        <v>396</v>
      </c>
      <c r="C37" s="766"/>
      <c r="D37" s="766"/>
      <c r="E37" s="766"/>
      <c r="F37" s="766"/>
      <c r="G37" s="766"/>
      <c r="H37" s="766"/>
    </row>
    <row r="38" spans="1:8" x14ac:dyDescent="0.25">
      <c r="A38" s="767"/>
      <c r="B38" s="744" t="s">
        <v>397</v>
      </c>
      <c r="C38" s="766"/>
      <c r="D38" s="766"/>
      <c r="E38" s="766"/>
      <c r="F38" s="766"/>
      <c r="G38" s="766"/>
      <c r="H38" s="766"/>
    </row>
    <row r="39" spans="1:8" x14ac:dyDescent="0.25">
      <c r="A39" s="767"/>
      <c r="B39" s="744"/>
      <c r="C39" s="766"/>
      <c r="D39" s="766"/>
      <c r="E39" s="766"/>
      <c r="F39" s="766"/>
      <c r="G39" s="766"/>
      <c r="H39" s="766"/>
    </row>
    <row r="40" spans="1:8" x14ac:dyDescent="0.25">
      <c r="A40" s="1011" t="s">
        <v>398</v>
      </c>
      <c r="B40" s="1012"/>
      <c r="C40" s="766"/>
      <c r="D40" s="766"/>
      <c r="E40" s="766"/>
      <c r="F40" s="766"/>
      <c r="G40" s="766"/>
      <c r="H40" s="766"/>
    </row>
    <row r="41" spans="1:8" ht="25.5" x14ac:dyDescent="0.25">
      <c r="A41" s="767"/>
      <c r="B41" s="775" t="s">
        <v>399</v>
      </c>
      <c r="C41" s="766"/>
      <c r="D41" s="766"/>
      <c r="E41" s="766"/>
      <c r="F41" s="766"/>
      <c r="G41" s="766"/>
      <c r="H41" s="766"/>
    </row>
    <row r="42" spans="1:8" ht="25.5" x14ac:dyDescent="0.25">
      <c r="A42" s="767"/>
      <c r="B42" s="775" t="s">
        <v>400</v>
      </c>
      <c r="C42" s="766"/>
      <c r="D42" s="766"/>
      <c r="E42" s="766"/>
      <c r="F42" s="766"/>
      <c r="G42" s="766"/>
      <c r="H42" s="766"/>
    </row>
    <row r="43" spans="1:8" x14ac:dyDescent="0.25">
      <c r="A43" s="767"/>
      <c r="B43" s="744" t="s">
        <v>401</v>
      </c>
      <c r="C43" s="766"/>
      <c r="D43" s="766"/>
      <c r="E43" s="766"/>
      <c r="F43" s="766"/>
      <c r="G43" s="766"/>
      <c r="H43" s="766"/>
    </row>
    <row r="44" spans="1:8" ht="15.75" thickBot="1" x14ac:dyDescent="0.3">
      <c r="A44" s="767"/>
      <c r="B44" s="744" t="s">
        <v>402</v>
      </c>
      <c r="C44" s="766"/>
      <c r="D44" s="766"/>
      <c r="E44" s="766"/>
      <c r="F44" s="766"/>
      <c r="G44" s="766"/>
      <c r="H44" s="766"/>
    </row>
    <row r="45" spans="1:8" ht="15.75" thickBot="1" x14ac:dyDescent="0.3">
      <c r="A45" s="762"/>
      <c r="B45" s="770" t="s">
        <v>339</v>
      </c>
      <c r="C45" s="769">
        <f t="shared" ref="C45:H45" si="0">+C22</f>
        <v>390918623.83999997</v>
      </c>
      <c r="D45" s="769">
        <f t="shared" si="0"/>
        <v>65237545.710000008</v>
      </c>
      <c r="E45" s="769">
        <f t="shared" si="0"/>
        <v>456156169.55000001</v>
      </c>
      <c r="F45" s="769">
        <f t="shared" si="0"/>
        <v>284178009.40000004</v>
      </c>
      <c r="G45" s="769">
        <f t="shared" si="0"/>
        <v>279712204.29000002</v>
      </c>
      <c r="H45" s="769">
        <f t="shared" si="0"/>
        <v>171978160.14999998</v>
      </c>
    </row>
    <row r="46" spans="1:8" x14ac:dyDescent="0.25">
      <c r="C46" s="681"/>
      <c r="D46" s="681"/>
      <c r="E46" s="681"/>
      <c r="F46" s="681"/>
      <c r="G46" s="681"/>
      <c r="H46" s="681"/>
    </row>
    <row r="47" spans="1:8" x14ac:dyDescent="0.25">
      <c r="C47" s="681"/>
      <c r="D47" s="681"/>
      <c r="E47" s="681"/>
      <c r="F47" s="681"/>
      <c r="G47" s="681"/>
      <c r="H47" s="681"/>
    </row>
    <row r="48" spans="1:8" x14ac:dyDescent="0.25">
      <c r="C48" s="774"/>
      <c r="D48" s="774"/>
      <c r="E48" s="774"/>
      <c r="F48" s="774"/>
      <c r="G48" s="774"/>
      <c r="H48" s="774"/>
    </row>
    <row r="50" spans="2:6" x14ac:dyDescent="0.25">
      <c r="B50" s="671" t="s">
        <v>1226</v>
      </c>
      <c r="C50" s="671"/>
      <c r="D50" s="671"/>
      <c r="E50" s="669" t="s">
        <v>1225</v>
      </c>
    </row>
    <row r="51" spans="2:6" x14ac:dyDescent="0.25">
      <c r="B51" s="670" t="s">
        <v>1257</v>
      </c>
      <c r="C51" s="670"/>
      <c r="D51" s="670"/>
      <c r="E51" s="669" t="s">
        <v>1223</v>
      </c>
    </row>
    <row r="53" spans="2:6" x14ac:dyDescent="0.25">
      <c r="F53" s="678"/>
    </row>
    <row r="54" spans="2:6" x14ac:dyDescent="0.25">
      <c r="F54" s="677"/>
    </row>
    <row r="55" spans="2:6" ht="16.5" x14ac:dyDescent="0.25">
      <c r="B55" s="5"/>
      <c r="C55" s="5"/>
      <c r="D55" s="5"/>
      <c r="E55" s="5"/>
      <c r="F55" s="5"/>
    </row>
  </sheetData>
  <mergeCells count="12">
    <mergeCell ref="A20:B20"/>
    <mergeCell ref="A29:B29"/>
    <mergeCell ref="A40:B40"/>
    <mergeCell ref="A1:H1"/>
    <mergeCell ref="A2:H2"/>
    <mergeCell ref="A3:H3"/>
    <mergeCell ref="A4:H4"/>
    <mergeCell ref="A5:H5"/>
    <mergeCell ref="C6:E6"/>
    <mergeCell ref="A7:B7"/>
    <mergeCell ref="A8:B8"/>
    <mergeCell ref="A10:B10"/>
  </mergeCells>
  <pageMargins left="0.31496062992125984" right="0" top="0.74803149606299213" bottom="0.74803149606299213" header="0.31496062992125984" footer="0.31496062992125984"/>
  <pageSetup scale="80" orientation="portrait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workbookViewId="0">
      <selection activeCell="D20" sqref="D20"/>
    </sheetView>
  </sheetViews>
  <sheetFormatPr baseColWidth="10" defaultColWidth="11.375" defaultRowHeight="16.5" x14ac:dyDescent="0.25"/>
  <cols>
    <col min="1" max="1" width="1.375" style="5" customWidth="1"/>
    <col min="2" max="2" width="47.375" style="5" customWidth="1"/>
    <col min="3" max="4" width="25.75" style="5" customWidth="1"/>
    <col min="5" max="16384" width="11.375" style="5"/>
  </cols>
  <sheetData>
    <row r="1" spans="1:8" x14ac:dyDescent="0.25">
      <c r="A1" s="1007" t="s">
        <v>76</v>
      </c>
      <c r="B1" s="1007"/>
      <c r="C1" s="1007"/>
      <c r="D1" s="1007"/>
    </row>
    <row r="2" spans="1:8" s="17" customFormat="1" ht="15.75" x14ac:dyDescent="0.25">
      <c r="A2" s="1007" t="s">
        <v>47</v>
      </c>
      <c r="B2" s="1007"/>
      <c r="C2" s="1007"/>
      <c r="D2" s="1007"/>
    </row>
    <row r="3" spans="1:8" s="17" customFormat="1" x14ac:dyDescent="0.25">
      <c r="A3" s="1010" t="s">
        <v>1256</v>
      </c>
      <c r="B3" s="1010"/>
      <c r="C3" s="1010"/>
      <c r="D3" s="1010"/>
    </row>
    <row r="4" spans="1:8" s="17" customFormat="1" x14ac:dyDescent="0.25">
      <c r="A4" s="1010" t="s">
        <v>556</v>
      </c>
      <c r="B4" s="1010"/>
      <c r="C4" s="1010"/>
      <c r="D4" s="1010"/>
    </row>
    <row r="5" spans="1:8" s="18" customFormat="1" ht="17.25" thickBot="1" x14ac:dyDescent="0.3">
      <c r="A5" s="993" t="s">
        <v>1267</v>
      </c>
      <c r="B5" s="993"/>
      <c r="C5" s="993"/>
      <c r="D5" s="60" t="s">
        <v>569</v>
      </c>
    </row>
    <row r="6" spans="1:8" s="803" customFormat="1" ht="27" customHeight="1" thickBot="1" x14ac:dyDescent="0.3">
      <c r="A6" s="1013" t="s">
        <v>403</v>
      </c>
      <c r="B6" s="1014"/>
      <c r="C6" s="805"/>
      <c r="D6" s="804">
        <v>284178009</v>
      </c>
      <c r="E6" s="5"/>
      <c r="F6" s="5"/>
      <c r="G6" s="5"/>
      <c r="H6" s="5"/>
    </row>
    <row r="7" spans="1:8" s="798" customFormat="1" ht="9.75" customHeight="1" x14ac:dyDescent="0.25">
      <c r="A7" s="802"/>
      <c r="B7" s="802"/>
      <c r="C7" s="801"/>
      <c r="D7" s="801"/>
    </row>
    <row r="8" spans="1:8" s="798" customFormat="1" ht="17.25" customHeight="1" thickBot="1" x14ac:dyDescent="0.3">
      <c r="A8" s="800" t="s">
        <v>317</v>
      </c>
      <c r="B8" s="800"/>
      <c r="C8" s="799"/>
      <c r="D8" s="799"/>
    </row>
    <row r="9" spans="1:8" ht="20.100000000000001" customHeight="1" thickBot="1" x14ac:dyDescent="0.3">
      <c r="A9" s="790" t="s">
        <v>404</v>
      </c>
      <c r="B9" s="789"/>
      <c r="C9" s="788"/>
      <c r="D9" s="787">
        <f>SUM(C10:C26)</f>
        <v>225752105.23000002</v>
      </c>
    </row>
    <row r="10" spans="1:8" ht="20.100000000000001" customHeight="1" x14ac:dyDescent="0.25">
      <c r="A10" s="795"/>
      <c r="B10" s="782" t="s">
        <v>405</v>
      </c>
      <c r="C10" s="797">
        <v>201162</v>
      </c>
      <c r="D10" s="781"/>
      <c r="E10" s="796"/>
    </row>
    <row r="11" spans="1:8" ht="33" customHeight="1" x14ac:dyDescent="0.25">
      <c r="A11" s="795"/>
      <c r="B11" s="782" t="s">
        <v>406</v>
      </c>
      <c r="C11" s="784"/>
      <c r="D11" s="781"/>
    </row>
    <row r="12" spans="1:8" ht="20.100000000000001" customHeight="1" x14ac:dyDescent="0.25">
      <c r="A12" s="783"/>
      <c r="B12" s="782" t="s">
        <v>407</v>
      </c>
      <c r="C12" s="784"/>
      <c r="D12" s="781"/>
    </row>
    <row r="13" spans="1:8" ht="20.100000000000001" customHeight="1" x14ac:dyDescent="0.25">
      <c r="A13" s="783"/>
      <c r="B13" s="782" t="s">
        <v>408</v>
      </c>
      <c r="C13" s="784">
        <v>145499</v>
      </c>
      <c r="D13" s="781"/>
    </row>
    <row r="14" spans="1:8" ht="20.100000000000001" customHeight="1" x14ac:dyDescent="0.25">
      <c r="A14" s="783"/>
      <c r="B14" s="782" t="s">
        <v>409</v>
      </c>
      <c r="C14" s="784"/>
      <c r="D14" s="781"/>
    </row>
    <row r="15" spans="1:8" ht="20.100000000000001" customHeight="1" x14ac:dyDescent="0.25">
      <c r="A15" s="783"/>
      <c r="B15" s="782" t="s">
        <v>410</v>
      </c>
      <c r="C15" s="794">
        <v>87382</v>
      </c>
      <c r="D15" s="781"/>
    </row>
    <row r="16" spans="1:8" ht="20.100000000000001" customHeight="1" x14ac:dyDescent="0.25">
      <c r="A16" s="783"/>
      <c r="B16" s="782" t="s">
        <v>411</v>
      </c>
      <c r="C16" s="784"/>
      <c r="D16" s="781"/>
    </row>
    <row r="17" spans="1:5" ht="20.100000000000001" customHeight="1" x14ac:dyDescent="0.25">
      <c r="A17" s="783"/>
      <c r="B17" s="782" t="s">
        <v>412</v>
      </c>
      <c r="C17" s="794">
        <v>1037600</v>
      </c>
      <c r="D17" s="781"/>
    </row>
    <row r="18" spans="1:5" ht="20.100000000000001" customHeight="1" x14ac:dyDescent="0.25">
      <c r="A18" s="783"/>
      <c r="B18" s="782" t="s">
        <v>413</v>
      </c>
      <c r="C18" s="784"/>
      <c r="D18" s="781"/>
    </row>
    <row r="19" spans="1:5" ht="20.100000000000001" customHeight="1" x14ac:dyDescent="0.25">
      <c r="A19" s="783"/>
      <c r="B19" s="782" t="s">
        <v>414</v>
      </c>
      <c r="C19" s="784">
        <v>213477357.02000001</v>
      </c>
      <c r="D19" s="781"/>
      <c r="E19" s="793"/>
    </row>
    <row r="20" spans="1:5" ht="20.100000000000001" customHeight="1" x14ac:dyDescent="0.25">
      <c r="A20" s="783"/>
      <c r="B20" s="782" t="s">
        <v>415</v>
      </c>
      <c r="C20" s="784"/>
      <c r="D20" s="781"/>
    </row>
    <row r="21" spans="1:5" ht="20.100000000000001" customHeight="1" x14ac:dyDescent="0.25">
      <c r="A21" s="783"/>
      <c r="B21" s="782" t="s">
        <v>416</v>
      </c>
      <c r="C21" s="784"/>
      <c r="D21" s="781"/>
    </row>
    <row r="22" spans="1:5" ht="20.100000000000001" customHeight="1" x14ac:dyDescent="0.25">
      <c r="A22" s="783"/>
      <c r="B22" s="782" t="s">
        <v>417</v>
      </c>
      <c r="C22" s="784"/>
      <c r="D22" s="781"/>
      <c r="E22" s="793"/>
    </row>
    <row r="23" spans="1:5" ht="20.100000000000001" customHeight="1" x14ac:dyDescent="0.25">
      <c r="A23" s="783"/>
      <c r="B23" s="782" t="s">
        <v>418</v>
      </c>
      <c r="C23" s="784"/>
      <c r="D23" s="781"/>
    </row>
    <row r="24" spans="1:5" ht="20.100000000000001" customHeight="1" x14ac:dyDescent="0.25">
      <c r="A24" s="783"/>
      <c r="B24" s="782" t="s">
        <v>419</v>
      </c>
      <c r="C24" s="784"/>
      <c r="D24" s="781"/>
    </row>
    <row r="25" spans="1:5" ht="20.100000000000001" customHeight="1" x14ac:dyDescent="0.25">
      <c r="A25" s="783"/>
      <c r="B25" s="782" t="s">
        <v>420</v>
      </c>
      <c r="C25" s="784">
        <v>4149339</v>
      </c>
      <c r="D25" s="781"/>
    </row>
    <row r="26" spans="1:5" ht="20.100000000000001" customHeight="1" x14ac:dyDescent="0.25">
      <c r="A26" s="785" t="s">
        <v>421</v>
      </c>
      <c r="B26" s="782"/>
      <c r="C26" s="784">
        <v>6653766.21</v>
      </c>
      <c r="D26" s="781"/>
    </row>
    <row r="27" spans="1:5" ht="7.5" customHeight="1" x14ac:dyDescent="0.25">
      <c r="A27" s="783"/>
      <c r="B27" s="782"/>
      <c r="C27" s="786"/>
      <c r="D27" s="781"/>
    </row>
    <row r="28" spans="1:5" ht="20.100000000000001" customHeight="1" thickBot="1" x14ac:dyDescent="0.3">
      <c r="A28" s="792" t="s">
        <v>310</v>
      </c>
      <c r="B28" s="791"/>
      <c r="C28" s="786"/>
      <c r="D28" s="781"/>
    </row>
    <row r="29" spans="1:5" ht="20.100000000000001" customHeight="1" thickBot="1" x14ac:dyDescent="0.3">
      <c r="A29" s="790" t="s">
        <v>422</v>
      </c>
      <c r="B29" s="789"/>
      <c r="C29" s="788"/>
      <c r="D29" s="787">
        <f>SUM(C30:C36)</f>
        <v>3899368.69</v>
      </c>
    </row>
    <row r="30" spans="1:5" x14ac:dyDescent="0.25">
      <c r="A30" s="783"/>
      <c r="B30" s="782" t="s">
        <v>423</v>
      </c>
      <c r="C30" s="784">
        <v>1161757</v>
      </c>
      <c r="D30" s="781"/>
    </row>
    <row r="31" spans="1:5" ht="20.100000000000001" customHeight="1" x14ac:dyDescent="0.25">
      <c r="A31" s="783"/>
      <c r="B31" s="782" t="s">
        <v>187</v>
      </c>
      <c r="C31" s="786"/>
      <c r="D31" s="781"/>
    </row>
    <row r="32" spans="1:5" ht="20.100000000000001" customHeight="1" x14ac:dyDescent="0.25">
      <c r="A32" s="783"/>
      <c r="B32" s="782" t="s">
        <v>424</v>
      </c>
      <c r="C32" s="786"/>
      <c r="D32" s="781"/>
    </row>
    <row r="33" spans="1:6" ht="25.5" customHeight="1" x14ac:dyDescent="0.25">
      <c r="A33" s="783"/>
      <c r="B33" s="782" t="s">
        <v>425</v>
      </c>
      <c r="C33" s="786"/>
      <c r="D33" s="781"/>
    </row>
    <row r="34" spans="1:6" ht="20.100000000000001" customHeight="1" x14ac:dyDescent="0.25">
      <c r="A34" s="783"/>
      <c r="B34" s="782" t="s">
        <v>426</v>
      </c>
      <c r="C34" s="786"/>
      <c r="D34" s="781"/>
    </row>
    <row r="35" spans="1:6" ht="20.100000000000001" customHeight="1" x14ac:dyDescent="0.25">
      <c r="A35" s="783"/>
      <c r="B35" s="782" t="s">
        <v>427</v>
      </c>
      <c r="C35" s="786"/>
      <c r="D35" s="781"/>
    </row>
    <row r="36" spans="1:6" ht="20.100000000000001" customHeight="1" x14ac:dyDescent="0.25">
      <c r="A36" s="785" t="s">
        <v>428</v>
      </c>
      <c r="B36" s="782"/>
      <c r="C36" s="784">
        <v>2737611.69</v>
      </c>
      <c r="D36" s="781"/>
    </row>
    <row r="37" spans="1:6" ht="20.100000000000001" customHeight="1" thickBot="1" x14ac:dyDescent="0.3">
      <c r="A37" s="783"/>
      <c r="B37" s="782"/>
      <c r="C37" s="781"/>
      <c r="D37" s="781"/>
    </row>
    <row r="38" spans="1:6" ht="26.25" customHeight="1" thickBot="1" x14ac:dyDescent="0.3">
      <c r="A38" s="780" t="s">
        <v>429</v>
      </c>
      <c r="B38" s="779"/>
      <c r="C38" s="778"/>
      <c r="D38" s="777">
        <f>+D6-D9+D29</f>
        <v>62325272.459999979</v>
      </c>
    </row>
    <row r="40" spans="1:6" x14ac:dyDescent="0.25">
      <c r="D40" s="734"/>
    </row>
    <row r="41" spans="1:6" x14ac:dyDescent="0.25">
      <c r="D41" s="734"/>
    </row>
    <row r="45" spans="1:6" x14ac:dyDescent="0.25">
      <c r="B45" s="671" t="s">
        <v>1266</v>
      </c>
      <c r="C45" s="669" t="s">
        <v>1225</v>
      </c>
      <c r="D45" s="671"/>
      <c r="E45" s="678"/>
      <c r="F45" s="678"/>
    </row>
    <row r="46" spans="1:6" x14ac:dyDescent="0.25">
      <c r="B46" s="670" t="s">
        <v>1265</v>
      </c>
      <c r="C46" s="669" t="s">
        <v>1223</v>
      </c>
      <c r="D46" s="670"/>
      <c r="F46" s="677"/>
    </row>
  </sheetData>
  <mergeCells count="6">
    <mergeCell ref="A6:B6"/>
    <mergeCell ref="A1:D1"/>
    <mergeCell ref="A2:D2"/>
    <mergeCell ref="A3:D3"/>
    <mergeCell ref="A4:D4"/>
    <mergeCell ref="A5:C5"/>
  </mergeCells>
  <pageMargins left="0.78740157480314965" right="0" top="0.15748031496062992" bottom="0.15748031496062992" header="0.31496062992125984" footer="0.31496062992125984"/>
  <pageSetup scale="85" orientation="portrait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5"/>
  <sheetViews>
    <sheetView topLeftCell="A10" workbookViewId="0">
      <selection activeCell="A6" sqref="A6"/>
    </sheetView>
  </sheetViews>
  <sheetFormatPr baseColWidth="10" defaultColWidth="11.375" defaultRowHeight="15" customHeight="1" x14ac:dyDescent="0.25"/>
  <cols>
    <col min="1" max="1" width="10.125" style="806" customWidth="1"/>
    <col min="2" max="2" width="41.75" style="806" customWidth="1"/>
    <col min="3" max="3" width="14.75" style="806" customWidth="1"/>
    <col min="4" max="4" width="13.25" style="806" bestFit="1" customWidth="1"/>
    <col min="5" max="5" width="12" style="806" bestFit="1" customWidth="1"/>
    <col min="6" max="6" width="12.625" style="806" bestFit="1" customWidth="1"/>
    <col min="7" max="7" width="13.25" style="806" bestFit="1" customWidth="1"/>
    <col min="8" max="8" width="12.875" style="806" customWidth="1"/>
    <col min="9" max="9" width="12.625" style="807" customWidth="1"/>
    <col min="10" max="10" width="13.125" style="808" bestFit="1" customWidth="1"/>
    <col min="11" max="11" width="15.125" style="807" customWidth="1"/>
    <col min="12" max="15" width="11.375" style="807"/>
    <col min="16" max="16384" width="11.375" style="806"/>
  </cols>
  <sheetData>
    <row r="1" spans="1:16" ht="15" customHeight="1" x14ac:dyDescent="0.25">
      <c r="A1" s="1019" t="s">
        <v>1393</v>
      </c>
      <c r="B1" s="1019"/>
      <c r="C1" s="1019"/>
      <c r="D1" s="1019"/>
      <c r="E1" s="1019"/>
      <c r="F1" s="1019"/>
      <c r="G1" s="1019"/>
      <c r="H1" s="1019"/>
    </row>
    <row r="2" spans="1:16" ht="15" customHeight="1" x14ac:dyDescent="0.25">
      <c r="A2" s="1020" t="s">
        <v>554</v>
      </c>
      <c r="B2" s="1020"/>
      <c r="C2" s="1020"/>
      <c r="D2" s="1020"/>
      <c r="E2" s="1020"/>
      <c r="F2" s="1020"/>
      <c r="G2" s="1020"/>
      <c r="H2" s="1020"/>
    </row>
    <row r="3" spans="1:16" ht="15" customHeight="1" x14ac:dyDescent="0.25">
      <c r="A3" s="1020" t="s">
        <v>324</v>
      </c>
      <c r="B3" s="1020"/>
      <c r="C3" s="1020"/>
      <c r="D3" s="1020"/>
      <c r="E3" s="1020"/>
      <c r="F3" s="1020"/>
      <c r="G3" s="1020"/>
      <c r="H3" s="1020"/>
    </row>
    <row r="4" spans="1:16" ht="15" customHeight="1" x14ac:dyDescent="0.25">
      <c r="A4" s="1020" t="s">
        <v>430</v>
      </c>
      <c r="B4" s="1020"/>
      <c r="C4" s="1020"/>
      <c r="D4" s="1020"/>
      <c r="E4" s="1020"/>
      <c r="F4" s="1020"/>
      <c r="G4" s="1020"/>
      <c r="H4" s="1020"/>
    </row>
    <row r="5" spans="1:16" ht="15" customHeight="1" x14ac:dyDescent="0.25">
      <c r="A5" s="1020" t="s">
        <v>558</v>
      </c>
      <c r="B5" s="1020"/>
      <c r="C5" s="1020"/>
      <c r="D5" s="1020"/>
      <c r="E5" s="1020"/>
      <c r="F5" s="1020"/>
      <c r="G5" s="1020"/>
      <c r="H5" s="1020"/>
    </row>
    <row r="6" spans="1:16" ht="15" customHeight="1" thickBot="1" x14ac:dyDescent="0.3">
      <c r="A6" s="868"/>
      <c r="B6" s="868"/>
      <c r="C6" s="868"/>
      <c r="D6" s="868"/>
      <c r="E6" s="868"/>
      <c r="F6" s="839"/>
      <c r="G6" s="869"/>
      <c r="H6" s="868"/>
    </row>
    <row r="7" spans="1:16" ht="39.75" customHeight="1" x14ac:dyDescent="0.25">
      <c r="A7" s="1015" t="s">
        <v>1250</v>
      </c>
      <c r="B7" s="1016"/>
      <c r="C7" s="867" t="s">
        <v>326</v>
      </c>
      <c r="D7" s="708" t="s">
        <v>327</v>
      </c>
      <c r="E7" s="708" t="s">
        <v>328</v>
      </c>
      <c r="F7" s="867" t="s">
        <v>458</v>
      </c>
      <c r="G7" s="867" t="s">
        <v>459</v>
      </c>
      <c r="H7" s="867" t="s">
        <v>331</v>
      </c>
    </row>
    <row r="8" spans="1:16" ht="21.75" customHeight="1" thickBot="1" x14ac:dyDescent="0.3">
      <c r="A8" s="1017" t="s">
        <v>1392</v>
      </c>
      <c r="B8" s="1018"/>
      <c r="C8" s="866" t="s">
        <v>277</v>
      </c>
      <c r="D8" s="865" t="s">
        <v>278</v>
      </c>
      <c r="E8" s="865" t="s">
        <v>332</v>
      </c>
      <c r="F8" s="865" t="s">
        <v>280</v>
      </c>
      <c r="G8" s="865" t="s">
        <v>281</v>
      </c>
      <c r="H8" s="865" t="s">
        <v>333</v>
      </c>
    </row>
    <row r="9" spans="1:16" ht="15" customHeight="1" x14ac:dyDescent="0.25">
      <c r="A9" s="861">
        <v>1000</v>
      </c>
      <c r="B9" s="860" t="s">
        <v>432</v>
      </c>
      <c r="C9" s="833">
        <f>+C10+C16+C19+C25</f>
        <v>18425214.600000001</v>
      </c>
      <c r="D9" s="833"/>
      <c r="E9" s="834">
        <f t="shared" ref="E9:E25" si="0">+C9+D9</f>
        <v>18425214.600000001</v>
      </c>
      <c r="F9" s="833">
        <f>+F10+F16+F19+F25</f>
        <v>9967664.7300000004</v>
      </c>
      <c r="G9" s="833">
        <f>+G10+G16+G19+G25</f>
        <v>8612731.5999999996</v>
      </c>
      <c r="H9" s="832">
        <f t="shared" ref="H9:H30" si="1">+E9-F9</f>
        <v>8457549.870000001</v>
      </c>
      <c r="O9" s="825"/>
    </row>
    <row r="10" spans="1:16" ht="15" customHeight="1" x14ac:dyDescent="0.25">
      <c r="A10" s="857">
        <v>1100</v>
      </c>
      <c r="B10" s="860" t="s">
        <v>433</v>
      </c>
      <c r="C10" s="833">
        <f>+C11</f>
        <v>11175214.6</v>
      </c>
      <c r="D10" s="833"/>
      <c r="E10" s="834">
        <f t="shared" si="0"/>
        <v>11175214.6</v>
      </c>
      <c r="F10" s="833">
        <f>+F11</f>
        <v>5869076.9400000004</v>
      </c>
      <c r="G10" s="833">
        <f>+G11</f>
        <v>5167312.54</v>
      </c>
      <c r="H10" s="832">
        <f t="shared" si="1"/>
        <v>5306137.6599999992</v>
      </c>
    </row>
    <row r="11" spans="1:16" ht="15" customHeight="1" x14ac:dyDescent="0.25">
      <c r="A11" s="856">
        <v>113</v>
      </c>
      <c r="B11" s="860" t="s">
        <v>434</v>
      </c>
      <c r="C11" s="833">
        <f>SUM(C12:C15)</f>
        <v>11175214.6</v>
      </c>
      <c r="D11" s="833"/>
      <c r="E11" s="834">
        <f t="shared" si="0"/>
        <v>11175214.6</v>
      </c>
      <c r="F11" s="833">
        <f>SUM(F12:F15)</f>
        <v>5869076.9400000004</v>
      </c>
      <c r="G11" s="833">
        <f>SUM(G12:G15)</f>
        <v>5167312.54</v>
      </c>
      <c r="H11" s="832">
        <f t="shared" si="1"/>
        <v>5306137.6599999992</v>
      </c>
    </row>
    <row r="12" spans="1:16" ht="15" customHeight="1" x14ac:dyDescent="0.25">
      <c r="A12" s="852">
        <v>11301</v>
      </c>
      <c r="B12" s="851" t="s">
        <v>435</v>
      </c>
      <c r="C12" s="828">
        <v>3700000</v>
      </c>
      <c r="D12" s="828"/>
      <c r="E12" s="829">
        <f t="shared" si="0"/>
        <v>3700000</v>
      </c>
      <c r="F12" s="828">
        <v>1795889.92</v>
      </c>
      <c r="G12" s="828">
        <v>1795889.92</v>
      </c>
      <c r="H12" s="827">
        <f t="shared" si="1"/>
        <v>1904110.08</v>
      </c>
      <c r="I12" s="826"/>
      <c r="K12" s="825"/>
      <c r="L12" s="814"/>
      <c r="M12" s="814"/>
      <c r="N12" s="814"/>
      <c r="O12" s="814"/>
      <c r="P12" s="813"/>
    </row>
    <row r="13" spans="1:16" ht="15" customHeight="1" x14ac:dyDescent="0.25">
      <c r="A13" s="852">
        <v>11306</v>
      </c>
      <c r="B13" s="851" t="s">
        <v>436</v>
      </c>
      <c r="C13" s="828">
        <v>5500000</v>
      </c>
      <c r="D13" s="828"/>
      <c r="E13" s="829">
        <f t="shared" si="0"/>
        <v>5500000</v>
      </c>
      <c r="F13" s="828">
        <v>2652588.16</v>
      </c>
      <c r="G13" s="828">
        <v>1950823.76</v>
      </c>
      <c r="H13" s="827">
        <f t="shared" si="1"/>
        <v>2847411.84</v>
      </c>
      <c r="I13" s="826"/>
      <c r="K13" s="825"/>
      <c r="L13" s="814"/>
      <c r="M13" s="814"/>
      <c r="N13" s="814"/>
      <c r="O13" s="814"/>
      <c r="P13" s="813"/>
    </row>
    <row r="14" spans="1:16" ht="15" customHeight="1" x14ac:dyDescent="0.25">
      <c r="A14" s="852">
        <v>11307</v>
      </c>
      <c r="B14" s="851" t="s">
        <v>437</v>
      </c>
      <c r="C14" s="828">
        <v>1250000</v>
      </c>
      <c r="D14" s="828"/>
      <c r="E14" s="829">
        <f t="shared" si="0"/>
        <v>1250000</v>
      </c>
      <c r="F14" s="828">
        <v>852359.49</v>
      </c>
      <c r="G14" s="828">
        <v>852359.49</v>
      </c>
      <c r="H14" s="827">
        <f t="shared" si="1"/>
        <v>397640.51</v>
      </c>
      <c r="I14" s="826"/>
      <c r="K14" s="825"/>
      <c r="L14" s="814"/>
      <c r="M14" s="814"/>
      <c r="N14" s="814"/>
      <c r="O14" s="814"/>
      <c r="P14" s="813"/>
    </row>
    <row r="15" spans="1:16" ht="15" customHeight="1" x14ac:dyDescent="0.25">
      <c r="A15" s="852">
        <v>11310</v>
      </c>
      <c r="B15" s="851" t="s">
        <v>1391</v>
      </c>
      <c r="C15" s="828">
        <v>725214.6</v>
      </c>
      <c r="D15" s="828"/>
      <c r="E15" s="829">
        <f t="shared" si="0"/>
        <v>725214.6</v>
      </c>
      <c r="F15" s="828">
        <v>568239.37</v>
      </c>
      <c r="G15" s="828">
        <v>568239.37</v>
      </c>
      <c r="H15" s="827">
        <f t="shared" si="1"/>
        <v>156975.22999999998</v>
      </c>
      <c r="I15" s="826"/>
      <c r="K15" s="825"/>
      <c r="L15" s="814"/>
      <c r="M15" s="814"/>
      <c r="N15" s="814"/>
      <c r="O15" s="814"/>
      <c r="P15" s="813"/>
    </row>
    <row r="16" spans="1:16" ht="15" customHeight="1" x14ac:dyDescent="0.25">
      <c r="A16" s="857">
        <v>1300</v>
      </c>
      <c r="B16" s="860" t="s">
        <v>438</v>
      </c>
      <c r="C16" s="833">
        <f>+C17</f>
        <v>100000</v>
      </c>
      <c r="D16" s="833"/>
      <c r="E16" s="834">
        <f t="shared" si="0"/>
        <v>100000</v>
      </c>
      <c r="F16" s="833">
        <f>+F17</f>
        <v>29570.04</v>
      </c>
      <c r="G16" s="833">
        <f>+G17</f>
        <v>29570.04</v>
      </c>
      <c r="H16" s="832">
        <f t="shared" si="1"/>
        <v>70429.959999999992</v>
      </c>
    </row>
    <row r="17" spans="1:16" ht="26.25" customHeight="1" x14ac:dyDescent="0.25">
      <c r="A17" s="856">
        <v>132</v>
      </c>
      <c r="B17" s="860" t="s">
        <v>439</v>
      </c>
      <c r="C17" s="833">
        <f>SUM(C18:C18)</f>
        <v>100000</v>
      </c>
      <c r="D17" s="833"/>
      <c r="E17" s="834">
        <f t="shared" si="0"/>
        <v>100000</v>
      </c>
      <c r="F17" s="833">
        <f>SUM(F18:F18)</f>
        <v>29570.04</v>
      </c>
      <c r="G17" s="833">
        <f>SUM(G18:G18)</f>
        <v>29570.04</v>
      </c>
      <c r="H17" s="832">
        <f t="shared" si="1"/>
        <v>70429.959999999992</v>
      </c>
    </row>
    <row r="18" spans="1:16" ht="15" customHeight="1" x14ac:dyDescent="0.25">
      <c r="A18" s="852">
        <v>13201</v>
      </c>
      <c r="B18" s="851" t="s">
        <v>1390</v>
      </c>
      <c r="C18" s="828">
        <v>100000</v>
      </c>
      <c r="D18" s="828"/>
      <c r="E18" s="829">
        <f t="shared" si="0"/>
        <v>100000</v>
      </c>
      <c r="F18" s="828">
        <v>29570.04</v>
      </c>
      <c r="G18" s="828">
        <v>29570.04</v>
      </c>
      <c r="H18" s="827">
        <f t="shared" si="1"/>
        <v>70429.959999999992</v>
      </c>
      <c r="I18" s="826"/>
      <c r="K18" s="825"/>
      <c r="L18" s="814"/>
      <c r="M18" s="814"/>
      <c r="N18" s="814"/>
      <c r="O18" s="814"/>
      <c r="P18" s="813"/>
    </row>
    <row r="19" spans="1:16" ht="15" customHeight="1" x14ac:dyDescent="0.25">
      <c r="A19" s="857">
        <v>1400</v>
      </c>
      <c r="B19" s="860" t="s">
        <v>334</v>
      </c>
      <c r="C19" s="833">
        <f>+C20+C23</f>
        <v>5400000</v>
      </c>
      <c r="D19" s="833"/>
      <c r="E19" s="834">
        <f t="shared" si="0"/>
        <v>5400000</v>
      </c>
      <c r="F19" s="833">
        <f>+F20+F23</f>
        <v>3284006.9899999998</v>
      </c>
      <c r="G19" s="833">
        <f>+G20+G23</f>
        <v>2630838.2599999998</v>
      </c>
      <c r="H19" s="832">
        <f t="shared" si="1"/>
        <v>2115993.0100000002</v>
      </c>
    </row>
    <row r="20" spans="1:16" ht="15" customHeight="1" x14ac:dyDescent="0.25">
      <c r="A20" s="856">
        <v>141</v>
      </c>
      <c r="B20" s="860" t="s">
        <v>1389</v>
      </c>
      <c r="C20" s="833">
        <f>SUM(C21:C22)</f>
        <v>5200000</v>
      </c>
      <c r="D20" s="833"/>
      <c r="E20" s="834">
        <f t="shared" si="0"/>
        <v>5200000</v>
      </c>
      <c r="F20" s="833">
        <f>SUM(F21:F22)</f>
        <v>3131423.9899999998</v>
      </c>
      <c r="G20" s="833">
        <f>SUM(G21:G22)</f>
        <v>2478255.2599999998</v>
      </c>
      <c r="H20" s="832">
        <f t="shared" si="1"/>
        <v>2068576.0100000002</v>
      </c>
    </row>
    <row r="21" spans="1:16" ht="15" customHeight="1" x14ac:dyDescent="0.25">
      <c r="A21" s="852">
        <v>14106</v>
      </c>
      <c r="B21" s="851" t="s">
        <v>1388</v>
      </c>
      <c r="C21" s="828">
        <v>1800000</v>
      </c>
      <c r="D21" s="828"/>
      <c r="E21" s="829">
        <f t="shared" si="0"/>
        <v>1800000</v>
      </c>
      <c r="F21" s="828">
        <v>993869.36</v>
      </c>
      <c r="G21" s="828">
        <v>993869.36</v>
      </c>
      <c r="H21" s="827">
        <f t="shared" si="1"/>
        <v>806130.64</v>
      </c>
      <c r="I21" s="826"/>
      <c r="K21" s="825"/>
      <c r="L21" s="814"/>
      <c r="M21" s="814"/>
      <c r="N21" s="814"/>
      <c r="O21" s="814"/>
      <c r="P21" s="813"/>
    </row>
    <row r="22" spans="1:16" ht="15" customHeight="1" x14ac:dyDescent="0.25">
      <c r="A22" s="852">
        <v>14109</v>
      </c>
      <c r="B22" s="851" t="s">
        <v>1387</v>
      </c>
      <c r="C22" s="828">
        <v>3400000</v>
      </c>
      <c r="D22" s="828"/>
      <c r="E22" s="829">
        <f t="shared" si="0"/>
        <v>3400000</v>
      </c>
      <c r="F22" s="828">
        <v>2137554.63</v>
      </c>
      <c r="G22" s="828">
        <v>1484385.9</v>
      </c>
      <c r="H22" s="827">
        <f t="shared" si="1"/>
        <v>1262445.3700000001</v>
      </c>
      <c r="I22" s="826"/>
      <c r="K22" s="825"/>
      <c r="L22" s="814"/>
      <c r="M22" s="814"/>
      <c r="N22" s="814"/>
      <c r="O22" s="814"/>
      <c r="P22" s="813"/>
    </row>
    <row r="23" spans="1:16" ht="15" customHeight="1" x14ac:dyDescent="0.25">
      <c r="A23" s="856">
        <v>144</v>
      </c>
      <c r="B23" s="860" t="s">
        <v>1386</v>
      </c>
      <c r="C23" s="833">
        <f>+C24</f>
        <v>200000</v>
      </c>
      <c r="D23" s="833"/>
      <c r="E23" s="834">
        <f t="shared" si="0"/>
        <v>200000</v>
      </c>
      <c r="F23" s="833">
        <f>+F24</f>
        <v>152583</v>
      </c>
      <c r="G23" s="833">
        <f>+G24</f>
        <v>152583</v>
      </c>
      <c r="H23" s="832">
        <f t="shared" si="1"/>
        <v>47417</v>
      </c>
    </row>
    <row r="24" spans="1:16" ht="15" customHeight="1" x14ac:dyDescent="0.25">
      <c r="A24" s="852">
        <v>14403</v>
      </c>
      <c r="B24" s="851" t="s">
        <v>1385</v>
      </c>
      <c r="C24" s="828">
        <v>200000</v>
      </c>
      <c r="D24" s="828"/>
      <c r="E24" s="829">
        <f t="shared" si="0"/>
        <v>200000</v>
      </c>
      <c r="F24" s="828">
        <v>152583</v>
      </c>
      <c r="G24" s="828">
        <v>152583</v>
      </c>
      <c r="H24" s="827">
        <f t="shared" si="1"/>
        <v>47417</v>
      </c>
      <c r="I24" s="826"/>
      <c r="K24" s="825"/>
      <c r="L24" s="814"/>
      <c r="M24" s="814"/>
      <c r="N24" s="814"/>
      <c r="O24" s="814"/>
      <c r="P24" s="813"/>
    </row>
    <row r="25" spans="1:16" ht="15" customHeight="1" x14ac:dyDescent="0.25">
      <c r="A25" s="857">
        <v>1500</v>
      </c>
      <c r="B25" s="860" t="s">
        <v>1247</v>
      </c>
      <c r="C25" s="833">
        <f>+C26+C28</f>
        <v>1750000</v>
      </c>
      <c r="D25" s="833"/>
      <c r="E25" s="834">
        <f t="shared" si="0"/>
        <v>1750000</v>
      </c>
      <c r="F25" s="833">
        <f>+F26+F28</f>
        <v>785010.76</v>
      </c>
      <c r="G25" s="833">
        <f>+G26+G28</f>
        <v>785010.76</v>
      </c>
      <c r="H25" s="832">
        <f t="shared" si="1"/>
        <v>964989.24</v>
      </c>
    </row>
    <row r="26" spans="1:16" ht="15" customHeight="1" x14ac:dyDescent="0.25">
      <c r="A26" s="857">
        <v>152</v>
      </c>
      <c r="B26" s="860" t="s">
        <v>1384</v>
      </c>
      <c r="C26" s="833">
        <f>+C27</f>
        <v>750000</v>
      </c>
      <c r="D26" s="833"/>
      <c r="E26" s="834">
        <f>+E27</f>
        <v>750000</v>
      </c>
      <c r="F26" s="833">
        <f>+F27</f>
        <v>572433.29</v>
      </c>
      <c r="G26" s="833">
        <f>+G27</f>
        <v>572433.29</v>
      </c>
      <c r="H26" s="832">
        <f t="shared" si="1"/>
        <v>177566.70999999996</v>
      </c>
    </row>
    <row r="27" spans="1:16" ht="15" customHeight="1" x14ac:dyDescent="0.25">
      <c r="A27" s="852">
        <v>15202</v>
      </c>
      <c r="B27" s="851" t="s">
        <v>1383</v>
      </c>
      <c r="C27" s="828">
        <v>750000</v>
      </c>
      <c r="D27" s="833"/>
      <c r="E27" s="829">
        <f t="shared" ref="E27:E54" si="2">+C27+D27</f>
        <v>750000</v>
      </c>
      <c r="F27" s="828">
        <v>572433.29</v>
      </c>
      <c r="G27" s="828">
        <v>572433.29</v>
      </c>
      <c r="H27" s="827">
        <f t="shared" si="1"/>
        <v>177566.70999999996</v>
      </c>
      <c r="I27" s="826"/>
      <c r="K27" s="825"/>
      <c r="L27" s="814"/>
      <c r="M27" s="814"/>
      <c r="N27" s="814"/>
      <c r="O27" s="814"/>
      <c r="P27" s="813"/>
    </row>
    <row r="28" spans="1:16" ht="15" customHeight="1" x14ac:dyDescent="0.25">
      <c r="A28" s="856">
        <v>159</v>
      </c>
      <c r="B28" s="860" t="s">
        <v>1247</v>
      </c>
      <c r="C28" s="833">
        <f>+C29</f>
        <v>1000000</v>
      </c>
      <c r="D28" s="833"/>
      <c r="E28" s="834">
        <f t="shared" si="2"/>
        <v>1000000</v>
      </c>
      <c r="F28" s="833">
        <f>+F29</f>
        <v>212577.47</v>
      </c>
      <c r="G28" s="833">
        <f>+G29</f>
        <v>212577.47</v>
      </c>
      <c r="H28" s="832">
        <f t="shared" si="1"/>
        <v>787422.53</v>
      </c>
    </row>
    <row r="29" spans="1:16" ht="15" customHeight="1" x14ac:dyDescent="0.25">
      <c r="A29" s="852">
        <v>15901</v>
      </c>
      <c r="B29" s="851" t="s">
        <v>1382</v>
      </c>
      <c r="C29" s="828">
        <v>1000000</v>
      </c>
      <c r="D29" s="828"/>
      <c r="E29" s="829">
        <f t="shared" si="2"/>
        <v>1000000</v>
      </c>
      <c r="F29" s="828">
        <v>212577.47</v>
      </c>
      <c r="G29" s="828">
        <v>212577.47</v>
      </c>
      <c r="H29" s="827">
        <f t="shared" si="1"/>
        <v>787422.53</v>
      </c>
      <c r="I29" s="826"/>
      <c r="K29" s="825"/>
      <c r="L29" s="814"/>
      <c r="M29" s="814"/>
      <c r="N29" s="814"/>
      <c r="O29" s="814"/>
      <c r="P29" s="813"/>
    </row>
    <row r="30" spans="1:16" ht="15" customHeight="1" x14ac:dyDescent="0.25">
      <c r="A30" s="864"/>
      <c r="B30" s="864"/>
      <c r="C30" s="828"/>
      <c r="D30" s="828"/>
      <c r="E30" s="834">
        <f t="shared" si="2"/>
        <v>0</v>
      </c>
      <c r="F30" s="828"/>
      <c r="G30" s="828"/>
      <c r="H30" s="832">
        <f t="shared" si="1"/>
        <v>0</v>
      </c>
    </row>
    <row r="31" spans="1:16" ht="15" customHeight="1" x14ac:dyDescent="0.25">
      <c r="A31" s="852"/>
      <c r="B31" s="851"/>
      <c r="C31" s="828"/>
      <c r="D31" s="828"/>
      <c r="E31" s="834">
        <f t="shared" si="2"/>
        <v>0</v>
      </c>
      <c r="F31" s="828"/>
      <c r="G31" s="828"/>
      <c r="H31" s="832"/>
    </row>
    <row r="32" spans="1:16" ht="15" customHeight="1" x14ac:dyDescent="0.25">
      <c r="A32" s="861">
        <v>2000</v>
      </c>
      <c r="B32" s="860" t="s">
        <v>1381</v>
      </c>
      <c r="C32" s="833">
        <f>+C33+C46+C52+C55+C60+C64+C69</f>
        <v>8657043.8099999987</v>
      </c>
      <c r="D32" s="833">
        <f>+D33+D46+D52+D55+D60+D64+D69</f>
        <v>35000</v>
      </c>
      <c r="E32" s="834">
        <f t="shared" si="2"/>
        <v>8692043.8099999987</v>
      </c>
      <c r="F32" s="833">
        <f>+F33+F46+F52+F55+F60+F64+F69</f>
        <v>3019026.7899999996</v>
      </c>
      <c r="G32" s="833">
        <f>+G33+G46+G52+G55+G60+G64+G69</f>
        <v>2962269.76</v>
      </c>
      <c r="H32" s="832">
        <f t="shared" ref="H32:H63" si="3">+E32-F32</f>
        <v>5673017.0199999996</v>
      </c>
    </row>
    <row r="33" spans="1:16" ht="22.5" customHeight="1" x14ac:dyDescent="0.25">
      <c r="A33" s="857">
        <v>2100</v>
      </c>
      <c r="B33" s="860" t="s">
        <v>1246</v>
      </c>
      <c r="C33" s="833">
        <f>+C34+C36+C38+C40+C42+C44</f>
        <v>423210.08999999997</v>
      </c>
      <c r="D33" s="833"/>
      <c r="E33" s="834">
        <f t="shared" si="2"/>
        <v>423210.08999999997</v>
      </c>
      <c r="F33" s="833">
        <f>+F34+F36+F42+F44+F38</f>
        <v>118391.24</v>
      </c>
      <c r="G33" s="833">
        <f>+G34+G36+G42+G44+G38</f>
        <v>118391.23</v>
      </c>
      <c r="H33" s="832">
        <f t="shared" si="3"/>
        <v>304818.84999999998</v>
      </c>
    </row>
    <row r="34" spans="1:16" ht="15" customHeight="1" x14ac:dyDescent="0.25">
      <c r="A34" s="856">
        <v>211</v>
      </c>
      <c r="B34" s="860" t="s">
        <v>1380</v>
      </c>
      <c r="C34" s="833">
        <f>+C35</f>
        <v>148243.65</v>
      </c>
      <c r="D34" s="833"/>
      <c r="E34" s="834">
        <f t="shared" si="2"/>
        <v>148243.65</v>
      </c>
      <c r="F34" s="833">
        <f>+F35</f>
        <v>46139.07</v>
      </c>
      <c r="G34" s="833">
        <f>+G35</f>
        <v>46139.06</v>
      </c>
      <c r="H34" s="832">
        <f t="shared" si="3"/>
        <v>102104.57999999999</v>
      </c>
    </row>
    <row r="35" spans="1:16" ht="15" customHeight="1" x14ac:dyDescent="0.25">
      <c r="A35" s="852">
        <v>21101</v>
      </c>
      <c r="B35" s="851" t="s">
        <v>1380</v>
      </c>
      <c r="C35" s="828">
        <v>148243.65</v>
      </c>
      <c r="D35" s="828"/>
      <c r="E35" s="829">
        <f t="shared" si="2"/>
        <v>148243.65</v>
      </c>
      <c r="F35" s="828">
        <v>46139.07</v>
      </c>
      <c r="G35" s="828">
        <v>46139.06</v>
      </c>
      <c r="H35" s="827">
        <f t="shared" si="3"/>
        <v>102104.57999999999</v>
      </c>
      <c r="I35" s="826"/>
      <c r="K35" s="825"/>
      <c r="L35" s="814"/>
      <c r="M35" s="814"/>
      <c r="N35" s="814"/>
      <c r="O35" s="814"/>
      <c r="P35" s="813"/>
    </row>
    <row r="36" spans="1:16" ht="15" customHeight="1" x14ac:dyDescent="0.25">
      <c r="A36" s="856">
        <v>212</v>
      </c>
      <c r="B36" s="860" t="s">
        <v>1379</v>
      </c>
      <c r="C36" s="833">
        <f>+C37</f>
        <v>158983.81</v>
      </c>
      <c r="D36" s="833"/>
      <c r="E36" s="834">
        <f t="shared" si="2"/>
        <v>158983.81</v>
      </c>
      <c r="F36" s="833">
        <f>+F37</f>
        <v>35816.81</v>
      </c>
      <c r="G36" s="833">
        <f>+G37</f>
        <v>35816.81</v>
      </c>
      <c r="H36" s="832">
        <f t="shared" si="3"/>
        <v>123167</v>
      </c>
      <c r="I36" s="859"/>
    </row>
    <row r="37" spans="1:16" ht="15" customHeight="1" x14ac:dyDescent="0.25">
      <c r="A37" s="852">
        <v>21201</v>
      </c>
      <c r="B37" s="851" t="s">
        <v>1379</v>
      </c>
      <c r="C37" s="828">
        <v>158983.81</v>
      </c>
      <c r="D37" s="828"/>
      <c r="E37" s="829">
        <f t="shared" si="2"/>
        <v>158983.81</v>
      </c>
      <c r="F37" s="828">
        <v>35816.81</v>
      </c>
      <c r="G37" s="828">
        <v>35816.81</v>
      </c>
      <c r="H37" s="827">
        <f t="shared" si="3"/>
        <v>123167</v>
      </c>
      <c r="I37" s="826"/>
      <c r="K37" s="825"/>
      <c r="L37" s="814"/>
      <c r="M37" s="814"/>
      <c r="N37" s="814"/>
      <c r="O37" s="814"/>
      <c r="P37" s="813"/>
    </row>
    <row r="38" spans="1:16" ht="21.75" customHeight="1" x14ac:dyDescent="0.25">
      <c r="A38" s="856">
        <v>214</v>
      </c>
      <c r="B38" s="860" t="s">
        <v>1378</v>
      </c>
      <c r="C38" s="833">
        <f>+C39</f>
        <v>20000</v>
      </c>
      <c r="D38" s="833"/>
      <c r="E38" s="834">
        <f t="shared" si="2"/>
        <v>20000</v>
      </c>
      <c r="F38" s="833">
        <f>+F39</f>
        <v>699</v>
      </c>
      <c r="G38" s="833">
        <f>+G39</f>
        <v>699</v>
      </c>
      <c r="H38" s="832">
        <f t="shared" si="3"/>
        <v>19301</v>
      </c>
    </row>
    <row r="39" spans="1:16" ht="25.5" customHeight="1" x14ac:dyDescent="0.25">
      <c r="A39" s="852">
        <v>21401</v>
      </c>
      <c r="B39" s="851" t="s">
        <v>1377</v>
      </c>
      <c r="C39" s="828">
        <v>20000</v>
      </c>
      <c r="D39" s="828"/>
      <c r="E39" s="829">
        <f t="shared" si="2"/>
        <v>20000</v>
      </c>
      <c r="F39" s="828">
        <v>699</v>
      </c>
      <c r="G39" s="828">
        <v>699</v>
      </c>
      <c r="H39" s="827">
        <f t="shared" si="3"/>
        <v>19301</v>
      </c>
      <c r="I39" s="826"/>
      <c r="K39" s="825"/>
      <c r="L39" s="814"/>
      <c r="M39" s="814"/>
      <c r="N39" s="814"/>
      <c r="O39" s="814"/>
      <c r="P39" s="813"/>
    </row>
    <row r="40" spans="1:16" ht="15" customHeight="1" x14ac:dyDescent="0.25">
      <c r="A40" s="856">
        <v>215</v>
      </c>
      <c r="B40" s="860" t="s">
        <v>1376</v>
      </c>
      <c r="C40" s="833">
        <f>+C41</f>
        <v>15000</v>
      </c>
      <c r="D40" s="833"/>
      <c r="E40" s="834">
        <f t="shared" si="2"/>
        <v>15000</v>
      </c>
      <c r="F40" s="833">
        <f>+F41</f>
        <v>0</v>
      </c>
      <c r="G40" s="833">
        <f>+G41</f>
        <v>0</v>
      </c>
      <c r="H40" s="832">
        <f t="shared" si="3"/>
        <v>15000</v>
      </c>
    </row>
    <row r="41" spans="1:16" ht="15" customHeight="1" x14ac:dyDescent="0.25">
      <c r="A41" s="852">
        <v>21501</v>
      </c>
      <c r="B41" s="851" t="s">
        <v>1375</v>
      </c>
      <c r="C41" s="828">
        <v>15000</v>
      </c>
      <c r="D41" s="828"/>
      <c r="E41" s="829">
        <f t="shared" si="2"/>
        <v>15000</v>
      </c>
      <c r="F41" s="828"/>
      <c r="G41" s="828"/>
      <c r="H41" s="827">
        <f t="shared" si="3"/>
        <v>15000</v>
      </c>
      <c r="I41" s="826"/>
      <c r="K41" s="825"/>
      <c r="L41" s="814"/>
      <c r="M41" s="814"/>
      <c r="N41" s="814"/>
      <c r="O41" s="814"/>
      <c r="P41" s="813"/>
    </row>
    <row r="42" spans="1:16" ht="15" customHeight="1" x14ac:dyDescent="0.25">
      <c r="A42" s="856">
        <v>216</v>
      </c>
      <c r="B42" s="860" t="s">
        <v>1374</v>
      </c>
      <c r="C42" s="833">
        <f>+C43</f>
        <v>65975.13</v>
      </c>
      <c r="D42" s="833"/>
      <c r="E42" s="834">
        <f t="shared" si="2"/>
        <v>65975.13</v>
      </c>
      <c r="F42" s="833">
        <f>+F43</f>
        <v>23614.36</v>
      </c>
      <c r="G42" s="833">
        <f>+G43</f>
        <v>23614.36</v>
      </c>
      <c r="H42" s="832">
        <f t="shared" si="3"/>
        <v>42360.770000000004</v>
      </c>
    </row>
    <row r="43" spans="1:16" ht="15" customHeight="1" x14ac:dyDescent="0.25">
      <c r="A43" s="852">
        <v>21601</v>
      </c>
      <c r="B43" s="851" t="s">
        <v>1374</v>
      </c>
      <c r="C43" s="828">
        <v>65975.13</v>
      </c>
      <c r="D43" s="828"/>
      <c r="E43" s="829">
        <f t="shared" si="2"/>
        <v>65975.13</v>
      </c>
      <c r="F43" s="828">
        <v>23614.36</v>
      </c>
      <c r="G43" s="828">
        <v>23614.36</v>
      </c>
      <c r="H43" s="827">
        <f t="shared" si="3"/>
        <v>42360.770000000004</v>
      </c>
      <c r="I43" s="826"/>
      <c r="K43" s="825"/>
      <c r="L43" s="814"/>
      <c r="M43" s="814"/>
      <c r="N43" s="814"/>
      <c r="O43" s="814"/>
      <c r="P43" s="813"/>
    </row>
    <row r="44" spans="1:16" ht="27.75" customHeight="1" x14ac:dyDescent="0.25">
      <c r="A44" s="856">
        <v>218</v>
      </c>
      <c r="B44" s="860" t="s">
        <v>1373</v>
      </c>
      <c r="C44" s="833">
        <f>+C45</f>
        <v>15007.5</v>
      </c>
      <c r="D44" s="833"/>
      <c r="E44" s="834">
        <f t="shared" si="2"/>
        <v>15007.5</v>
      </c>
      <c r="F44" s="833">
        <f>+F45</f>
        <v>12122</v>
      </c>
      <c r="G44" s="833">
        <f>+G45</f>
        <v>12122</v>
      </c>
      <c r="H44" s="832">
        <f t="shared" si="3"/>
        <v>2885.5</v>
      </c>
    </row>
    <row r="45" spans="1:16" ht="15" customHeight="1" x14ac:dyDescent="0.25">
      <c r="A45" s="852">
        <v>21801</v>
      </c>
      <c r="B45" s="851" t="s">
        <v>1372</v>
      </c>
      <c r="C45" s="828">
        <v>15007.5</v>
      </c>
      <c r="D45" s="828"/>
      <c r="E45" s="829">
        <f t="shared" si="2"/>
        <v>15007.5</v>
      </c>
      <c r="F45" s="828">
        <v>12122</v>
      </c>
      <c r="G45" s="828">
        <v>12122</v>
      </c>
      <c r="H45" s="827">
        <f t="shared" si="3"/>
        <v>2885.5</v>
      </c>
      <c r="I45" s="826"/>
      <c r="K45" s="825"/>
      <c r="L45" s="814"/>
      <c r="M45" s="814"/>
      <c r="N45" s="814"/>
      <c r="O45" s="814"/>
      <c r="P45" s="813"/>
    </row>
    <row r="46" spans="1:16" ht="15" customHeight="1" x14ac:dyDescent="0.25">
      <c r="A46" s="857">
        <v>2200</v>
      </c>
      <c r="B46" s="860" t="s">
        <v>1245</v>
      </c>
      <c r="C46" s="833">
        <f>+C47+C50</f>
        <v>320000</v>
      </c>
      <c r="D46" s="833"/>
      <c r="E46" s="834">
        <f t="shared" si="2"/>
        <v>320000</v>
      </c>
      <c r="F46" s="833">
        <f>+F47+F50</f>
        <v>23082.05</v>
      </c>
      <c r="G46" s="833">
        <f>+G47+G50</f>
        <v>18998.27</v>
      </c>
      <c r="H46" s="832">
        <f t="shared" si="3"/>
        <v>296917.95</v>
      </c>
      <c r="I46" s="859"/>
    </row>
    <row r="47" spans="1:16" ht="15" customHeight="1" x14ac:dyDescent="0.25">
      <c r="A47" s="856">
        <v>221</v>
      </c>
      <c r="B47" s="860" t="s">
        <v>1371</v>
      </c>
      <c r="C47" s="833">
        <f>+C48+C49</f>
        <v>315000</v>
      </c>
      <c r="D47" s="833"/>
      <c r="E47" s="834">
        <f t="shared" si="2"/>
        <v>315000</v>
      </c>
      <c r="F47" s="833">
        <f>+F48+F49</f>
        <v>23082.05</v>
      </c>
      <c r="G47" s="833">
        <f>+G48+G49</f>
        <v>18998.27</v>
      </c>
      <c r="H47" s="832">
        <f t="shared" si="3"/>
        <v>291917.95</v>
      </c>
      <c r="I47" s="859"/>
    </row>
    <row r="48" spans="1:16" ht="15" customHeight="1" x14ac:dyDescent="0.25">
      <c r="A48" s="852">
        <v>22101</v>
      </c>
      <c r="B48" s="851" t="s">
        <v>1370</v>
      </c>
      <c r="C48" s="828">
        <v>300000</v>
      </c>
      <c r="D48" s="828"/>
      <c r="E48" s="829">
        <f t="shared" si="2"/>
        <v>300000</v>
      </c>
      <c r="F48" s="828">
        <v>23082.05</v>
      </c>
      <c r="G48" s="828">
        <v>18998.27</v>
      </c>
      <c r="H48" s="827">
        <f t="shared" si="3"/>
        <v>276917.95</v>
      </c>
      <c r="I48" s="826"/>
      <c r="K48" s="825"/>
      <c r="L48" s="814"/>
      <c r="M48" s="814"/>
      <c r="N48" s="814"/>
      <c r="O48" s="814"/>
      <c r="P48" s="813"/>
    </row>
    <row r="49" spans="1:16" ht="15" customHeight="1" x14ac:dyDescent="0.25">
      <c r="A49" s="852">
        <v>22106</v>
      </c>
      <c r="B49" s="851" t="s">
        <v>1369</v>
      </c>
      <c r="C49" s="828">
        <v>15000</v>
      </c>
      <c r="D49" s="828"/>
      <c r="E49" s="829">
        <f t="shared" si="2"/>
        <v>15000</v>
      </c>
      <c r="F49" s="828"/>
      <c r="G49" s="828"/>
      <c r="H49" s="827">
        <f t="shared" si="3"/>
        <v>15000</v>
      </c>
      <c r="I49" s="826"/>
      <c r="K49" s="825"/>
      <c r="L49" s="814"/>
      <c r="M49" s="814"/>
      <c r="N49" s="814"/>
      <c r="O49" s="814"/>
      <c r="P49" s="813"/>
    </row>
    <row r="50" spans="1:16" ht="15" customHeight="1" x14ac:dyDescent="0.25">
      <c r="A50" s="856">
        <v>223</v>
      </c>
      <c r="B50" s="860" t="s">
        <v>1368</v>
      </c>
      <c r="C50" s="833">
        <f>+C51</f>
        <v>5000</v>
      </c>
      <c r="D50" s="833"/>
      <c r="E50" s="834">
        <f t="shared" si="2"/>
        <v>5000</v>
      </c>
      <c r="F50" s="833">
        <f>+F51</f>
        <v>0</v>
      </c>
      <c r="G50" s="833">
        <f>+G51</f>
        <v>0</v>
      </c>
      <c r="H50" s="832">
        <f t="shared" si="3"/>
        <v>5000</v>
      </c>
      <c r="I50" s="826"/>
      <c r="K50" s="825"/>
      <c r="L50" s="814"/>
      <c r="M50" s="814"/>
      <c r="N50" s="814"/>
      <c r="O50" s="814"/>
      <c r="P50" s="813"/>
    </row>
    <row r="51" spans="1:16" ht="15" customHeight="1" x14ac:dyDescent="0.25">
      <c r="A51" s="852">
        <v>22301</v>
      </c>
      <c r="B51" s="851" t="s">
        <v>1368</v>
      </c>
      <c r="C51" s="828">
        <v>5000</v>
      </c>
      <c r="D51" s="828"/>
      <c r="E51" s="829">
        <f t="shared" si="2"/>
        <v>5000</v>
      </c>
      <c r="F51" s="828"/>
      <c r="G51" s="828"/>
      <c r="H51" s="827">
        <f t="shared" si="3"/>
        <v>5000</v>
      </c>
      <c r="I51" s="826"/>
      <c r="K51" s="825"/>
      <c r="L51" s="814"/>
      <c r="M51" s="814"/>
      <c r="N51" s="814"/>
      <c r="O51" s="814"/>
      <c r="P51" s="813"/>
    </row>
    <row r="52" spans="1:16" ht="21.75" customHeight="1" x14ac:dyDescent="0.25">
      <c r="A52" s="857">
        <v>2400</v>
      </c>
      <c r="B52" s="860" t="s">
        <v>1244</v>
      </c>
      <c r="C52" s="833">
        <f>+C53</f>
        <v>40000</v>
      </c>
      <c r="D52" s="833"/>
      <c r="E52" s="834">
        <f t="shared" si="2"/>
        <v>40000</v>
      </c>
      <c r="F52" s="833">
        <f>+F53</f>
        <v>10313.950000000001</v>
      </c>
      <c r="G52" s="833">
        <f>+G53</f>
        <v>10313.950000000001</v>
      </c>
      <c r="H52" s="832">
        <f t="shared" si="3"/>
        <v>29686.05</v>
      </c>
    </row>
    <row r="53" spans="1:16" ht="15" customHeight="1" x14ac:dyDescent="0.25">
      <c r="A53" s="856">
        <v>246</v>
      </c>
      <c r="B53" s="860" t="s">
        <v>1367</v>
      </c>
      <c r="C53" s="833">
        <f>+C54</f>
        <v>40000</v>
      </c>
      <c r="D53" s="833"/>
      <c r="E53" s="834">
        <f t="shared" si="2"/>
        <v>40000</v>
      </c>
      <c r="F53" s="833">
        <f>+F54</f>
        <v>10313.950000000001</v>
      </c>
      <c r="G53" s="833">
        <f>+G54</f>
        <v>10313.950000000001</v>
      </c>
      <c r="H53" s="832">
        <f t="shared" si="3"/>
        <v>29686.05</v>
      </c>
    </row>
    <row r="54" spans="1:16" ht="15" customHeight="1" x14ac:dyDescent="0.25">
      <c r="A54" s="852">
        <v>24601</v>
      </c>
      <c r="B54" s="851" t="s">
        <v>1367</v>
      </c>
      <c r="C54" s="828">
        <v>40000</v>
      </c>
      <c r="D54" s="828"/>
      <c r="E54" s="829">
        <f t="shared" si="2"/>
        <v>40000</v>
      </c>
      <c r="F54" s="828">
        <v>10313.950000000001</v>
      </c>
      <c r="G54" s="828">
        <v>10313.950000000001</v>
      </c>
      <c r="H54" s="827">
        <f t="shared" si="3"/>
        <v>29686.05</v>
      </c>
      <c r="I54" s="826"/>
      <c r="K54" s="825"/>
      <c r="L54" s="814"/>
      <c r="M54" s="814"/>
      <c r="N54" s="814"/>
      <c r="O54" s="814"/>
      <c r="P54" s="813"/>
    </row>
    <row r="55" spans="1:16" ht="15" customHeight="1" x14ac:dyDescent="0.25">
      <c r="A55" s="857">
        <v>2500</v>
      </c>
      <c r="B55" s="860" t="s">
        <v>1243</v>
      </c>
      <c r="C55" s="833">
        <f>+C56+C58</f>
        <v>5010000</v>
      </c>
      <c r="D55" s="833"/>
      <c r="E55" s="834">
        <f>+E56+E58</f>
        <v>5010000</v>
      </c>
      <c r="F55" s="833">
        <f>+F56+F58</f>
        <v>1735247.95</v>
      </c>
      <c r="G55" s="833">
        <f>+G56+G58</f>
        <v>1735247.95</v>
      </c>
      <c r="H55" s="832">
        <f t="shared" si="3"/>
        <v>3274752.05</v>
      </c>
    </row>
    <row r="56" spans="1:16" ht="15" customHeight="1" x14ac:dyDescent="0.25">
      <c r="A56" s="857">
        <v>251</v>
      </c>
      <c r="B56" s="860" t="s">
        <v>1366</v>
      </c>
      <c r="C56" s="833">
        <f>+C57</f>
        <v>5000000</v>
      </c>
      <c r="D56" s="833"/>
      <c r="E56" s="834">
        <f t="shared" ref="E56:E79" si="4">+C56+D56</f>
        <v>5000000</v>
      </c>
      <c r="F56" s="833">
        <f>+F57</f>
        <v>1735247.95</v>
      </c>
      <c r="G56" s="833">
        <f>+G57</f>
        <v>1735247.95</v>
      </c>
      <c r="H56" s="832">
        <f t="shared" si="3"/>
        <v>3264752.05</v>
      </c>
    </row>
    <row r="57" spans="1:16" ht="15" customHeight="1" x14ac:dyDescent="0.25">
      <c r="A57" s="863">
        <v>25101</v>
      </c>
      <c r="B57" s="851" t="s">
        <v>1366</v>
      </c>
      <c r="C57" s="828">
        <v>5000000</v>
      </c>
      <c r="D57" s="833"/>
      <c r="E57" s="829">
        <f t="shared" si="4"/>
        <v>5000000</v>
      </c>
      <c r="F57" s="828">
        <v>1735247.95</v>
      </c>
      <c r="G57" s="828">
        <v>1735247.95</v>
      </c>
      <c r="H57" s="827">
        <f t="shared" si="3"/>
        <v>3264752.05</v>
      </c>
      <c r="I57" s="826"/>
      <c r="K57" s="825"/>
      <c r="L57" s="814"/>
      <c r="M57" s="814"/>
      <c r="N57" s="814"/>
      <c r="O57" s="814"/>
      <c r="P57" s="813"/>
    </row>
    <row r="58" spans="1:16" ht="15" customHeight="1" x14ac:dyDescent="0.25">
      <c r="A58" s="856">
        <v>253</v>
      </c>
      <c r="B58" s="860" t="s">
        <v>1365</v>
      </c>
      <c r="C58" s="833">
        <f>+C59</f>
        <v>10000</v>
      </c>
      <c r="D58" s="833"/>
      <c r="E58" s="834">
        <f t="shared" si="4"/>
        <v>10000</v>
      </c>
      <c r="F58" s="833">
        <f>+F59</f>
        <v>0</v>
      </c>
      <c r="G58" s="833">
        <f>+G59</f>
        <v>0</v>
      </c>
      <c r="H58" s="832">
        <f t="shared" si="3"/>
        <v>10000</v>
      </c>
    </row>
    <row r="59" spans="1:16" ht="15" customHeight="1" x14ac:dyDescent="0.25">
      <c r="A59" s="852">
        <v>25301</v>
      </c>
      <c r="B59" s="851" t="s">
        <v>1365</v>
      </c>
      <c r="C59" s="828">
        <v>10000</v>
      </c>
      <c r="D59" s="828"/>
      <c r="E59" s="829">
        <f t="shared" si="4"/>
        <v>10000</v>
      </c>
      <c r="F59" s="828"/>
      <c r="G59" s="828"/>
      <c r="H59" s="827">
        <f t="shared" si="3"/>
        <v>10000</v>
      </c>
      <c r="I59" s="826"/>
      <c r="K59" s="825"/>
      <c r="L59" s="814"/>
      <c r="M59" s="814"/>
      <c r="N59" s="814"/>
      <c r="O59" s="814"/>
      <c r="P59" s="813"/>
    </row>
    <row r="60" spans="1:16" ht="15" customHeight="1" x14ac:dyDescent="0.25">
      <c r="A60" s="857">
        <v>2600</v>
      </c>
      <c r="B60" s="860" t="s">
        <v>1242</v>
      </c>
      <c r="C60" s="833">
        <f>+C61</f>
        <v>1607882.02</v>
      </c>
      <c r="D60" s="833"/>
      <c r="E60" s="834">
        <f t="shared" si="4"/>
        <v>1607882.02</v>
      </c>
      <c r="F60" s="833">
        <f>+F61</f>
        <v>512175.98</v>
      </c>
      <c r="G60" s="833">
        <f>+G61</f>
        <v>484072.7</v>
      </c>
      <c r="H60" s="832">
        <f t="shared" si="3"/>
        <v>1095706.04</v>
      </c>
    </row>
    <row r="61" spans="1:16" ht="15" customHeight="1" x14ac:dyDescent="0.25">
      <c r="A61" s="856">
        <v>261</v>
      </c>
      <c r="B61" s="860" t="s">
        <v>1242</v>
      </c>
      <c r="C61" s="833">
        <f>+C62+C63</f>
        <v>1607882.02</v>
      </c>
      <c r="D61" s="833"/>
      <c r="E61" s="834">
        <f t="shared" si="4"/>
        <v>1607882.02</v>
      </c>
      <c r="F61" s="833">
        <f>+F62+F63</f>
        <v>512175.98</v>
      </c>
      <c r="G61" s="833">
        <f>+G62+G63</f>
        <v>484072.7</v>
      </c>
      <c r="H61" s="832">
        <f t="shared" si="3"/>
        <v>1095706.04</v>
      </c>
    </row>
    <row r="62" spans="1:16" ht="15" customHeight="1" x14ac:dyDescent="0.25">
      <c r="A62" s="852">
        <v>26101</v>
      </c>
      <c r="B62" s="851" t="s">
        <v>1364</v>
      </c>
      <c r="C62" s="828">
        <v>1500000</v>
      </c>
      <c r="D62" s="828"/>
      <c r="E62" s="829">
        <f t="shared" si="4"/>
        <v>1500000</v>
      </c>
      <c r="F62" s="828">
        <v>494630.06</v>
      </c>
      <c r="G62" s="828">
        <v>467070.82</v>
      </c>
      <c r="H62" s="827">
        <f t="shared" si="3"/>
        <v>1005369.94</v>
      </c>
      <c r="I62" s="826"/>
      <c r="K62" s="825"/>
      <c r="L62" s="814"/>
      <c r="M62" s="814"/>
      <c r="N62" s="814"/>
      <c r="O62" s="814"/>
      <c r="P62" s="813"/>
    </row>
    <row r="63" spans="1:16" ht="15" customHeight="1" x14ac:dyDescent="0.25">
      <c r="A63" s="852">
        <v>26102</v>
      </c>
      <c r="B63" s="851" t="s">
        <v>1363</v>
      </c>
      <c r="C63" s="828">
        <v>107882.02</v>
      </c>
      <c r="D63" s="828"/>
      <c r="E63" s="829">
        <f t="shared" si="4"/>
        <v>107882.02</v>
      </c>
      <c r="F63" s="828">
        <v>17545.919999999998</v>
      </c>
      <c r="G63" s="828">
        <v>17001.88</v>
      </c>
      <c r="H63" s="827">
        <f t="shared" si="3"/>
        <v>90336.1</v>
      </c>
      <c r="I63" s="826"/>
      <c r="K63" s="825"/>
      <c r="L63" s="814"/>
      <c r="M63" s="814"/>
      <c r="N63" s="814"/>
      <c r="O63" s="814"/>
      <c r="P63" s="813"/>
    </row>
    <row r="64" spans="1:16" ht="22.5" customHeight="1" x14ac:dyDescent="0.25">
      <c r="A64" s="857">
        <v>2700</v>
      </c>
      <c r="B64" s="860" t="s">
        <v>1362</v>
      </c>
      <c r="C64" s="833">
        <f>+C65+C67</f>
        <v>90000</v>
      </c>
      <c r="D64" s="833">
        <f>+D65+D67</f>
        <v>35000</v>
      </c>
      <c r="E64" s="834">
        <f t="shared" si="4"/>
        <v>125000</v>
      </c>
      <c r="F64" s="833">
        <f>+F65+F67</f>
        <v>100617.03</v>
      </c>
      <c r="G64" s="833">
        <f>+G65+G67</f>
        <v>100617.03</v>
      </c>
      <c r="H64" s="832">
        <f t="shared" ref="H64:H95" si="5">+E64-F64</f>
        <v>24382.97</v>
      </c>
    </row>
    <row r="65" spans="1:16" ht="15" customHeight="1" x14ac:dyDescent="0.25">
      <c r="A65" s="856">
        <v>271</v>
      </c>
      <c r="B65" s="860" t="s">
        <v>1361</v>
      </c>
      <c r="C65" s="833">
        <f>+C66</f>
        <v>70000</v>
      </c>
      <c r="D65" s="833">
        <f>+D66</f>
        <v>0</v>
      </c>
      <c r="E65" s="834">
        <f t="shared" si="4"/>
        <v>70000</v>
      </c>
      <c r="F65" s="833">
        <f>+F66</f>
        <v>52916.88</v>
      </c>
      <c r="G65" s="833">
        <f>+G66</f>
        <v>52916.88</v>
      </c>
      <c r="H65" s="832">
        <f t="shared" si="5"/>
        <v>17083.120000000003</v>
      </c>
    </row>
    <row r="66" spans="1:16" ht="15" customHeight="1" x14ac:dyDescent="0.25">
      <c r="A66" s="852">
        <v>27101</v>
      </c>
      <c r="B66" s="851" t="s">
        <v>1361</v>
      </c>
      <c r="C66" s="828">
        <v>70000</v>
      </c>
      <c r="D66" s="828"/>
      <c r="E66" s="829">
        <f t="shared" si="4"/>
        <v>70000</v>
      </c>
      <c r="F66" s="828">
        <f>100617.03-47700.15</f>
        <v>52916.88</v>
      </c>
      <c r="G66" s="828">
        <f>100617.03-47700.15</f>
        <v>52916.88</v>
      </c>
      <c r="H66" s="827">
        <f t="shared" si="5"/>
        <v>17083.120000000003</v>
      </c>
      <c r="I66" s="826"/>
      <c r="K66" s="825"/>
      <c r="L66" s="814"/>
      <c r="M66" s="814"/>
      <c r="N66" s="814"/>
      <c r="O66" s="814"/>
      <c r="P66" s="813"/>
    </row>
    <row r="67" spans="1:16" ht="15" customHeight="1" x14ac:dyDescent="0.25">
      <c r="A67" s="856">
        <v>272</v>
      </c>
      <c r="B67" s="860" t="s">
        <v>1360</v>
      </c>
      <c r="C67" s="833">
        <f>+C68</f>
        <v>20000</v>
      </c>
      <c r="D67" s="828">
        <f>+D68</f>
        <v>35000</v>
      </c>
      <c r="E67" s="834">
        <f t="shared" si="4"/>
        <v>55000</v>
      </c>
      <c r="F67" s="833">
        <f>+F68</f>
        <v>47700.15</v>
      </c>
      <c r="G67" s="833">
        <f>+G68</f>
        <v>47700.15</v>
      </c>
      <c r="H67" s="832">
        <f t="shared" si="5"/>
        <v>7299.8499999999985</v>
      </c>
      <c r="I67" s="826"/>
    </row>
    <row r="68" spans="1:16" ht="15" customHeight="1" x14ac:dyDescent="0.25">
      <c r="A68" s="852">
        <v>27201</v>
      </c>
      <c r="B68" s="851" t="s">
        <v>1360</v>
      </c>
      <c r="C68" s="828">
        <v>20000</v>
      </c>
      <c r="D68" s="828">
        <v>35000</v>
      </c>
      <c r="E68" s="834">
        <f t="shared" si="4"/>
        <v>55000</v>
      </c>
      <c r="F68" s="828">
        <v>47700.15</v>
      </c>
      <c r="G68" s="828">
        <v>47700.15</v>
      </c>
      <c r="H68" s="827">
        <f t="shared" si="5"/>
        <v>7299.8499999999985</v>
      </c>
      <c r="I68" s="826"/>
      <c r="K68" s="825"/>
      <c r="L68" s="814"/>
      <c r="M68" s="814"/>
      <c r="N68" s="814"/>
      <c r="O68" s="814"/>
      <c r="P68" s="813"/>
    </row>
    <row r="69" spans="1:16" ht="15" customHeight="1" x14ac:dyDescent="0.25">
      <c r="A69" s="857">
        <v>2900</v>
      </c>
      <c r="B69" s="860" t="s">
        <v>1240</v>
      </c>
      <c r="C69" s="833">
        <f>+C70+C72+C74+C76+C78</f>
        <v>1165951.7</v>
      </c>
      <c r="D69" s="833"/>
      <c r="E69" s="834">
        <f t="shared" si="4"/>
        <v>1165951.7</v>
      </c>
      <c r="F69" s="833">
        <f>+F70+F72+F74+F76+F78</f>
        <v>519198.58999999997</v>
      </c>
      <c r="G69" s="833">
        <f>+G70+G72+G74+G76+G78</f>
        <v>494628.63</v>
      </c>
      <c r="H69" s="832">
        <f t="shared" si="5"/>
        <v>646753.11</v>
      </c>
    </row>
    <row r="70" spans="1:16" ht="15" customHeight="1" x14ac:dyDescent="0.25">
      <c r="A70" s="856">
        <v>291</v>
      </c>
      <c r="B70" s="860" t="s">
        <v>1359</v>
      </c>
      <c r="C70" s="833">
        <f>+C71</f>
        <v>20000</v>
      </c>
      <c r="D70" s="833"/>
      <c r="E70" s="834">
        <f t="shared" si="4"/>
        <v>20000</v>
      </c>
      <c r="F70" s="833">
        <f>+F71</f>
        <v>5903.41</v>
      </c>
      <c r="G70" s="833">
        <f>+G71</f>
        <v>5903.41</v>
      </c>
      <c r="H70" s="832">
        <f t="shared" si="5"/>
        <v>14096.59</v>
      </c>
    </row>
    <row r="71" spans="1:16" ht="15" customHeight="1" x14ac:dyDescent="0.25">
      <c r="A71" s="852">
        <v>29101</v>
      </c>
      <c r="B71" s="851" t="s">
        <v>1359</v>
      </c>
      <c r="C71" s="828">
        <v>20000</v>
      </c>
      <c r="D71" s="828"/>
      <c r="E71" s="829">
        <f t="shared" si="4"/>
        <v>20000</v>
      </c>
      <c r="F71" s="828">
        <v>5903.41</v>
      </c>
      <c r="G71" s="828">
        <v>5903.41</v>
      </c>
      <c r="H71" s="827">
        <f t="shared" si="5"/>
        <v>14096.59</v>
      </c>
      <c r="I71" s="826"/>
      <c r="K71" s="825"/>
      <c r="L71" s="814"/>
      <c r="M71" s="814"/>
      <c r="N71" s="814"/>
      <c r="O71" s="814"/>
      <c r="P71" s="813"/>
    </row>
    <row r="72" spans="1:16" ht="15" customHeight="1" x14ac:dyDescent="0.25">
      <c r="A72" s="856">
        <v>292</v>
      </c>
      <c r="B72" s="860" t="s">
        <v>1358</v>
      </c>
      <c r="C72" s="833">
        <f>+C73</f>
        <v>20000</v>
      </c>
      <c r="D72" s="833"/>
      <c r="E72" s="834">
        <f t="shared" si="4"/>
        <v>20000</v>
      </c>
      <c r="F72" s="833">
        <f>+F73</f>
        <v>3673.71</v>
      </c>
      <c r="G72" s="833">
        <f>+G73</f>
        <v>3673.71</v>
      </c>
      <c r="H72" s="832">
        <f t="shared" si="5"/>
        <v>16326.29</v>
      </c>
    </row>
    <row r="73" spans="1:16" ht="15" customHeight="1" x14ac:dyDescent="0.25">
      <c r="A73" s="852">
        <v>29201</v>
      </c>
      <c r="B73" s="851" t="s">
        <v>1358</v>
      </c>
      <c r="C73" s="828">
        <v>20000</v>
      </c>
      <c r="D73" s="828"/>
      <c r="E73" s="829">
        <f t="shared" si="4"/>
        <v>20000</v>
      </c>
      <c r="F73" s="828">
        <v>3673.71</v>
      </c>
      <c r="G73" s="828">
        <v>3673.71</v>
      </c>
      <c r="H73" s="827">
        <f t="shared" si="5"/>
        <v>16326.29</v>
      </c>
      <c r="I73" s="826"/>
      <c r="K73" s="825"/>
      <c r="L73" s="814"/>
      <c r="M73" s="814"/>
      <c r="N73" s="814"/>
      <c r="O73" s="814"/>
      <c r="P73" s="813"/>
    </row>
    <row r="74" spans="1:16" ht="27" customHeight="1" x14ac:dyDescent="0.25">
      <c r="A74" s="856">
        <v>296</v>
      </c>
      <c r="B74" s="860" t="s">
        <v>1357</v>
      </c>
      <c r="C74" s="833">
        <f>+C75</f>
        <v>194135.31</v>
      </c>
      <c r="D74" s="833"/>
      <c r="E74" s="834">
        <f t="shared" si="4"/>
        <v>194135.31</v>
      </c>
      <c r="F74" s="833">
        <f>+F75</f>
        <v>141380.01999999999</v>
      </c>
      <c r="G74" s="833">
        <f>+G75</f>
        <v>116810.06</v>
      </c>
      <c r="H74" s="832">
        <f t="shared" si="5"/>
        <v>52755.290000000008</v>
      </c>
    </row>
    <row r="75" spans="1:16" ht="15" customHeight="1" x14ac:dyDescent="0.25">
      <c r="A75" s="852">
        <v>29601</v>
      </c>
      <c r="B75" s="851" t="s">
        <v>1357</v>
      </c>
      <c r="C75" s="828">
        <v>194135.31</v>
      </c>
      <c r="D75" s="828"/>
      <c r="E75" s="829">
        <f t="shared" si="4"/>
        <v>194135.31</v>
      </c>
      <c r="F75" s="828">
        <v>141380.01999999999</v>
      </c>
      <c r="G75" s="828">
        <v>116810.06</v>
      </c>
      <c r="H75" s="827">
        <f t="shared" si="5"/>
        <v>52755.290000000008</v>
      </c>
      <c r="I75" s="826"/>
      <c r="K75" s="825"/>
      <c r="L75" s="814"/>
      <c r="M75" s="814"/>
      <c r="N75" s="814"/>
      <c r="O75" s="814"/>
      <c r="P75" s="813"/>
    </row>
    <row r="76" spans="1:16" ht="21.75" customHeight="1" x14ac:dyDescent="0.25">
      <c r="A76" s="856">
        <v>298</v>
      </c>
      <c r="B76" s="860" t="s">
        <v>1356</v>
      </c>
      <c r="C76" s="833">
        <f>+C77</f>
        <v>921816.39</v>
      </c>
      <c r="D76" s="833"/>
      <c r="E76" s="834">
        <f t="shared" si="4"/>
        <v>921816.39</v>
      </c>
      <c r="F76" s="833">
        <f>+F77</f>
        <v>368241.45</v>
      </c>
      <c r="G76" s="833">
        <f>+G77</f>
        <v>368241.45</v>
      </c>
      <c r="H76" s="832">
        <f t="shared" si="5"/>
        <v>553574.93999999994</v>
      </c>
    </row>
    <row r="77" spans="1:16" ht="22.5" customHeight="1" x14ac:dyDescent="0.25">
      <c r="A77" s="852">
        <v>29801</v>
      </c>
      <c r="B77" s="851" t="s">
        <v>1356</v>
      </c>
      <c r="C77" s="828">
        <v>921816.39</v>
      </c>
      <c r="D77" s="828"/>
      <c r="E77" s="829">
        <f t="shared" si="4"/>
        <v>921816.39</v>
      </c>
      <c r="F77" s="828">
        <v>368241.45</v>
      </c>
      <c r="G77" s="828">
        <v>368241.45</v>
      </c>
      <c r="H77" s="827">
        <f t="shared" si="5"/>
        <v>553574.93999999994</v>
      </c>
      <c r="I77" s="826"/>
      <c r="K77" s="825"/>
      <c r="L77" s="814"/>
      <c r="M77" s="814"/>
      <c r="N77" s="814"/>
      <c r="O77" s="814"/>
      <c r="P77" s="813"/>
    </row>
    <row r="78" spans="1:16" ht="23.25" customHeight="1" x14ac:dyDescent="0.25">
      <c r="A78" s="858">
        <v>299</v>
      </c>
      <c r="B78" s="860" t="s">
        <v>1355</v>
      </c>
      <c r="C78" s="833">
        <f>+C79</f>
        <v>10000</v>
      </c>
      <c r="D78" s="828"/>
      <c r="E78" s="834">
        <f t="shared" si="4"/>
        <v>10000</v>
      </c>
      <c r="F78" s="828"/>
      <c r="G78" s="828"/>
      <c r="H78" s="832">
        <f t="shared" si="5"/>
        <v>10000</v>
      </c>
      <c r="I78" s="826"/>
    </row>
    <row r="79" spans="1:16" ht="15" customHeight="1" x14ac:dyDescent="0.25">
      <c r="A79" s="852">
        <v>29901</v>
      </c>
      <c r="B79" s="851" t="s">
        <v>1355</v>
      </c>
      <c r="C79" s="828">
        <v>10000</v>
      </c>
      <c r="D79" s="828"/>
      <c r="E79" s="829">
        <f t="shared" si="4"/>
        <v>10000</v>
      </c>
      <c r="F79" s="828"/>
      <c r="G79" s="828"/>
      <c r="H79" s="827">
        <f t="shared" si="5"/>
        <v>10000</v>
      </c>
      <c r="I79" s="826"/>
      <c r="K79" s="825"/>
      <c r="L79" s="814"/>
      <c r="M79" s="814"/>
      <c r="N79" s="814"/>
      <c r="O79" s="814"/>
      <c r="P79" s="813"/>
    </row>
    <row r="80" spans="1:16" ht="15" customHeight="1" x14ac:dyDescent="0.25">
      <c r="A80" s="852"/>
      <c r="B80" s="851"/>
      <c r="C80" s="828"/>
      <c r="D80" s="828"/>
      <c r="E80" s="834"/>
      <c r="F80" s="828"/>
      <c r="G80" s="828"/>
      <c r="H80" s="832">
        <f t="shared" si="5"/>
        <v>0</v>
      </c>
    </row>
    <row r="81" spans="1:16" ht="15" customHeight="1" x14ac:dyDescent="0.25">
      <c r="A81" s="852"/>
      <c r="B81" s="851"/>
      <c r="C81" s="828"/>
      <c r="D81" s="828"/>
      <c r="E81" s="834"/>
      <c r="F81" s="828"/>
      <c r="G81" s="828"/>
      <c r="H81" s="832">
        <f t="shared" si="5"/>
        <v>0</v>
      </c>
    </row>
    <row r="82" spans="1:16" ht="15" customHeight="1" x14ac:dyDescent="0.25">
      <c r="A82" s="861">
        <v>3000</v>
      </c>
      <c r="B82" s="860" t="s">
        <v>1354</v>
      </c>
      <c r="C82" s="833">
        <f>+C83+C96+C111+C118+C133+C136+C148+C151</f>
        <v>103036365.42999999</v>
      </c>
      <c r="D82" s="833">
        <f>+D83+D96+D111+D118+D133+D136+D148+D151</f>
        <v>29254223.620000001</v>
      </c>
      <c r="E82" s="834">
        <f t="shared" ref="E82:E113" si="6">+C82+D82</f>
        <v>132290589.05</v>
      </c>
      <c r="F82" s="833">
        <f>+F83+F96+F111+F118+F133+F136+F148+F151</f>
        <v>48218502.999999993</v>
      </c>
      <c r="G82" s="833">
        <f>+G83+G96+G111+G118+G133+G136+G148+G151</f>
        <v>45374126.399999991</v>
      </c>
      <c r="H82" s="832">
        <f t="shared" si="5"/>
        <v>84072086.050000012</v>
      </c>
    </row>
    <row r="83" spans="1:16" ht="15" customHeight="1" x14ac:dyDescent="0.25">
      <c r="A83" s="857">
        <v>3100</v>
      </c>
      <c r="B83" s="860" t="s">
        <v>1239</v>
      </c>
      <c r="C83" s="833">
        <f>+C84+C86+C88+C90+C94+C92</f>
        <v>66281381.86999999</v>
      </c>
      <c r="D83" s="833">
        <f>+D84+D86+D88+D90+D94+D92</f>
        <v>30039897.370000001</v>
      </c>
      <c r="E83" s="834">
        <f t="shared" si="6"/>
        <v>96321279.239999995</v>
      </c>
      <c r="F83" s="833">
        <f>+F84+F86+F88+F90+F94+F92</f>
        <v>35334242.229999997</v>
      </c>
      <c r="G83" s="833">
        <f>+G84+G86+G88+G90+G94+G92</f>
        <v>35334242.229999997</v>
      </c>
      <c r="H83" s="832">
        <f t="shared" si="5"/>
        <v>60987037.009999998</v>
      </c>
    </row>
    <row r="84" spans="1:16" ht="15" customHeight="1" x14ac:dyDescent="0.25">
      <c r="A84" s="856">
        <v>311</v>
      </c>
      <c r="B84" s="860" t="s">
        <v>1353</v>
      </c>
      <c r="C84" s="833">
        <f>+C85</f>
        <v>65000000</v>
      </c>
      <c r="D84" s="833">
        <f>+D85</f>
        <v>30009897.370000001</v>
      </c>
      <c r="E84" s="834">
        <f t="shared" si="6"/>
        <v>95009897.370000005</v>
      </c>
      <c r="F84" s="833">
        <f>+F85</f>
        <v>34591068.5</v>
      </c>
      <c r="G84" s="833">
        <f>+G85</f>
        <v>34591068.5</v>
      </c>
      <c r="H84" s="832">
        <f t="shared" si="5"/>
        <v>60418828.870000005</v>
      </c>
    </row>
    <row r="85" spans="1:16" ht="15" customHeight="1" x14ac:dyDescent="0.25">
      <c r="A85" s="852">
        <v>31101</v>
      </c>
      <c r="B85" s="851" t="s">
        <v>1353</v>
      </c>
      <c r="C85" s="828">
        <v>65000000</v>
      </c>
      <c r="D85" s="828">
        <f>3161580+3376863+3210215+3244029+3267233.24+8120920+6523179+78345.13-972467+217126.25-217126.25</f>
        <v>30009897.370000001</v>
      </c>
      <c r="E85" s="829">
        <f t="shared" si="6"/>
        <v>95009897.370000005</v>
      </c>
      <c r="F85" s="828">
        <v>34591068.5</v>
      </c>
      <c r="G85" s="828">
        <v>34591068.5</v>
      </c>
      <c r="H85" s="827">
        <f t="shared" si="5"/>
        <v>60418828.870000005</v>
      </c>
      <c r="I85" s="826"/>
      <c r="K85" s="825"/>
      <c r="L85" s="814"/>
      <c r="M85" s="814"/>
      <c r="N85" s="814"/>
      <c r="O85" s="814"/>
      <c r="P85" s="813"/>
    </row>
    <row r="86" spans="1:16" ht="15" customHeight="1" x14ac:dyDescent="0.25">
      <c r="A86" s="856">
        <v>313</v>
      </c>
      <c r="B86" s="860" t="s">
        <v>1352</v>
      </c>
      <c r="C86" s="833">
        <f>+C87</f>
        <v>20000</v>
      </c>
      <c r="D86" s="833">
        <f>+D87</f>
        <v>30000</v>
      </c>
      <c r="E86" s="834">
        <f t="shared" si="6"/>
        <v>50000</v>
      </c>
      <c r="F86" s="833">
        <f>+F87</f>
        <v>44391</v>
      </c>
      <c r="G86" s="833">
        <f>+G87</f>
        <v>44391</v>
      </c>
      <c r="H86" s="832">
        <f t="shared" si="5"/>
        <v>5609</v>
      </c>
    </row>
    <row r="87" spans="1:16" ht="15" customHeight="1" x14ac:dyDescent="0.25">
      <c r="A87" s="852">
        <v>31301</v>
      </c>
      <c r="B87" s="851" t="s">
        <v>1351</v>
      </c>
      <c r="C87" s="828">
        <v>20000</v>
      </c>
      <c r="D87" s="828">
        <v>30000</v>
      </c>
      <c r="E87" s="829">
        <f t="shared" si="6"/>
        <v>50000</v>
      </c>
      <c r="F87" s="828">
        <v>44391</v>
      </c>
      <c r="G87" s="828">
        <v>44391</v>
      </c>
      <c r="H87" s="827">
        <f t="shared" si="5"/>
        <v>5609</v>
      </c>
      <c r="I87" s="826"/>
      <c r="K87" s="825"/>
      <c r="L87" s="814"/>
      <c r="M87" s="814"/>
      <c r="N87" s="814"/>
      <c r="O87" s="814"/>
      <c r="P87" s="813"/>
    </row>
    <row r="88" spans="1:16" ht="15" customHeight="1" x14ac:dyDescent="0.25">
      <c r="A88" s="856">
        <v>314</v>
      </c>
      <c r="B88" s="860" t="s">
        <v>1350</v>
      </c>
      <c r="C88" s="833">
        <f>+C89</f>
        <v>483322.41</v>
      </c>
      <c r="D88" s="833"/>
      <c r="E88" s="834">
        <f t="shared" si="6"/>
        <v>483322.41</v>
      </c>
      <c r="F88" s="833">
        <f>+F89</f>
        <v>308454.12</v>
      </c>
      <c r="G88" s="833">
        <f>+G89</f>
        <v>308454.12</v>
      </c>
      <c r="H88" s="832">
        <f t="shared" si="5"/>
        <v>174868.28999999998</v>
      </c>
    </row>
    <row r="89" spans="1:16" ht="15" customHeight="1" x14ac:dyDescent="0.25">
      <c r="A89" s="852">
        <v>31401</v>
      </c>
      <c r="B89" s="851" t="s">
        <v>1350</v>
      </c>
      <c r="C89" s="828">
        <v>483322.41</v>
      </c>
      <c r="D89" s="828"/>
      <c r="E89" s="829">
        <f t="shared" si="6"/>
        <v>483322.41</v>
      </c>
      <c r="F89" s="828">
        <v>308454.12</v>
      </c>
      <c r="G89" s="828">
        <v>308454.12</v>
      </c>
      <c r="H89" s="827">
        <f t="shared" si="5"/>
        <v>174868.28999999998</v>
      </c>
      <c r="I89" s="826"/>
      <c r="K89" s="825"/>
      <c r="L89" s="814"/>
      <c r="M89" s="814"/>
      <c r="N89" s="814"/>
      <c r="O89" s="814"/>
      <c r="P89" s="813"/>
    </row>
    <row r="90" spans="1:16" ht="15" customHeight="1" x14ac:dyDescent="0.25">
      <c r="A90" s="856">
        <v>316</v>
      </c>
      <c r="B90" s="860" t="s">
        <v>1349</v>
      </c>
      <c r="C90" s="833">
        <f>+C91</f>
        <v>522707.65</v>
      </c>
      <c r="D90" s="833"/>
      <c r="E90" s="834">
        <f t="shared" si="6"/>
        <v>522707.65</v>
      </c>
      <c r="F90" s="833">
        <f>+F91</f>
        <v>372078.05</v>
      </c>
      <c r="G90" s="833">
        <f>+G91</f>
        <v>372078.05</v>
      </c>
      <c r="H90" s="832">
        <f t="shared" si="5"/>
        <v>150629.60000000003</v>
      </c>
    </row>
    <row r="91" spans="1:16" ht="15" customHeight="1" x14ac:dyDescent="0.25">
      <c r="A91" s="852">
        <v>31601</v>
      </c>
      <c r="B91" s="851" t="s">
        <v>1349</v>
      </c>
      <c r="C91" s="828">
        <v>522707.65</v>
      </c>
      <c r="D91" s="828"/>
      <c r="E91" s="829">
        <f t="shared" si="6"/>
        <v>522707.65</v>
      </c>
      <c r="F91" s="828">
        <v>372078.05</v>
      </c>
      <c r="G91" s="828">
        <v>372078.05</v>
      </c>
      <c r="H91" s="827">
        <f t="shared" si="5"/>
        <v>150629.60000000003</v>
      </c>
      <c r="I91" s="826"/>
      <c r="K91" s="825"/>
      <c r="L91" s="814"/>
      <c r="M91" s="814"/>
      <c r="N91" s="814"/>
      <c r="O91" s="814"/>
      <c r="P91" s="813"/>
    </row>
    <row r="92" spans="1:16" ht="24.75" customHeight="1" x14ac:dyDescent="0.25">
      <c r="A92" s="856">
        <v>317</v>
      </c>
      <c r="B92" s="860" t="s">
        <v>1348</v>
      </c>
      <c r="C92" s="833">
        <f>+C93</f>
        <v>147341.07999999999</v>
      </c>
      <c r="D92" s="833"/>
      <c r="E92" s="834">
        <f t="shared" si="6"/>
        <v>147341.07999999999</v>
      </c>
      <c r="F92" s="833">
        <f>+F93</f>
        <v>18250.560000000001</v>
      </c>
      <c r="G92" s="833">
        <f>+G93</f>
        <v>18250.560000000001</v>
      </c>
      <c r="H92" s="832">
        <f t="shared" si="5"/>
        <v>129090.51999999999</v>
      </c>
      <c r="I92" s="859"/>
      <c r="J92" s="862"/>
    </row>
    <row r="93" spans="1:16" ht="23.25" customHeight="1" x14ac:dyDescent="0.25">
      <c r="A93" s="852">
        <v>31701</v>
      </c>
      <c r="B93" s="851" t="s">
        <v>1348</v>
      </c>
      <c r="C93" s="828">
        <v>147341.07999999999</v>
      </c>
      <c r="D93" s="828"/>
      <c r="E93" s="829">
        <f t="shared" si="6"/>
        <v>147341.07999999999</v>
      </c>
      <c r="F93" s="828">
        <v>18250.560000000001</v>
      </c>
      <c r="G93" s="828">
        <v>18250.560000000001</v>
      </c>
      <c r="H93" s="827">
        <f t="shared" si="5"/>
        <v>129090.51999999999</v>
      </c>
      <c r="I93" s="826"/>
      <c r="K93" s="825"/>
      <c r="L93" s="814"/>
      <c r="M93" s="814"/>
      <c r="N93" s="814"/>
      <c r="O93" s="814"/>
      <c r="P93" s="813"/>
    </row>
    <row r="94" spans="1:16" ht="15" customHeight="1" x14ac:dyDescent="0.25">
      <c r="A94" s="856">
        <v>318</v>
      </c>
      <c r="B94" s="860" t="s">
        <v>1347</v>
      </c>
      <c r="C94" s="833">
        <f>+C95</f>
        <v>108010.73</v>
      </c>
      <c r="D94" s="833"/>
      <c r="E94" s="834">
        <f t="shared" si="6"/>
        <v>108010.73</v>
      </c>
      <c r="F94" s="833">
        <f>+F95</f>
        <v>0</v>
      </c>
      <c r="G94" s="833">
        <f>+G95</f>
        <v>0</v>
      </c>
      <c r="H94" s="832">
        <f t="shared" si="5"/>
        <v>108010.73</v>
      </c>
    </row>
    <row r="95" spans="1:16" ht="15" customHeight="1" x14ac:dyDescent="0.25">
      <c r="A95" s="852">
        <v>31801</v>
      </c>
      <c r="B95" s="851" t="s">
        <v>1346</v>
      </c>
      <c r="C95" s="828">
        <v>108010.73</v>
      </c>
      <c r="D95" s="828"/>
      <c r="E95" s="829">
        <f t="shared" si="6"/>
        <v>108010.73</v>
      </c>
      <c r="F95" s="828"/>
      <c r="G95" s="828"/>
      <c r="H95" s="827">
        <f t="shared" si="5"/>
        <v>108010.73</v>
      </c>
      <c r="I95" s="826"/>
      <c r="K95" s="825"/>
      <c r="L95" s="814"/>
      <c r="M95" s="814"/>
      <c r="N95" s="814"/>
      <c r="O95" s="814"/>
      <c r="P95" s="813"/>
    </row>
    <row r="96" spans="1:16" ht="27" customHeight="1" x14ac:dyDescent="0.25">
      <c r="A96" s="857">
        <v>3300</v>
      </c>
      <c r="B96" s="860" t="s">
        <v>1238</v>
      </c>
      <c r="C96" s="833">
        <f>+C97+C99+C101+C104+C106+C109</f>
        <v>24930262.949999999</v>
      </c>
      <c r="D96" s="833">
        <f>+D97+D101+D109+D106</f>
        <v>-850673.75</v>
      </c>
      <c r="E96" s="834">
        <f t="shared" si="6"/>
        <v>24079589.199999999</v>
      </c>
      <c r="F96" s="833">
        <f>+F97+F99+F101+F104+F106+F109</f>
        <v>7582385.1799999997</v>
      </c>
      <c r="G96" s="833">
        <f>+G97+G99+G101+G104+G106+G109</f>
        <v>7151885.1799999997</v>
      </c>
      <c r="H96" s="832">
        <f t="shared" ref="H96:H127" si="7">+E96-F96</f>
        <v>16497204.02</v>
      </c>
    </row>
    <row r="97" spans="1:16" ht="23.25" customHeight="1" x14ac:dyDescent="0.25">
      <c r="A97" s="856">
        <v>331</v>
      </c>
      <c r="B97" s="860" t="s">
        <v>1345</v>
      </c>
      <c r="C97" s="833">
        <f>+C98</f>
        <v>1933664.82</v>
      </c>
      <c r="D97" s="833">
        <f>+D98</f>
        <v>1207200</v>
      </c>
      <c r="E97" s="834">
        <f t="shared" si="6"/>
        <v>3140864.8200000003</v>
      </c>
      <c r="F97" s="833">
        <f>+F98</f>
        <v>2563099.71</v>
      </c>
      <c r="G97" s="833">
        <f>+G98</f>
        <v>2432599.71</v>
      </c>
      <c r="H97" s="832">
        <f t="shared" si="7"/>
        <v>577765.11000000034</v>
      </c>
    </row>
    <row r="98" spans="1:16" ht="15" customHeight="1" x14ac:dyDescent="0.25">
      <c r="A98" s="852">
        <v>33101</v>
      </c>
      <c r="B98" s="851" t="s">
        <v>1345</v>
      </c>
      <c r="C98" s="828">
        <v>1933664.82</v>
      </c>
      <c r="D98" s="828">
        <f>197200+10000+1000000</f>
        <v>1207200</v>
      </c>
      <c r="E98" s="829">
        <f t="shared" si="6"/>
        <v>3140864.8200000003</v>
      </c>
      <c r="F98" s="828">
        <v>2563099.71</v>
      </c>
      <c r="G98" s="828">
        <v>2432599.71</v>
      </c>
      <c r="H98" s="827">
        <f t="shared" si="7"/>
        <v>577765.11000000034</v>
      </c>
      <c r="I98" s="826"/>
      <c r="K98" s="825"/>
      <c r="L98" s="814"/>
      <c r="M98" s="814"/>
      <c r="N98" s="814"/>
      <c r="O98" s="814"/>
      <c r="P98" s="813"/>
    </row>
    <row r="99" spans="1:16" ht="24" customHeight="1" x14ac:dyDescent="0.25">
      <c r="A99" s="856">
        <v>332</v>
      </c>
      <c r="B99" s="860" t="s">
        <v>1344</v>
      </c>
      <c r="C99" s="833">
        <f>+C100</f>
        <v>2092904.63</v>
      </c>
      <c r="D99" s="828"/>
      <c r="E99" s="834">
        <f t="shared" si="6"/>
        <v>2092904.63</v>
      </c>
      <c r="F99" s="833">
        <f>+F100</f>
        <v>327700</v>
      </c>
      <c r="G99" s="833">
        <f>+G100</f>
        <v>327700</v>
      </c>
      <c r="H99" s="832">
        <f t="shared" si="7"/>
        <v>1765204.63</v>
      </c>
    </row>
    <row r="100" spans="1:16" ht="22.5" customHeight="1" x14ac:dyDescent="0.25">
      <c r="A100" s="852">
        <v>33201</v>
      </c>
      <c r="B100" s="851" t="s">
        <v>1344</v>
      </c>
      <c r="C100" s="828">
        <v>2092904.63</v>
      </c>
      <c r="D100" s="828"/>
      <c r="E100" s="829">
        <f t="shared" si="6"/>
        <v>2092904.63</v>
      </c>
      <c r="F100" s="828">
        <v>327700</v>
      </c>
      <c r="G100" s="828">
        <v>327700</v>
      </c>
      <c r="H100" s="827">
        <f t="shared" si="7"/>
        <v>1765204.63</v>
      </c>
      <c r="I100" s="826"/>
      <c r="K100" s="825"/>
      <c r="L100" s="814"/>
      <c r="M100" s="814"/>
      <c r="N100" s="814"/>
      <c r="O100" s="814"/>
      <c r="P100" s="813"/>
    </row>
    <row r="101" spans="1:16" ht="24.75" customHeight="1" x14ac:dyDescent="0.25">
      <c r="A101" s="856">
        <v>333</v>
      </c>
      <c r="B101" s="860" t="s">
        <v>1343</v>
      </c>
      <c r="C101" s="833">
        <f>+C102+C103</f>
        <v>18053693.5</v>
      </c>
      <c r="D101" s="833">
        <f>+D102+D103</f>
        <v>-4197873.75</v>
      </c>
      <c r="E101" s="834">
        <f t="shared" si="6"/>
        <v>13855819.75</v>
      </c>
      <c r="F101" s="833">
        <f>+F102+F103</f>
        <v>658000</v>
      </c>
      <c r="G101" s="833">
        <f>+G102+G103</f>
        <v>358000</v>
      </c>
      <c r="H101" s="832">
        <f t="shared" si="7"/>
        <v>13197819.75</v>
      </c>
    </row>
    <row r="102" spans="1:16" ht="15" customHeight="1" x14ac:dyDescent="0.25">
      <c r="A102" s="852">
        <v>33301</v>
      </c>
      <c r="B102" s="851" t="s">
        <v>1342</v>
      </c>
      <c r="C102" s="828">
        <v>53693.5</v>
      </c>
      <c r="D102" s="828"/>
      <c r="E102" s="829">
        <f t="shared" si="6"/>
        <v>53693.5</v>
      </c>
      <c r="F102" s="828"/>
      <c r="G102" s="828"/>
      <c r="H102" s="827">
        <f t="shared" si="7"/>
        <v>53693.5</v>
      </c>
      <c r="I102" s="826"/>
      <c r="K102" s="825"/>
      <c r="L102" s="814"/>
      <c r="M102" s="814"/>
      <c r="N102" s="814"/>
      <c r="O102" s="814"/>
      <c r="P102" s="813"/>
    </row>
    <row r="103" spans="1:16" ht="15" customHeight="1" x14ac:dyDescent="0.25">
      <c r="A103" s="852">
        <v>33302</v>
      </c>
      <c r="B103" s="851" t="s">
        <v>1341</v>
      </c>
      <c r="C103" s="828">
        <v>18000000</v>
      </c>
      <c r="D103" s="828">
        <f>-1500000-2697873.75</f>
        <v>-4197873.75</v>
      </c>
      <c r="E103" s="829">
        <f t="shared" si="6"/>
        <v>13802126.25</v>
      </c>
      <c r="F103" s="828">
        <v>658000</v>
      </c>
      <c r="G103" s="828">
        <v>358000</v>
      </c>
      <c r="H103" s="827">
        <f t="shared" si="7"/>
        <v>13144126.25</v>
      </c>
      <c r="I103" s="826"/>
      <c r="K103" s="825"/>
      <c r="L103" s="814"/>
      <c r="M103" s="814"/>
      <c r="N103" s="814"/>
      <c r="O103" s="814"/>
      <c r="P103" s="813"/>
    </row>
    <row r="104" spans="1:16" ht="15" customHeight="1" x14ac:dyDescent="0.25">
      <c r="A104" s="856">
        <v>334</v>
      </c>
      <c r="B104" s="860" t="s">
        <v>1340</v>
      </c>
      <c r="C104" s="833">
        <f>+C105</f>
        <v>250000</v>
      </c>
      <c r="D104" s="828"/>
      <c r="E104" s="834">
        <f t="shared" si="6"/>
        <v>250000</v>
      </c>
      <c r="F104" s="833">
        <f>+F105</f>
        <v>56306.400000000001</v>
      </c>
      <c r="G104" s="833">
        <f>+G105</f>
        <v>56306.400000000001</v>
      </c>
      <c r="H104" s="832">
        <f t="shared" si="7"/>
        <v>193693.6</v>
      </c>
    </row>
    <row r="105" spans="1:16" ht="15" customHeight="1" x14ac:dyDescent="0.25">
      <c r="A105" s="852">
        <v>33401</v>
      </c>
      <c r="B105" s="851" t="s">
        <v>1340</v>
      </c>
      <c r="C105" s="828">
        <v>250000</v>
      </c>
      <c r="D105" s="828"/>
      <c r="E105" s="829">
        <f t="shared" si="6"/>
        <v>250000</v>
      </c>
      <c r="F105" s="828">
        <v>56306.400000000001</v>
      </c>
      <c r="G105" s="828">
        <v>56306.400000000001</v>
      </c>
      <c r="H105" s="827">
        <f t="shared" si="7"/>
        <v>193693.6</v>
      </c>
      <c r="I105" s="826"/>
      <c r="K105" s="825"/>
      <c r="L105" s="814"/>
      <c r="M105" s="814"/>
      <c r="N105" s="814"/>
      <c r="O105" s="814"/>
      <c r="P105" s="813"/>
    </row>
    <row r="106" spans="1:16" ht="26.25" customHeight="1" x14ac:dyDescent="0.25">
      <c r="A106" s="856">
        <v>336</v>
      </c>
      <c r="B106" s="860" t="s">
        <v>1339</v>
      </c>
      <c r="C106" s="833">
        <f>+C107+C108</f>
        <v>100000</v>
      </c>
      <c r="D106" s="833">
        <f>+D107+D108</f>
        <v>40000</v>
      </c>
      <c r="E106" s="834">
        <f t="shared" si="6"/>
        <v>140000</v>
      </c>
      <c r="F106" s="833">
        <f>+F107+F108</f>
        <v>60726.39</v>
      </c>
      <c r="G106" s="833">
        <f>+G107+G108</f>
        <v>60726.39</v>
      </c>
      <c r="H106" s="832">
        <f t="shared" si="7"/>
        <v>79273.61</v>
      </c>
    </row>
    <row r="107" spans="1:16" ht="15" customHeight="1" x14ac:dyDescent="0.25">
      <c r="A107" s="852">
        <v>33603</v>
      </c>
      <c r="B107" s="851" t="s">
        <v>1338</v>
      </c>
      <c r="C107" s="828">
        <v>50000</v>
      </c>
      <c r="D107" s="828"/>
      <c r="E107" s="829">
        <f t="shared" si="6"/>
        <v>50000</v>
      </c>
      <c r="F107" s="828"/>
      <c r="G107" s="828"/>
      <c r="H107" s="827">
        <f t="shared" si="7"/>
        <v>50000</v>
      </c>
      <c r="I107" s="826"/>
      <c r="K107" s="825"/>
      <c r="L107" s="814"/>
      <c r="M107" s="814"/>
      <c r="N107" s="814"/>
      <c r="O107" s="814"/>
      <c r="P107" s="813"/>
    </row>
    <row r="108" spans="1:16" ht="15" customHeight="1" x14ac:dyDescent="0.25">
      <c r="A108" s="852">
        <v>33605</v>
      </c>
      <c r="B108" s="851" t="s">
        <v>1337</v>
      </c>
      <c r="C108" s="828">
        <v>50000</v>
      </c>
      <c r="D108" s="828">
        <v>40000</v>
      </c>
      <c r="E108" s="829">
        <f t="shared" si="6"/>
        <v>90000</v>
      </c>
      <c r="F108" s="828">
        <v>60726.39</v>
      </c>
      <c r="G108" s="828">
        <v>60726.39</v>
      </c>
      <c r="H108" s="827">
        <f t="shared" si="7"/>
        <v>29273.61</v>
      </c>
      <c r="I108" s="826"/>
      <c r="K108" s="825"/>
      <c r="L108" s="814"/>
      <c r="M108" s="814"/>
      <c r="N108" s="814"/>
      <c r="O108" s="814"/>
      <c r="P108" s="813"/>
    </row>
    <row r="109" spans="1:16" ht="15" customHeight="1" x14ac:dyDescent="0.25">
      <c r="A109" s="856">
        <v>338</v>
      </c>
      <c r="B109" s="860" t="s">
        <v>1336</v>
      </c>
      <c r="C109" s="833">
        <f>+C110</f>
        <v>2500000</v>
      </c>
      <c r="D109" s="833">
        <f>+D110</f>
        <v>2100000</v>
      </c>
      <c r="E109" s="834">
        <f t="shared" si="6"/>
        <v>4600000</v>
      </c>
      <c r="F109" s="833">
        <f>+F110</f>
        <v>3916552.68</v>
      </c>
      <c r="G109" s="833">
        <f>+G110</f>
        <v>3916552.68</v>
      </c>
      <c r="H109" s="832">
        <f t="shared" si="7"/>
        <v>683447.31999999983</v>
      </c>
    </row>
    <row r="110" spans="1:16" ht="15" customHeight="1" x14ac:dyDescent="0.25">
      <c r="A110" s="852">
        <v>33801</v>
      </c>
      <c r="B110" s="851" t="s">
        <v>1336</v>
      </c>
      <c r="C110" s="828">
        <v>2500000</v>
      </c>
      <c r="D110" s="828">
        <f>300000+1800000</f>
        <v>2100000</v>
      </c>
      <c r="E110" s="829">
        <f t="shared" si="6"/>
        <v>4600000</v>
      </c>
      <c r="F110" s="828">
        <v>3916552.68</v>
      </c>
      <c r="G110" s="828">
        <v>3916552.68</v>
      </c>
      <c r="H110" s="827">
        <f t="shared" si="7"/>
        <v>683447.31999999983</v>
      </c>
      <c r="I110" s="826"/>
      <c r="K110" s="825"/>
      <c r="L110" s="814"/>
      <c r="M110" s="814"/>
      <c r="N110" s="814"/>
      <c r="O110" s="814"/>
      <c r="P110" s="813"/>
    </row>
    <row r="111" spans="1:16" ht="15" customHeight="1" x14ac:dyDescent="0.25">
      <c r="A111" s="857">
        <v>3400</v>
      </c>
      <c r="B111" s="860" t="s">
        <v>1237</v>
      </c>
      <c r="C111" s="833">
        <f>+C112+C114+C116</f>
        <v>266038</v>
      </c>
      <c r="D111" s="833">
        <f>+D112+D114+D116</f>
        <v>15000</v>
      </c>
      <c r="E111" s="834">
        <f t="shared" si="6"/>
        <v>281038</v>
      </c>
      <c r="F111" s="833">
        <f>+F112+F114+F116</f>
        <v>132121.26</v>
      </c>
      <c r="G111" s="833">
        <f>+G112+G114+G116</f>
        <v>128061.26</v>
      </c>
      <c r="H111" s="832">
        <f t="shared" si="7"/>
        <v>148916.74</v>
      </c>
    </row>
    <row r="112" spans="1:16" ht="15" customHeight="1" x14ac:dyDescent="0.25">
      <c r="A112" s="856">
        <v>341</v>
      </c>
      <c r="B112" s="860" t="s">
        <v>1335</v>
      </c>
      <c r="C112" s="833">
        <f>+C113</f>
        <v>40000</v>
      </c>
      <c r="D112" s="828"/>
      <c r="E112" s="834">
        <f t="shared" si="6"/>
        <v>40000</v>
      </c>
      <c r="F112" s="833">
        <f>+F113</f>
        <v>15773.63</v>
      </c>
      <c r="G112" s="833">
        <f>+G113</f>
        <v>15773.63</v>
      </c>
      <c r="H112" s="832">
        <f t="shared" si="7"/>
        <v>24226.370000000003</v>
      </c>
    </row>
    <row r="113" spans="1:16" ht="15" customHeight="1" x14ac:dyDescent="0.25">
      <c r="A113" s="852">
        <v>34101</v>
      </c>
      <c r="B113" s="851" t="s">
        <v>1335</v>
      </c>
      <c r="C113" s="828">
        <v>40000</v>
      </c>
      <c r="D113" s="828"/>
      <c r="E113" s="829">
        <f t="shared" si="6"/>
        <v>40000</v>
      </c>
      <c r="F113" s="828">
        <v>15773.63</v>
      </c>
      <c r="G113" s="828">
        <v>15773.63</v>
      </c>
      <c r="H113" s="827">
        <f t="shared" si="7"/>
        <v>24226.370000000003</v>
      </c>
      <c r="I113" s="826"/>
      <c r="K113" s="825"/>
      <c r="L113" s="814"/>
      <c r="M113" s="814"/>
      <c r="N113" s="814"/>
      <c r="O113" s="814"/>
      <c r="P113" s="813"/>
    </row>
    <row r="114" spans="1:16" ht="15" customHeight="1" x14ac:dyDescent="0.25">
      <c r="A114" s="856">
        <v>344</v>
      </c>
      <c r="B114" s="860" t="s">
        <v>1334</v>
      </c>
      <c r="C114" s="833">
        <f>+C115</f>
        <v>150000</v>
      </c>
      <c r="D114" s="828"/>
      <c r="E114" s="834">
        <f t="shared" ref="E114:E145" si="8">+C114+D114</f>
        <v>150000</v>
      </c>
      <c r="F114" s="833">
        <f>+F115</f>
        <v>33987.629999999997</v>
      </c>
      <c r="G114" s="833">
        <f>+G115</f>
        <v>33987.629999999997</v>
      </c>
      <c r="H114" s="832">
        <f t="shared" si="7"/>
        <v>116012.37</v>
      </c>
    </row>
    <row r="115" spans="1:16" ht="15" customHeight="1" x14ac:dyDescent="0.25">
      <c r="A115" s="852">
        <v>34401</v>
      </c>
      <c r="B115" s="851" t="s">
        <v>1334</v>
      </c>
      <c r="C115" s="828">
        <v>150000</v>
      </c>
      <c r="D115" s="828"/>
      <c r="E115" s="829">
        <f t="shared" si="8"/>
        <v>150000</v>
      </c>
      <c r="F115" s="828">
        <v>33987.629999999997</v>
      </c>
      <c r="G115" s="828">
        <v>33987.629999999997</v>
      </c>
      <c r="H115" s="827">
        <f t="shared" si="7"/>
        <v>116012.37</v>
      </c>
      <c r="I115" s="826"/>
      <c r="K115" s="825"/>
      <c r="L115" s="814"/>
      <c r="M115" s="814"/>
      <c r="N115" s="814"/>
      <c r="O115" s="814"/>
      <c r="P115" s="813"/>
    </row>
    <row r="116" spans="1:16" ht="15" customHeight="1" x14ac:dyDescent="0.25">
      <c r="A116" s="856">
        <v>347</v>
      </c>
      <c r="B116" s="860" t="s">
        <v>1333</v>
      </c>
      <c r="C116" s="833">
        <f>+C117</f>
        <v>76038</v>
      </c>
      <c r="D116" s="833">
        <f>+D117</f>
        <v>15000</v>
      </c>
      <c r="E116" s="834">
        <f t="shared" si="8"/>
        <v>91038</v>
      </c>
      <c r="F116" s="828">
        <f>+F117</f>
        <v>82360</v>
      </c>
      <c r="G116" s="828">
        <f>+G117</f>
        <v>78300</v>
      </c>
      <c r="H116" s="832">
        <f t="shared" si="7"/>
        <v>8678</v>
      </c>
    </row>
    <row r="117" spans="1:16" ht="15" customHeight="1" x14ac:dyDescent="0.25">
      <c r="A117" s="852">
        <v>34701</v>
      </c>
      <c r="B117" s="851" t="s">
        <v>1333</v>
      </c>
      <c r="C117" s="828">
        <v>76038</v>
      </c>
      <c r="D117" s="828">
        <v>15000</v>
      </c>
      <c r="E117" s="829">
        <f t="shared" si="8"/>
        <v>91038</v>
      </c>
      <c r="F117" s="828">
        <v>82360</v>
      </c>
      <c r="G117" s="828">
        <v>78300</v>
      </c>
      <c r="H117" s="827">
        <f t="shared" si="7"/>
        <v>8678</v>
      </c>
      <c r="I117" s="826"/>
      <c r="K117" s="825"/>
      <c r="L117" s="814"/>
      <c r="M117" s="814"/>
      <c r="N117" s="814"/>
      <c r="O117" s="814"/>
      <c r="P117" s="813"/>
    </row>
    <row r="118" spans="1:16" ht="24.75" customHeight="1" x14ac:dyDescent="0.25">
      <c r="A118" s="857">
        <v>3500</v>
      </c>
      <c r="B118" s="860" t="s">
        <v>1332</v>
      </c>
      <c r="C118" s="833">
        <f>+C119+C121+C123+C125+C127+C129+C131</f>
        <v>2759239.6100000003</v>
      </c>
      <c r="D118" s="833">
        <f>+D119+D121+D123+D125+D127+D129+D131</f>
        <v>50000</v>
      </c>
      <c r="E118" s="834">
        <f t="shared" si="8"/>
        <v>2809239.6100000003</v>
      </c>
      <c r="F118" s="833">
        <f>+F119+F121+F123+F125+F127+F129+F131</f>
        <v>2211436.9500000002</v>
      </c>
      <c r="G118" s="833">
        <f>+G119+G121+G123+G125+G127+G129+G131</f>
        <v>2144989.83</v>
      </c>
      <c r="H118" s="832">
        <f t="shared" si="7"/>
        <v>597802.66000000015</v>
      </c>
    </row>
    <row r="119" spans="1:16" ht="28.5" customHeight="1" x14ac:dyDescent="0.25">
      <c r="A119" s="856">
        <v>351</v>
      </c>
      <c r="B119" s="860" t="s">
        <v>1331</v>
      </c>
      <c r="C119" s="833">
        <f>+C120</f>
        <v>1221019.99</v>
      </c>
      <c r="D119" s="828"/>
      <c r="E119" s="834">
        <f t="shared" si="8"/>
        <v>1221019.99</v>
      </c>
      <c r="F119" s="833">
        <f>+F120</f>
        <v>904937.66</v>
      </c>
      <c r="G119" s="833">
        <f>+G120</f>
        <v>904937.66</v>
      </c>
      <c r="H119" s="832">
        <f t="shared" si="7"/>
        <v>316082.32999999996</v>
      </c>
    </row>
    <row r="120" spans="1:16" ht="15" customHeight="1" x14ac:dyDescent="0.25">
      <c r="A120" s="852">
        <v>35101</v>
      </c>
      <c r="B120" s="851" t="s">
        <v>1330</v>
      </c>
      <c r="C120" s="828">
        <v>1221019.99</v>
      </c>
      <c r="D120" s="828"/>
      <c r="E120" s="829">
        <f t="shared" si="8"/>
        <v>1221019.99</v>
      </c>
      <c r="F120" s="828">
        <v>904937.66</v>
      </c>
      <c r="G120" s="828">
        <v>904937.66</v>
      </c>
      <c r="H120" s="827">
        <f t="shared" si="7"/>
        <v>316082.32999999996</v>
      </c>
      <c r="I120" s="826"/>
      <c r="K120" s="825"/>
      <c r="L120" s="814"/>
      <c r="M120" s="814"/>
      <c r="N120" s="814"/>
      <c r="O120" s="814"/>
      <c r="P120" s="813"/>
    </row>
    <row r="121" spans="1:16" ht="38.25" customHeight="1" x14ac:dyDescent="0.25">
      <c r="A121" s="856">
        <v>352</v>
      </c>
      <c r="B121" s="860" t="s">
        <v>1329</v>
      </c>
      <c r="C121" s="833">
        <f>+C122</f>
        <v>30000</v>
      </c>
      <c r="D121" s="828"/>
      <c r="E121" s="834">
        <f t="shared" si="8"/>
        <v>30000</v>
      </c>
      <c r="F121" s="828">
        <f>+F122</f>
        <v>0</v>
      </c>
      <c r="G121" s="828">
        <f>+G122</f>
        <v>0</v>
      </c>
      <c r="H121" s="832">
        <f t="shared" si="7"/>
        <v>30000</v>
      </c>
    </row>
    <row r="122" spans="1:16" ht="21.75" customHeight="1" x14ac:dyDescent="0.25">
      <c r="A122" s="852">
        <v>35201</v>
      </c>
      <c r="B122" s="851" t="s">
        <v>1328</v>
      </c>
      <c r="C122" s="828">
        <v>30000</v>
      </c>
      <c r="D122" s="828"/>
      <c r="E122" s="829">
        <f t="shared" si="8"/>
        <v>30000</v>
      </c>
      <c r="F122" s="828"/>
      <c r="G122" s="828"/>
      <c r="H122" s="827">
        <f t="shared" si="7"/>
        <v>30000</v>
      </c>
      <c r="I122" s="826"/>
      <c r="K122" s="825"/>
      <c r="L122" s="814"/>
      <c r="M122" s="814"/>
      <c r="N122" s="814"/>
      <c r="O122" s="814"/>
      <c r="P122" s="813"/>
    </row>
    <row r="123" spans="1:16" ht="23.25" customHeight="1" x14ac:dyDescent="0.25">
      <c r="A123" s="856">
        <v>353</v>
      </c>
      <c r="B123" s="860" t="s">
        <v>1327</v>
      </c>
      <c r="C123" s="833">
        <f>+C124</f>
        <v>40020</v>
      </c>
      <c r="D123" s="828"/>
      <c r="E123" s="834">
        <f t="shared" si="8"/>
        <v>40020</v>
      </c>
      <c r="F123" s="828">
        <f>+F124</f>
        <v>0</v>
      </c>
      <c r="G123" s="828">
        <f>+G124</f>
        <v>0</v>
      </c>
      <c r="H123" s="832">
        <f t="shared" si="7"/>
        <v>40020</v>
      </c>
    </row>
    <row r="124" spans="1:16" ht="15" customHeight="1" x14ac:dyDescent="0.25">
      <c r="A124" s="852">
        <v>35302</v>
      </c>
      <c r="B124" s="851" t="s">
        <v>1326</v>
      </c>
      <c r="C124" s="828">
        <v>40020</v>
      </c>
      <c r="D124" s="828"/>
      <c r="E124" s="829">
        <f t="shared" si="8"/>
        <v>40020</v>
      </c>
      <c r="F124" s="828"/>
      <c r="G124" s="828"/>
      <c r="H124" s="827">
        <f t="shared" si="7"/>
        <v>40020</v>
      </c>
      <c r="I124" s="826"/>
      <c r="K124" s="825"/>
      <c r="L124" s="814"/>
      <c r="M124" s="814"/>
      <c r="N124" s="814"/>
      <c r="O124" s="814"/>
      <c r="P124" s="813"/>
    </row>
    <row r="125" spans="1:16" ht="25.5" customHeight="1" x14ac:dyDescent="0.25">
      <c r="A125" s="856">
        <v>355</v>
      </c>
      <c r="B125" s="860" t="s">
        <v>1325</v>
      </c>
      <c r="C125" s="833">
        <f>+C126</f>
        <v>147349.53</v>
      </c>
      <c r="D125" s="828"/>
      <c r="E125" s="834">
        <f t="shared" si="8"/>
        <v>147349.53</v>
      </c>
      <c r="F125" s="833">
        <f>+F126</f>
        <v>119523.78</v>
      </c>
      <c r="G125" s="833">
        <f>+G126</f>
        <v>105816.06</v>
      </c>
      <c r="H125" s="832">
        <f t="shared" si="7"/>
        <v>27825.75</v>
      </c>
    </row>
    <row r="126" spans="1:16" ht="15" customHeight="1" x14ac:dyDescent="0.25">
      <c r="A126" s="852">
        <v>35501</v>
      </c>
      <c r="B126" s="851" t="s">
        <v>1324</v>
      </c>
      <c r="C126" s="828">
        <v>147349.53</v>
      </c>
      <c r="D126" s="828"/>
      <c r="E126" s="829">
        <f t="shared" si="8"/>
        <v>147349.53</v>
      </c>
      <c r="F126" s="828">
        <v>119523.78</v>
      </c>
      <c r="G126" s="828">
        <v>105816.06</v>
      </c>
      <c r="H126" s="827">
        <f t="shared" si="7"/>
        <v>27825.75</v>
      </c>
      <c r="I126" s="826"/>
      <c r="K126" s="825"/>
      <c r="L126" s="814"/>
      <c r="M126" s="814"/>
      <c r="N126" s="814"/>
      <c r="O126" s="814"/>
      <c r="P126" s="813"/>
    </row>
    <row r="127" spans="1:16" ht="21" customHeight="1" x14ac:dyDescent="0.25">
      <c r="A127" s="856">
        <v>357</v>
      </c>
      <c r="B127" s="860" t="s">
        <v>1323</v>
      </c>
      <c r="C127" s="833">
        <f>+C128</f>
        <v>769456.02</v>
      </c>
      <c r="D127" s="833">
        <f>+D128</f>
        <v>50000</v>
      </c>
      <c r="E127" s="834">
        <f t="shared" si="8"/>
        <v>819456.02</v>
      </c>
      <c r="F127" s="833">
        <f>+F128</f>
        <v>770813.91</v>
      </c>
      <c r="G127" s="833">
        <f>+G128</f>
        <v>770813.91</v>
      </c>
      <c r="H127" s="832">
        <f t="shared" si="7"/>
        <v>48642.109999999986</v>
      </c>
    </row>
    <row r="128" spans="1:16" ht="15" customHeight="1" x14ac:dyDescent="0.25">
      <c r="A128" s="852">
        <v>35701</v>
      </c>
      <c r="B128" s="851" t="s">
        <v>1322</v>
      </c>
      <c r="C128" s="828">
        <v>769456.02</v>
      </c>
      <c r="D128" s="828">
        <v>50000</v>
      </c>
      <c r="E128" s="829">
        <f t="shared" si="8"/>
        <v>819456.02</v>
      </c>
      <c r="F128" s="828">
        <v>770813.91</v>
      </c>
      <c r="G128" s="828">
        <v>770813.91</v>
      </c>
      <c r="H128" s="827">
        <f t="shared" ref="H128:H159" si="9">+E128-F128</f>
        <v>48642.109999999986</v>
      </c>
      <c r="I128" s="826"/>
      <c r="K128" s="825"/>
      <c r="L128" s="814"/>
      <c r="M128" s="814"/>
      <c r="N128" s="814"/>
      <c r="O128" s="814"/>
      <c r="P128" s="813"/>
    </row>
    <row r="129" spans="1:16" ht="15" customHeight="1" x14ac:dyDescent="0.25">
      <c r="A129" s="856">
        <v>358</v>
      </c>
      <c r="B129" s="860" t="s">
        <v>1321</v>
      </c>
      <c r="C129" s="833">
        <f>+C130</f>
        <v>504947.87</v>
      </c>
      <c r="D129" s="828"/>
      <c r="E129" s="834">
        <f t="shared" si="8"/>
        <v>504947.87</v>
      </c>
      <c r="F129" s="833">
        <f>+F130</f>
        <v>389597.6</v>
      </c>
      <c r="G129" s="833">
        <f>+G130</f>
        <v>336858.2</v>
      </c>
      <c r="H129" s="832">
        <f t="shared" si="9"/>
        <v>115350.27000000002</v>
      </c>
    </row>
    <row r="130" spans="1:16" ht="15" customHeight="1" x14ac:dyDescent="0.25">
      <c r="A130" s="852">
        <v>35801</v>
      </c>
      <c r="B130" s="851" t="s">
        <v>1321</v>
      </c>
      <c r="C130" s="828">
        <v>504947.87</v>
      </c>
      <c r="D130" s="828"/>
      <c r="E130" s="829">
        <f t="shared" si="8"/>
        <v>504947.87</v>
      </c>
      <c r="F130" s="828">
        <v>389597.6</v>
      </c>
      <c r="G130" s="828">
        <v>336858.2</v>
      </c>
      <c r="H130" s="827">
        <f t="shared" si="9"/>
        <v>115350.27000000002</v>
      </c>
      <c r="I130" s="826"/>
      <c r="K130" s="825"/>
      <c r="L130" s="814"/>
      <c r="M130" s="814"/>
      <c r="N130" s="814"/>
      <c r="O130" s="814"/>
      <c r="P130" s="813"/>
    </row>
    <row r="131" spans="1:16" ht="15" customHeight="1" x14ac:dyDescent="0.25">
      <c r="A131" s="856">
        <v>359</v>
      </c>
      <c r="B131" s="860" t="s">
        <v>1320</v>
      </c>
      <c r="C131" s="833">
        <f>+C132</f>
        <v>46446.2</v>
      </c>
      <c r="D131" s="828"/>
      <c r="E131" s="834">
        <f t="shared" si="8"/>
        <v>46446.2</v>
      </c>
      <c r="F131" s="833">
        <f>+F132</f>
        <v>26564</v>
      </c>
      <c r="G131" s="833">
        <f>+G132</f>
        <v>26564</v>
      </c>
      <c r="H131" s="832">
        <f t="shared" si="9"/>
        <v>19882.199999999997</v>
      </c>
    </row>
    <row r="132" spans="1:16" ht="15" customHeight="1" x14ac:dyDescent="0.25">
      <c r="A132" s="852">
        <v>35901</v>
      </c>
      <c r="B132" s="851" t="s">
        <v>1320</v>
      </c>
      <c r="C132" s="828">
        <v>46446.2</v>
      </c>
      <c r="D132" s="828"/>
      <c r="E132" s="829">
        <f t="shared" si="8"/>
        <v>46446.2</v>
      </c>
      <c r="F132" s="828">
        <v>26564</v>
      </c>
      <c r="G132" s="828">
        <v>26564</v>
      </c>
      <c r="H132" s="827">
        <f t="shared" si="9"/>
        <v>19882.199999999997</v>
      </c>
      <c r="I132" s="826"/>
      <c r="K132" s="825"/>
      <c r="L132" s="814"/>
      <c r="M132" s="814"/>
      <c r="N132" s="814"/>
      <c r="O132" s="814"/>
      <c r="P132" s="813"/>
    </row>
    <row r="133" spans="1:16" ht="15" customHeight="1" x14ac:dyDescent="0.25">
      <c r="A133" s="857">
        <v>3600</v>
      </c>
      <c r="B133" s="860" t="s">
        <v>1235</v>
      </c>
      <c r="C133" s="833">
        <f>+C134</f>
        <v>3849443</v>
      </c>
      <c r="D133" s="828"/>
      <c r="E133" s="834">
        <f t="shared" si="8"/>
        <v>3849443</v>
      </c>
      <c r="F133" s="828">
        <f>+F134</f>
        <v>0</v>
      </c>
      <c r="G133" s="828">
        <f>+G134</f>
        <v>0</v>
      </c>
      <c r="H133" s="832">
        <f t="shared" si="9"/>
        <v>3849443</v>
      </c>
    </row>
    <row r="134" spans="1:16" ht="32.25" customHeight="1" x14ac:dyDescent="0.25">
      <c r="A134" s="856">
        <v>361</v>
      </c>
      <c r="B134" s="860" t="s">
        <v>1319</v>
      </c>
      <c r="C134" s="833">
        <f>+C135</f>
        <v>3849443</v>
      </c>
      <c r="D134" s="828"/>
      <c r="E134" s="834">
        <f t="shared" si="8"/>
        <v>3849443</v>
      </c>
      <c r="F134" s="828">
        <f>+F135</f>
        <v>0</v>
      </c>
      <c r="G134" s="828">
        <f>+G135</f>
        <v>0</v>
      </c>
      <c r="H134" s="832">
        <f t="shared" si="9"/>
        <v>3849443</v>
      </c>
    </row>
    <row r="135" spans="1:16" ht="23.25" customHeight="1" x14ac:dyDescent="0.25">
      <c r="A135" s="852">
        <v>36101</v>
      </c>
      <c r="B135" s="851" t="s">
        <v>1319</v>
      </c>
      <c r="C135" s="828">
        <v>3849443</v>
      </c>
      <c r="D135" s="828"/>
      <c r="E135" s="829">
        <f t="shared" si="8"/>
        <v>3849443</v>
      </c>
      <c r="F135" s="828"/>
      <c r="G135" s="828"/>
      <c r="H135" s="827">
        <f t="shared" si="9"/>
        <v>3849443</v>
      </c>
      <c r="I135" s="826"/>
      <c r="K135" s="825"/>
      <c r="L135" s="814"/>
      <c r="M135" s="814"/>
      <c r="N135" s="814"/>
      <c r="O135" s="814"/>
      <c r="P135" s="813"/>
    </row>
    <row r="136" spans="1:16" ht="15" customHeight="1" x14ac:dyDescent="0.25">
      <c r="A136" s="857">
        <v>3700</v>
      </c>
      <c r="B136" s="860" t="s">
        <v>1234</v>
      </c>
      <c r="C136" s="833">
        <f>+C137+C139+C141+C144+C146</f>
        <v>1700000</v>
      </c>
      <c r="D136" s="828"/>
      <c r="E136" s="834">
        <f t="shared" si="8"/>
        <v>1700000</v>
      </c>
      <c r="F136" s="833">
        <f>+F137+F139+F141+F144+F146</f>
        <v>112456</v>
      </c>
      <c r="G136" s="833">
        <f>+G137+G139+G141+G144+G146</f>
        <v>112456</v>
      </c>
      <c r="H136" s="832">
        <f t="shared" si="9"/>
        <v>1587544</v>
      </c>
    </row>
    <row r="137" spans="1:16" ht="15" customHeight="1" x14ac:dyDescent="0.25">
      <c r="A137" s="856">
        <v>371</v>
      </c>
      <c r="B137" s="860" t="s">
        <v>1318</v>
      </c>
      <c r="C137" s="833">
        <f>+C138</f>
        <v>300000</v>
      </c>
      <c r="D137" s="828"/>
      <c r="E137" s="834">
        <f t="shared" si="8"/>
        <v>300000</v>
      </c>
      <c r="F137" s="833">
        <f>+F138</f>
        <v>33441</v>
      </c>
      <c r="G137" s="833">
        <f>+G138</f>
        <v>33441</v>
      </c>
      <c r="H137" s="832">
        <f t="shared" si="9"/>
        <v>266559</v>
      </c>
    </row>
    <row r="138" spans="1:16" ht="15" customHeight="1" x14ac:dyDescent="0.25">
      <c r="A138" s="852">
        <v>37101</v>
      </c>
      <c r="B138" s="851" t="s">
        <v>1318</v>
      </c>
      <c r="C138" s="828">
        <v>300000</v>
      </c>
      <c r="D138" s="828"/>
      <c r="E138" s="829">
        <f t="shared" si="8"/>
        <v>300000</v>
      </c>
      <c r="F138" s="828">
        <v>33441</v>
      </c>
      <c r="G138" s="828">
        <v>33441</v>
      </c>
      <c r="H138" s="827">
        <f t="shared" si="9"/>
        <v>266559</v>
      </c>
      <c r="I138" s="826"/>
      <c r="K138" s="825"/>
      <c r="L138" s="814"/>
      <c r="M138" s="814"/>
      <c r="N138" s="814"/>
      <c r="O138" s="814"/>
      <c r="P138" s="813"/>
    </row>
    <row r="139" spans="1:16" ht="15" customHeight="1" x14ac:dyDescent="0.25">
      <c r="A139" s="856">
        <v>372</v>
      </c>
      <c r="B139" s="860" t="s">
        <v>1317</v>
      </c>
      <c r="C139" s="833">
        <f>+C140</f>
        <v>250000</v>
      </c>
      <c r="D139" s="828"/>
      <c r="E139" s="834">
        <f t="shared" si="8"/>
        <v>250000</v>
      </c>
      <c r="F139" s="828">
        <f>+F140</f>
        <v>0</v>
      </c>
      <c r="G139" s="828">
        <f>+G140</f>
        <v>0</v>
      </c>
      <c r="H139" s="832">
        <f t="shared" si="9"/>
        <v>250000</v>
      </c>
    </row>
    <row r="140" spans="1:16" ht="15" customHeight="1" x14ac:dyDescent="0.25">
      <c r="A140" s="852">
        <v>37201</v>
      </c>
      <c r="B140" s="851" t="s">
        <v>1317</v>
      </c>
      <c r="C140" s="828">
        <v>250000</v>
      </c>
      <c r="D140" s="828"/>
      <c r="E140" s="829">
        <f t="shared" si="8"/>
        <v>250000</v>
      </c>
      <c r="F140" s="828"/>
      <c r="G140" s="828"/>
      <c r="H140" s="827">
        <f t="shared" si="9"/>
        <v>250000</v>
      </c>
      <c r="I140" s="826"/>
      <c r="K140" s="825"/>
      <c r="L140" s="814"/>
      <c r="M140" s="814"/>
      <c r="N140" s="814"/>
      <c r="O140" s="814"/>
      <c r="P140" s="813"/>
    </row>
    <row r="141" spans="1:16" ht="15" customHeight="1" x14ac:dyDescent="0.25">
      <c r="A141" s="856">
        <v>375</v>
      </c>
      <c r="B141" s="860" t="s">
        <v>1316</v>
      </c>
      <c r="C141" s="833">
        <f>+C142+C143</f>
        <v>600000</v>
      </c>
      <c r="D141" s="828"/>
      <c r="E141" s="834">
        <f t="shared" si="8"/>
        <v>600000</v>
      </c>
      <c r="F141" s="833">
        <f>+F142+F143</f>
        <v>76300</v>
      </c>
      <c r="G141" s="833">
        <f>+G142+G143</f>
        <v>76300</v>
      </c>
      <c r="H141" s="832">
        <f t="shared" si="9"/>
        <v>523700</v>
      </c>
    </row>
    <row r="142" spans="1:16" ht="15" customHeight="1" x14ac:dyDescent="0.25">
      <c r="A142" s="852">
        <v>37501</v>
      </c>
      <c r="B142" s="851" t="s">
        <v>1316</v>
      </c>
      <c r="C142" s="828">
        <v>350000</v>
      </c>
      <c r="D142" s="828"/>
      <c r="E142" s="829">
        <f t="shared" si="8"/>
        <v>350000</v>
      </c>
      <c r="F142" s="828">
        <v>51300</v>
      </c>
      <c r="G142" s="828">
        <v>51300</v>
      </c>
      <c r="H142" s="827">
        <f t="shared" si="9"/>
        <v>298700</v>
      </c>
      <c r="I142" s="826"/>
      <c r="K142" s="825"/>
      <c r="L142" s="814"/>
      <c r="M142" s="814"/>
      <c r="N142" s="814"/>
      <c r="O142" s="814"/>
      <c r="P142" s="813"/>
    </row>
    <row r="143" spans="1:16" ht="15" customHeight="1" x14ac:dyDescent="0.25">
      <c r="A143" s="852">
        <v>37502</v>
      </c>
      <c r="B143" s="851" t="s">
        <v>1315</v>
      </c>
      <c r="C143" s="828">
        <v>250000</v>
      </c>
      <c r="D143" s="828"/>
      <c r="E143" s="829">
        <f t="shared" si="8"/>
        <v>250000</v>
      </c>
      <c r="F143" s="828">
        <v>25000</v>
      </c>
      <c r="G143" s="828">
        <v>25000</v>
      </c>
      <c r="H143" s="827">
        <f t="shared" si="9"/>
        <v>225000</v>
      </c>
      <c r="I143" s="826"/>
      <c r="K143" s="825"/>
      <c r="L143" s="814"/>
      <c r="M143" s="814"/>
      <c r="N143" s="814"/>
      <c r="O143" s="814"/>
      <c r="P143" s="813"/>
    </row>
    <row r="144" spans="1:16" ht="15" customHeight="1" x14ac:dyDescent="0.25">
      <c r="A144" s="856">
        <v>376</v>
      </c>
      <c r="B144" s="860" t="s">
        <v>1314</v>
      </c>
      <c r="C144" s="833">
        <f>+C145</f>
        <v>500000</v>
      </c>
      <c r="D144" s="828"/>
      <c r="E144" s="834">
        <f t="shared" si="8"/>
        <v>500000</v>
      </c>
      <c r="F144" s="828">
        <f>+F145</f>
        <v>0</v>
      </c>
      <c r="G144" s="828">
        <f>+G145</f>
        <v>0</v>
      </c>
      <c r="H144" s="832">
        <f t="shared" si="9"/>
        <v>500000</v>
      </c>
    </row>
    <row r="145" spans="1:16" ht="15" customHeight="1" x14ac:dyDescent="0.25">
      <c r="A145" s="852">
        <v>37601</v>
      </c>
      <c r="B145" s="851" t="s">
        <v>1314</v>
      </c>
      <c r="C145" s="828">
        <v>500000</v>
      </c>
      <c r="D145" s="828"/>
      <c r="E145" s="829">
        <f t="shared" si="8"/>
        <v>500000</v>
      </c>
      <c r="F145" s="828"/>
      <c r="G145" s="828"/>
      <c r="H145" s="827">
        <f t="shared" si="9"/>
        <v>500000</v>
      </c>
      <c r="I145" s="826"/>
      <c r="K145" s="825"/>
      <c r="L145" s="814"/>
      <c r="M145" s="814"/>
      <c r="N145" s="814"/>
      <c r="O145" s="814"/>
      <c r="P145" s="813"/>
    </row>
    <row r="146" spans="1:16" ht="15" customHeight="1" x14ac:dyDescent="0.25">
      <c r="A146" s="856">
        <v>379</v>
      </c>
      <c r="B146" s="860" t="s">
        <v>1313</v>
      </c>
      <c r="C146" s="833">
        <f>+C147</f>
        <v>50000</v>
      </c>
      <c r="D146" s="828"/>
      <c r="E146" s="834">
        <f t="shared" ref="E146:E177" si="10">+C146+D146</f>
        <v>50000</v>
      </c>
      <c r="F146" s="833">
        <f>+F147</f>
        <v>2715</v>
      </c>
      <c r="G146" s="833">
        <f>+G147</f>
        <v>2715</v>
      </c>
      <c r="H146" s="832">
        <f t="shared" si="9"/>
        <v>47285</v>
      </c>
    </row>
    <row r="147" spans="1:16" ht="15" customHeight="1" x14ac:dyDescent="0.25">
      <c r="A147" s="852">
        <v>37901</v>
      </c>
      <c r="B147" s="851" t="s">
        <v>1312</v>
      </c>
      <c r="C147" s="828">
        <v>50000</v>
      </c>
      <c r="D147" s="828"/>
      <c r="E147" s="829">
        <f t="shared" si="10"/>
        <v>50000</v>
      </c>
      <c r="F147" s="828">
        <v>2715</v>
      </c>
      <c r="G147" s="828">
        <v>2715</v>
      </c>
      <c r="H147" s="827">
        <f t="shared" si="9"/>
        <v>47285</v>
      </c>
      <c r="I147" s="826"/>
      <c r="K147" s="825"/>
      <c r="L147" s="814"/>
      <c r="M147" s="814"/>
      <c r="N147" s="814"/>
      <c r="O147" s="814"/>
      <c r="P147" s="813"/>
    </row>
    <row r="148" spans="1:16" ht="15" customHeight="1" x14ac:dyDescent="0.25">
      <c r="A148" s="857">
        <v>3800</v>
      </c>
      <c r="B148" s="860" t="s">
        <v>1233</v>
      </c>
      <c r="C148" s="833">
        <f>+C149</f>
        <v>100000</v>
      </c>
      <c r="D148" s="828"/>
      <c r="E148" s="834">
        <f t="shared" si="10"/>
        <v>100000</v>
      </c>
      <c r="F148" s="833">
        <f>+F149</f>
        <v>27411.759999999998</v>
      </c>
      <c r="G148" s="833">
        <f>+G149</f>
        <v>27411.759999999998</v>
      </c>
      <c r="H148" s="832">
        <f t="shared" si="9"/>
        <v>72588.240000000005</v>
      </c>
    </row>
    <row r="149" spans="1:16" ht="15" customHeight="1" x14ac:dyDescent="0.25">
      <c r="A149" s="856">
        <v>383</v>
      </c>
      <c r="B149" s="860" t="s">
        <v>1311</v>
      </c>
      <c r="C149" s="833">
        <f>+C150</f>
        <v>100000</v>
      </c>
      <c r="D149" s="828"/>
      <c r="E149" s="834">
        <f t="shared" si="10"/>
        <v>100000</v>
      </c>
      <c r="F149" s="833">
        <f>+F150</f>
        <v>27411.759999999998</v>
      </c>
      <c r="G149" s="833">
        <f>+G150</f>
        <v>27411.759999999998</v>
      </c>
      <c r="H149" s="832">
        <f t="shared" si="9"/>
        <v>72588.240000000005</v>
      </c>
    </row>
    <row r="150" spans="1:16" ht="15" customHeight="1" x14ac:dyDescent="0.25">
      <c r="A150" s="852">
        <v>38301</v>
      </c>
      <c r="B150" s="851" t="s">
        <v>1311</v>
      </c>
      <c r="C150" s="828">
        <v>100000</v>
      </c>
      <c r="D150" s="828"/>
      <c r="E150" s="829">
        <f t="shared" si="10"/>
        <v>100000</v>
      </c>
      <c r="F150" s="828">
        <v>27411.759999999998</v>
      </c>
      <c r="G150" s="828">
        <v>27411.759999999998</v>
      </c>
      <c r="H150" s="827">
        <f t="shared" si="9"/>
        <v>72588.240000000005</v>
      </c>
      <c r="I150" s="826"/>
      <c r="K150" s="825"/>
      <c r="L150" s="814"/>
      <c r="M150" s="814"/>
      <c r="N150" s="814"/>
      <c r="O150" s="814"/>
      <c r="P150" s="813"/>
    </row>
    <row r="151" spans="1:16" ht="15" customHeight="1" x14ac:dyDescent="0.25">
      <c r="A151" s="857">
        <v>3900</v>
      </c>
      <c r="B151" s="860" t="s">
        <v>1232</v>
      </c>
      <c r="C151" s="833">
        <f>+C152+C154</f>
        <v>3150000</v>
      </c>
      <c r="D151" s="828"/>
      <c r="E151" s="834">
        <f t="shared" si="10"/>
        <v>3150000</v>
      </c>
      <c r="F151" s="833">
        <f>+F152+F154</f>
        <v>2818449.62</v>
      </c>
      <c r="G151" s="833">
        <f>+G152+G154</f>
        <v>475080.14</v>
      </c>
      <c r="H151" s="832">
        <f t="shared" si="9"/>
        <v>331550.37999999989</v>
      </c>
    </row>
    <row r="152" spans="1:16" ht="15" customHeight="1" x14ac:dyDescent="0.25">
      <c r="A152" s="856">
        <v>392</v>
      </c>
      <c r="B152" s="860" t="s">
        <v>1310</v>
      </c>
      <c r="C152" s="833">
        <f>+C153</f>
        <v>3000000</v>
      </c>
      <c r="D152" s="828"/>
      <c r="E152" s="834">
        <f t="shared" si="10"/>
        <v>3000000</v>
      </c>
      <c r="F152" s="833">
        <f>+F153</f>
        <v>2818449.62</v>
      </c>
      <c r="G152" s="833">
        <f>+G153</f>
        <v>475080.14</v>
      </c>
      <c r="H152" s="832">
        <f t="shared" si="9"/>
        <v>181550.37999999989</v>
      </c>
    </row>
    <row r="153" spans="1:16" ht="15" customHeight="1" x14ac:dyDescent="0.25">
      <c r="A153" s="852">
        <v>39201</v>
      </c>
      <c r="B153" s="851" t="s">
        <v>1310</v>
      </c>
      <c r="C153" s="828">
        <v>3000000</v>
      </c>
      <c r="D153" s="828"/>
      <c r="E153" s="829">
        <f t="shared" si="10"/>
        <v>3000000</v>
      </c>
      <c r="F153" s="828">
        <v>2818449.62</v>
      </c>
      <c r="G153" s="828">
        <v>475080.14</v>
      </c>
      <c r="H153" s="827">
        <f t="shared" si="9"/>
        <v>181550.37999999989</v>
      </c>
      <c r="I153" s="826"/>
      <c r="K153" s="825"/>
      <c r="L153" s="814"/>
      <c r="M153" s="814"/>
      <c r="N153" s="814"/>
      <c r="O153" s="814"/>
      <c r="P153" s="813"/>
    </row>
    <row r="154" spans="1:16" ht="15" customHeight="1" x14ac:dyDescent="0.25">
      <c r="A154" s="856">
        <v>395</v>
      </c>
      <c r="B154" s="860" t="s">
        <v>1309</v>
      </c>
      <c r="C154" s="833">
        <f>+C155</f>
        <v>150000</v>
      </c>
      <c r="D154" s="828"/>
      <c r="E154" s="834">
        <f t="shared" si="10"/>
        <v>150000</v>
      </c>
      <c r="F154" s="828">
        <f>+F155</f>
        <v>0</v>
      </c>
      <c r="G154" s="828">
        <f>+G155</f>
        <v>0</v>
      </c>
      <c r="H154" s="832">
        <f t="shared" si="9"/>
        <v>150000</v>
      </c>
    </row>
    <row r="155" spans="1:16" ht="15" customHeight="1" x14ac:dyDescent="0.25">
      <c r="A155" s="852">
        <v>39501</v>
      </c>
      <c r="B155" s="851" t="s">
        <v>1309</v>
      </c>
      <c r="C155" s="828">
        <v>150000</v>
      </c>
      <c r="D155" s="828"/>
      <c r="E155" s="829">
        <f t="shared" si="10"/>
        <v>150000</v>
      </c>
      <c r="F155" s="828"/>
      <c r="G155" s="828"/>
      <c r="H155" s="827">
        <f t="shared" si="9"/>
        <v>150000</v>
      </c>
      <c r="I155" s="826"/>
      <c r="K155" s="825"/>
      <c r="L155" s="814"/>
      <c r="M155" s="814"/>
      <c r="N155" s="814"/>
      <c r="O155" s="814"/>
      <c r="P155" s="813"/>
    </row>
    <row r="156" spans="1:16" ht="15" customHeight="1" x14ac:dyDescent="0.25">
      <c r="A156" s="852"/>
      <c r="B156" s="851"/>
      <c r="C156" s="828"/>
      <c r="D156" s="828"/>
      <c r="E156" s="834">
        <f t="shared" si="10"/>
        <v>0</v>
      </c>
      <c r="F156" s="828"/>
      <c r="G156" s="828"/>
      <c r="H156" s="832">
        <f t="shared" si="9"/>
        <v>0</v>
      </c>
    </row>
    <row r="157" spans="1:16" ht="15" customHeight="1" x14ac:dyDescent="0.25">
      <c r="A157" s="861">
        <v>4000</v>
      </c>
      <c r="B157" s="860" t="s">
        <v>1308</v>
      </c>
      <c r="C157" s="833">
        <f>+C158</f>
        <v>3000000</v>
      </c>
      <c r="D157" s="828"/>
      <c r="E157" s="834">
        <f t="shared" si="10"/>
        <v>3000000</v>
      </c>
      <c r="F157" s="828">
        <f t="shared" ref="F157:G159" si="11">+F158</f>
        <v>0</v>
      </c>
      <c r="G157" s="828">
        <f t="shared" si="11"/>
        <v>0</v>
      </c>
      <c r="H157" s="832">
        <f t="shared" si="9"/>
        <v>3000000</v>
      </c>
    </row>
    <row r="158" spans="1:16" ht="15" customHeight="1" x14ac:dyDescent="0.25">
      <c r="A158" s="857">
        <v>4800</v>
      </c>
      <c r="B158" s="860" t="s">
        <v>1231</v>
      </c>
      <c r="C158" s="833">
        <f>+C159</f>
        <v>3000000</v>
      </c>
      <c r="D158" s="828"/>
      <c r="E158" s="834">
        <f t="shared" si="10"/>
        <v>3000000</v>
      </c>
      <c r="F158" s="828">
        <f t="shared" si="11"/>
        <v>0</v>
      </c>
      <c r="G158" s="828">
        <f t="shared" si="11"/>
        <v>0</v>
      </c>
      <c r="H158" s="832">
        <f t="shared" si="9"/>
        <v>3000000</v>
      </c>
    </row>
    <row r="159" spans="1:16" ht="15" customHeight="1" x14ac:dyDescent="0.25">
      <c r="A159" s="856">
        <v>481</v>
      </c>
      <c r="B159" s="860" t="s">
        <v>1307</v>
      </c>
      <c r="C159" s="833">
        <f>+C160</f>
        <v>3000000</v>
      </c>
      <c r="D159" s="828"/>
      <c r="E159" s="834">
        <f t="shared" si="10"/>
        <v>3000000</v>
      </c>
      <c r="F159" s="828">
        <f t="shared" si="11"/>
        <v>0</v>
      </c>
      <c r="G159" s="828">
        <f t="shared" si="11"/>
        <v>0</v>
      </c>
      <c r="H159" s="832">
        <f t="shared" si="9"/>
        <v>3000000</v>
      </c>
    </row>
    <row r="160" spans="1:16" ht="15" customHeight="1" x14ac:dyDescent="0.25">
      <c r="A160" s="852">
        <v>48101</v>
      </c>
      <c r="B160" s="851" t="s">
        <v>1307</v>
      </c>
      <c r="C160" s="828">
        <v>3000000</v>
      </c>
      <c r="D160" s="828"/>
      <c r="E160" s="829">
        <f t="shared" si="10"/>
        <v>3000000</v>
      </c>
      <c r="F160" s="828"/>
      <c r="G160" s="828"/>
      <c r="H160" s="827">
        <f t="shared" ref="H160:H166" si="12">+E160-F160</f>
        <v>3000000</v>
      </c>
      <c r="I160" s="826"/>
      <c r="K160" s="825"/>
      <c r="L160" s="814"/>
      <c r="M160" s="814"/>
      <c r="N160" s="814"/>
      <c r="O160" s="814"/>
      <c r="P160" s="813"/>
    </row>
    <row r="161" spans="1:16" ht="15" customHeight="1" x14ac:dyDescent="0.25">
      <c r="A161" s="852"/>
      <c r="B161" s="851"/>
      <c r="C161" s="828"/>
      <c r="D161" s="828"/>
      <c r="E161" s="834">
        <f t="shared" si="10"/>
        <v>0</v>
      </c>
      <c r="F161" s="828"/>
      <c r="G161" s="828"/>
      <c r="H161" s="832">
        <f t="shared" si="12"/>
        <v>0</v>
      </c>
    </row>
    <row r="162" spans="1:16" ht="15" customHeight="1" x14ac:dyDescent="0.25">
      <c r="A162" s="852"/>
      <c r="B162" s="851"/>
      <c r="C162" s="828"/>
      <c r="D162" s="828"/>
      <c r="E162" s="834">
        <f t="shared" si="10"/>
        <v>0</v>
      </c>
      <c r="F162" s="828"/>
      <c r="G162" s="828"/>
      <c r="H162" s="832">
        <f t="shared" si="12"/>
        <v>0</v>
      </c>
    </row>
    <row r="163" spans="1:16" ht="15" customHeight="1" x14ac:dyDescent="0.25">
      <c r="A163" s="861">
        <v>5000</v>
      </c>
      <c r="B163" s="860" t="s">
        <v>1306</v>
      </c>
      <c r="C163" s="833">
        <f>+C164+C173+C178+C188+C170</f>
        <v>5800000</v>
      </c>
      <c r="D163" s="833">
        <f>+D185+D178+D188+D164</f>
        <v>1510000</v>
      </c>
      <c r="E163" s="834">
        <f t="shared" si="10"/>
        <v>7310000</v>
      </c>
      <c r="F163" s="833">
        <f>+F164+F170+F173+F178+F185+F188</f>
        <v>1471643.28</v>
      </c>
      <c r="G163" s="833">
        <f>+G164+G170+G173+G178+G185+G188</f>
        <v>1471643.28</v>
      </c>
      <c r="H163" s="832">
        <f t="shared" si="12"/>
        <v>5838356.7199999997</v>
      </c>
    </row>
    <row r="164" spans="1:16" ht="15" customHeight="1" x14ac:dyDescent="0.25">
      <c r="A164" s="857">
        <v>5100</v>
      </c>
      <c r="B164" s="860" t="s">
        <v>405</v>
      </c>
      <c r="C164" s="833">
        <f>+C165+C167</f>
        <v>1000000</v>
      </c>
      <c r="D164" s="833">
        <f>+D165+D167</f>
        <v>10000</v>
      </c>
      <c r="E164" s="834">
        <f t="shared" si="10"/>
        <v>1010000</v>
      </c>
      <c r="F164" s="833">
        <f>+F165+F167</f>
        <v>201162.30000000002</v>
      </c>
      <c r="G164" s="833">
        <f>+G165+G167</f>
        <v>201162.30000000002</v>
      </c>
      <c r="H164" s="832">
        <f t="shared" si="12"/>
        <v>808837.7</v>
      </c>
    </row>
    <row r="165" spans="1:16" ht="15" customHeight="1" x14ac:dyDescent="0.25">
      <c r="A165" s="856">
        <v>511</v>
      </c>
      <c r="B165" s="860" t="s">
        <v>1305</v>
      </c>
      <c r="C165" s="833">
        <f>+C166</f>
        <v>500000</v>
      </c>
      <c r="D165" s="833">
        <f>+D166</f>
        <v>-15000</v>
      </c>
      <c r="E165" s="834">
        <f t="shared" si="10"/>
        <v>485000</v>
      </c>
      <c r="F165" s="833">
        <f>+F166</f>
        <v>26297.200000000001</v>
      </c>
      <c r="G165" s="833">
        <f>+G166</f>
        <v>26297.200000000001</v>
      </c>
      <c r="H165" s="832">
        <f t="shared" si="12"/>
        <v>458702.8</v>
      </c>
    </row>
    <row r="166" spans="1:16" ht="15" customHeight="1" x14ac:dyDescent="0.25">
      <c r="A166" s="852">
        <v>51101</v>
      </c>
      <c r="B166" s="851" t="s">
        <v>1304</v>
      </c>
      <c r="C166" s="828">
        <v>500000</v>
      </c>
      <c r="D166" s="828">
        <v>-15000</v>
      </c>
      <c r="E166" s="829">
        <f t="shared" si="10"/>
        <v>485000</v>
      </c>
      <c r="F166" s="828">
        <v>26297.200000000001</v>
      </c>
      <c r="G166" s="828">
        <v>26297.200000000001</v>
      </c>
      <c r="H166" s="827">
        <f t="shared" si="12"/>
        <v>458702.8</v>
      </c>
      <c r="I166" s="826"/>
      <c r="K166" s="825"/>
      <c r="L166" s="814"/>
      <c r="M166" s="814"/>
      <c r="N166" s="814"/>
      <c r="O166" s="814"/>
      <c r="P166" s="813"/>
    </row>
    <row r="167" spans="1:16" ht="24" customHeight="1" x14ac:dyDescent="0.25">
      <c r="A167" s="856">
        <v>515</v>
      </c>
      <c r="B167" s="860" t="s">
        <v>1303</v>
      </c>
      <c r="C167" s="833">
        <f>+C168+C169</f>
        <v>500000</v>
      </c>
      <c r="D167" s="833">
        <f>+D168+D169</f>
        <v>25000</v>
      </c>
      <c r="E167" s="834">
        <f t="shared" si="10"/>
        <v>525000</v>
      </c>
      <c r="F167" s="833">
        <f>+F168+F169</f>
        <v>174865.1</v>
      </c>
      <c r="G167" s="833">
        <f>+G168+G169</f>
        <v>174865.1</v>
      </c>
      <c r="H167" s="833">
        <f>+H168+H169</f>
        <v>350134.9</v>
      </c>
    </row>
    <row r="168" spans="1:16" ht="15" customHeight="1" x14ac:dyDescent="0.25">
      <c r="A168" s="852">
        <v>51501</v>
      </c>
      <c r="B168" s="851" t="s">
        <v>1302</v>
      </c>
      <c r="C168" s="828">
        <v>500000</v>
      </c>
      <c r="D168" s="828"/>
      <c r="E168" s="829">
        <f t="shared" si="10"/>
        <v>500000</v>
      </c>
      <c r="F168" s="828">
        <v>154371.69</v>
      </c>
      <c r="G168" s="828">
        <v>154371.69</v>
      </c>
      <c r="H168" s="827">
        <f t="shared" ref="H168:H213" si="13">+E168-F168</f>
        <v>345628.31</v>
      </c>
      <c r="I168" s="826"/>
      <c r="K168" s="825"/>
      <c r="L168" s="814"/>
      <c r="M168" s="814"/>
      <c r="N168" s="814"/>
      <c r="O168" s="814"/>
      <c r="P168" s="813"/>
    </row>
    <row r="169" spans="1:16" ht="15" customHeight="1" x14ac:dyDescent="0.25">
      <c r="A169" s="852">
        <v>51901</v>
      </c>
      <c r="B169" s="851" t="s">
        <v>1301</v>
      </c>
      <c r="C169" s="828"/>
      <c r="D169" s="828">
        <f>15000+5000+5000</f>
        <v>25000</v>
      </c>
      <c r="E169" s="829">
        <f t="shared" si="10"/>
        <v>25000</v>
      </c>
      <c r="F169" s="828">
        <v>20493.41</v>
      </c>
      <c r="G169" s="828">
        <v>20493.41</v>
      </c>
      <c r="H169" s="827">
        <f t="shared" si="13"/>
        <v>4506.59</v>
      </c>
      <c r="I169" s="826"/>
      <c r="K169" s="825"/>
      <c r="L169" s="814"/>
      <c r="M169" s="814"/>
      <c r="N169" s="814"/>
      <c r="O169" s="814"/>
      <c r="P169" s="813"/>
    </row>
    <row r="170" spans="1:16" ht="15" customHeight="1" x14ac:dyDescent="0.25">
      <c r="A170" s="857">
        <v>5200</v>
      </c>
      <c r="B170" s="860" t="s">
        <v>406</v>
      </c>
      <c r="C170" s="833">
        <f>+C171</f>
        <v>500000</v>
      </c>
      <c r="D170" s="828"/>
      <c r="E170" s="834">
        <f t="shared" si="10"/>
        <v>500000</v>
      </c>
      <c r="F170" s="828"/>
      <c r="G170" s="828"/>
      <c r="H170" s="832">
        <f t="shared" si="13"/>
        <v>500000</v>
      </c>
      <c r="I170" s="826"/>
    </row>
    <row r="171" spans="1:16" ht="15" customHeight="1" x14ac:dyDescent="0.25">
      <c r="A171" s="856">
        <v>521</v>
      </c>
      <c r="B171" s="860" t="s">
        <v>1300</v>
      </c>
      <c r="C171" s="833">
        <f>+C172</f>
        <v>500000</v>
      </c>
      <c r="D171" s="828"/>
      <c r="E171" s="834">
        <f t="shared" si="10"/>
        <v>500000</v>
      </c>
      <c r="F171" s="828"/>
      <c r="G171" s="828"/>
      <c r="H171" s="832">
        <f t="shared" si="13"/>
        <v>500000</v>
      </c>
      <c r="I171" s="826"/>
    </row>
    <row r="172" spans="1:16" ht="15" customHeight="1" x14ac:dyDescent="0.25">
      <c r="A172" s="852">
        <v>52101</v>
      </c>
      <c r="B172" s="851" t="s">
        <v>1300</v>
      </c>
      <c r="C172" s="828">
        <v>500000</v>
      </c>
      <c r="D172" s="828"/>
      <c r="E172" s="829">
        <f t="shared" si="10"/>
        <v>500000</v>
      </c>
      <c r="F172" s="828"/>
      <c r="G172" s="828"/>
      <c r="H172" s="827">
        <f t="shared" si="13"/>
        <v>500000</v>
      </c>
      <c r="I172" s="826"/>
      <c r="K172" s="825"/>
      <c r="L172" s="814"/>
      <c r="M172" s="814"/>
      <c r="N172" s="814"/>
      <c r="O172" s="814"/>
      <c r="P172" s="813"/>
    </row>
    <row r="173" spans="1:16" ht="15" customHeight="1" x14ac:dyDescent="0.25">
      <c r="A173" s="857">
        <v>5400</v>
      </c>
      <c r="B173" s="860" t="s">
        <v>1299</v>
      </c>
      <c r="C173" s="833">
        <f>+C174+C176</f>
        <v>2300000</v>
      </c>
      <c r="D173" s="828"/>
      <c r="E173" s="834">
        <f t="shared" si="10"/>
        <v>2300000</v>
      </c>
      <c r="F173" s="828">
        <f>+F174</f>
        <v>145499</v>
      </c>
      <c r="G173" s="828">
        <f>+G174</f>
        <v>145499</v>
      </c>
      <c r="H173" s="832">
        <f t="shared" si="13"/>
        <v>2154501</v>
      </c>
    </row>
    <row r="174" spans="1:16" ht="15" customHeight="1" x14ac:dyDescent="0.25">
      <c r="A174" s="856">
        <v>541</v>
      </c>
      <c r="B174" s="860" t="s">
        <v>1299</v>
      </c>
      <c r="C174" s="833">
        <f>+C175</f>
        <v>2000000</v>
      </c>
      <c r="D174" s="828"/>
      <c r="E174" s="834">
        <f t="shared" si="10"/>
        <v>2000000</v>
      </c>
      <c r="F174" s="828">
        <f>+F175</f>
        <v>145499</v>
      </c>
      <c r="G174" s="828">
        <f>+G175</f>
        <v>145499</v>
      </c>
      <c r="H174" s="832">
        <f t="shared" si="13"/>
        <v>1854501</v>
      </c>
    </row>
    <row r="175" spans="1:16" ht="15" customHeight="1" x14ac:dyDescent="0.25">
      <c r="A175" s="852">
        <v>54101</v>
      </c>
      <c r="B175" s="851" t="s">
        <v>1298</v>
      </c>
      <c r="C175" s="828">
        <v>2000000</v>
      </c>
      <c r="D175" s="828"/>
      <c r="E175" s="829">
        <f t="shared" si="10"/>
        <v>2000000</v>
      </c>
      <c r="F175" s="828">
        <v>145499</v>
      </c>
      <c r="G175" s="828">
        <v>145499</v>
      </c>
      <c r="H175" s="827">
        <f t="shared" si="13"/>
        <v>1854501</v>
      </c>
      <c r="I175" s="826"/>
      <c r="K175" s="825"/>
      <c r="L175" s="814"/>
      <c r="M175" s="814"/>
      <c r="N175" s="814"/>
      <c r="O175" s="814"/>
      <c r="P175" s="813"/>
    </row>
    <row r="176" spans="1:16" ht="15" customHeight="1" x14ac:dyDescent="0.25">
      <c r="A176" s="856">
        <v>542</v>
      </c>
      <c r="B176" s="860" t="s">
        <v>1297</v>
      </c>
      <c r="C176" s="833">
        <f>+C177</f>
        <v>300000</v>
      </c>
      <c r="D176" s="828"/>
      <c r="E176" s="834">
        <f t="shared" si="10"/>
        <v>300000</v>
      </c>
      <c r="F176" s="828"/>
      <c r="G176" s="828"/>
      <c r="H176" s="832">
        <f t="shared" si="13"/>
        <v>300000</v>
      </c>
      <c r="I176" s="826"/>
    </row>
    <row r="177" spans="1:16" ht="15" customHeight="1" x14ac:dyDescent="0.25">
      <c r="A177" s="852">
        <v>54201</v>
      </c>
      <c r="B177" s="851" t="s">
        <v>1297</v>
      </c>
      <c r="C177" s="828">
        <v>300000</v>
      </c>
      <c r="D177" s="828"/>
      <c r="E177" s="829">
        <f t="shared" si="10"/>
        <v>300000</v>
      </c>
      <c r="F177" s="828"/>
      <c r="G177" s="828"/>
      <c r="H177" s="827">
        <f t="shared" si="13"/>
        <v>300000</v>
      </c>
      <c r="I177" s="826"/>
      <c r="K177" s="825"/>
      <c r="L177" s="814"/>
      <c r="M177" s="814"/>
      <c r="N177" s="814"/>
      <c r="O177" s="814"/>
      <c r="P177" s="813"/>
    </row>
    <row r="178" spans="1:16" ht="15" customHeight="1" x14ac:dyDescent="0.25">
      <c r="A178" s="857">
        <v>5600</v>
      </c>
      <c r="B178" s="860" t="s">
        <v>410</v>
      </c>
      <c r="C178" s="833">
        <f>+C179+C181+C183</f>
        <v>1000000</v>
      </c>
      <c r="D178" s="833">
        <f>+D179+D181+D183</f>
        <v>0</v>
      </c>
      <c r="E178" s="834">
        <f t="shared" ref="E178:E182" si="14">+C178+D178</f>
        <v>1000000</v>
      </c>
      <c r="F178" s="833">
        <f>+F179+F181+F183</f>
        <v>87381.98</v>
      </c>
      <c r="G178" s="833">
        <f>+G179+G181+G183</f>
        <v>87381.98</v>
      </c>
      <c r="H178" s="832">
        <f t="shared" si="13"/>
        <v>912618.02</v>
      </c>
      <c r="I178" s="859"/>
    </row>
    <row r="179" spans="1:16" ht="15" customHeight="1" x14ac:dyDescent="0.25">
      <c r="A179" s="858">
        <v>565</v>
      </c>
      <c r="B179" s="855" t="s">
        <v>1296</v>
      </c>
      <c r="C179" s="833">
        <f>+C180</f>
        <v>250000</v>
      </c>
      <c r="D179" s="828"/>
      <c r="E179" s="834">
        <f t="shared" si="14"/>
        <v>250000</v>
      </c>
      <c r="F179" s="828">
        <f>+F180</f>
        <v>0</v>
      </c>
      <c r="G179" s="828">
        <f>+G180</f>
        <v>0</v>
      </c>
      <c r="H179" s="832">
        <f t="shared" si="13"/>
        <v>250000</v>
      </c>
      <c r="I179" s="826"/>
    </row>
    <row r="180" spans="1:16" ht="15" customHeight="1" x14ac:dyDescent="0.25">
      <c r="A180" s="854">
        <v>56501</v>
      </c>
      <c r="B180" s="853" t="s">
        <v>1296</v>
      </c>
      <c r="C180" s="828">
        <v>250000</v>
      </c>
      <c r="D180" s="828"/>
      <c r="E180" s="829">
        <f t="shared" si="14"/>
        <v>250000</v>
      </c>
      <c r="F180" s="828"/>
      <c r="G180" s="828"/>
      <c r="H180" s="827">
        <f t="shared" si="13"/>
        <v>250000</v>
      </c>
      <c r="I180" s="826"/>
      <c r="K180" s="825"/>
      <c r="L180" s="814"/>
      <c r="M180" s="814"/>
      <c r="N180" s="814"/>
      <c r="O180" s="814"/>
      <c r="P180" s="813"/>
    </row>
    <row r="181" spans="1:16" ht="25.5" customHeight="1" x14ac:dyDescent="0.25">
      <c r="A181" s="858">
        <v>566</v>
      </c>
      <c r="B181" s="855" t="s">
        <v>1295</v>
      </c>
      <c r="C181" s="833">
        <f>+C182</f>
        <v>250000</v>
      </c>
      <c r="D181" s="828"/>
      <c r="E181" s="834">
        <f t="shared" si="14"/>
        <v>250000</v>
      </c>
      <c r="F181" s="828"/>
      <c r="G181" s="828"/>
      <c r="H181" s="832">
        <f t="shared" si="13"/>
        <v>250000</v>
      </c>
      <c r="I181" s="826"/>
    </row>
    <row r="182" spans="1:16" ht="15" customHeight="1" x14ac:dyDescent="0.25">
      <c r="A182" s="854">
        <v>56601</v>
      </c>
      <c r="B182" s="853" t="s">
        <v>1294</v>
      </c>
      <c r="C182" s="828">
        <v>250000</v>
      </c>
      <c r="D182" s="828"/>
      <c r="E182" s="829">
        <f t="shared" si="14"/>
        <v>250000</v>
      </c>
      <c r="F182" s="828"/>
      <c r="G182" s="828"/>
      <c r="H182" s="827">
        <f t="shared" si="13"/>
        <v>250000</v>
      </c>
      <c r="I182" s="826"/>
      <c r="K182" s="825"/>
      <c r="L182" s="814"/>
      <c r="M182" s="814"/>
      <c r="N182" s="814"/>
      <c r="O182" s="814"/>
      <c r="P182" s="813"/>
    </row>
    <row r="183" spans="1:16" ht="15" customHeight="1" x14ac:dyDescent="0.25">
      <c r="A183" s="858">
        <v>567</v>
      </c>
      <c r="B183" s="855" t="s">
        <v>1293</v>
      </c>
      <c r="C183" s="833">
        <f>+C184</f>
        <v>500000</v>
      </c>
      <c r="D183" s="833">
        <f>+D184</f>
        <v>0</v>
      </c>
      <c r="E183" s="833">
        <f>+E184</f>
        <v>500000</v>
      </c>
      <c r="F183" s="833">
        <f>+F184</f>
        <v>87381.98</v>
      </c>
      <c r="G183" s="833">
        <f>+G184</f>
        <v>87381.98</v>
      </c>
      <c r="H183" s="832">
        <f t="shared" si="13"/>
        <v>412618.02</v>
      </c>
      <c r="I183" s="826"/>
    </row>
    <row r="184" spans="1:16" ht="15" customHeight="1" x14ac:dyDescent="0.25">
      <c r="A184" s="854">
        <v>56701</v>
      </c>
      <c r="B184" s="853" t="s">
        <v>1292</v>
      </c>
      <c r="C184" s="828">
        <v>500000</v>
      </c>
      <c r="D184" s="828"/>
      <c r="E184" s="829">
        <f t="shared" ref="E184:E197" si="15">+C184+D184</f>
        <v>500000</v>
      </c>
      <c r="F184" s="828">
        <v>87381.98</v>
      </c>
      <c r="G184" s="828">
        <v>87381.98</v>
      </c>
      <c r="H184" s="827">
        <f t="shared" si="13"/>
        <v>412618.02</v>
      </c>
      <c r="I184" s="826"/>
      <c r="K184" s="825"/>
      <c r="L184" s="814"/>
      <c r="M184" s="814"/>
      <c r="N184" s="814"/>
      <c r="O184" s="814"/>
      <c r="P184" s="813"/>
    </row>
    <row r="185" spans="1:16" ht="15" customHeight="1" x14ac:dyDescent="0.25">
      <c r="A185" s="857">
        <v>5800</v>
      </c>
      <c r="B185" s="855" t="s">
        <v>337</v>
      </c>
      <c r="C185" s="828"/>
      <c r="D185" s="833">
        <f>+D186</f>
        <v>1765100</v>
      </c>
      <c r="E185" s="834">
        <f t="shared" si="15"/>
        <v>1765100</v>
      </c>
      <c r="F185" s="833">
        <f>+F186</f>
        <v>1037600</v>
      </c>
      <c r="G185" s="833">
        <f>+G186</f>
        <v>1037600</v>
      </c>
      <c r="H185" s="832">
        <f t="shared" si="13"/>
        <v>727500</v>
      </c>
      <c r="I185" s="826"/>
      <c r="K185" s="825"/>
      <c r="L185" s="814"/>
      <c r="M185" s="814"/>
      <c r="N185" s="814"/>
      <c r="O185" s="814"/>
    </row>
    <row r="186" spans="1:16" ht="15" customHeight="1" x14ac:dyDescent="0.25">
      <c r="A186" s="858">
        <v>581</v>
      </c>
      <c r="B186" s="855" t="s">
        <v>1291</v>
      </c>
      <c r="C186" s="828"/>
      <c r="D186" s="833">
        <f>+D187</f>
        <v>1765100</v>
      </c>
      <c r="E186" s="834">
        <f t="shared" si="15"/>
        <v>1765100</v>
      </c>
      <c r="F186" s="833">
        <f>+F187</f>
        <v>1037600</v>
      </c>
      <c r="G186" s="833">
        <f>+G187</f>
        <v>1037600</v>
      </c>
      <c r="H186" s="832">
        <f t="shared" si="13"/>
        <v>727500</v>
      </c>
      <c r="I186" s="826"/>
      <c r="K186" s="825"/>
      <c r="L186" s="814"/>
      <c r="M186" s="814"/>
      <c r="N186" s="814"/>
      <c r="O186" s="814"/>
    </row>
    <row r="187" spans="1:16" ht="15" customHeight="1" x14ac:dyDescent="0.25">
      <c r="A187" s="854">
        <v>58101</v>
      </c>
      <c r="B187" s="853" t="s">
        <v>1291</v>
      </c>
      <c r="C187" s="828"/>
      <c r="D187" s="828">
        <f>265100+1500000</f>
        <v>1765100</v>
      </c>
      <c r="E187" s="834">
        <f t="shared" si="15"/>
        <v>1765100</v>
      </c>
      <c r="F187" s="828">
        <v>1037600</v>
      </c>
      <c r="G187" s="828">
        <v>1037600</v>
      </c>
      <c r="H187" s="827">
        <f t="shared" si="13"/>
        <v>727500</v>
      </c>
      <c r="I187" s="826"/>
      <c r="K187" s="825"/>
      <c r="L187" s="814"/>
      <c r="M187" s="814"/>
      <c r="N187" s="814"/>
      <c r="O187" s="814"/>
      <c r="P187" s="813"/>
    </row>
    <row r="188" spans="1:16" ht="15" customHeight="1" x14ac:dyDescent="0.25">
      <c r="A188" s="857">
        <v>5900</v>
      </c>
      <c r="B188" s="855" t="s">
        <v>413</v>
      </c>
      <c r="C188" s="833">
        <f>+C189</f>
        <v>1000000</v>
      </c>
      <c r="D188" s="833">
        <f>+D189</f>
        <v>-265100</v>
      </c>
      <c r="E188" s="834">
        <f t="shared" si="15"/>
        <v>734900</v>
      </c>
      <c r="F188" s="828"/>
      <c r="G188" s="828"/>
      <c r="H188" s="832">
        <f t="shared" si="13"/>
        <v>734900</v>
      </c>
      <c r="I188" s="826"/>
    </row>
    <row r="189" spans="1:16" ht="15" customHeight="1" x14ac:dyDescent="0.25">
      <c r="A189" s="856">
        <v>591</v>
      </c>
      <c r="B189" s="855" t="s">
        <v>1290</v>
      </c>
      <c r="C189" s="833">
        <f>+C190</f>
        <v>1000000</v>
      </c>
      <c r="D189" s="833">
        <f>+D190</f>
        <v>-265100</v>
      </c>
      <c r="E189" s="834">
        <f t="shared" si="15"/>
        <v>734900</v>
      </c>
      <c r="F189" s="828"/>
      <c r="G189" s="828"/>
      <c r="H189" s="832">
        <f t="shared" si="13"/>
        <v>734900</v>
      </c>
      <c r="I189" s="826"/>
    </row>
    <row r="190" spans="1:16" ht="15" customHeight="1" x14ac:dyDescent="0.25">
      <c r="A190" s="854">
        <v>59101</v>
      </c>
      <c r="B190" s="853" t="s">
        <v>1290</v>
      </c>
      <c r="C190" s="828">
        <v>1000000</v>
      </c>
      <c r="D190" s="828">
        <f>-265100</f>
        <v>-265100</v>
      </c>
      <c r="E190" s="829">
        <f t="shared" si="15"/>
        <v>734900</v>
      </c>
      <c r="F190" s="828"/>
      <c r="G190" s="828"/>
      <c r="H190" s="827">
        <f t="shared" si="13"/>
        <v>734900</v>
      </c>
      <c r="I190" s="826"/>
      <c r="K190" s="825"/>
      <c r="L190" s="814"/>
      <c r="M190" s="814"/>
      <c r="N190" s="814"/>
      <c r="O190" s="814"/>
      <c r="P190" s="813"/>
    </row>
    <row r="191" spans="1:16" ht="15" customHeight="1" x14ac:dyDescent="0.25">
      <c r="A191" s="852"/>
      <c r="B191" s="851"/>
      <c r="C191" s="828"/>
      <c r="D191" s="828"/>
      <c r="E191" s="834">
        <f t="shared" si="15"/>
        <v>0</v>
      </c>
      <c r="F191" s="828"/>
      <c r="G191" s="828"/>
      <c r="H191" s="832">
        <f t="shared" si="13"/>
        <v>0</v>
      </c>
    </row>
    <row r="192" spans="1:16" ht="15" customHeight="1" x14ac:dyDescent="0.25">
      <c r="A192" s="852"/>
      <c r="B192" s="851"/>
      <c r="C192" s="828"/>
      <c r="D192" s="828"/>
      <c r="E192" s="834">
        <f t="shared" si="15"/>
        <v>0</v>
      </c>
      <c r="F192" s="828"/>
      <c r="G192" s="828"/>
      <c r="H192" s="832">
        <f t="shared" si="13"/>
        <v>0</v>
      </c>
    </row>
    <row r="193" spans="1:16" ht="15" customHeight="1" x14ac:dyDescent="0.25">
      <c r="A193" s="837">
        <v>6000</v>
      </c>
      <c r="B193" s="844" t="s">
        <v>192</v>
      </c>
      <c r="C193" s="833">
        <f>+C195+C206</f>
        <v>218000000</v>
      </c>
      <c r="D193" s="833">
        <f>+D195+D206</f>
        <v>34438322.090000004</v>
      </c>
      <c r="E193" s="834">
        <f t="shared" si="15"/>
        <v>252438322.09</v>
      </c>
      <c r="F193" s="833">
        <f>+F195+F206</f>
        <v>217351833.02000004</v>
      </c>
      <c r="G193" s="833">
        <f>+G195+G206</f>
        <v>217142094.67000002</v>
      </c>
      <c r="H193" s="832">
        <f t="shared" si="13"/>
        <v>35086489.069999963</v>
      </c>
    </row>
    <row r="194" spans="1:16" ht="15" customHeight="1" x14ac:dyDescent="0.25">
      <c r="A194" s="846"/>
      <c r="B194" s="844" t="s">
        <v>1289</v>
      </c>
      <c r="C194" s="828"/>
      <c r="D194" s="828"/>
      <c r="E194" s="834">
        <f t="shared" si="15"/>
        <v>0</v>
      </c>
      <c r="F194" s="828"/>
      <c r="G194" s="828"/>
      <c r="H194" s="832">
        <f t="shared" si="13"/>
        <v>0</v>
      </c>
    </row>
    <row r="195" spans="1:16" ht="15" customHeight="1" x14ac:dyDescent="0.25">
      <c r="A195" s="837">
        <v>6100</v>
      </c>
      <c r="B195" s="844" t="s">
        <v>1280</v>
      </c>
      <c r="C195" s="833">
        <f>+C198</f>
        <v>18000000</v>
      </c>
      <c r="D195" s="833">
        <f>+D198+D201+D196</f>
        <v>26072831.350000001</v>
      </c>
      <c r="E195" s="834">
        <f t="shared" si="15"/>
        <v>44072831.350000001</v>
      </c>
      <c r="F195" s="833">
        <f>+F198+F201+F196</f>
        <v>14082368.549999999</v>
      </c>
      <c r="G195" s="833">
        <f>+G198+G201+G196</f>
        <v>13873420.199999999</v>
      </c>
      <c r="H195" s="832">
        <f t="shared" si="13"/>
        <v>29990462.800000004</v>
      </c>
    </row>
    <row r="196" spans="1:16" ht="15" customHeight="1" x14ac:dyDescent="0.25">
      <c r="A196" s="846">
        <v>612</v>
      </c>
      <c r="B196" s="844" t="s">
        <v>1288</v>
      </c>
      <c r="C196" s="833"/>
      <c r="D196" s="833">
        <f>+D197</f>
        <v>597467</v>
      </c>
      <c r="E196" s="834">
        <f t="shared" si="15"/>
        <v>597467</v>
      </c>
      <c r="F196" s="833">
        <f>+F197</f>
        <v>597466.76</v>
      </c>
      <c r="G196" s="833">
        <f>+G197</f>
        <v>597466.76</v>
      </c>
      <c r="H196" s="832">
        <f t="shared" si="13"/>
        <v>0.23999999999068677</v>
      </c>
    </row>
    <row r="197" spans="1:16" ht="15" customHeight="1" x14ac:dyDescent="0.25">
      <c r="A197" s="848">
        <v>61204</v>
      </c>
      <c r="B197" s="843" t="s">
        <v>1287</v>
      </c>
      <c r="C197" s="833"/>
      <c r="D197" s="828">
        <v>597467</v>
      </c>
      <c r="E197" s="829">
        <f t="shared" si="15"/>
        <v>597467</v>
      </c>
      <c r="F197" s="828">
        <v>597466.76</v>
      </c>
      <c r="G197" s="828">
        <v>597466.76</v>
      </c>
      <c r="H197" s="827">
        <f t="shared" si="13"/>
        <v>0.23999999999068677</v>
      </c>
      <c r="I197" s="826"/>
      <c r="K197" s="825"/>
      <c r="L197" s="814"/>
      <c r="M197" s="814"/>
      <c r="N197" s="814"/>
    </row>
    <row r="198" spans="1:16" ht="24.75" customHeight="1" x14ac:dyDescent="0.25">
      <c r="A198" s="846">
        <v>613</v>
      </c>
      <c r="B198" s="844" t="s">
        <v>1279</v>
      </c>
      <c r="C198" s="833">
        <f>+C199+C200</f>
        <v>18000000</v>
      </c>
      <c r="D198" s="833">
        <f>+D199+D200</f>
        <v>11568723.32</v>
      </c>
      <c r="E198" s="834">
        <f>+E199+E200</f>
        <v>29568723.32</v>
      </c>
      <c r="F198" s="833">
        <f>+F199+F200</f>
        <v>686960.67999999993</v>
      </c>
      <c r="G198" s="833">
        <f>+G199+G200</f>
        <v>686960.67999999993</v>
      </c>
      <c r="H198" s="832">
        <f t="shared" si="13"/>
        <v>28881762.640000001</v>
      </c>
    </row>
    <row r="199" spans="1:16" ht="21" customHeight="1" x14ac:dyDescent="0.25">
      <c r="A199" s="848">
        <v>61305</v>
      </c>
      <c r="B199" s="843" t="s">
        <v>1286</v>
      </c>
      <c r="C199" s="828">
        <v>18000000</v>
      </c>
      <c r="D199" s="828">
        <f>10031987.33+147465+1144833.99+245637-500000</f>
        <v>11069923.32</v>
      </c>
      <c r="E199" s="829">
        <f>+C199+D199</f>
        <v>29069923.32</v>
      </c>
      <c r="F199" s="828">
        <v>214046.13</v>
      </c>
      <c r="G199" s="828">
        <v>214046.13</v>
      </c>
      <c r="H199" s="827">
        <f t="shared" si="13"/>
        <v>28855877.190000001</v>
      </c>
      <c r="I199" s="826"/>
      <c r="K199" s="825"/>
      <c r="L199" s="814"/>
      <c r="M199" s="814"/>
      <c r="N199" s="814"/>
      <c r="O199" s="814"/>
      <c r="P199" s="813"/>
    </row>
    <row r="200" spans="1:16" ht="27.75" customHeight="1" x14ac:dyDescent="0.25">
      <c r="A200" s="848">
        <v>61309</v>
      </c>
      <c r="B200" s="843" t="s">
        <v>1285</v>
      </c>
      <c r="C200" s="828"/>
      <c r="D200" s="828">
        <v>498800</v>
      </c>
      <c r="E200" s="829">
        <f>+C200+D200</f>
        <v>498800</v>
      </c>
      <c r="F200" s="828">
        <v>472914.55</v>
      </c>
      <c r="G200" s="828">
        <v>472914.55</v>
      </c>
      <c r="H200" s="850">
        <f t="shared" si="13"/>
        <v>25885.450000000012</v>
      </c>
      <c r="I200" s="826"/>
      <c r="K200" s="825"/>
      <c r="L200" s="814"/>
      <c r="M200" s="814"/>
      <c r="N200" s="814"/>
      <c r="O200" s="814"/>
      <c r="P200" s="813"/>
    </row>
    <row r="201" spans="1:16" ht="24" customHeight="1" x14ac:dyDescent="0.25">
      <c r="A201" s="846">
        <v>614</v>
      </c>
      <c r="B201" s="844" t="s">
        <v>1284</v>
      </c>
      <c r="C201" s="828">
        <v>0</v>
      </c>
      <c r="D201" s="849">
        <f>+D202+D203</f>
        <v>13906641.029999999</v>
      </c>
      <c r="E201" s="834">
        <f>+E202+E203</f>
        <v>13906641.029999999</v>
      </c>
      <c r="F201" s="833">
        <f>+F202+F203</f>
        <v>12797941.109999999</v>
      </c>
      <c r="G201" s="833">
        <f>+G202+G203</f>
        <v>12588992.76</v>
      </c>
      <c r="H201" s="832">
        <f t="shared" si="13"/>
        <v>1108699.92</v>
      </c>
      <c r="I201" s="826"/>
    </row>
    <row r="202" spans="1:16" ht="15" customHeight="1" x14ac:dyDescent="0.25">
      <c r="A202" s="848">
        <v>61408</v>
      </c>
      <c r="B202" s="843" t="s">
        <v>1283</v>
      </c>
      <c r="C202" s="828"/>
      <c r="D202" s="828">
        <f>8376539.86+500000</f>
        <v>8876539.8599999994</v>
      </c>
      <c r="E202" s="829">
        <f t="shared" ref="E202:E207" si="16">+C202+D202</f>
        <v>8876539.8599999994</v>
      </c>
      <c r="F202" s="828">
        <v>8703266.1199999992</v>
      </c>
      <c r="G202" s="828">
        <v>8630936.8699999992</v>
      </c>
      <c r="H202" s="827">
        <f t="shared" si="13"/>
        <v>173273.74000000022</v>
      </c>
      <c r="I202" s="826"/>
      <c r="K202" s="825"/>
      <c r="L202" s="814"/>
      <c r="M202" s="814"/>
      <c r="N202" s="814"/>
      <c r="O202" s="814"/>
      <c r="P202" s="813"/>
    </row>
    <row r="203" spans="1:16" ht="15" customHeight="1" x14ac:dyDescent="0.25">
      <c r="A203" s="848">
        <v>61409</v>
      </c>
      <c r="B203" s="843" t="s">
        <v>1282</v>
      </c>
      <c r="C203" s="828"/>
      <c r="D203" s="828">
        <v>5030101.17</v>
      </c>
      <c r="E203" s="829">
        <f t="shared" si="16"/>
        <v>5030101.17</v>
      </c>
      <c r="F203" s="828">
        <v>4094674.99</v>
      </c>
      <c r="G203" s="828">
        <v>3958055.89</v>
      </c>
      <c r="H203" s="827">
        <f t="shared" si="13"/>
        <v>935426.1799999997</v>
      </c>
      <c r="I203" s="826"/>
      <c r="K203" s="825"/>
      <c r="L203" s="814"/>
      <c r="M203" s="814"/>
      <c r="N203" s="814"/>
      <c r="O203" s="814"/>
      <c r="P203" s="813"/>
    </row>
    <row r="204" spans="1:16" ht="15" customHeight="1" x14ac:dyDescent="0.25">
      <c r="A204" s="831"/>
      <c r="B204" s="830"/>
      <c r="C204" s="828"/>
      <c r="D204" s="828"/>
      <c r="E204" s="834">
        <f t="shared" si="16"/>
        <v>0</v>
      </c>
      <c r="F204" s="828"/>
      <c r="G204" s="828"/>
      <c r="H204" s="832">
        <f t="shared" si="13"/>
        <v>0</v>
      </c>
    </row>
    <row r="205" spans="1:16" ht="15" customHeight="1" x14ac:dyDescent="0.25">
      <c r="A205" s="845"/>
      <c r="B205" s="847" t="s">
        <v>1281</v>
      </c>
      <c r="C205" s="828"/>
      <c r="D205" s="828"/>
      <c r="E205" s="834">
        <f t="shared" si="16"/>
        <v>0</v>
      </c>
      <c r="F205" s="828"/>
      <c r="G205" s="828"/>
      <c r="H205" s="832">
        <f t="shared" si="13"/>
        <v>0</v>
      </c>
    </row>
    <row r="206" spans="1:16" ht="15" customHeight="1" x14ac:dyDescent="0.25">
      <c r="A206" s="847">
        <v>6100</v>
      </c>
      <c r="B206" s="835" t="s">
        <v>1280</v>
      </c>
      <c r="C206" s="833">
        <f>+C210+C207</f>
        <v>200000000</v>
      </c>
      <c r="D206" s="833">
        <f>+D210+D207</f>
        <v>8365490.7399999993</v>
      </c>
      <c r="E206" s="829">
        <f t="shared" si="16"/>
        <v>208365490.74000001</v>
      </c>
      <c r="F206" s="833">
        <f>+F210+F207</f>
        <v>203269464.47000003</v>
      </c>
      <c r="G206" s="833">
        <f>+G210+G207</f>
        <v>203268674.47000003</v>
      </c>
      <c r="H206" s="832">
        <f t="shared" si="13"/>
        <v>5096026.2699999809</v>
      </c>
    </row>
    <row r="207" spans="1:16" ht="35.25" customHeight="1" x14ac:dyDescent="0.25">
      <c r="A207" s="846">
        <v>613</v>
      </c>
      <c r="B207" s="844" t="s">
        <v>1279</v>
      </c>
      <c r="C207" s="828">
        <f>+C209</f>
        <v>0</v>
      </c>
      <c r="D207" s="833">
        <f>+D208+D209+D211+D212+D213</f>
        <v>8365490.7399999993</v>
      </c>
      <c r="E207" s="829">
        <f t="shared" si="16"/>
        <v>8365490.7399999993</v>
      </c>
      <c r="F207" s="833">
        <f>+F208+F209</f>
        <v>8039294.9699999997</v>
      </c>
      <c r="G207" s="833">
        <f>+G208+G209</f>
        <v>8039294.9699999997</v>
      </c>
      <c r="H207" s="832">
        <f t="shared" si="13"/>
        <v>326195.76999999955</v>
      </c>
    </row>
    <row r="208" spans="1:16" ht="22.5" customHeight="1" x14ac:dyDescent="0.25">
      <c r="A208" s="831">
        <v>61303</v>
      </c>
      <c r="B208" s="843" t="s">
        <v>1278</v>
      </c>
      <c r="C208" s="828"/>
      <c r="D208" s="828">
        <v>7891940.2800000003</v>
      </c>
      <c r="E208" s="829">
        <f>+D208+C208</f>
        <v>7891940.2800000003</v>
      </c>
      <c r="F208" s="828">
        <v>7891940.29</v>
      </c>
      <c r="G208" s="828">
        <v>7891940.29</v>
      </c>
      <c r="H208" s="827">
        <f t="shared" si="13"/>
        <v>-9.9999997764825821E-3</v>
      </c>
      <c r="I208" s="826"/>
      <c r="K208" s="825"/>
      <c r="L208" s="814"/>
      <c r="M208" s="814"/>
      <c r="N208" s="814"/>
      <c r="O208" s="814"/>
      <c r="P208" s="813"/>
    </row>
    <row r="209" spans="1:16" ht="31.5" customHeight="1" x14ac:dyDescent="0.25">
      <c r="A209" s="831">
        <v>61313</v>
      </c>
      <c r="B209" s="830" t="s">
        <v>1277</v>
      </c>
      <c r="C209" s="828"/>
      <c r="D209" s="828">
        <v>473551.26</v>
      </c>
      <c r="E209" s="829">
        <f>+C209+D209</f>
        <v>473551.26</v>
      </c>
      <c r="F209" s="828">
        <v>147354.68</v>
      </c>
      <c r="G209" s="828">
        <v>147354.68</v>
      </c>
      <c r="H209" s="827">
        <f t="shared" si="13"/>
        <v>326196.58</v>
      </c>
      <c r="I209" s="826"/>
      <c r="K209" s="825"/>
      <c r="L209" s="814"/>
      <c r="M209" s="814"/>
      <c r="N209" s="814"/>
      <c r="O209" s="814"/>
      <c r="P209" s="813"/>
    </row>
    <row r="210" spans="1:16" ht="24" customHeight="1" x14ac:dyDescent="0.25">
      <c r="A210" s="845">
        <v>616</v>
      </c>
      <c r="B210" s="844" t="s">
        <v>1276</v>
      </c>
      <c r="C210" s="833">
        <f>SUM(C211:C211)</f>
        <v>200000000</v>
      </c>
      <c r="D210" s="828"/>
      <c r="E210" s="834">
        <f>+C210+D210</f>
        <v>200000000</v>
      </c>
      <c r="F210" s="833">
        <f>+F211+F212+F213</f>
        <v>195230169.50000003</v>
      </c>
      <c r="G210" s="833">
        <f>+G211+G212+G213</f>
        <v>195229379.50000003</v>
      </c>
      <c r="H210" s="832">
        <f t="shared" si="13"/>
        <v>4769830.4999999702</v>
      </c>
    </row>
    <row r="211" spans="1:16" ht="15" customHeight="1" x14ac:dyDescent="0.25">
      <c r="A211" s="831">
        <v>61605</v>
      </c>
      <c r="B211" s="843" t="s">
        <v>1275</v>
      </c>
      <c r="C211" s="828">
        <v>200000000</v>
      </c>
      <c r="D211" s="828">
        <v>-16042016.800000001</v>
      </c>
      <c r="E211" s="829">
        <f>+C211+D211</f>
        <v>183957983.19999999</v>
      </c>
      <c r="F211" s="828">
        <v>183711191.61000001</v>
      </c>
      <c r="G211" s="828">
        <v>183711191.61000001</v>
      </c>
      <c r="H211" s="827">
        <f t="shared" si="13"/>
        <v>246791.58999997377</v>
      </c>
      <c r="I211" s="826"/>
      <c r="K211" s="825"/>
      <c r="L211" s="814"/>
      <c r="M211" s="814"/>
      <c r="N211" s="814"/>
      <c r="O211" s="814"/>
      <c r="P211" s="813"/>
    </row>
    <row r="212" spans="1:16" ht="28.5" customHeight="1" x14ac:dyDescent="0.25">
      <c r="A212" s="831">
        <v>61608</v>
      </c>
      <c r="B212" s="843" t="s">
        <v>1274</v>
      </c>
      <c r="C212" s="828"/>
      <c r="D212" s="828">
        <v>5042016</v>
      </c>
      <c r="E212" s="829">
        <f>+C212+D212</f>
        <v>5042016</v>
      </c>
      <c r="F212" s="828">
        <v>522392.02</v>
      </c>
      <c r="G212" s="828">
        <v>521602.02</v>
      </c>
      <c r="H212" s="827">
        <f t="shared" si="13"/>
        <v>4519623.9800000004</v>
      </c>
      <c r="I212" s="826"/>
      <c r="K212" s="825"/>
      <c r="L212" s="814"/>
      <c r="M212" s="814"/>
      <c r="N212" s="814"/>
      <c r="O212" s="814"/>
      <c r="P212" s="813"/>
    </row>
    <row r="213" spans="1:16" ht="15" customHeight="1" x14ac:dyDescent="0.25">
      <c r="A213" s="831">
        <v>61609</v>
      </c>
      <c r="B213" s="843" t="s">
        <v>1273</v>
      </c>
      <c r="C213" s="828"/>
      <c r="D213" s="828">
        <v>11000000</v>
      </c>
      <c r="E213" s="829">
        <f>+C213+D213</f>
        <v>11000000</v>
      </c>
      <c r="F213" s="828">
        <v>10996585.869999999</v>
      </c>
      <c r="G213" s="828">
        <v>10996585.869999999</v>
      </c>
      <c r="H213" s="827">
        <f t="shared" si="13"/>
        <v>3414.1300000008196</v>
      </c>
      <c r="I213" s="826"/>
      <c r="K213" s="825"/>
      <c r="L213" s="814"/>
      <c r="M213" s="814"/>
      <c r="N213" s="814"/>
      <c r="O213" s="814"/>
      <c r="P213" s="813"/>
    </row>
    <row r="214" spans="1:16" ht="15" customHeight="1" x14ac:dyDescent="0.25">
      <c r="A214" s="842"/>
      <c r="B214" s="841"/>
      <c r="C214" s="839"/>
      <c r="D214" s="839"/>
      <c r="E214" s="840"/>
      <c r="F214" s="839"/>
      <c r="G214" s="839"/>
      <c r="H214" s="838"/>
      <c r="I214" s="826"/>
      <c r="K214" s="825"/>
      <c r="L214" s="814"/>
      <c r="M214" s="814"/>
      <c r="N214" s="814"/>
      <c r="O214" s="814"/>
    </row>
    <row r="215" spans="1:16" ht="15" customHeight="1" x14ac:dyDescent="0.25">
      <c r="A215" s="837">
        <v>9000</v>
      </c>
      <c r="B215" s="835" t="s">
        <v>1272</v>
      </c>
      <c r="C215" s="833">
        <f>+C216</f>
        <v>34000000</v>
      </c>
      <c r="D215" s="833"/>
      <c r="E215" s="834">
        <f>+C215+D215</f>
        <v>34000000</v>
      </c>
      <c r="F215" s="834">
        <f>+F216</f>
        <v>4149338.58</v>
      </c>
      <c r="G215" s="834">
        <f>+G216</f>
        <v>4149338.58</v>
      </c>
      <c r="H215" s="832">
        <f>+E215-F215</f>
        <v>29850661.420000002</v>
      </c>
    </row>
    <row r="216" spans="1:16" ht="15" customHeight="1" x14ac:dyDescent="0.25">
      <c r="A216" s="836">
        <v>991</v>
      </c>
      <c r="B216" s="835" t="s">
        <v>1271</v>
      </c>
      <c r="C216" s="833">
        <f>+C217</f>
        <v>34000000</v>
      </c>
      <c r="D216" s="828"/>
      <c r="E216" s="834">
        <f>+C216+D216</f>
        <v>34000000</v>
      </c>
      <c r="F216" s="833">
        <f>+F217</f>
        <v>4149338.58</v>
      </c>
      <c r="G216" s="833">
        <f>+G217</f>
        <v>4149338.58</v>
      </c>
      <c r="H216" s="832">
        <f>+E216-F216</f>
        <v>29850661.420000002</v>
      </c>
      <c r="I216" s="826"/>
    </row>
    <row r="217" spans="1:16" ht="15" customHeight="1" x14ac:dyDescent="0.25">
      <c r="A217" s="831">
        <v>99101</v>
      </c>
      <c r="B217" s="830" t="s">
        <v>1270</v>
      </c>
      <c r="C217" s="828">
        <v>34000000</v>
      </c>
      <c r="D217" s="828"/>
      <c r="E217" s="829">
        <f>+C217+D217</f>
        <v>34000000</v>
      </c>
      <c r="F217" s="828">
        <v>4149338.58</v>
      </c>
      <c r="G217" s="828">
        <v>4149338.58</v>
      </c>
      <c r="H217" s="827">
        <f>+E217-F217</f>
        <v>29850661.420000002</v>
      </c>
      <c r="I217" s="826"/>
      <c r="K217" s="825"/>
      <c r="L217" s="814"/>
      <c r="M217" s="814"/>
      <c r="N217" s="814"/>
      <c r="O217" s="814"/>
      <c r="P217" s="813"/>
    </row>
    <row r="218" spans="1:16" ht="15" customHeight="1" x14ac:dyDescent="0.25">
      <c r="C218" s="824"/>
      <c r="D218" s="822"/>
      <c r="F218" s="823"/>
      <c r="G218" s="823"/>
    </row>
    <row r="219" spans="1:16" ht="15" customHeight="1" x14ac:dyDescent="0.25">
      <c r="C219" s="822"/>
      <c r="D219" s="822"/>
    </row>
    <row r="220" spans="1:16" ht="15" customHeight="1" x14ac:dyDescent="0.25">
      <c r="A220" s="821"/>
      <c r="B220" s="820" t="s">
        <v>1269</v>
      </c>
      <c r="C220" s="819">
        <f t="shared" ref="C220:H220" si="17">+C215+C193+C163+C157+C82+C32+C9</f>
        <v>390918623.84000003</v>
      </c>
      <c r="D220" s="819">
        <f t="shared" si="17"/>
        <v>65237545.710000008</v>
      </c>
      <c r="E220" s="819">
        <f t="shared" si="17"/>
        <v>456156169.55000007</v>
      </c>
      <c r="F220" s="819">
        <f t="shared" si="17"/>
        <v>284178009.4000001</v>
      </c>
      <c r="G220" s="819">
        <f t="shared" si="17"/>
        <v>279712204.29000002</v>
      </c>
      <c r="H220" s="819">
        <f t="shared" si="17"/>
        <v>171978160.15000001</v>
      </c>
      <c r="I220" s="818"/>
      <c r="J220" s="818"/>
      <c r="K220" s="818"/>
      <c r="L220" s="818"/>
      <c r="M220" s="818"/>
      <c r="N220" s="818"/>
      <c r="O220" s="818"/>
      <c r="P220" s="818"/>
    </row>
    <row r="221" spans="1:16" ht="15" customHeight="1" x14ac:dyDescent="0.25">
      <c r="E221" s="812"/>
      <c r="F221" s="809"/>
      <c r="G221" s="809"/>
      <c r="H221" s="812"/>
    </row>
    <row r="222" spans="1:16" ht="15" customHeight="1" x14ac:dyDescent="0.25">
      <c r="C222" s="816"/>
      <c r="D222" s="816"/>
      <c r="E222" s="816"/>
      <c r="F222" s="817"/>
      <c r="G222" s="817"/>
      <c r="H222" s="816"/>
      <c r="I222" s="815"/>
      <c r="J222" s="815"/>
      <c r="K222" s="815"/>
      <c r="L222" s="815"/>
      <c r="M222" s="815"/>
      <c r="N222" s="815"/>
      <c r="O222" s="815"/>
    </row>
    <row r="223" spans="1:16" ht="15" customHeight="1" x14ac:dyDescent="0.25">
      <c r="C223" s="811"/>
      <c r="D223" s="811"/>
      <c r="E223" s="811"/>
      <c r="F223" s="811"/>
      <c r="G223" s="811"/>
      <c r="H223" s="811"/>
      <c r="I223" s="814"/>
      <c r="K223" s="814"/>
      <c r="L223" s="814"/>
      <c r="M223" s="814"/>
      <c r="N223" s="814"/>
      <c r="O223" s="814"/>
      <c r="P223" s="814"/>
    </row>
    <row r="224" spans="1:16" ht="15" customHeight="1" x14ac:dyDescent="0.25">
      <c r="C224" s="812"/>
      <c r="D224" s="812"/>
      <c r="E224" s="812"/>
      <c r="F224" s="812"/>
      <c r="G224" s="812"/>
      <c r="H224" s="812"/>
    </row>
    <row r="225" spans="2:11" s="806" customFormat="1" ht="15" customHeight="1" x14ac:dyDescent="0.25">
      <c r="C225" s="812"/>
      <c r="D225" s="812"/>
      <c r="E225" s="812"/>
      <c r="F225" s="812"/>
      <c r="G225" s="812"/>
      <c r="H225" s="812"/>
      <c r="I225" s="807"/>
      <c r="J225" s="808"/>
      <c r="K225" s="807"/>
    </row>
    <row r="226" spans="2:11" s="806" customFormat="1" ht="15" customHeight="1" x14ac:dyDescent="0.25">
      <c r="B226" s="671" t="s">
        <v>1226</v>
      </c>
      <c r="C226" s="671"/>
      <c r="D226" s="671"/>
      <c r="E226" s="669" t="s">
        <v>1225</v>
      </c>
      <c r="F226" s="415"/>
      <c r="I226" s="807"/>
      <c r="J226" s="808"/>
      <c r="K226" s="814"/>
    </row>
    <row r="227" spans="2:11" s="806" customFormat="1" ht="15" customHeight="1" x14ac:dyDescent="0.25">
      <c r="B227" s="670" t="s">
        <v>1268</v>
      </c>
      <c r="C227"/>
      <c r="D227"/>
      <c r="E227" s="669" t="s">
        <v>1223</v>
      </c>
      <c r="F227" s="415"/>
      <c r="I227" s="807"/>
      <c r="J227" s="808"/>
      <c r="K227" s="807"/>
    </row>
    <row r="228" spans="2:11" s="806" customFormat="1" ht="15" customHeight="1" x14ac:dyDescent="0.25">
      <c r="D228" s="811"/>
      <c r="F228" s="809"/>
      <c r="I228" s="807"/>
      <c r="J228" s="808"/>
      <c r="K228" s="814"/>
    </row>
    <row r="229" spans="2:11" s="806" customFormat="1" ht="15" customHeight="1" x14ac:dyDescent="0.25">
      <c r="D229" s="811"/>
      <c r="F229" s="809"/>
      <c r="I229" s="807"/>
      <c r="J229" s="808"/>
      <c r="K229" s="807"/>
    </row>
    <row r="230" spans="2:11" s="806" customFormat="1" ht="15" customHeight="1" x14ac:dyDescent="0.25">
      <c r="D230" s="811"/>
      <c r="F230" s="809"/>
      <c r="G230" s="813"/>
      <c r="I230" s="807"/>
      <c r="J230" s="808"/>
      <c r="K230" s="807"/>
    </row>
    <row r="231" spans="2:11" s="806" customFormat="1" ht="15" customHeight="1" x14ac:dyDescent="0.25">
      <c r="F231" s="809"/>
      <c r="I231" s="807"/>
      <c r="J231" s="808"/>
      <c r="K231" s="807"/>
    </row>
    <row r="232" spans="2:11" s="806" customFormat="1" ht="15" customHeight="1" x14ac:dyDescent="0.25">
      <c r="F232" s="809"/>
      <c r="G232" s="812"/>
      <c r="I232" s="807"/>
      <c r="J232" s="808"/>
      <c r="K232" s="807"/>
    </row>
    <row r="233" spans="2:11" s="806" customFormat="1" ht="15" customHeight="1" x14ac:dyDescent="0.25">
      <c r="D233" s="811"/>
      <c r="F233" s="809"/>
      <c r="I233" s="807"/>
      <c r="J233" s="808"/>
      <c r="K233" s="807"/>
    </row>
    <row r="234" spans="2:11" s="806" customFormat="1" ht="15" customHeight="1" x14ac:dyDescent="0.25">
      <c r="F234" s="809"/>
      <c r="I234" s="807"/>
      <c r="J234" s="808"/>
      <c r="K234" s="807"/>
    </row>
    <row r="235" spans="2:11" s="806" customFormat="1" ht="15" customHeight="1" x14ac:dyDescent="0.25">
      <c r="F235" s="809"/>
      <c r="I235" s="807"/>
      <c r="J235" s="808"/>
      <c r="K235" s="807"/>
    </row>
    <row r="236" spans="2:11" s="806" customFormat="1" ht="15" customHeight="1" x14ac:dyDescent="0.25">
      <c r="F236" s="809"/>
      <c r="G236" s="810"/>
      <c r="H236" s="810"/>
      <c r="I236" s="807"/>
      <c r="J236" s="808"/>
      <c r="K236" s="807"/>
    </row>
    <row r="237" spans="2:11" s="806" customFormat="1" ht="15" customHeight="1" x14ac:dyDescent="0.25">
      <c r="D237" s="810"/>
      <c r="E237" s="810"/>
      <c r="F237" s="809"/>
      <c r="G237" s="810"/>
      <c r="I237" s="807"/>
      <c r="J237" s="808"/>
      <c r="K237" s="807"/>
    </row>
    <row r="238" spans="2:11" s="806" customFormat="1" ht="15" customHeight="1" x14ac:dyDescent="0.25">
      <c r="F238" s="809"/>
      <c r="G238" s="810"/>
      <c r="I238" s="807"/>
      <c r="J238" s="808"/>
      <c r="K238" s="807"/>
    </row>
    <row r="239" spans="2:11" s="806" customFormat="1" ht="15" customHeight="1" x14ac:dyDescent="0.25">
      <c r="F239" s="809"/>
      <c r="I239" s="807"/>
      <c r="J239" s="808"/>
      <c r="K239" s="807"/>
    </row>
    <row r="240" spans="2:11" s="806" customFormat="1" ht="15" customHeight="1" x14ac:dyDescent="0.25">
      <c r="F240" s="809"/>
      <c r="I240" s="807"/>
      <c r="J240" s="808"/>
      <c r="K240" s="807"/>
    </row>
    <row r="241" spans="6:6" s="806" customFormat="1" ht="15" customHeight="1" x14ac:dyDescent="0.25">
      <c r="F241" s="809"/>
    </row>
    <row r="242" spans="6:6" s="806" customFormat="1" ht="15" customHeight="1" x14ac:dyDescent="0.25">
      <c r="F242" s="809"/>
    </row>
    <row r="243" spans="6:6" s="806" customFormat="1" ht="15" customHeight="1" x14ac:dyDescent="0.25">
      <c r="F243" s="809"/>
    </row>
    <row r="244" spans="6:6" s="806" customFormat="1" ht="15" customHeight="1" x14ac:dyDescent="0.25">
      <c r="F244" s="809"/>
    </row>
    <row r="245" spans="6:6" s="806" customFormat="1" ht="15" customHeight="1" x14ac:dyDescent="0.25">
      <c r="F245" s="809"/>
    </row>
    <row r="246" spans="6:6" s="806" customFormat="1" ht="15" customHeight="1" x14ac:dyDescent="0.25">
      <c r="F246" s="809"/>
    </row>
    <row r="247" spans="6:6" s="806" customFormat="1" ht="15" customHeight="1" x14ac:dyDescent="0.25">
      <c r="F247" s="809"/>
    </row>
    <row r="248" spans="6:6" s="806" customFormat="1" ht="15" customHeight="1" x14ac:dyDescent="0.25">
      <c r="F248" s="809"/>
    </row>
    <row r="249" spans="6:6" s="806" customFormat="1" ht="15" customHeight="1" x14ac:dyDescent="0.25">
      <c r="F249" s="809"/>
    </row>
    <row r="250" spans="6:6" s="806" customFormat="1" ht="15" customHeight="1" x14ac:dyDescent="0.25">
      <c r="F250" s="809"/>
    </row>
    <row r="251" spans="6:6" s="806" customFormat="1" ht="15" customHeight="1" x14ac:dyDescent="0.25">
      <c r="F251" s="809"/>
    </row>
    <row r="252" spans="6:6" s="806" customFormat="1" ht="15" customHeight="1" x14ac:dyDescent="0.25">
      <c r="F252" s="809"/>
    </row>
    <row r="253" spans="6:6" s="806" customFormat="1" ht="15" customHeight="1" x14ac:dyDescent="0.25">
      <c r="F253" s="809"/>
    </row>
    <row r="254" spans="6:6" s="806" customFormat="1" ht="15" customHeight="1" x14ac:dyDescent="0.25">
      <c r="F254" s="809"/>
    </row>
    <row r="255" spans="6:6" s="806" customFormat="1" ht="15" customHeight="1" x14ac:dyDescent="0.25">
      <c r="F255" s="809"/>
    </row>
  </sheetData>
  <mergeCells count="7">
    <mergeCell ref="A7:B7"/>
    <mergeCell ref="A8:B8"/>
    <mergeCell ref="A1:H1"/>
    <mergeCell ref="A2:H2"/>
    <mergeCell ref="A3:H3"/>
    <mergeCell ref="A4:H4"/>
    <mergeCell ref="A5:H5"/>
  </mergeCells>
  <pageMargins left="0.70866141732283472" right="0.11811023622047245" top="0.35433070866141736" bottom="0.35433070866141736" header="0.31496062992125984" footer="0.31496062992125984"/>
  <pageSetup scale="85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7"/>
    <pageSetUpPr fitToPage="1"/>
  </sheetPr>
  <dimension ref="A1:G60"/>
  <sheetViews>
    <sheetView topLeftCell="A5" zoomScaleNormal="100" zoomScaleSheetLayoutView="100" workbookViewId="0">
      <selection activeCell="B8" sqref="B8:B36"/>
    </sheetView>
  </sheetViews>
  <sheetFormatPr baseColWidth="10" defaultColWidth="11.375" defaultRowHeight="16.5" x14ac:dyDescent="0.3"/>
  <cols>
    <col min="1" max="1" width="50.75" style="66" customWidth="1"/>
    <col min="2" max="2" width="16" style="66" customWidth="1"/>
    <col min="3" max="3" width="15.625" style="66" customWidth="1"/>
    <col min="4" max="4" width="50.75" style="66" customWidth="1"/>
    <col min="5" max="5" width="15.25" style="66" bestFit="1" customWidth="1"/>
    <col min="6" max="6" width="15.75" style="66" customWidth="1"/>
    <col min="7" max="7" width="164.375" style="66" customWidth="1"/>
    <col min="8" max="16384" width="11.375" style="66"/>
  </cols>
  <sheetData>
    <row r="1" spans="1:6" x14ac:dyDescent="0.3">
      <c r="A1" s="65"/>
      <c r="C1" s="532" t="s">
        <v>76</v>
      </c>
      <c r="D1" s="67"/>
      <c r="F1" s="68" t="s">
        <v>11</v>
      </c>
    </row>
    <row r="2" spans="1:6" x14ac:dyDescent="0.3">
      <c r="B2" s="69"/>
      <c r="C2" s="531" t="s">
        <v>77</v>
      </c>
      <c r="D2" s="69"/>
      <c r="E2" s="69"/>
      <c r="F2" s="69"/>
    </row>
    <row r="3" spans="1:6" x14ac:dyDescent="0.3">
      <c r="B3" s="65"/>
      <c r="C3" s="540" t="s">
        <v>554</v>
      </c>
      <c r="D3" s="65"/>
      <c r="E3" s="65"/>
      <c r="F3" s="65"/>
    </row>
    <row r="4" spans="1:6" x14ac:dyDescent="0.3">
      <c r="A4" s="69"/>
      <c r="C4" s="546" t="s">
        <v>556</v>
      </c>
      <c r="D4" s="65"/>
      <c r="E4" s="69"/>
      <c r="F4" s="69"/>
    </row>
    <row r="5" spans="1:6" ht="17.25" thickBot="1" x14ac:dyDescent="0.35">
      <c r="A5" s="69"/>
      <c r="B5" s="70"/>
      <c r="C5" s="71" t="s">
        <v>78</v>
      </c>
      <c r="D5" s="119" t="s">
        <v>79</v>
      </c>
      <c r="E5" s="942" t="s">
        <v>557</v>
      </c>
      <c r="F5" s="942"/>
    </row>
    <row r="6" spans="1:6" ht="24" customHeight="1" thickBot="1" x14ac:dyDescent="0.35">
      <c r="A6" s="117" t="s">
        <v>80</v>
      </c>
      <c r="B6" s="151">
        <v>2016</v>
      </c>
      <c r="C6" s="151">
        <v>2015</v>
      </c>
      <c r="D6" s="152" t="s">
        <v>81</v>
      </c>
      <c r="E6" s="151">
        <v>2016</v>
      </c>
      <c r="F6" s="118">
        <v>2015</v>
      </c>
    </row>
    <row r="7" spans="1:6" ht="17.25" thickTop="1" x14ac:dyDescent="0.3">
      <c r="A7" s="73"/>
      <c r="B7" s="74"/>
      <c r="C7" s="74"/>
      <c r="D7" s="74"/>
      <c r="E7" s="74"/>
      <c r="F7" s="75"/>
    </row>
    <row r="8" spans="1:6" x14ac:dyDescent="0.3">
      <c r="A8" s="76" t="s">
        <v>82</v>
      </c>
      <c r="B8" s="77"/>
      <c r="C8" s="77"/>
      <c r="D8" s="79" t="s">
        <v>83</v>
      </c>
      <c r="E8" s="77"/>
      <c r="F8" s="80"/>
    </row>
    <row r="9" spans="1:6" x14ac:dyDescent="0.3">
      <c r="A9" s="81" t="s">
        <v>84</v>
      </c>
      <c r="B9" s="82">
        <v>54081921.93</v>
      </c>
      <c r="C9" s="82">
        <v>57467582.060000002</v>
      </c>
      <c r="D9" s="83" t="s">
        <v>85</v>
      </c>
      <c r="E9" s="82">
        <v>82827917.239999995</v>
      </c>
      <c r="F9" s="84">
        <v>72820742.370000005</v>
      </c>
    </row>
    <row r="10" spans="1:6" x14ac:dyDescent="0.3">
      <c r="A10" s="81" t="s">
        <v>86</v>
      </c>
      <c r="B10" s="82">
        <v>417191032.69999999</v>
      </c>
      <c r="C10" s="82">
        <v>399836116.01999998</v>
      </c>
      <c r="D10" s="83" t="s">
        <v>87</v>
      </c>
      <c r="E10" s="82">
        <v>0</v>
      </c>
      <c r="F10" s="84">
        <v>0</v>
      </c>
    </row>
    <row r="11" spans="1:6" x14ac:dyDescent="0.3">
      <c r="A11" s="81" t="s">
        <v>88</v>
      </c>
      <c r="B11" s="82">
        <v>23589027.379999999</v>
      </c>
      <c r="C11" s="82">
        <v>26360625.780000001</v>
      </c>
      <c r="D11" s="85" t="s">
        <v>89</v>
      </c>
      <c r="E11" s="82">
        <v>0</v>
      </c>
      <c r="F11" s="84">
        <v>0</v>
      </c>
    </row>
    <row r="12" spans="1:6" x14ac:dyDescent="0.3">
      <c r="A12" s="81" t="s">
        <v>90</v>
      </c>
      <c r="B12" s="82"/>
      <c r="C12" s="82"/>
      <c r="D12" s="83" t="s">
        <v>91</v>
      </c>
      <c r="E12" s="82">
        <v>0</v>
      </c>
      <c r="F12" s="84">
        <v>0</v>
      </c>
    </row>
    <row r="13" spans="1:6" x14ac:dyDescent="0.3">
      <c r="A13" s="81" t="s">
        <v>92</v>
      </c>
      <c r="B13" s="82"/>
      <c r="C13" s="82"/>
      <c r="D13" s="83" t="s">
        <v>93</v>
      </c>
      <c r="E13" s="82">
        <v>0</v>
      </c>
      <c r="F13" s="84">
        <v>0</v>
      </c>
    </row>
    <row r="14" spans="1:6" ht="33" x14ac:dyDescent="0.3">
      <c r="A14" s="86" t="s">
        <v>94</v>
      </c>
      <c r="B14" s="82">
        <v>0</v>
      </c>
      <c r="C14" s="82">
        <v>0</v>
      </c>
      <c r="D14" s="85" t="s">
        <v>95</v>
      </c>
      <c r="E14" s="82">
        <v>0</v>
      </c>
      <c r="F14" s="84">
        <v>0</v>
      </c>
    </row>
    <row r="15" spans="1:6" x14ac:dyDescent="0.3">
      <c r="A15" s="81" t="s">
        <v>96</v>
      </c>
      <c r="B15" s="82">
        <v>0</v>
      </c>
      <c r="C15" s="82">
        <v>0</v>
      </c>
      <c r="D15" s="83" t="s">
        <v>97</v>
      </c>
      <c r="E15" s="82">
        <v>0</v>
      </c>
      <c r="F15" s="84">
        <v>0</v>
      </c>
    </row>
    <row r="16" spans="1:6" x14ac:dyDescent="0.3">
      <c r="A16" s="87"/>
      <c r="B16" s="82"/>
      <c r="C16" s="82"/>
      <c r="D16" s="83" t="s">
        <v>98</v>
      </c>
      <c r="E16" s="82">
        <v>0</v>
      </c>
      <c r="F16" s="84">
        <v>0</v>
      </c>
    </row>
    <row r="17" spans="1:6" x14ac:dyDescent="0.3">
      <c r="A17" s="87"/>
      <c r="B17" s="88"/>
      <c r="C17" s="88"/>
      <c r="D17" s="78"/>
      <c r="E17" s="82"/>
      <c r="F17" s="84"/>
    </row>
    <row r="18" spans="1:6" x14ac:dyDescent="0.3">
      <c r="A18" s="122" t="s">
        <v>99</v>
      </c>
      <c r="B18" s="64">
        <f>SUM(B9:B17)</f>
        <v>494861982.00999999</v>
      </c>
      <c r="C18" s="64">
        <f>SUM(C9:C17)</f>
        <v>483664323.86000001</v>
      </c>
      <c r="D18" s="123" t="s">
        <v>100</v>
      </c>
      <c r="E18" s="64">
        <f>SUM(E9:E17)</f>
        <v>82827917.239999995</v>
      </c>
      <c r="F18" s="110">
        <f>SUM(F9:F17)</f>
        <v>72820742.370000005</v>
      </c>
    </row>
    <row r="19" spans="1:6" x14ac:dyDescent="0.3">
      <c r="A19" s="87"/>
      <c r="B19" s="89"/>
      <c r="C19" s="89"/>
      <c r="D19" s="90"/>
      <c r="E19" s="89"/>
      <c r="F19" s="91"/>
    </row>
    <row r="20" spans="1:6" x14ac:dyDescent="0.3">
      <c r="A20" s="76" t="s">
        <v>101</v>
      </c>
      <c r="B20" s="82"/>
      <c r="C20" s="82"/>
      <c r="D20" s="79" t="s">
        <v>102</v>
      </c>
      <c r="E20" s="92"/>
      <c r="F20" s="93"/>
    </row>
    <row r="21" spans="1:6" x14ac:dyDescent="0.3">
      <c r="A21" s="81" t="s">
        <v>103</v>
      </c>
      <c r="B21" s="82">
        <v>10020821.18</v>
      </c>
      <c r="C21" s="82">
        <v>0</v>
      </c>
      <c r="D21" s="83" t="s">
        <v>104</v>
      </c>
      <c r="E21" s="82">
        <v>0</v>
      </c>
      <c r="F21" s="84">
        <v>0</v>
      </c>
    </row>
    <row r="22" spans="1:6" x14ac:dyDescent="0.3">
      <c r="A22" s="86" t="s">
        <v>105</v>
      </c>
      <c r="B22" s="82">
        <v>0</v>
      </c>
      <c r="C22" s="82">
        <v>0</v>
      </c>
      <c r="D22" s="85" t="s">
        <v>106</v>
      </c>
      <c r="E22" s="82">
        <v>0</v>
      </c>
      <c r="F22" s="84">
        <v>0</v>
      </c>
    </row>
    <row r="23" spans="1:6" x14ac:dyDescent="0.3">
      <c r="A23" s="86" t="s">
        <v>107</v>
      </c>
      <c r="B23" s="82">
        <v>1369049541.29</v>
      </c>
      <c r="C23" s="82">
        <v>1210175774.8</v>
      </c>
      <c r="D23" s="83" t="s">
        <v>108</v>
      </c>
      <c r="E23" s="82">
        <v>0</v>
      </c>
      <c r="F23" s="84">
        <v>0</v>
      </c>
    </row>
    <row r="24" spans="1:6" ht="16.5" customHeight="1" x14ac:dyDescent="0.3">
      <c r="A24" s="81" t="s">
        <v>109</v>
      </c>
      <c r="B24" s="82">
        <v>12233427.9</v>
      </c>
      <c r="C24" s="82">
        <v>11859252.66</v>
      </c>
      <c r="D24" s="83" t="s">
        <v>110</v>
      </c>
      <c r="E24" s="82">
        <v>0</v>
      </c>
      <c r="F24" s="84">
        <v>0</v>
      </c>
    </row>
    <row r="25" spans="1:6" ht="33" x14ac:dyDescent="0.3">
      <c r="A25" s="81" t="s">
        <v>111</v>
      </c>
      <c r="B25" s="82">
        <v>40180</v>
      </c>
      <c r="C25" s="82">
        <v>40180</v>
      </c>
      <c r="D25" s="85" t="s">
        <v>112</v>
      </c>
      <c r="E25" s="82">
        <v>0</v>
      </c>
      <c r="F25" s="84">
        <v>0</v>
      </c>
    </row>
    <row r="26" spans="1:6" x14ac:dyDescent="0.3">
      <c r="A26" s="86" t="s">
        <v>113</v>
      </c>
      <c r="B26" s="82">
        <v>-4833957.07</v>
      </c>
      <c r="C26" s="82">
        <v>-3672200.08</v>
      </c>
      <c r="D26" s="83" t="s">
        <v>114</v>
      </c>
      <c r="E26" s="82">
        <v>2571238.63</v>
      </c>
      <c r="F26" s="84">
        <v>0</v>
      </c>
    </row>
    <row r="27" spans="1:6" x14ac:dyDescent="0.3">
      <c r="A27" s="81" t="s">
        <v>115</v>
      </c>
      <c r="B27" s="82">
        <v>2276132.06</v>
      </c>
      <c r="C27" s="82">
        <v>2276132.06</v>
      </c>
      <c r="D27" s="83"/>
      <c r="E27" s="82"/>
      <c r="F27" s="84"/>
    </row>
    <row r="28" spans="1:6" x14ac:dyDescent="0.3">
      <c r="A28" s="86" t="s">
        <v>116</v>
      </c>
      <c r="B28" s="82">
        <v>0</v>
      </c>
      <c r="C28" s="82">
        <v>0</v>
      </c>
      <c r="D28" s="94"/>
      <c r="E28" s="82"/>
      <c r="F28" s="84"/>
    </row>
    <row r="29" spans="1:6" x14ac:dyDescent="0.3">
      <c r="A29" s="81" t="s">
        <v>117</v>
      </c>
      <c r="B29" s="82">
        <v>0</v>
      </c>
      <c r="C29" s="82">
        <v>0</v>
      </c>
      <c r="D29" s="94"/>
      <c r="E29" s="92"/>
      <c r="F29" s="93"/>
    </row>
    <row r="30" spans="1:6" x14ac:dyDescent="0.3">
      <c r="A30" s="95"/>
      <c r="B30" s="82"/>
      <c r="C30" s="82"/>
      <c r="D30" s="94"/>
      <c r="E30" s="92"/>
      <c r="F30" s="93"/>
    </row>
    <row r="31" spans="1:6" x14ac:dyDescent="0.3">
      <c r="A31" s="122" t="s">
        <v>118</v>
      </c>
      <c r="B31" s="64">
        <f>SUM(B21:B29)</f>
        <v>1388786145.3600001</v>
      </c>
      <c r="C31" s="64">
        <f>SUM(C21:C29)</f>
        <v>1220679139.4400001</v>
      </c>
      <c r="D31" s="124" t="s">
        <v>119</v>
      </c>
      <c r="E31" s="64">
        <f>SUM(E21:E29)</f>
        <v>2571238.63</v>
      </c>
      <c r="F31" s="110">
        <f>SUM(F21:F29)</f>
        <v>0</v>
      </c>
    </row>
    <row r="32" spans="1:6" x14ac:dyDescent="0.3">
      <c r="A32" s="95"/>
      <c r="B32" s="82"/>
      <c r="C32" s="82"/>
      <c r="D32" s="94"/>
      <c r="E32" s="88"/>
      <c r="F32" s="96"/>
    </row>
    <row r="33" spans="1:6" x14ac:dyDescent="0.3">
      <c r="A33" s="122" t="s">
        <v>120</v>
      </c>
      <c r="B33" s="64">
        <f>B31+B18</f>
        <v>1883648127.3700001</v>
      </c>
      <c r="C33" s="64">
        <f>C31+C18</f>
        <v>1704343463.3000002</v>
      </c>
      <c r="D33" s="124" t="s">
        <v>121</v>
      </c>
      <c r="E33" s="64">
        <f>E31+E18</f>
        <v>85399155.86999999</v>
      </c>
      <c r="F33" s="110">
        <f>F31+F18</f>
        <v>72820742.370000005</v>
      </c>
    </row>
    <row r="34" spans="1:6" x14ac:dyDescent="0.3">
      <c r="A34" s="87"/>
      <c r="B34" s="97"/>
      <c r="C34" s="97"/>
      <c r="D34" s="94"/>
      <c r="E34" s="92"/>
      <c r="F34" s="93"/>
    </row>
    <row r="35" spans="1:6" x14ac:dyDescent="0.3">
      <c r="A35" s="87"/>
      <c r="B35" s="82"/>
      <c r="C35" s="82"/>
      <c r="D35" s="98" t="s">
        <v>122</v>
      </c>
      <c r="E35" s="88"/>
      <c r="F35" s="96"/>
    </row>
    <row r="36" spans="1:6" x14ac:dyDescent="0.3">
      <c r="A36" s="87"/>
      <c r="B36" s="88"/>
      <c r="C36" s="88"/>
      <c r="D36" s="124" t="s">
        <v>123</v>
      </c>
      <c r="E36" s="111">
        <f>SUM(E37:E39)</f>
        <v>0</v>
      </c>
      <c r="F36" s="112">
        <f>SUM(F37:F39)</f>
        <v>0</v>
      </c>
    </row>
    <row r="37" spans="1:6" x14ac:dyDescent="0.3">
      <c r="A37" s="87"/>
      <c r="B37" s="88"/>
      <c r="C37" s="88"/>
      <c r="D37" s="83" t="s">
        <v>124</v>
      </c>
      <c r="E37" s="82">
        <v>0</v>
      </c>
      <c r="F37" s="84">
        <v>0</v>
      </c>
    </row>
    <row r="38" spans="1:6" x14ac:dyDescent="0.3">
      <c r="A38" s="87"/>
      <c r="B38" s="88"/>
      <c r="C38" s="88"/>
      <c r="D38" s="83" t="s">
        <v>125</v>
      </c>
      <c r="E38" s="82">
        <v>0</v>
      </c>
      <c r="F38" s="84">
        <v>0</v>
      </c>
    </row>
    <row r="39" spans="1:6" x14ac:dyDescent="0.3">
      <c r="A39" s="87"/>
      <c r="B39" s="88"/>
      <c r="C39" s="88"/>
      <c r="D39" s="83" t="s">
        <v>126</v>
      </c>
      <c r="E39" s="82">
        <v>0</v>
      </c>
      <c r="F39" s="84">
        <v>0</v>
      </c>
    </row>
    <row r="40" spans="1:6" x14ac:dyDescent="0.3">
      <c r="A40" s="95"/>
      <c r="B40" s="89"/>
      <c r="C40" s="89"/>
      <c r="D40" s="124" t="s">
        <v>127</v>
      </c>
      <c r="E40" s="111">
        <f>SUM(E41:E45)</f>
        <v>1798248971.5</v>
      </c>
      <c r="F40" s="112">
        <f>SUM(F41:F45)</f>
        <v>1631522720.9300001</v>
      </c>
    </row>
    <row r="41" spans="1:6" x14ac:dyDescent="0.3">
      <c r="A41" s="95"/>
      <c r="B41" s="89"/>
      <c r="C41" s="89"/>
      <c r="D41" s="83" t="s">
        <v>128</v>
      </c>
      <c r="E41" s="82">
        <v>242312627.31999999</v>
      </c>
      <c r="F41" s="84">
        <v>581312330.76999998</v>
      </c>
    </row>
    <row r="42" spans="1:6" x14ac:dyDescent="0.3">
      <c r="A42" s="95"/>
      <c r="B42" s="89"/>
      <c r="C42" s="89"/>
      <c r="D42" s="83" t="s">
        <v>129</v>
      </c>
      <c r="E42" s="82">
        <v>1723596013.04</v>
      </c>
      <c r="F42" s="84">
        <v>1142283682.27</v>
      </c>
    </row>
    <row r="43" spans="1:6" x14ac:dyDescent="0.3">
      <c r="A43" s="87"/>
      <c r="B43" s="88"/>
      <c r="C43" s="88"/>
      <c r="D43" s="83" t="s">
        <v>130</v>
      </c>
      <c r="E43" s="82">
        <v>0</v>
      </c>
      <c r="F43" s="84">
        <v>0</v>
      </c>
    </row>
    <row r="44" spans="1:6" x14ac:dyDescent="0.3">
      <c r="A44" s="87"/>
      <c r="B44" s="88"/>
      <c r="C44" s="88"/>
      <c r="D44" s="83" t="s">
        <v>131</v>
      </c>
      <c r="E44" s="82">
        <v>0</v>
      </c>
      <c r="F44" s="84">
        <v>0</v>
      </c>
    </row>
    <row r="45" spans="1:6" x14ac:dyDescent="0.3">
      <c r="A45" s="87"/>
      <c r="B45" s="88"/>
      <c r="C45" s="88"/>
      <c r="D45" s="83" t="s">
        <v>132</v>
      </c>
      <c r="E45" s="82">
        <v>-167659668.86000001</v>
      </c>
      <c r="F45" s="84">
        <v>-92073292.109999999</v>
      </c>
    </row>
    <row r="46" spans="1:6" ht="33" x14ac:dyDescent="0.3">
      <c r="A46" s="87"/>
      <c r="B46" s="88"/>
      <c r="C46" s="88"/>
      <c r="D46" s="125" t="s">
        <v>133</v>
      </c>
      <c r="E46" s="113">
        <f>SUM(E47:E48)</f>
        <v>0</v>
      </c>
      <c r="F46" s="114">
        <f>SUM(F47:F48)</f>
        <v>0</v>
      </c>
    </row>
    <row r="47" spans="1:6" x14ac:dyDescent="0.3">
      <c r="A47" s="81"/>
      <c r="B47" s="88"/>
      <c r="C47" s="88"/>
      <c r="D47" s="83" t="s">
        <v>134</v>
      </c>
      <c r="E47" s="82">
        <v>0</v>
      </c>
      <c r="F47" s="84">
        <v>0</v>
      </c>
    </row>
    <row r="48" spans="1:6" x14ac:dyDescent="0.3">
      <c r="A48" s="99"/>
      <c r="B48" s="100"/>
      <c r="C48" s="100"/>
      <c r="D48" s="83" t="s">
        <v>135</v>
      </c>
      <c r="E48" s="82">
        <v>0</v>
      </c>
      <c r="F48" s="84">
        <v>0</v>
      </c>
    </row>
    <row r="49" spans="1:7" x14ac:dyDescent="0.3">
      <c r="A49" s="87"/>
      <c r="B49" s="100"/>
      <c r="C49" s="100"/>
      <c r="D49" s="101"/>
      <c r="E49" s="100"/>
      <c r="F49" s="102"/>
    </row>
    <row r="50" spans="1:7" x14ac:dyDescent="0.3">
      <c r="A50" s="81"/>
      <c r="B50" s="100"/>
      <c r="C50" s="100"/>
      <c r="D50" s="124" t="s">
        <v>136</v>
      </c>
      <c r="E50" s="115">
        <f>E46+E40+E36</f>
        <v>1798248971.5</v>
      </c>
      <c r="F50" s="116">
        <f>F46+F40+F36</f>
        <v>1631522720.9300001</v>
      </c>
    </row>
    <row r="51" spans="1:7" x14ac:dyDescent="0.3">
      <c r="A51" s="99"/>
      <c r="B51" s="100"/>
      <c r="C51" s="100"/>
      <c r="D51" s="90"/>
      <c r="E51" s="103"/>
      <c r="F51" s="104"/>
    </row>
    <row r="52" spans="1:7" x14ac:dyDescent="0.3">
      <c r="A52" s="87"/>
      <c r="D52" s="124" t="s">
        <v>137</v>
      </c>
      <c r="E52" s="115">
        <f>E50+E33</f>
        <v>1883648127.3699999</v>
      </c>
      <c r="F52" s="116">
        <f>F50+F33</f>
        <v>1704343463.3000002</v>
      </c>
      <c r="G52" s="154" t="str">
        <f>IF($B$33=$E$52,"","VALOR INCORRECTO EJERCICIO 2016, TOTAL DE ACTIVOS TIENE QUE SER IGUAL AL TOTAL DE LA SUMA DE PASIVO Y HCIENDA")</f>
        <v/>
      </c>
    </row>
    <row r="53" spans="1:7" ht="17.25" thickBot="1" x14ac:dyDescent="0.35">
      <c r="A53" s="105"/>
      <c r="B53" s="106"/>
      <c r="C53" s="106"/>
      <c r="D53" s="107"/>
      <c r="E53" s="108"/>
      <c r="F53" s="109"/>
      <c r="G53" s="154" t="str">
        <f>IF($C$33=$F$52,"","VALOR INCORRECTO EJERCICIO 2015, TOTAL DE ACTIVOS TIENE QUE SER IGUAL AL TOTAL DE LA SUMA DE PASIVO Y HCIENDA")</f>
        <v/>
      </c>
    </row>
    <row r="54" spans="1:7" x14ac:dyDescent="0.3">
      <c r="A54" s="66" t="s">
        <v>138</v>
      </c>
      <c r="B54" s="504"/>
      <c r="C54" s="504"/>
      <c r="D54" s="70"/>
      <c r="E54" s="505"/>
      <c r="F54" s="505"/>
      <c r="G54" s="154"/>
    </row>
    <row r="55" spans="1:7" x14ac:dyDescent="0.3">
      <c r="A55" s="70"/>
      <c r="B55" s="504"/>
      <c r="C55" s="504"/>
      <c r="D55" s="70"/>
      <c r="E55" s="505"/>
      <c r="F55" s="505"/>
      <c r="G55" s="154"/>
    </row>
    <row r="56" spans="1:7" x14ac:dyDescent="0.3">
      <c r="A56" s="70"/>
      <c r="B56" s="504"/>
      <c r="C56" s="504"/>
      <c r="D56" s="70"/>
      <c r="E56" s="505"/>
      <c r="F56" s="505"/>
      <c r="G56" s="154"/>
    </row>
    <row r="57" spans="1:7" x14ac:dyDescent="0.3">
      <c r="A57" s="70"/>
      <c r="B57" s="504"/>
      <c r="C57" s="504"/>
      <c r="D57" s="70"/>
      <c r="E57" s="505"/>
      <c r="F57" s="505"/>
      <c r="G57" s="154"/>
    </row>
    <row r="60" spans="1:7" x14ac:dyDescent="0.3">
      <c r="B60" s="120"/>
      <c r="C60" s="121" t="s">
        <v>139</v>
      </c>
    </row>
  </sheetData>
  <sheetProtection algorithmName="SHA-512" hashValue="kwBKz5ERGfdX6EVQSyAA0yEd7LOBQ30QPBrdiWR91NYR8c1dh0KyTtvm4E1AobZu2IblGq791Qvu/Fc3X11uEw==" saltValue="oqQDHwqhITAHt5i/hMaSxw==" spinCount="100000" sheet="1" objects="1" scenarios="1" insertHyperlinks="0"/>
  <mergeCells count="1">
    <mergeCell ref="E5:F5"/>
  </mergeCells>
  <printOptions horizontalCentered="1"/>
  <pageMargins left="0.27559055118110237" right="0.15748031496062992" top="0.39370078740157483" bottom="0.51181102362204722" header="0.31496062992125984" footer="0.31496062992125984"/>
  <pageSetup scale="62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J36"/>
  <sheetViews>
    <sheetView view="pageBreakPreview" topLeftCell="A28" zoomScaleNormal="100" zoomScaleSheetLayoutView="100" workbookViewId="0">
      <selection activeCell="B35" sqref="B35"/>
    </sheetView>
  </sheetViews>
  <sheetFormatPr baseColWidth="10" defaultColWidth="11.375" defaultRowHeight="16.5" x14ac:dyDescent="0.3"/>
  <cols>
    <col min="1" max="1" width="4.25" style="158" customWidth="1"/>
    <col min="2" max="2" width="41.625" style="126" customWidth="1"/>
    <col min="3" max="5" width="16.75" style="126" customWidth="1"/>
    <col min="6" max="16384" width="11.375" style="126"/>
  </cols>
  <sheetData>
    <row r="1" spans="1:7" x14ac:dyDescent="0.3">
      <c r="A1" s="1027" t="s">
        <v>76</v>
      </c>
      <c r="B1" s="1027"/>
      <c r="C1" s="1027"/>
      <c r="D1" s="1027"/>
      <c r="E1" s="1027"/>
    </row>
    <row r="2" spans="1:7" x14ac:dyDescent="0.3">
      <c r="A2" s="1028" t="s">
        <v>51</v>
      </c>
      <c r="B2" s="1028"/>
      <c r="C2" s="1028"/>
      <c r="D2" s="1028"/>
      <c r="E2" s="1028"/>
    </row>
    <row r="3" spans="1:7" x14ac:dyDescent="0.3">
      <c r="A3" s="945" t="s">
        <v>554</v>
      </c>
      <c r="B3" s="945"/>
      <c r="C3" s="945"/>
      <c r="D3" s="945"/>
      <c r="E3" s="945"/>
      <c r="G3" s="388"/>
    </row>
    <row r="4" spans="1:7" x14ac:dyDescent="0.3">
      <c r="A4" s="945" t="s">
        <v>1221</v>
      </c>
      <c r="B4" s="945"/>
      <c r="C4" s="945"/>
      <c r="D4" s="945"/>
      <c r="E4" s="945"/>
    </row>
    <row r="5" spans="1:7" ht="17.25" thickBot="1" x14ac:dyDescent="0.35">
      <c r="A5" s="389"/>
      <c r="B5" s="1028" t="s">
        <v>440</v>
      </c>
      <c r="C5" s="1028"/>
      <c r="D5" s="68" t="s">
        <v>79</v>
      </c>
      <c r="E5" s="389" t="s">
        <v>1222</v>
      </c>
    </row>
    <row r="6" spans="1:7" s="275" customFormat="1" ht="30" customHeight="1" x14ac:dyDescent="0.25">
      <c r="A6" s="1029" t="s">
        <v>441</v>
      </c>
      <c r="B6" s="1030"/>
      <c r="C6" s="390" t="s">
        <v>442</v>
      </c>
      <c r="D6" s="391" t="s">
        <v>443</v>
      </c>
      <c r="E6" s="392" t="s">
        <v>51</v>
      </c>
    </row>
    <row r="7" spans="1:7" s="275" customFormat="1" ht="30" customHeight="1" thickBot="1" x14ac:dyDescent="0.3">
      <c r="A7" s="1031"/>
      <c r="B7" s="1032"/>
      <c r="C7" s="393" t="s">
        <v>444</v>
      </c>
      <c r="D7" s="393" t="s">
        <v>445</v>
      </c>
      <c r="E7" s="394" t="s">
        <v>446</v>
      </c>
    </row>
    <row r="8" spans="1:7" s="275" customFormat="1" ht="21" customHeight="1" x14ac:dyDescent="0.25">
      <c r="A8" s="1021" t="s">
        <v>447</v>
      </c>
      <c r="B8" s="1022"/>
      <c r="C8" s="1022"/>
      <c r="D8" s="1022"/>
      <c r="E8" s="1023"/>
    </row>
    <row r="9" spans="1:7" s="275" customFormat="1" ht="20.25" customHeight="1" x14ac:dyDescent="0.25">
      <c r="A9" s="395">
        <v>1</v>
      </c>
      <c r="B9" s="396"/>
      <c r="C9" s="397"/>
      <c r="D9" s="398"/>
      <c r="E9" s="408" t="str">
        <f>IF(B9="","",C9-D9)</f>
        <v/>
      </c>
    </row>
    <row r="10" spans="1:7" s="275" customFormat="1" ht="20.25" customHeight="1" x14ac:dyDescent="0.25">
      <c r="A10" s="395">
        <v>2</v>
      </c>
      <c r="B10" s="396"/>
      <c r="C10" s="397"/>
      <c r="D10" s="398"/>
      <c r="E10" s="408" t="str">
        <f t="shared" ref="E10:E18" si="0">IF(B10="","",C10-D10)</f>
        <v/>
      </c>
    </row>
    <row r="11" spans="1:7" s="275" customFormat="1" ht="20.25" customHeight="1" x14ac:dyDescent="0.25">
      <c r="A11" s="395">
        <v>3</v>
      </c>
      <c r="B11" s="396"/>
      <c r="C11" s="397"/>
      <c r="D11" s="398"/>
      <c r="E11" s="408" t="str">
        <f t="shared" si="0"/>
        <v/>
      </c>
    </row>
    <row r="12" spans="1:7" s="275" customFormat="1" ht="20.25" customHeight="1" x14ac:dyDescent="0.25">
      <c r="A12" s="395">
        <v>4</v>
      </c>
      <c r="B12" s="396"/>
      <c r="C12" s="397"/>
      <c r="D12" s="398"/>
      <c r="E12" s="408" t="str">
        <f t="shared" si="0"/>
        <v/>
      </c>
    </row>
    <row r="13" spans="1:7" s="275" customFormat="1" ht="20.25" customHeight="1" x14ac:dyDescent="0.25">
      <c r="A13" s="395">
        <v>5</v>
      </c>
      <c r="B13" s="396" t="s">
        <v>555</v>
      </c>
      <c r="C13" s="397"/>
      <c r="D13" s="398"/>
      <c r="E13" s="408">
        <f>IF(B13="","",C13-D13)</f>
        <v>0</v>
      </c>
    </row>
    <row r="14" spans="1:7" s="275" customFormat="1" ht="20.25" customHeight="1" x14ac:dyDescent="0.25">
      <c r="A14" s="395">
        <v>6</v>
      </c>
      <c r="B14" s="396"/>
      <c r="C14" s="397"/>
      <c r="D14" s="398"/>
      <c r="E14" s="408" t="str">
        <f>IF(B14="","",C14-D14)</f>
        <v/>
      </c>
    </row>
    <row r="15" spans="1:7" s="275" customFormat="1" ht="20.25" customHeight="1" x14ac:dyDescent="0.25">
      <c r="A15" s="395">
        <v>7</v>
      </c>
      <c r="B15" s="396"/>
      <c r="C15" s="397"/>
      <c r="D15" s="398"/>
      <c r="E15" s="408" t="str">
        <f t="shared" si="0"/>
        <v/>
      </c>
    </row>
    <row r="16" spans="1:7" s="275" customFormat="1" ht="20.25" customHeight="1" x14ac:dyDescent="0.25">
      <c r="A16" s="395">
        <v>8</v>
      </c>
      <c r="B16" s="396"/>
      <c r="C16" s="397"/>
      <c r="D16" s="398"/>
      <c r="E16" s="408" t="str">
        <f t="shared" si="0"/>
        <v/>
      </c>
    </row>
    <row r="17" spans="1:5" s="275" customFormat="1" ht="20.25" customHeight="1" x14ac:dyDescent="0.25">
      <c r="A17" s="395">
        <v>9</v>
      </c>
      <c r="B17" s="396"/>
      <c r="C17" s="397"/>
      <c r="D17" s="398"/>
      <c r="E17" s="408" t="str">
        <f t="shared" si="0"/>
        <v/>
      </c>
    </row>
    <row r="18" spans="1:5" s="275" customFormat="1" ht="20.25" customHeight="1" x14ac:dyDescent="0.25">
      <c r="A18" s="395">
        <v>10</v>
      </c>
      <c r="B18" s="396"/>
      <c r="C18" s="397"/>
      <c r="D18" s="398"/>
      <c r="E18" s="408" t="str">
        <f t="shared" si="0"/>
        <v/>
      </c>
    </row>
    <row r="19" spans="1:5" s="275" customFormat="1" ht="20.25" customHeight="1" x14ac:dyDescent="0.25">
      <c r="A19" s="395"/>
      <c r="B19" s="400" t="s">
        <v>448</v>
      </c>
      <c r="C19" s="406">
        <f>SUM(C9:C18)</f>
        <v>0</v>
      </c>
      <c r="D19" s="407">
        <f>SUM(D9:D18)</f>
        <v>0</v>
      </c>
      <c r="E19" s="408">
        <f>SUM(E9:E18)</f>
        <v>0</v>
      </c>
    </row>
    <row r="20" spans="1:5" s="275" customFormat="1" ht="21" customHeight="1" x14ac:dyDescent="0.25">
      <c r="A20" s="1024" t="s">
        <v>449</v>
      </c>
      <c r="B20" s="1025"/>
      <c r="C20" s="1025"/>
      <c r="D20" s="1025"/>
      <c r="E20" s="1026"/>
    </row>
    <row r="21" spans="1:5" s="275" customFormat="1" ht="20.25" customHeight="1" x14ac:dyDescent="0.25">
      <c r="A21" s="395">
        <v>1</v>
      </c>
      <c r="B21" s="396"/>
      <c r="C21" s="397"/>
      <c r="D21" s="398"/>
      <c r="E21" s="408" t="str">
        <f>IF(B21="","",C21-D21)</f>
        <v/>
      </c>
    </row>
    <row r="22" spans="1:5" s="275" customFormat="1" ht="20.25" customHeight="1" x14ac:dyDescent="0.25">
      <c r="A22" s="395">
        <v>2</v>
      </c>
      <c r="B22" s="396"/>
      <c r="C22" s="397"/>
      <c r="D22" s="398"/>
      <c r="E22" s="408" t="str">
        <f t="shared" ref="E22:E30" si="1">IF(B22="","",C22-D22)</f>
        <v/>
      </c>
    </row>
    <row r="23" spans="1:5" s="275" customFormat="1" ht="20.25" customHeight="1" x14ac:dyDescent="0.25">
      <c r="A23" s="395">
        <v>3</v>
      </c>
      <c r="B23" s="396"/>
      <c r="C23" s="397"/>
      <c r="D23" s="398"/>
      <c r="E23" s="408" t="str">
        <f t="shared" si="1"/>
        <v/>
      </c>
    </row>
    <row r="24" spans="1:5" s="275" customFormat="1" ht="20.25" customHeight="1" x14ac:dyDescent="0.25">
      <c r="A24" s="395">
        <v>4</v>
      </c>
      <c r="B24" s="396"/>
      <c r="C24" s="397"/>
      <c r="D24" s="398"/>
      <c r="E24" s="408" t="str">
        <f t="shared" si="1"/>
        <v/>
      </c>
    </row>
    <row r="25" spans="1:5" s="275" customFormat="1" ht="20.25" customHeight="1" x14ac:dyDescent="0.25">
      <c r="A25" s="395">
        <v>5</v>
      </c>
      <c r="B25" s="396" t="s">
        <v>555</v>
      </c>
      <c r="C25" s="397"/>
      <c r="D25" s="398"/>
      <c r="E25" s="408">
        <f t="shared" si="1"/>
        <v>0</v>
      </c>
    </row>
    <row r="26" spans="1:5" s="275" customFormat="1" ht="20.25" customHeight="1" x14ac:dyDescent="0.25">
      <c r="A26" s="395">
        <v>6</v>
      </c>
      <c r="B26" s="396"/>
      <c r="C26" s="397"/>
      <c r="D26" s="398"/>
      <c r="E26" s="408" t="str">
        <f t="shared" si="1"/>
        <v/>
      </c>
    </row>
    <row r="27" spans="1:5" s="275" customFormat="1" ht="20.25" customHeight="1" x14ac:dyDescent="0.25">
      <c r="A27" s="395">
        <v>7</v>
      </c>
      <c r="B27" s="396"/>
      <c r="C27" s="397"/>
      <c r="D27" s="398"/>
      <c r="E27" s="408" t="str">
        <f t="shared" si="1"/>
        <v/>
      </c>
    </row>
    <row r="28" spans="1:5" s="275" customFormat="1" ht="20.25" customHeight="1" x14ac:dyDescent="0.25">
      <c r="A28" s="395">
        <v>8</v>
      </c>
      <c r="B28" s="396"/>
      <c r="C28" s="397"/>
      <c r="D28" s="398"/>
      <c r="E28" s="408" t="str">
        <f>IF(B28="","",C28-D29)</f>
        <v/>
      </c>
    </row>
    <row r="29" spans="1:5" s="275" customFormat="1" ht="20.25" customHeight="1" x14ac:dyDescent="0.25">
      <c r="A29" s="395">
        <v>9</v>
      </c>
      <c r="B29" s="396"/>
      <c r="C29" s="397"/>
      <c r="D29" s="398"/>
      <c r="E29" s="408" t="str">
        <f>IF(B29="","",C29-#REF!)</f>
        <v/>
      </c>
    </row>
    <row r="30" spans="1:5" s="275" customFormat="1" ht="20.25" customHeight="1" x14ac:dyDescent="0.25">
      <c r="A30" s="395">
        <v>10</v>
      </c>
      <c r="B30" s="396"/>
      <c r="C30" s="397"/>
      <c r="D30" s="398"/>
      <c r="E30" s="408" t="str">
        <f t="shared" si="1"/>
        <v/>
      </c>
    </row>
    <row r="31" spans="1:5" s="402" customFormat="1" ht="39.950000000000003" customHeight="1" thickBot="1" x14ac:dyDescent="0.35">
      <c r="A31" s="395"/>
      <c r="B31" s="401" t="s">
        <v>450</v>
      </c>
      <c r="C31" s="406">
        <f>SUM(C21:C30)</f>
        <v>0</v>
      </c>
      <c r="D31" s="407">
        <f>SUM(D21:D30)</f>
        <v>0</v>
      </c>
      <c r="E31" s="408">
        <f>SUM(E21:E30)</f>
        <v>0</v>
      </c>
    </row>
    <row r="32" spans="1:5" ht="30" customHeight="1" thickBot="1" x14ac:dyDescent="0.35">
      <c r="A32" s="403"/>
      <c r="B32" s="404" t="s">
        <v>451</v>
      </c>
      <c r="C32" s="409">
        <f>SUM(C19,C31)</f>
        <v>0</v>
      </c>
      <c r="D32" s="409">
        <f t="shared" ref="D32:E32" si="2">SUM(D19,D31)</f>
        <v>0</v>
      </c>
      <c r="E32" s="410">
        <f t="shared" si="2"/>
        <v>0</v>
      </c>
    </row>
    <row r="33" spans="1:10" x14ac:dyDescent="0.3">
      <c r="A33" s="66" t="s">
        <v>138</v>
      </c>
      <c r="J33" s="405"/>
    </row>
    <row r="35" spans="1:10" x14ac:dyDescent="0.3">
      <c r="B35" s="126" t="s">
        <v>1226</v>
      </c>
      <c r="D35" s="126" t="s">
        <v>1397</v>
      </c>
    </row>
    <row r="36" spans="1:10" x14ac:dyDescent="0.3">
      <c r="B36" s="126" t="s">
        <v>1398</v>
      </c>
      <c r="D36" s="126" t="s">
        <v>1399</v>
      </c>
    </row>
  </sheetData>
  <sheetProtection algorithmName="SHA-512" hashValue="Ry6gV5SL//LmAiLJK1zfjeec2uxDc1ZRYVlr0nQLj7lG0ZOOsq5cksLw85frpO4tnw16JbDlwPHXvcd1jU/j1g==" saltValue="VjmUZULiGY1ojtKer78D0Q==" spinCount="100000" sheet="1" objects="1" scenarios="1" insertHyperlinks="0" selectLockedCells="1"/>
  <mergeCells count="8">
    <mergeCell ref="A8:E8"/>
    <mergeCell ref="A20:E20"/>
    <mergeCell ref="A1:E1"/>
    <mergeCell ref="A2:E2"/>
    <mergeCell ref="A3:E3"/>
    <mergeCell ref="A4:E4"/>
    <mergeCell ref="B5:C5"/>
    <mergeCell ref="A6:B7"/>
  </mergeCells>
  <printOptions horizontalCentered="1"/>
  <pageMargins left="0.25" right="0.25" top="0.75" bottom="0.75" header="0.3" footer="0.3"/>
  <pageSetup scale="94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tabColor theme="7" tint="-0.249977111117893"/>
  </sheetPr>
  <dimension ref="A1:I38"/>
  <sheetViews>
    <sheetView view="pageBreakPreview" topLeftCell="A25" zoomScale="90" zoomScaleNormal="100" zoomScaleSheetLayoutView="90" workbookViewId="0">
      <selection activeCell="B36" sqref="B36:B37"/>
    </sheetView>
  </sheetViews>
  <sheetFormatPr baseColWidth="10" defaultColWidth="11.375" defaultRowHeight="16.5" x14ac:dyDescent="0.3"/>
  <cols>
    <col min="1" max="1" width="4.875" style="158" customWidth="1"/>
    <col min="2" max="2" width="41" style="126" customWidth="1"/>
    <col min="3" max="4" width="25.75" style="126" customWidth="1"/>
    <col min="5" max="16384" width="11.375" style="126"/>
  </cols>
  <sheetData>
    <row r="1" spans="1:6" x14ac:dyDescent="0.3">
      <c r="A1" s="411"/>
      <c r="B1" s="1027" t="s">
        <v>76</v>
      </c>
      <c r="C1" s="1027"/>
      <c r="D1" s="1027"/>
    </row>
    <row r="2" spans="1:6" x14ac:dyDescent="0.3">
      <c r="A2" s="126"/>
      <c r="B2" s="1028" t="s">
        <v>1468</v>
      </c>
      <c r="C2" s="1028"/>
      <c r="D2" s="1028"/>
      <c r="F2" s="388"/>
    </row>
    <row r="3" spans="1:6" x14ac:dyDescent="0.3">
      <c r="B3" s="945" t="s">
        <v>554</v>
      </c>
      <c r="C3" s="945"/>
      <c r="D3" s="945"/>
    </row>
    <row r="4" spans="1:6" x14ac:dyDescent="0.3">
      <c r="B4" s="945" t="s">
        <v>558</v>
      </c>
      <c r="C4" s="945"/>
      <c r="D4" s="945"/>
    </row>
    <row r="5" spans="1:6" x14ac:dyDescent="0.3">
      <c r="A5" s="537"/>
      <c r="B5" s="1028" t="s">
        <v>452</v>
      </c>
      <c r="C5" s="1028"/>
      <c r="D5" s="326" t="s">
        <v>559</v>
      </c>
    </row>
    <row r="6" spans="1:6" ht="6.75" customHeight="1" thickBot="1" x14ac:dyDescent="0.35"/>
    <row r="7" spans="1:6" s="275" customFormat="1" ht="27.95" customHeight="1" x14ac:dyDescent="0.25">
      <c r="A7" s="1029" t="s">
        <v>441</v>
      </c>
      <c r="B7" s="1030"/>
      <c r="C7" s="1033" t="s">
        <v>453</v>
      </c>
      <c r="D7" s="1035" t="s">
        <v>454</v>
      </c>
    </row>
    <row r="8" spans="1:6" s="275" customFormat="1" ht="4.5" customHeight="1" thickBot="1" x14ac:dyDescent="0.3">
      <c r="A8" s="1031"/>
      <c r="B8" s="1032"/>
      <c r="C8" s="1034"/>
      <c r="D8" s="1036"/>
    </row>
    <row r="9" spans="1:6" s="275" customFormat="1" ht="21" customHeight="1" x14ac:dyDescent="0.25">
      <c r="A9" s="1021" t="s">
        <v>447</v>
      </c>
      <c r="B9" s="1022"/>
      <c r="C9" s="1022"/>
      <c r="D9" s="1023"/>
    </row>
    <row r="10" spans="1:6" s="275" customFormat="1" ht="18" customHeight="1" x14ac:dyDescent="0.25">
      <c r="A10" s="395">
        <v>1</v>
      </c>
      <c r="B10" s="396"/>
      <c r="C10" s="412"/>
      <c r="D10" s="413"/>
    </row>
    <row r="11" spans="1:6" s="275" customFormat="1" ht="18" customHeight="1" x14ac:dyDescent="0.25">
      <c r="A11" s="395">
        <v>2</v>
      </c>
      <c r="B11" s="396"/>
      <c r="C11" s="412"/>
      <c r="D11" s="413"/>
    </row>
    <row r="12" spans="1:6" s="275" customFormat="1" ht="18" customHeight="1" x14ac:dyDescent="0.25">
      <c r="A12" s="395">
        <v>3</v>
      </c>
      <c r="B12" s="396" t="s">
        <v>555</v>
      </c>
      <c r="C12" s="412"/>
      <c r="D12" s="413"/>
    </row>
    <row r="13" spans="1:6" s="275" customFormat="1" ht="18" customHeight="1" x14ac:dyDescent="0.25">
      <c r="A13" s="395">
        <v>4</v>
      </c>
      <c r="B13" s="396" t="s">
        <v>555</v>
      </c>
      <c r="C13" s="412"/>
      <c r="D13" s="413"/>
    </row>
    <row r="14" spans="1:6" s="275" customFormat="1" ht="18" customHeight="1" x14ac:dyDescent="0.25">
      <c r="A14" s="395">
        <v>5</v>
      </c>
      <c r="B14" s="396" t="s">
        <v>555</v>
      </c>
      <c r="C14" s="412"/>
      <c r="D14" s="413"/>
    </row>
    <row r="15" spans="1:6" s="275" customFormat="1" ht="18" customHeight="1" x14ac:dyDescent="0.25">
      <c r="A15" s="395">
        <v>6</v>
      </c>
      <c r="B15" s="396"/>
      <c r="C15" s="412"/>
      <c r="D15" s="413"/>
    </row>
    <row r="16" spans="1:6" s="275" customFormat="1" ht="18" customHeight="1" x14ac:dyDescent="0.25">
      <c r="A16" s="395">
        <v>7</v>
      </c>
      <c r="B16" s="396"/>
      <c r="C16" s="412"/>
      <c r="D16" s="413"/>
    </row>
    <row r="17" spans="1:4" s="275" customFormat="1" ht="18" customHeight="1" x14ac:dyDescent="0.25">
      <c r="A17" s="395">
        <v>8</v>
      </c>
      <c r="B17" s="396"/>
      <c r="C17" s="412"/>
      <c r="D17" s="413"/>
    </row>
    <row r="18" spans="1:4" s="275" customFormat="1" ht="18" customHeight="1" x14ac:dyDescent="0.25">
      <c r="A18" s="395">
        <v>9</v>
      </c>
      <c r="B18" s="396"/>
      <c r="C18" s="412"/>
      <c r="D18" s="413"/>
    </row>
    <row r="19" spans="1:4" s="275" customFormat="1" ht="18" customHeight="1" x14ac:dyDescent="0.25">
      <c r="A19" s="395">
        <v>10</v>
      </c>
      <c r="B19" s="396"/>
      <c r="C19" s="412"/>
      <c r="D19" s="413"/>
    </row>
    <row r="20" spans="1:4" s="275" customFormat="1" ht="18" customHeight="1" x14ac:dyDescent="0.25">
      <c r="A20" s="395"/>
      <c r="B20" s="400" t="s">
        <v>455</v>
      </c>
      <c r="C20" s="406">
        <f>SUM(C10:C19)</f>
        <v>0</v>
      </c>
      <c r="D20" s="408">
        <f>SUM(D10:D19)</f>
        <v>0</v>
      </c>
    </row>
    <row r="21" spans="1:4" s="275" customFormat="1" ht="21" customHeight="1" x14ac:dyDescent="0.25">
      <c r="A21" s="1024" t="s">
        <v>449</v>
      </c>
      <c r="B21" s="1025"/>
      <c r="C21" s="1025"/>
      <c r="D21" s="1026"/>
    </row>
    <row r="22" spans="1:4" s="275" customFormat="1" ht="18" customHeight="1" x14ac:dyDescent="0.25">
      <c r="A22" s="395">
        <v>1</v>
      </c>
      <c r="B22" s="396"/>
      <c r="C22" s="412"/>
      <c r="D22" s="413"/>
    </row>
    <row r="23" spans="1:4" s="275" customFormat="1" ht="18" customHeight="1" x14ac:dyDescent="0.25">
      <c r="A23" s="395">
        <v>2</v>
      </c>
      <c r="B23" s="396"/>
      <c r="C23" s="412"/>
      <c r="D23" s="413"/>
    </row>
    <row r="24" spans="1:4" s="275" customFormat="1" ht="18" customHeight="1" x14ac:dyDescent="0.25">
      <c r="A24" s="395">
        <v>3</v>
      </c>
      <c r="B24" s="396"/>
      <c r="C24" s="412"/>
      <c r="D24" s="413"/>
    </row>
    <row r="25" spans="1:4" s="275" customFormat="1" ht="18" customHeight="1" x14ac:dyDescent="0.25">
      <c r="A25" s="395">
        <v>4</v>
      </c>
      <c r="B25" s="396"/>
      <c r="C25" s="412"/>
      <c r="D25" s="413"/>
    </row>
    <row r="26" spans="1:4" s="275" customFormat="1" ht="18" customHeight="1" x14ac:dyDescent="0.25">
      <c r="A26" s="395">
        <v>5</v>
      </c>
      <c r="B26" s="396"/>
      <c r="C26" s="412"/>
      <c r="D26" s="413"/>
    </row>
    <row r="27" spans="1:4" s="275" customFormat="1" ht="18" customHeight="1" x14ac:dyDescent="0.25">
      <c r="A27" s="395">
        <v>6</v>
      </c>
      <c r="B27" s="396"/>
      <c r="C27" s="412"/>
      <c r="D27" s="413"/>
    </row>
    <row r="28" spans="1:4" s="275" customFormat="1" ht="18" customHeight="1" x14ac:dyDescent="0.25">
      <c r="A28" s="395">
        <v>7</v>
      </c>
      <c r="B28" s="396"/>
      <c r="C28" s="412"/>
      <c r="D28" s="413"/>
    </row>
    <row r="29" spans="1:4" s="275" customFormat="1" ht="18" customHeight="1" x14ac:dyDescent="0.25">
      <c r="A29" s="395">
        <v>8</v>
      </c>
      <c r="B29" s="396"/>
      <c r="C29" s="412"/>
      <c r="D29" s="413"/>
    </row>
    <row r="30" spans="1:4" s="275" customFormat="1" ht="18" customHeight="1" x14ac:dyDescent="0.25">
      <c r="A30" s="395">
        <v>9</v>
      </c>
      <c r="B30" s="396"/>
      <c r="C30" s="412"/>
      <c r="D30" s="413"/>
    </row>
    <row r="31" spans="1:4" s="275" customFormat="1" ht="18" customHeight="1" x14ac:dyDescent="0.25">
      <c r="A31" s="395">
        <v>10</v>
      </c>
      <c r="B31" s="396"/>
      <c r="C31" s="412" t="s">
        <v>144</v>
      </c>
      <c r="D31" s="413"/>
    </row>
    <row r="32" spans="1:4" s="402" customFormat="1" ht="18" customHeight="1" thickBot="1" x14ac:dyDescent="0.35">
      <c r="A32" s="395"/>
      <c r="B32" s="401" t="s">
        <v>456</v>
      </c>
      <c r="C32" s="406">
        <f>SUM(C22:C31)</f>
        <v>0</v>
      </c>
      <c r="D32" s="408">
        <f>SUM(D22:D31)</f>
        <v>0</v>
      </c>
    </row>
    <row r="33" spans="1:9" ht="27.95" customHeight="1" thickBot="1" x14ac:dyDescent="0.35">
      <c r="A33" s="403"/>
      <c r="B33" s="404" t="s">
        <v>451</v>
      </c>
      <c r="C33" s="409">
        <f>SUM(C32,C20)</f>
        <v>0</v>
      </c>
      <c r="D33" s="414">
        <f>SUM(D32,D20)</f>
        <v>0</v>
      </c>
    </row>
    <row r="34" spans="1:9" s="514" customFormat="1" ht="18" customHeight="1" x14ac:dyDescent="0.3">
      <c r="A34" s="476" t="s">
        <v>138</v>
      </c>
      <c r="B34" s="126"/>
      <c r="C34" s="126"/>
      <c r="D34" s="126"/>
      <c r="E34" s="126"/>
    </row>
    <row r="35" spans="1:9" s="514" customFormat="1" ht="18" customHeight="1" x14ac:dyDescent="0.3">
      <c r="A35" s="66"/>
      <c r="B35" s="126" t="s">
        <v>1226</v>
      </c>
      <c r="C35" s="126"/>
      <c r="D35" s="126" t="s">
        <v>1397</v>
      </c>
      <c r="E35" s="126"/>
    </row>
    <row r="36" spans="1:9" s="514" customFormat="1" ht="18" customHeight="1" x14ac:dyDescent="0.3">
      <c r="A36" s="66"/>
      <c r="B36" s="512" t="s">
        <v>1398</v>
      </c>
      <c r="C36" s="126"/>
      <c r="D36" s="126" t="s">
        <v>1399</v>
      </c>
      <c r="E36" s="126"/>
    </row>
    <row r="37" spans="1:9" s="515" customFormat="1" ht="17.100000000000001" customHeight="1" x14ac:dyDescent="0.3">
      <c r="A37" s="511"/>
      <c r="B37" s="512" t="s">
        <v>144</v>
      </c>
      <c r="C37" s="513"/>
      <c r="D37" s="513"/>
    </row>
    <row r="38" spans="1:9" ht="17.100000000000001" customHeight="1" x14ac:dyDescent="0.3">
      <c r="A38" s="66"/>
      <c r="I38" s="405"/>
    </row>
  </sheetData>
  <sheetProtection algorithmName="SHA-512" hashValue="WblkR/rz8i3PbokF/OdZiEo6XM9t8kGmS1r0+I11R8HpBXU71yz96/IE2iXuEIuQraKdoJuqRUsoiqt+d6Z5PA==" saltValue="ytmbyXk4GZOg3sGKxE4wjA==" spinCount="100000" sheet="1" objects="1" scenarios="1" insertHyperlinks="0" selectLockedCells="1"/>
  <mergeCells count="10">
    <mergeCell ref="A7:B8"/>
    <mergeCell ref="A9:D9"/>
    <mergeCell ref="A21:D21"/>
    <mergeCell ref="C7:C8"/>
    <mergeCell ref="D7:D8"/>
    <mergeCell ref="B1:D1"/>
    <mergeCell ref="B2:D2"/>
    <mergeCell ref="B3:D3"/>
    <mergeCell ref="B4:D4"/>
    <mergeCell ref="B5:C5"/>
  </mergeCells>
  <printOptions horizontalCentered="1"/>
  <pageMargins left="0.39370078740157483" right="0.39370078740157483" top="0.74803149606299213" bottom="0.74803149606299213" header="0.31496062992125984" footer="0.31496062992125984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workbookViewId="0">
      <selection sqref="A1:G1"/>
    </sheetView>
  </sheetViews>
  <sheetFormatPr baseColWidth="10" defaultColWidth="11.375" defaultRowHeight="15" x14ac:dyDescent="0.25"/>
  <cols>
    <col min="1" max="1" width="47.625" style="425" bestFit="1" customWidth="1"/>
    <col min="2" max="2" width="11.75" style="415" bestFit="1" customWidth="1"/>
    <col min="3" max="3" width="12.25" style="415" customWidth="1"/>
    <col min="4" max="16384" width="11.375" style="415"/>
  </cols>
  <sheetData>
    <row r="1" spans="1:7" ht="16.5" customHeight="1" x14ac:dyDescent="0.25">
      <c r="A1" s="1039" t="s">
        <v>76</v>
      </c>
      <c r="B1" s="1039"/>
      <c r="C1" s="1039"/>
      <c r="D1" s="1039"/>
      <c r="E1" s="1039"/>
      <c r="F1" s="1039"/>
      <c r="G1" s="1039"/>
    </row>
    <row r="2" spans="1:7" ht="16.5" customHeight="1" x14ac:dyDescent="0.25">
      <c r="A2" s="1039" t="s">
        <v>457</v>
      </c>
      <c r="B2" s="1039"/>
      <c r="C2" s="1039"/>
      <c r="D2" s="1039"/>
      <c r="E2" s="1039"/>
      <c r="F2" s="1039"/>
      <c r="G2" s="1039"/>
    </row>
    <row r="3" spans="1:7" ht="16.5" x14ac:dyDescent="0.25">
      <c r="A3" s="1040" t="s">
        <v>554</v>
      </c>
      <c r="B3" s="1040"/>
      <c r="C3" s="1040"/>
      <c r="D3" s="1040"/>
      <c r="E3" s="1040"/>
      <c r="F3" s="1040"/>
      <c r="G3" s="1040"/>
    </row>
    <row r="4" spans="1:7" ht="16.5" x14ac:dyDescent="0.25">
      <c r="A4" s="1040" t="s">
        <v>558</v>
      </c>
      <c r="B4" s="1040"/>
      <c r="C4" s="1040"/>
      <c r="D4" s="1040"/>
      <c r="E4" s="1040"/>
      <c r="F4" s="1040"/>
      <c r="G4" s="1040"/>
    </row>
    <row r="5" spans="1:7" ht="17.25" thickBot="1" x14ac:dyDescent="0.35">
      <c r="A5" s="416"/>
      <c r="B5" s="957" t="s">
        <v>1394</v>
      </c>
      <c r="C5" s="957"/>
      <c r="D5" s="957"/>
      <c r="E5" s="221"/>
      <c r="F5" s="68" t="s">
        <v>357</v>
      </c>
      <c r="G5" s="875" t="s">
        <v>1222</v>
      </c>
    </row>
    <row r="6" spans="1:7" ht="38.25" x14ac:dyDescent="0.25">
      <c r="A6" s="1037" t="s">
        <v>199</v>
      </c>
      <c r="B6" s="272" t="s">
        <v>326</v>
      </c>
      <c r="C6" s="272" t="s">
        <v>327</v>
      </c>
      <c r="D6" s="272" t="s">
        <v>328</v>
      </c>
      <c r="E6" s="273" t="s">
        <v>458</v>
      </c>
      <c r="F6" s="273" t="s">
        <v>459</v>
      </c>
      <c r="G6" s="272" t="s">
        <v>331</v>
      </c>
    </row>
    <row r="7" spans="1:7" ht="15.75" thickBot="1" x14ac:dyDescent="0.3">
      <c r="A7" s="1038"/>
      <c r="B7" s="365" t="s">
        <v>277</v>
      </c>
      <c r="C7" s="365" t="s">
        <v>278</v>
      </c>
      <c r="D7" s="365" t="s">
        <v>332</v>
      </c>
      <c r="E7" s="417" t="s">
        <v>280</v>
      </c>
      <c r="F7" s="417" t="s">
        <v>281</v>
      </c>
      <c r="G7" s="365" t="s">
        <v>333</v>
      </c>
    </row>
    <row r="8" spans="1:7" ht="16.5" x14ac:dyDescent="0.25">
      <c r="A8" s="426"/>
      <c r="B8" s="418"/>
      <c r="C8" s="418"/>
      <c r="D8" s="418"/>
      <c r="E8" s="418"/>
      <c r="F8" s="418"/>
      <c r="G8" s="418"/>
    </row>
    <row r="9" spans="1:7" s="421" customFormat="1" x14ac:dyDescent="0.25">
      <c r="A9" s="419" t="s">
        <v>460</v>
      </c>
      <c r="B9" s="420"/>
      <c r="C9" s="420"/>
      <c r="D9" s="420"/>
      <c r="E9" s="420"/>
      <c r="F9" s="420"/>
      <c r="G9" s="420"/>
    </row>
    <row r="10" spans="1:7" s="423" customFormat="1" x14ac:dyDescent="0.25">
      <c r="A10" s="422" t="s">
        <v>461</v>
      </c>
      <c r="B10" s="873"/>
      <c r="C10" s="873"/>
      <c r="D10" s="873"/>
      <c r="E10" s="873"/>
      <c r="F10" s="873"/>
      <c r="G10" s="873"/>
    </row>
    <row r="11" spans="1:7" s="424" customFormat="1" x14ac:dyDescent="0.25">
      <c r="A11" s="427" t="s">
        <v>462</v>
      </c>
      <c r="B11" s="874"/>
      <c r="C11" s="874"/>
      <c r="D11" s="874"/>
      <c r="E11" s="874"/>
      <c r="F11" s="874"/>
      <c r="G11" s="874"/>
    </row>
    <row r="12" spans="1:7" s="424" customFormat="1" x14ac:dyDescent="0.25">
      <c r="A12" s="427" t="s">
        <v>463</v>
      </c>
      <c r="B12" s="874"/>
      <c r="C12" s="874"/>
      <c r="D12" s="874"/>
      <c r="E12" s="874"/>
      <c r="F12" s="874"/>
      <c r="G12" s="874"/>
    </row>
    <row r="13" spans="1:7" s="424" customFormat="1" x14ac:dyDescent="0.25">
      <c r="A13" s="427" t="s">
        <v>464</v>
      </c>
      <c r="B13" s="874"/>
      <c r="C13" s="874"/>
      <c r="D13" s="874"/>
      <c r="E13" s="874"/>
      <c r="F13" s="874"/>
      <c r="G13" s="874"/>
    </row>
    <row r="14" spans="1:7" s="423" customFormat="1" x14ac:dyDescent="0.25">
      <c r="A14" s="422" t="s">
        <v>465</v>
      </c>
      <c r="B14" s="873"/>
      <c r="C14" s="873"/>
      <c r="D14" s="873"/>
      <c r="E14" s="873"/>
      <c r="F14" s="873"/>
      <c r="G14" s="873"/>
    </row>
    <row r="15" spans="1:7" s="424" customFormat="1" x14ac:dyDescent="0.25">
      <c r="A15" s="427" t="s">
        <v>466</v>
      </c>
      <c r="B15" s="874"/>
      <c r="C15" s="874"/>
      <c r="D15" s="874"/>
      <c r="E15" s="874"/>
      <c r="F15" s="874"/>
      <c r="G15" s="874"/>
    </row>
    <row r="16" spans="1:7" s="424" customFormat="1" x14ac:dyDescent="0.25">
      <c r="A16" s="427" t="s">
        <v>467</v>
      </c>
      <c r="B16" s="874"/>
      <c r="C16" s="874"/>
      <c r="D16" s="874"/>
      <c r="E16" s="874"/>
      <c r="F16" s="874"/>
      <c r="G16" s="874"/>
    </row>
    <row r="17" spans="1:7" s="424" customFormat="1" x14ac:dyDescent="0.25">
      <c r="A17" s="427" t="s">
        <v>468</v>
      </c>
      <c r="B17" s="874"/>
      <c r="C17" s="874"/>
      <c r="D17" s="874"/>
      <c r="E17" s="874"/>
      <c r="F17" s="874"/>
      <c r="G17" s="874"/>
    </row>
    <row r="18" spans="1:7" s="424" customFormat="1" x14ac:dyDescent="0.25">
      <c r="A18" s="427" t="s">
        <v>469</v>
      </c>
      <c r="B18" s="874"/>
      <c r="C18" s="874"/>
      <c r="D18" s="874"/>
      <c r="E18" s="874"/>
      <c r="F18" s="874"/>
      <c r="G18" s="874"/>
    </row>
    <row r="19" spans="1:7" s="424" customFormat="1" x14ac:dyDescent="0.25">
      <c r="A19" s="427" t="s">
        <v>470</v>
      </c>
      <c r="B19" s="874"/>
      <c r="C19" s="874"/>
      <c r="D19" s="874"/>
      <c r="E19" s="874"/>
      <c r="F19" s="874"/>
      <c r="G19" s="874"/>
    </row>
    <row r="20" spans="1:7" s="424" customFormat="1" x14ac:dyDescent="0.25">
      <c r="A20" s="427" t="s">
        <v>471</v>
      </c>
      <c r="B20" s="874"/>
      <c r="C20" s="874"/>
      <c r="D20" s="874"/>
      <c r="E20" s="874"/>
      <c r="F20" s="874"/>
      <c r="G20" s="874"/>
    </row>
    <row r="21" spans="1:7" s="424" customFormat="1" x14ac:dyDescent="0.25">
      <c r="A21" s="427" t="s">
        <v>472</v>
      </c>
      <c r="B21" s="874"/>
      <c r="C21" s="874"/>
      <c r="D21" s="874"/>
      <c r="E21" s="874"/>
      <c r="F21" s="874"/>
      <c r="G21" s="874"/>
    </row>
    <row r="22" spans="1:7" s="424" customFormat="1" x14ac:dyDescent="0.25">
      <c r="A22" s="427" t="s">
        <v>473</v>
      </c>
      <c r="B22" s="480">
        <v>218000000</v>
      </c>
      <c r="C22" s="480">
        <v>34438322.090000004</v>
      </c>
      <c r="D22" s="480">
        <v>252438322.09</v>
      </c>
      <c r="E22" s="480">
        <v>217351833.02000004</v>
      </c>
      <c r="F22" s="480">
        <v>217142094.67000002</v>
      </c>
      <c r="G22" s="480">
        <v>35086489.069999963</v>
      </c>
    </row>
    <row r="23" spans="1:7" s="423" customFormat="1" x14ac:dyDescent="0.25">
      <c r="A23" s="422" t="s">
        <v>474</v>
      </c>
      <c r="B23" s="481"/>
      <c r="C23" s="481"/>
      <c r="D23" s="481"/>
      <c r="E23" s="481"/>
      <c r="F23" s="481"/>
      <c r="G23" s="481"/>
    </row>
    <row r="24" spans="1:7" s="424" customFormat="1" x14ac:dyDescent="0.25">
      <c r="A24" s="427" t="s">
        <v>475</v>
      </c>
      <c r="B24" s="480">
        <v>172918623.83999997</v>
      </c>
      <c r="C24" s="480">
        <v>30799223.620000005</v>
      </c>
      <c r="D24" s="480">
        <v>203717847.46000001</v>
      </c>
      <c r="E24" s="480">
        <v>66826176.379999995</v>
      </c>
      <c r="F24" s="480">
        <v>62570109.620000005</v>
      </c>
      <c r="G24" s="480">
        <v>136891671.08000001</v>
      </c>
    </row>
    <row r="25" spans="1:7" s="424" customFormat="1" x14ac:dyDescent="0.25">
      <c r="A25" s="427" t="s">
        <v>476</v>
      </c>
      <c r="B25" s="874"/>
      <c r="C25" s="874"/>
      <c r="D25" s="874"/>
      <c r="E25" s="874"/>
      <c r="F25" s="874"/>
      <c r="G25" s="874"/>
    </row>
    <row r="26" spans="1:7" s="424" customFormat="1" x14ac:dyDescent="0.25">
      <c r="A26" s="427" t="s">
        <v>477</v>
      </c>
      <c r="B26" s="874"/>
      <c r="C26" s="874"/>
      <c r="D26" s="874"/>
      <c r="E26" s="874"/>
      <c r="F26" s="874"/>
      <c r="G26" s="874"/>
    </row>
    <row r="27" spans="1:7" s="423" customFormat="1" x14ac:dyDescent="0.25">
      <c r="A27" s="422" t="s">
        <v>478</v>
      </c>
      <c r="B27" s="873"/>
      <c r="C27" s="873"/>
      <c r="D27" s="873"/>
      <c r="E27" s="873"/>
      <c r="F27" s="873"/>
      <c r="G27" s="873"/>
    </row>
    <row r="28" spans="1:7" s="424" customFormat="1" x14ac:dyDescent="0.25">
      <c r="A28" s="427" t="s">
        <v>479</v>
      </c>
      <c r="B28" s="874"/>
      <c r="C28" s="874"/>
      <c r="D28" s="874"/>
      <c r="E28" s="874"/>
      <c r="F28" s="874"/>
      <c r="G28" s="874"/>
    </row>
    <row r="29" spans="1:7" s="424" customFormat="1" x14ac:dyDescent="0.25">
      <c r="A29" s="427" t="s">
        <v>480</v>
      </c>
      <c r="B29" s="874"/>
      <c r="C29" s="874"/>
      <c r="D29" s="874"/>
      <c r="E29" s="874"/>
      <c r="F29" s="874"/>
      <c r="G29" s="874"/>
    </row>
    <row r="30" spans="1:7" s="423" customFormat="1" x14ac:dyDescent="0.25">
      <c r="A30" s="422" t="s">
        <v>481</v>
      </c>
      <c r="B30" s="873"/>
      <c r="C30" s="873"/>
      <c r="D30" s="873"/>
      <c r="E30" s="873"/>
      <c r="F30" s="873"/>
      <c r="G30" s="873"/>
    </row>
    <row r="31" spans="1:7" s="424" customFormat="1" x14ac:dyDescent="0.25">
      <c r="A31" s="427" t="s">
        <v>171</v>
      </c>
      <c r="B31" s="874"/>
      <c r="C31" s="874"/>
      <c r="D31" s="874"/>
      <c r="E31" s="874"/>
      <c r="F31" s="874"/>
      <c r="G31" s="874"/>
    </row>
    <row r="32" spans="1:7" s="424" customFormat="1" x14ac:dyDescent="0.25">
      <c r="A32" s="427" t="s">
        <v>482</v>
      </c>
      <c r="B32" s="874"/>
      <c r="C32" s="874"/>
      <c r="D32" s="874"/>
      <c r="E32" s="874"/>
      <c r="F32" s="874"/>
      <c r="G32" s="874"/>
    </row>
    <row r="33" spans="1:7" s="424" customFormat="1" x14ac:dyDescent="0.25">
      <c r="A33" s="427" t="s">
        <v>483</v>
      </c>
      <c r="B33" s="874"/>
      <c r="C33" s="874"/>
      <c r="D33" s="874"/>
      <c r="E33" s="874"/>
      <c r="F33" s="874"/>
      <c r="G33" s="874"/>
    </row>
    <row r="34" spans="1:7" s="424" customFormat="1" x14ac:dyDescent="0.25">
      <c r="A34" s="427" t="s">
        <v>484</v>
      </c>
      <c r="B34" s="874"/>
      <c r="C34" s="874"/>
      <c r="D34" s="874"/>
      <c r="E34" s="874"/>
      <c r="F34" s="874"/>
      <c r="G34" s="874"/>
    </row>
    <row r="35" spans="1:7" s="423" customFormat="1" x14ac:dyDescent="0.25">
      <c r="A35" s="422" t="s">
        <v>485</v>
      </c>
      <c r="B35" s="873"/>
      <c r="C35" s="873"/>
      <c r="D35" s="873"/>
      <c r="E35" s="873"/>
      <c r="F35" s="873"/>
      <c r="G35" s="873"/>
    </row>
    <row r="36" spans="1:7" s="424" customFormat="1" x14ac:dyDescent="0.25">
      <c r="A36" s="427" t="s">
        <v>486</v>
      </c>
      <c r="B36" s="874"/>
      <c r="C36" s="874"/>
      <c r="D36" s="874"/>
      <c r="E36" s="874"/>
      <c r="F36" s="874"/>
      <c r="G36" s="874"/>
    </row>
    <row r="37" spans="1:7" s="423" customFormat="1" x14ac:dyDescent="0.25">
      <c r="A37" s="422" t="s">
        <v>487</v>
      </c>
      <c r="B37" s="873"/>
      <c r="C37" s="873"/>
      <c r="D37" s="873"/>
      <c r="E37" s="873"/>
      <c r="F37" s="873"/>
      <c r="G37" s="873"/>
    </row>
    <row r="38" spans="1:7" s="423" customFormat="1" x14ac:dyDescent="0.25">
      <c r="A38" s="422" t="s">
        <v>488</v>
      </c>
      <c r="B38" s="873"/>
      <c r="C38" s="873"/>
      <c r="D38" s="873"/>
      <c r="E38" s="873"/>
      <c r="F38" s="873"/>
      <c r="G38" s="873"/>
    </row>
    <row r="39" spans="1:7" s="423" customFormat="1" ht="15.75" thickBot="1" x14ac:dyDescent="0.3">
      <c r="A39" s="422" t="s">
        <v>489</v>
      </c>
      <c r="B39" s="873"/>
      <c r="C39" s="873"/>
      <c r="D39" s="873"/>
      <c r="E39" s="873"/>
      <c r="F39" s="873"/>
      <c r="G39" s="873"/>
    </row>
    <row r="40" spans="1:7" ht="32.25" customHeight="1" thickBot="1" x14ac:dyDescent="0.3">
      <c r="A40" s="428" t="s">
        <v>339</v>
      </c>
      <c r="B40" s="872">
        <f t="shared" ref="B40:G40" si="0">SUM(B21:B28)</f>
        <v>390918623.83999997</v>
      </c>
      <c r="C40" s="872">
        <f t="shared" si="0"/>
        <v>65237545.710000008</v>
      </c>
      <c r="D40" s="872">
        <f t="shared" si="0"/>
        <v>456156169.55000001</v>
      </c>
      <c r="E40" s="872">
        <f t="shared" si="0"/>
        <v>284178009.40000004</v>
      </c>
      <c r="F40" s="872">
        <f t="shared" si="0"/>
        <v>279712204.29000002</v>
      </c>
      <c r="G40" s="871">
        <f t="shared" si="0"/>
        <v>171978160.14999998</v>
      </c>
    </row>
    <row r="41" spans="1:7" x14ac:dyDescent="0.25">
      <c r="B41" s="681"/>
      <c r="C41" s="681"/>
      <c r="D41" s="681"/>
      <c r="E41" s="681"/>
      <c r="F41" s="681"/>
      <c r="G41" s="681"/>
    </row>
    <row r="42" spans="1:7" x14ac:dyDescent="0.25">
      <c r="B42" s="713"/>
      <c r="C42" s="713"/>
      <c r="D42" s="713"/>
      <c r="E42" s="713"/>
      <c r="F42" s="713"/>
      <c r="G42" s="713"/>
    </row>
    <row r="43" spans="1:7" x14ac:dyDescent="0.25">
      <c r="B43" s="870"/>
      <c r="C43" s="870"/>
      <c r="D43" s="870"/>
      <c r="E43" s="870"/>
      <c r="F43" s="870"/>
      <c r="G43" s="870"/>
    </row>
    <row r="47" spans="1:7" x14ac:dyDescent="0.25">
      <c r="A47" s="671" t="s">
        <v>1226</v>
      </c>
      <c r="B47" s="671"/>
      <c r="C47" s="671"/>
      <c r="D47" s="669" t="s">
        <v>1225</v>
      </c>
    </row>
    <row r="48" spans="1:7" x14ac:dyDescent="0.25">
      <c r="A48" s="670" t="s">
        <v>1268</v>
      </c>
      <c r="B48"/>
      <c r="C48"/>
      <c r="D48" s="669" t="s">
        <v>1223</v>
      </c>
    </row>
  </sheetData>
  <mergeCells count="6">
    <mergeCell ref="A6:A7"/>
    <mergeCell ref="A1:G1"/>
    <mergeCell ref="A2:G2"/>
    <mergeCell ref="A3:G3"/>
    <mergeCell ref="A4:G4"/>
    <mergeCell ref="B5:D5"/>
  </mergeCells>
  <pageMargins left="0.31496062992125984" right="0" top="0.55118110236220474" bottom="0.15748031496062992" header="0.31496062992125984" footer="0.31496062992125984"/>
  <pageSetup scale="80" orientation="portrait" verticalDpi="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1"/>
  <sheetViews>
    <sheetView view="pageLayout" zoomScaleNormal="120" workbookViewId="0">
      <selection activeCell="P21" sqref="P21"/>
    </sheetView>
  </sheetViews>
  <sheetFormatPr baseColWidth="10" defaultRowHeight="15" x14ac:dyDescent="0.25"/>
  <cols>
    <col min="1" max="1" width="3.75" style="525" customWidth="1"/>
    <col min="2" max="5" width="2.875" style="525" customWidth="1"/>
    <col min="6" max="6" width="3.125" style="525" customWidth="1"/>
    <col min="7" max="7" width="2.875" style="525" customWidth="1"/>
    <col min="8" max="8" width="26" style="529" customWidth="1"/>
    <col min="9" max="9" width="10" customWidth="1"/>
    <col min="10" max="10" width="7.625" customWidth="1"/>
    <col min="11" max="11" width="6.375" customWidth="1"/>
    <col min="12" max="19" width="6.125" customWidth="1"/>
    <col min="20" max="20" width="6.75" customWidth="1"/>
    <col min="21" max="21" width="6.625" customWidth="1"/>
  </cols>
  <sheetData>
    <row r="1" spans="1:21" ht="15.75" thickBot="1" x14ac:dyDescent="0.3">
      <c r="A1" s="517" t="s">
        <v>490</v>
      </c>
      <c r="B1" s="518"/>
      <c r="C1" s="519"/>
      <c r="D1" s="520"/>
      <c r="E1" s="521"/>
      <c r="F1" s="521"/>
      <c r="G1" s="522"/>
      <c r="H1" s="908" t="s">
        <v>1256</v>
      </c>
      <c r="I1" s="907"/>
      <c r="J1" s="907"/>
      <c r="K1" s="907"/>
      <c r="L1" s="907"/>
      <c r="M1" s="907"/>
      <c r="N1" s="907"/>
      <c r="O1" s="907"/>
      <c r="P1" s="907"/>
      <c r="Q1" s="907"/>
      <c r="R1" s="907"/>
      <c r="S1" s="524" t="s">
        <v>491</v>
      </c>
      <c r="T1" s="524"/>
      <c r="U1" s="523" t="s">
        <v>1418</v>
      </c>
    </row>
    <row r="2" spans="1:21" x14ac:dyDescent="0.25">
      <c r="A2" s="525" t="s">
        <v>492</v>
      </c>
      <c r="B2" s="526"/>
      <c r="C2" s="526"/>
      <c r="D2" s="526"/>
      <c r="E2" s="526"/>
      <c r="F2" s="526"/>
      <c r="G2" s="526"/>
      <c r="H2" s="526"/>
      <c r="K2" s="527"/>
      <c r="L2" s="527"/>
      <c r="M2" s="527"/>
      <c r="N2" s="527"/>
      <c r="P2" s="527"/>
      <c r="Q2" s="527"/>
      <c r="R2" s="527"/>
      <c r="S2" s="527"/>
      <c r="T2" s="528"/>
      <c r="U2" s="528"/>
    </row>
    <row r="3" spans="1:21" ht="16.5" customHeight="1" x14ac:dyDescent="0.25">
      <c r="A3" s="1042" t="s">
        <v>493</v>
      </c>
      <c r="B3" s="1042" t="s">
        <v>494</v>
      </c>
      <c r="C3" s="1044" t="s">
        <v>495</v>
      </c>
      <c r="D3" s="1044" t="s">
        <v>496</v>
      </c>
      <c r="E3" s="1042" t="s">
        <v>497</v>
      </c>
      <c r="F3" s="1044" t="s">
        <v>498</v>
      </c>
      <c r="G3" s="1044" t="s">
        <v>499</v>
      </c>
      <c r="H3" s="1047" t="s">
        <v>9</v>
      </c>
      <c r="I3" s="1042" t="s">
        <v>500</v>
      </c>
      <c r="J3" s="1042" t="s">
        <v>501</v>
      </c>
      <c r="K3" s="1041" t="s">
        <v>502</v>
      </c>
      <c r="L3" s="1041"/>
      <c r="M3" s="1041"/>
      <c r="N3" s="1041"/>
      <c r="O3" s="1041"/>
      <c r="P3" s="1041" t="s">
        <v>503</v>
      </c>
      <c r="Q3" s="1041"/>
      <c r="R3" s="1041"/>
      <c r="S3" s="1041"/>
      <c r="T3" s="1042" t="s">
        <v>1417</v>
      </c>
      <c r="U3" s="1042" t="s">
        <v>431</v>
      </c>
    </row>
    <row r="4" spans="1:21" s="527" customFormat="1" ht="36" customHeight="1" x14ac:dyDescent="0.25">
      <c r="A4" s="1042"/>
      <c r="B4" s="1042"/>
      <c r="C4" s="1044"/>
      <c r="D4" s="1044"/>
      <c r="E4" s="1042"/>
      <c r="F4" s="1044"/>
      <c r="G4" s="1044"/>
      <c r="H4" s="1047"/>
      <c r="I4" s="1042"/>
      <c r="J4" s="1042"/>
      <c r="K4" s="550" t="s">
        <v>504</v>
      </c>
      <c r="L4" s="549" t="s">
        <v>505</v>
      </c>
      <c r="M4" s="549" t="s">
        <v>506</v>
      </c>
      <c r="N4" s="549" t="s">
        <v>507</v>
      </c>
      <c r="O4" s="549" t="s">
        <v>508</v>
      </c>
      <c r="P4" s="549" t="s">
        <v>505</v>
      </c>
      <c r="Q4" s="549" t="s">
        <v>506</v>
      </c>
      <c r="R4" s="549" t="s">
        <v>507</v>
      </c>
      <c r="S4" s="549" t="s">
        <v>508</v>
      </c>
      <c r="T4" s="1043"/>
      <c r="U4" s="1043"/>
    </row>
    <row r="5" spans="1:21" s="525" customFormat="1" ht="11.25" x14ac:dyDescent="0.2">
      <c r="A5" s="906" t="s">
        <v>1416</v>
      </c>
      <c r="B5" s="905"/>
      <c r="C5" s="905"/>
      <c r="D5" s="905"/>
      <c r="E5" s="905"/>
      <c r="F5" s="905"/>
      <c r="G5" s="905"/>
      <c r="H5" s="904" t="s">
        <v>1415</v>
      </c>
      <c r="I5" s="903"/>
      <c r="J5" s="903"/>
      <c r="K5" s="902"/>
      <c r="L5" s="902"/>
      <c r="M5" s="902"/>
      <c r="N5" s="902"/>
      <c r="O5" s="902"/>
      <c r="P5" s="902"/>
      <c r="Q5" s="902"/>
      <c r="R5" s="902"/>
      <c r="S5" s="901"/>
      <c r="T5" s="900" t="str">
        <f t="shared" ref="T5:T10" si="0">IF(L5=0,"",((P5+Q5+R5+S5)/L5))</f>
        <v/>
      </c>
      <c r="U5" s="900" t="str">
        <f t="shared" ref="U5:U16" si="1">IF(K5=0,"",(P5+Q5+R5+S5)/K5)</f>
        <v/>
      </c>
    </row>
    <row r="6" spans="1:21" s="525" customFormat="1" ht="11.25" x14ac:dyDescent="0.2">
      <c r="A6" s="889"/>
      <c r="B6" s="889">
        <v>2</v>
      </c>
      <c r="C6" s="889"/>
      <c r="D6" s="889"/>
      <c r="E6" s="889"/>
      <c r="F6" s="889"/>
      <c r="G6" s="887"/>
      <c r="H6" s="888" t="s">
        <v>1408</v>
      </c>
      <c r="I6" s="899"/>
      <c r="J6" s="899"/>
      <c r="K6" s="887"/>
      <c r="L6" s="887"/>
      <c r="M6" s="887"/>
      <c r="N6" s="887"/>
      <c r="O6" s="887"/>
      <c r="P6" s="887"/>
      <c r="Q6" s="887"/>
      <c r="R6" s="887"/>
      <c r="S6" s="898"/>
      <c r="T6" s="884" t="str">
        <f t="shared" si="0"/>
        <v/>
      </c>
      <c r="U6" s="884" t="str">
        <f t="shared" si="1"/>
        <v/>
      </c>
    </row>
    <row r="7" spans="1:21" s="525" customFormat="1" ht="22.5" x14ac:dyDescent="0.2">
      <c r="A7" s="889"/>
      <c r="B7" s="889"/>
      <c r="C7" s="889">
        <v>8</v>
      </c>
      <c r="D7" s="889"/>
      <c r="E7" s="889"/>
      <c r="F7" s="889"/>
      <c r="G7" s="887"/>
      <c r="H7" s="888" t="s">
        <v>1407</v>
      </c>
      <c r="I7" s="899"/>
      <c r="J7" s="899"/>
      <c r="K7" s="887"/>
      <c r="L7" s="887"/>
      <c r="M7" s="887"/>
      <c r="N7" s="887"/>
      <c r="O7" s="887"/>
      <c r="P7" s="887"/>
      <c r="Q7" s="887"/>
      <c r="R7" s="887"/>
      <c r="S7" s="898"/>
      <c r="T7" s="884" t="str">
        <f t="shared" si="0"/>
        <v/>
      </c>
      <c r="U7" s="884" t="str">
        <f t="shared" si="1"/>
        <v/>
      </c>
    </row>
    <row r="8" spans="1:21" s="525" customFormat="1" ht="45" x14ac:dyDescent="0.2">
      <c r="A8" s="889"/>
      <c r="B8" s="889"/>
      <c r="C8" s="889"/>
      <c r="D8" s="889">
        <v>8.1</v>
      </c>
      <c r="E8" s="890"/>
      <c r="F8" s="889"/>
      <c r="G8" s="887"/>
      <c r="H8" s="888" t="s">
        <v>1406</v>
      </c>
      <c r="I8" s="886"/>
      <c r="J8" s="886"/>
      <c r="K8" s="887"/>
      <c r="L8" s="886"/>
      <c r="M8" s="886"/>
      <c r="N8" s="886"/>
      <c r="O8" s="886"/>
      <c r="P8" s="886"/>
      <c r="Q8" s="886"/>
      <c r="R8" s="886"/>
      <c r="S8" s="885"/>
      <c r="T8" s="884" t="str">
        <f t="shared" si="0"/>
        <v/>
      </c>
      <c r="U8" s="884" t="str">
        <f t="shared" si="1"/>
        <v/>
      </c>
    </row>
    <row r="9" spans="1:21" s="525" customFormat="1" ht="11.25" x14ac:dyDescent="0.2">
      <c r="A9" s="889"/>
      <c r="B9" s="889"/>
      <c r="C9" s="889"/>
      <c r="D9" s="889"/>
      <c r="E9" s="889">
        <v>54</v>
      </c>
      <c r="F9" s="889"/>
      <c r="G9" s="887"/>
      <c r="H9" s="888" t="s">
        <v>1405</v>
      </c>
      <c r="I9" s="886"/>
      <c r="J9" s="886"/>
      <c r="K9" s="887"/>
      <c r="L9" s="886"/>
      <c r="M9" s="886"/>
      <c r="N9" s="886"/>
      <c r="O9" s="886"/>
      <c r="P9" s="886"/>
      <c r="Q9" s="886"/>
      <c r="R9" s="886"/>
      <c r="S9" s="885"/>
      <c r="T9" s="884" t="str">
        <f t="shared" si="0"/>
        <v/>
      </c>
      <c r="U9" s="884" t="str">
        <f t="shared" si="1"/>
        <v/>
      </c>
    </row>
    <row r="10" spans="1:21" s="525" customFormat="1" ht="22.5" x14ac:dyDescent="0.2">
      <c r="A10" s="889"/>
      <c r="B10" s="889"/>
      <c r="C10" s="889"/>
      <c r="D10" s="889"/>
      <c r="E10" s="889"/>
      <c r="F10" s="889" t="s">
        <v>1414</v>
      </c>
      <c r="G10" s="889"/>
      <c r="H10" s="897" t="s">
        <v>1413</v>
      </c>
      <c r="I10" s="887"/>
      <c r="J10" s="887"/>
      <c r="K10" s="887"/>
      <c r="L10" s="887"/>
      <c r="M10" s="887"/>
      <c r="N10" s="887"/>
      <c r="O10" s="887"/>
      <c r="P10" s="887"/>
      <c r="Q10" s="887"/>
      <c r="R10" s="887"/>
      <c r="S10" s="898"/>
      <c r="T10" s="884" t="str">
        <f t="shared" si="0"/>
        <v/>
      </c>
      <c r="U10" s="884" t="str">
        <f t="shared" si="1"/>
        <v/>
      </c>
    </row>
    <row r="11" spans="1:21" s="525" customFormat="1" ht="11.25" x14ac:dyDescent="0.2">
      <c r="A11" s="889"/>
      <c r="B11" s="889"/>
      <c r="C11" s="889"/>
      <c r="D11" s="889"/>
      <c r="E11" s="889"/>
      <c r="F11" s="889"/>
      <c r="G11" s="889">
        <v>1</v>
      </c>
      <c r="H11" s="897" t="s">
        <v>1412</v>
      </c>
      <c r="I11" s="886" t="s">
        <v>498</v>
      </c>
      <c r="J11" s="886" t="s">
        <v>1411</v>
      </c>
      <c r="K11" s="887">
        <v>4</v>
      </c>
      <c r="L11" s="886">
        <v>1</v>
      </c>
      <c r="M11" s="886">
        <v>1</v>
      </c>
      <c r="N11" s="886">
        <v>1</v>
      </c>
      <c r="O11" s="886">
        <v>1</v>
      </c>
      <c r="P11" s="896">
        <v>1</v>
      </c>
      <c r="Q11" s="895">
        <v>1</v>
      </c>
      <c r="R11" s="895">
        <v>1</v>
      </c>
      <c r="S11" s="894"/>
      <c r="T11" s="893">
        <f>(L11+M11) /(P11+Q11)</f>
        <v>1</v>
      </c>
      <c r="U11" s="893">
        <f t="shared" si="1"/>
        <v>0.75</v>
      </c>
    </row>
    <row r="12" spans="1:21" s="525" customFormat="1" ht="11.25" x14ac:dyDescent="0.2">
      <c r="A12" s="892" t="s">
        <v>1410</v>
      </c>
      <c r="B12" s="889"/>
      <c r="C12" s="889"/>
      <c r="D12" s="889"/>
      <c r="E12" s="889"/>
      <c r="F12" s="889"/>
      <c r="G12" s="889"/>
      <c r="H12" s="891" t="s">
        <v>1409</v>
      </c>
      <c r="I12" s="887"/>
      <c r="J12" s="887"/>
      <c r="K12" s="887"/>
      <c r="L12" s="887"/>
      <c r="M12" s="887"/>
      <c r="N12" s="887"/>
      <c r="O12" s="887"/>
      <c r="P12" s="887"/>
      <c r="Q12" s="886"/>
      <c r="R12" s="886"/>
      <c r="S12" s="885"/>
      <c r="T12" s="884" t="str">
        <f>IF(L12=0,"",((P12+Q12+R12+S12)/L12))</f>
        <v/>
      </c>
      <c r="U12" s="884" t="str">
        <f t="shared" si="1"/>
        <v/>
      </c>
    </row>
    <row r="13" spans="1:21" s="525" customFormat="1" ht="11.25" x14ac:dyDescent="0.2">
      <c r="A13" s="889"/>
      <c r="B13" s="889">
        <v>2</v>
      </c>
      <c r="C13" s="889"/>
      <c r="D13" s="889"/>
      <c r="E13" s="889"/>
      <c r="F13" s="889"/>
      <c r="G13" s="887"/>
      <c r="H13" s="888" t="s">
        <v>1408</v>
      </c>
      <c r="I13" s="886"/>
      <c r="J13" s="886"/>
      <c r="K13" s="887"/>
      <c r="L13" s="886"/>
      <c r="M13" s="886"/>
      <c r="N13" s="886"/>
      <c r="O13" s="886"/>
      <c r="P13" s="886"/>
      <c r="Q13" s="886"/>
      <c r="R13" s="886"/>
      <c r="S13" s="885"/>
      <c r="T13" s="884" t="str">
        <f>IF(L13=0,"",((P13+Q13+R13+S13)/L13))</f>
        <v/>
      </c>
      <c r="U13" s="884" t="str">
        <f t="shared" si="1"/>
        <v/>
      </c>
    </row>
    <row r="14" spans="1:21" s="525" customFormat="1" ht="22.5" x14ac:dyDescent="0.2">
      <c r="A14" s="889"/>
      <c r="B14" s="889"/>
      <c r="C14" s="889">
        <v>8</v>
      </c>
      <c r="D14" s="889"/>
      <c r="E14" s="889"/>
      <c r="F14" s="889"/>
      <c r="G14" s="887"/>
      <c r="H14" s="888" t="s">
        <v>1407</v>
      </c>
      <c r="I14" s="886"/>
      <c r="J14" s="886"/>
      <c r="K14" s="887"/>
      <c r="L14" s="886"/>
      <c r="M14" s="886"/>
      <c r="N14" s="886"/>
      <c r="O14" s="886"/>
      <c r="P14" s="886"/>
      <c r="Q14" s="886"/>
      <c r="R14" s="886"/>
      <c r="S14" s="885"/>
      <c r="T14" s="884" t="str">
        <f>IF(L14=0,"",((P14+Q14+R14+S14)/L14))</f>
        <v/>
      </c>
      <c r="U14" s="884" t="str">
        <f t="shared" si="1"/>
        <v/>
      </c>
    </row>
    <row r="15" spans="1:21" s="525" customFormat="1" ht="45" x14ac:dyDescent="0.2">
      <c r="A15" s="889"/>
      <c r="B15" s="889"/>
      <c r="C15" s="889"/>
      <c r="D15" s="889">
        <v>8.1</v>
      </c>
      <c r="E15" s="890"/>
      <c r="F15" s="889"/>
      <c r="G15" s="887"/>
      <c r="H15" s="888" t="s">
        <v>1406</v>
      </c>
      <c r="I15" s="886"/>
      <c r="J15" s="886"/>
      <c r="K15" s="887"/>
      <c r="L15" s="886"/>
      <c r="M15" s="886"/>
      <c r="N15" s="886"/>
      <c r="O15" s="886"/>
      <c r="P15" s="886"/>
      <c r="Q15" s="886"/>
      <c r="R15" s="886"/>
      <c r="S15" s="885"/>
      <c r="T15" s="884" t="str">
        <f>IF(L15=0,"",((P15+Q15+R15+S15)/L15))</f>
        <v/>
      </c>
      <c r="U15" s="884" t="str">
        <f t="shared" si="1"/>
        <v/>
      </c>
    </row>
    <row r="16" spans="1:21" s="525" customFormat="1" ht="11.25" x14ac:dyDescent="0.2">
      <c r="A16" s="889"/>
      <c r="B16" s="889"/>
      <c r="C16" s="889"/>
      <c r="D16" s="889"/>
      <c r="E16" s="889">
        <v>54</v>
      </c>
      <c r="F16" s="889"/>
      <c r="G16" s="887"/>
      <c r="H16" s="888" t="s">
        <v>1405</v>
      </c>
      <c r="I16" s="886"/>
      <c r="J16" s="886"/>
      <c r="K16" s="887"/>
      <c r="L16" s="886"/>
      <c r="M16" s="886"/>
      <c r="N16" s="886"/>
      <c r="O16" s="886"/>
      <c r="P16" s="886"/>
      <c r="Q16" s="886"/>
      <c r="R16" s="886"/>
      <c r="S16" s="885"/>
      <c r="T16" s="884" t="str">
        <f>IF(L16=0,"",((P16+Q16+R16+S16)/L16))</f>
        <v/>
      </c>
      <c r="U16" s="884" t="str">
        <f t="shared" si="1"/>
        <v/>
      </c>
    </row>
    <row r="17" spans="1:21" s="525" customFormat="1" ht="22.5" x14ac:dyDescent="0.2">
      <c r="A17" s="889"/>
      <c r="B17" s="889"/>
      <c r="C17" s="889"/>
      <c r="D17" s="889"/>
      <c r="E17" s="889"/>
      <c r="F17" s="889" t="s">
        <v>1404</v>
      </c>
      <c r="G17" s="887"/>
      <c r="H17" s="888" t="s">
        <v>1403</v>
      </c>
      <c r="I17" s="886"/>
      <c r="J17" s="886"/>
      <c r="K17" s="887"/>
      <c r="L17" s="886"/>
      <c r="M17" s="886"/>
      <c r="N17" s="886"/>
      <c r="O17" s="886"/>
      <c r="P17" s="886"/>
      <c r="Q17" s="886"/>
      <c r="R17" s="886"/>
      <c r="S17" s="885"/>
      <c r="T17" s="884"/>
      <c r="U17" s="884"/>
    </row>
    <row r="18" spans="1:21" s="525" customFormat="1" ht="33.75" x14ac:dyDescent="0.2">
      <c r="A18" s="883"/>
      <c r="B18" s="883"/>
      <c r="C18" s="883"/>
      <c r="D18" s="883"/>
      <c r="E18" s="883"/>
      <c r="F18" s="883"/>
      <c r="G18" s="883">
        <v>1</v>
      </c>
      <c r="H18" s="882" t="s">
        <v>1402</v>
      </c>
      <c r="I18" s="881" t="s">
        <v>1401</v>
      </c>
      <c r="J18" s="879" t="s">
        <v>1400</v>
      </c>
      <c r="K18" s="880">
        <v>1</v>
      </c>
      <c r="L18" s="879">
        <v>0</v>
      </c>
      <c r="M18" s="879">
        <v>0</v>
      </c>
      <c r="N18" s="879">
        <v>0</v>
      </c>
      <c r="O18" s="879">
        <v>1</v>
      </c>
      <c r="P18" s="879">
        <v>0</v>
      </c>
      <c r="Q18" s="879">
        <v>0</v>
      </c>
      <c r="R18" s="879">
        <v>0</v>
      </c>
      <c r="S18" s="878"/>
      <c r="T18" s="877">
        <v>0</v>
      </c>
      <c r="U18" s="877">
        <f>IF(K18=0,"",(P18+Q18+R18+S18)/K18)</f>
        <v>0</v>
      </c>
    </row>
    <row r="19" spans="1:21" ht="15" customHeight="1" x14ac:dyDescent="0.25">
      <c r="D19" s="1048" t="s">
        <v>509</v>
      </c>
      <c r="E19" s="1048"/>
      <c r="F19" s="1048"/>
      <c r="G19" s="1045">
        <f>(COUNT(G5:G18))</f>
        <v>2</v>
      </c>
    </row>
    <row r="20" spans="1:21" x14ac:dyDescent="0.25">
      <c r="D20" s="1049"/>
      <c r="E20" s="1049"/>
      <c r="F20" s="1049"/>
      <c r="G20" s="1046"/>
    </row>
    <row r="21" spans="1:21" x14ac:dyDescent="0.25">
      <c r="A21" s="525" t="s">
        <v>510</v>
      </c>
    </row>
  </sheetData>
  <sheetProtection selectLockedCells="1"/>
  <mergeCells count="16">
    <mergeCell ref="A3:A4"/>
    <mergeCell ref="J3:J4"/>
    <mergeCell ref="G19:G20"/>
    <mergeCell ref="H3:H4"/>
    <mergeCell ref="I3:I4"/>
    <mergeCell ref="D19:F20"/>
    <mergeCell ref="K3:O3"/>
    <mergeCell ref="P3:S3"/>
    <mergeCell ref="T3:T4"/>
    <mergeCell ref="U3:U4"/>
    <mergeCell ref="B3:B4"/>
    <mergeCell ref="C3:C4"/>
    <mergeCell ref="D3:D4"/>
    <mergeCell ref="E3:E4"/>
    <mergeCell ref="F3:F4"/>
    <mergeCell ref="G3:G4"/>
  </mergeCells>
  <printOptions horizontalCentered="1"/>
  <pageMargins left="0" right="0" top="1.0629921259842521" bottom="0.78740157480314965" header="0.55118110236220474" footer="0.31496062992125984"/>
  <pageSetup fitToHeight="2" orientation="landscape" horizontalDpi="300" verticalDpi="300" r:id="rId1"/>
  <headerFooter scaleWithDoc="0" alignWithMargins="0">
    <oddHeader>&amp;C&amp;"-,Negrita"&amp;13SISTEMA ESTATAL DE EVALUACIÓN
&amp;12PROGRAMA OPERATIVO ANUAL 2016&amp;R&amp;"-,Negrita"ETCA-III-15-A</oddHeader>
    <oddFooter>&amp;C1 de 1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topLeftCell="A61" workbookViewId="0">
      <selection activeCell="A74" sqref="A74:XFD75"/>
    </sheetView>
  </sheetViews>
  <sheetFormatPr baseColWidth="10" defaultColWidth="11.375" defaultRowHeight="16.5" x14ac:dyDescent="0.3"/>
  <cols>
    <col min="1" max="1" width="1.875" style="909" customWidth="1"/>
    <col min="2" max="2" width="82.75" style="41" customWidth="1"/>
    <col min="3" max="3" width="16.5" style="41" customWidth="1"/>
    <col min="4" max="4" width="17.75" style="41" customWidth="1"/>
    <col min="5" max="5" width="11.375" style="41"/>
    <col min="6" max="6" width="14.375" style="41" bestFit="1" customWidth="1"/>
    <col min="7" max="16384" width="11.375" style="41"/>
  </cols>
  <sheetData>
    <row r="1" spans="1:6" ht="16.5" customHeight="1" x14ac:dyDescent="0.3">
      <c r="A1" s="1050" t="s">
        <v>1461</v>
      </c>
      <c r="B1" s="1050"/>
      <c r="C1" s="1050"/>
      <c r="D1" s="1050"/>
    </row>
    <row r="2" spans="1:6" x14ac:dyDescent="0.3">
      <c r="A2" s="1051" t="s">
        <v>1460</v>
      </c>
      <c r="B2" s="1051"/>
      <c r="C2" s="1051"/>
      <c r="D2" s="1051"/>
    </row>
    <row r="3" spans="1:6" x14ac:dyDescent="0.3">
      <c r="A3" s="1052" t="s">
        <v>1459</v>
      </c>
      <c r="B3" s="1052"/>
      <c r="C3" s="1052"/>
      <c r="D3" s="1052"/>
      <c r="F3" s="935"/>
    </row>
    <row r="4" spans="1:6" x14ac:dyDescent="0.3">
      <c r="A4" s="1051" t="s">
        <v>558</v>
      </c>
      <c r="B4" s="1051"/>
      <c r="C4" s="1051"/>
      <c r="D4" s="1051"/>
    </row>
    <row r="5" spans="1:6" ht="24.75" customHeight="1" x14ac:dyDescent="0.3">
      <c r="A5" s="934"/>
      <c r="B5" s="934"/>
      <c r="C5" s="4" t="s">
        <v>79</v>
      </c>
      <c r="D5" s="933" t="s">
        <v>1458</v>
      </c>
    </row>
    <row r="6" spans="1:6" s="924" customFormat="1" ht="20.25" customHeight="1" x14ac:dyDescent="0.25">
      <c r="A6" s="927"/>
      <c r="B6" s="932" t="s">
        <v>1457</v>
      </c>
      <c r="C6" s="931"/>
      <c r="D6" s="928"/>
      <c r="E6" s="926"/>
    </row>
    <row r="7" spans="1:6" s="924" customFormat="1" ht="20.25" customHeight="1" x14ac:dyDescent="0.25">
      <c r="A7" s="927"/>
      <c r="B7" s="932" t="s">
        <v>1456</v>
      </c>
      <c r="C7" s="931" t="s">
        <v>1455</v>
      </c>
      <c r="D7" s="930" t="s">
        <v>1421</v>
      </c>
      <c r="E7" s="926"/>
    </row>
    <row r="8" spans="1:6" s="924" customFormat="1" ht="20.25" customHeight="1" x14ac:dyDescent="0.25">
      <c r="A8" s="929"/>
      <c r="D8" s="928"/>
      <c r="E8" s="926"/>
    </row>
    <row r="9" spans="1:6" s="924" customFormat="1" ht="25.5" x14ac:dyDescent="0.25">
      <c r="A9" s="927"/>
      <c r="B9" s="918" t="s">
        <v>1454</v>
      </c>
      <c r="C9" s="917">
        <v>506739</v>
      </c>
      <c r="D9" s="916" t="s">
        <v>1422</v>
      </c>
      <c r="E9" s="926"/>
      <c r="F9" s="925"/>
    </row>
    <row r="10" spans="1:6" s="924" customFormat="1" x14ac:dyDescent="0.25">
      <c r="A10" s="927"/>
      <c r="B10" s="918"/>
      <c r="C10" s="917"/>
      <c r="D10" s="916"/>
      <c r="E10" s="926"/>
      <c r="F10" s="925"/>
    </row>
    <row r="11" spans="1:6" ht="25.5" x14ac:dyDescent="0.3">
      <c r="A11" s="919"/>
      <c r="B11" s="918" t="s">
        <v>1453</v>
      </c>
      <c r="C11" s="917">
        <v>456040</v>
      </c>
      <c r="D11" s="916" t="s">
        <v>1422</v>
      </c>
      <c r="E11" s="915"/>
      <c r="F11" s="923"/>
    </row>
    <row r="12" spans="1:6" x14ac:dyDescent="0.3">
      <c r="A12" s="919"/>
      <c r="B12" s="918"/>
      <c r="C12" s="917"/>
      <c r="D12" s="916"/>
      <c r="E12" s="915"/>
      <c r="F12" s="923"/>
    </row>
    <row r="13" spans="1:6" ht="25.5" x14ac:dyDescent="0.3">
      <c r="A13" s="919"/>
      <c r="B13" s="918" t="s">
        <v>1452</v>
      </c>
      <c r="C13" s="917">
        <v>366139</v>
      </c>
      <c r="D13" s="916" t="s">
        <v>1422</v>
      </c>
      <c r="E13" s="915"/>
      <c r="F13" s="923"/>
    </row>
    <row r="14" spans="1:6" ht="25.5" x14ac:dyDescent="0.3">
      <c r="A14" s="919"/>
      <c r="B14" s="918" t="s">
        <v>1451</v>
      </c>
      <c r="C14" s="917">
        <v>258365</v>
      </c>
      <c r="D14" s="916" t="s">
        <v>1422</v>
      </c>
      <c r="E14" s="915"/>
      <c r="F14" s="923"/>
    </row>
    <row r="15" spans="1:6" x14ac:dyDescent="0.3">
      <c r="A15" s="919"/>
      <c r="B15" s="918"/>
      <c r="C15" s="917"/>
      <c r="D15" s="916"/>
      <c r="E15" s="915"/>
      <c r="F15" s="923"/>
    </row>
    <row r="16" spans="1:6" ht="25.5" x14ac:dyDescent="0.3">
      <c r="A16" s="919"/>
      <c r="B16" s="918" t="s">
        <v>1450</v>
      </c>
      <c r="C16" s="917">
        <v>183878</v>
      </c>
      <c r="D16" s="916" t="s">
        <v>1422</v>
      </c>
      <c r="E16" s="915"/>
      <c r="F16" s="923"/>
    </row>
    <row r="17" spans="1:6" x14ac:dyDescent="0.3">
      <c r="A17" s="919"/>
      <c r="B17" s="918"/>
      <c r="C17" s="917"/>
      <c r="D17" s="916"/>
      <c r="E17" s="915"/>
      <c r="F17" s="923"/>
    </row>
    <row r="18" spans="1:6" ht="25.5" x14ac:dyDescent="0.3">
      <c r="A18" s="919"/>
      <c r="B18" s="918" t="s">
        <v>1449</v>
      </c>
      <c r="C18" s="917">
        <v>66629.89</v>
      </c>
      <c r="D18" s="916" t="s">
        <v>1422</v>
      </c>
      <c r="E18" s="915"/>
      <c r="F18" s="923"/>
    </row>
    <row r="19" spans="1:6" x14ac:dyDescent="0.3">
      <c r="A19" s="919"/>
      <c r="B19" s="918"/>
      <c r="C19" s="917"/>
      <c r="D19" s="916"/>
      <c r="E19" s="915"/>
      <c r="F19" s="922"/>
    </row>
    <row r="20" spans="1:6" x14ac:dyDescent="0.3">
      <c r="A20" s="919"/>
      <c r="B20" s="918" t="s">
        <v>1448</v>
      </c>
      <c r="C20" s="917">
        <v>181788.37</v>
      </c>
      <c r="D20" s="916" t="s">
        <v>1422</v>
      </c>
      <c r="E20" s="915"/>
    </row>
    <row r="21" spans="1:6" x14ac:dyDescent="0.3">
      <c r="A21" s="919"/>
      <c r="B21" s="918"/>
      <c r="C21" s="917"/>
      <c r="D21" s="916"/>
      <c r="E21" s="915"/>
    </row>
    <row r="22" spans="1:6" ht="25.5" x14ac:dyDescent="0.3">
      <c r="A22" s="919"/>
      <c r="B22" s="918" t="s">
        <v>1447</v>
      </c>
      <c r="C22" s="917">
        <v>188004</v>
      </c>
      <c r="D22" s="916" t="s">
        <v>1422</v>
      </c>
      <c r="E22" s="915"/>
    </row>
    <row r="23" spans="1:6" x14ac:dyDescent="0.3">
      <c r="A23" s="919"/>
      <c r="B23" s="918"/>
      <c r="C23" s="917"/>
      <c r="D23" s="916"/>
      <c r="E23" s="915"/>
    </row>
    <row r="24" spans="1:6" ht="25.5" x14ac:dyDescent="0.3">
      <c r="A24" s="919"/>
      <c r="B24" s="918" t="s">
        <v>1446</v>
      </c>
      <c r="C24" s="917">
        <v>27123</v>
      </c>
      <c r="D24" s="916" t="s">
        <v>1422</v>
      </c>
      <c r="E24" s="915"/>
    </row>
    <row r="25" spans="1:6" x14ac:dyDescent="0.3">
      <c r="A25" s="919"/>
      <c r="B25" s="918"/>
      <c r="C25" s="917"/>
      <c r="D25" s="916"/>
      <c r="E25" s="915"/>
    </row>
    <row r="26" spans="1:6" ht="25.5" x14ac:dyDescent="0.3">
      <c r="A26" s="919"/>
      <c r="B26" s="918" t="s">
        <v>1445</v>
      </c>
      <c r="C26" s="917">
        <v>53829.599999999999</v>
      </c>
      <c r="D26" s="916" t="s">
        <v>1422</v>
      </c>
      <c r="E26" s="915"/>
    </row>
    <row r="27" spans="1:6" x14ac:dyDescent="0.3">
      <c r="A27" s="919"/>
      <c r="B27" s="918"/>
      <c r="C27" s="917"/>
      <c r="D27" s="916"/>
      <c r="E27" s="915"/>
    </row>
    <row r="28" spans="1:6" ht="25.5" x14ac:dyDescent="0.3">
      <c r="A28" s="919"/>
      <c r="B28" s="918" t="s">
        <v>1444</v>
      </c>
      <c r="C28" s="917">
        <v>1616054.88</v>
      </c>
      <c r="D28" s="916" t="s">
        <v>1422</v>
      </c>
      <c r="E28" s="915"/>
    </row>
    <row r="29" spans="1:6" x14ac:dyDescent="0.3">
      <c r="A29" s="919"/>
      <c r="B29" s="918"/>
      <c r="C29" s="917"/>
      <c r="D29" s="916"/>
      <c r="E29" s="915"/>
    </row>
    <row r="30" spans="1:6" ht="25.5" x14ac:dyDescent="0.3">
      <c r="A30" s="919"/>
      <c r="B30" s="918" t="s">
        <v>1443</v>
      </c>
      <c r="C30" s="917">
        <v>479500.11</v>
      </c>
      <c r="D30" s="916" t="s">
        <v>1422</v>
      </c>
      <c r="E30" s="915"/>
    </row>
    <row r="31" spans="1:6" x14ac:dyDescent="0.3">
      <c r="A31" s="919"/>
      <c r="B31" s="918"/>
      <c r="C31" s="917"/>
      <c r="D31" s="916"/>
      <c r="E31" s="915"/>
    </row>
    <row r="32" spans="1:6" ht="25.5" x14ac:dyDescent="0.3">
      <c r="A32" s="919"/>
      <c r="B32" s="918" t="s">
        <v>1442</v>
      </c>
      <c r="C32" s="917">
        <v>205710</v>
      </c>
      <c r="D32" s="916" t="s">
        <v>1422</v>
      </c>
      <c r="E32" s="915"/>
    </row>
    <row r="33" spans="1:5" x14ac:dyDescent="0.3">
      <c r="A33" s="919"/>
      <c r="B33" s="918"/>
      <c r="C33" s="917"/>
      <c r="D33" s="916"/>
      <c r="E33" s="915"/>
    </row>
    <row r="34" spans="1:5" x14ac:dyDescent="0.3">
      <c r="A34" s="919"/>
      <c r="B34" s="918" t="s">
        <v>1441</v>
      </c>
      <c r="C34" s="917">
        <v>297277.05</v>
      </c>
      <c r="D34" s="916" t="s">
        <v>1422</v>
      </c>
      <c r="E34" s="915"/>
    </row>
    <row r="35" spans="1:5" x14ac:dyDescent="0.3">
      <c r="A35" s="919"/>
      <c r="B35" s="918"/>
      <c r="C35" s="917"/>
      <c r="D35" s="916"/>
      <c r="E35" s="915"/>
    </row>
    <row r="36" spans="1:5" ht="25.5" x14ac:dyDescent="0.3">
      <c r="A36" s="919"/>
      <c r="B36" s="918" t="s">
        <v>1440</v>
      </c>
      <c r="C36" s="917">
        <v>227339.29</v>
      </c>
      <c r="D36" s="916" t="s">
        <v>1422</v>
      </c>
      <c r="E36" s="915"/>
    </row>
    <row r="37" spans="1:5" x14ac:dyDescent="0.3">
      <c r="A37" s="919"/>
      <c r="B37" s="918"/>
      <c r="C37" s="917"/>
      <c r="D37" s="916"/>
      <c r="E37" s="915"/>
    </row>
    <row r="38" spans="1:5" ht="25.5" x14ac:dyDescent="0.3">
      <c r="A38" s="919"/>
      <c r="B38" s="918" t="s">
        <v>1439</v>
      </c>
      <c r="C38" s="917">
        <v>17643.509999999998</v>
      </c>
      <c r="D38" s="916" t="s">
        <v>1422</v>
      </c>
      <c r="E38" s="915"/>
    </row>
    <row r="39" spans="1:5" x14ac:dyDescent="0.3">
      <c r="A39" s="919"/>
      <c r="B39" s="918"/>
      <c r="C39" s="917"/>
      <c r="D39" s="916"/>
      <c r="E39" s="915"/>
    </row>
    <row r="40" spans="1:5" ht="25.5" x14ac:dyDescent="0.3">
      <c r="A40" s="919"/>
      <c r="B40" s="918" t="s">
        <v>1438</v>
      </c>
      <c r="C40" s="917">
        <v>180247.37</v>
      </c>
      <c r="D40" s="916" t="s">
        <v>1422</v>
      </c>
      <c r="E40" s="915"/>
    </row>
    <row r="41" spans="1:5" x14ac:dyDescent="0.3">
      <c r="A41" s="919"/>
      <c r="B41" s="918"/>
      <c r="C41" s="917"/>
      <c r="D41" s="916"/>
      <c r="E41" s="915"/>
    </row>
    <row r="42" spans="1:5" ht="25.5" x14ac:dyDescent="0.3">
      <c r="A42" s="919"/>
      <c r="B42" s="918" t="s">
        <v>1437</v>
      </c>
      <c r="C42" s="917">
        <v>507541</v>
      </c>
      <c r="D42" s="916" t="s">
        <v>1422</v>
      </c>
      <c r="E42" s="915"/>
    </row>
    <row r="43" spans="1:5" x14ac:dyDescent="0.3">
      <c r="A43" s="919"/>
      <c r="B43" s="918"/>
      <c r="C43" s="917"/>
      <c r="D43" s="916"/>
      <c r="E43" s="915"/>
    </row>
    <row r="44" spans="1:5" ht="25.5" x14ac:dyDescent="0.3">
      <c r="A44" s="919"/>
      <c r="B44" s="918" t="s">
        <v>1436</v>
      </c>
      <c r="C44" s="917">
        <v>577918.43000000005</v>
      </c>
      <c r="D44" s="916" t="s">
        <v>1422</v>
      </c>
      <c r="E44" s="915"/>
    </row>
    <row r="45" spans="1:5" x14ac:dyDescent="0.3">
      <c r="A45" s="919"/>
      <c r="B45" s="918"/>
      <c r="C45" s="917"/>
      <c r="D45" s="916"/>
      <c r="E45" s="915"/>
    </row>
    <row r="46" spans="1:5" x14ac:dyDescent="0.3">
      <c r="A46" s="919"/>
      <c r="B46" s="918" t="s">
        <v>1435</v>
      </c>
      <c r="C46" s="917">
        <v>1304156</v>
      </c>
      <c r="D46" s="916" t="s">
        <v>1422</v>
      </c>
      <c r="E46" s="915"/>
    </row>
    <row r="47" spans="1:5" x14ac:dyDescent="0.3">
      <c r="A47" s="919"/>
      <c r="B47" s="918"/>
      <c r="C47" s="917"/>
      <c r="D47" s="916"/>
      <c r="E47" s="915"/>
    </row>
    <row r="48" spans="1:5" ht="25.5" x14ac:dyDescent="0.3">
      <c r="A48" s="919"/>
      <c r="B48" s="918" t="s">
        <v>1434</v>
      </c>
      <c r="C48" s="917">
        <v>572527</v>
      </c>
      <c r="D48" s="916" t="s">
        <v>1422</v>
      </c>
      <c r="E48" s="915"/>
    </row>
    <row r="49" spans="1:5" x14ac:dyDescent="0.3">
      <c r="A49" s="919"/>
      <c r="B49" s="918"/>
      <c r="C49" s="917"/>
      <c r="D49" s="921"/>
      <c r="E49" s="915"/>
    </row>
    <row r="50" spans="1:5" ht="25.5" x14ac:dyDescent="0.3">
      <c r="A50" s="919"/>
      <c r="B50" s="918" t="s">
        <v>1433</v>
      </c>
      <c r="C50" s="917">
        <v>1469909</v>
      </c>
      <c r="D50" s="916" t="s">
        <v>1422</v>
      </c>
      <c r="E50" s="915"/>
    </row>
    <row r="51" spans="1:5" x14ac:dyDescent="0.3">
      <c r="A51" s="919"/>
      <c r="B51" s="918"/>
      <c r="C51" s="917"/>
      <c r="D51" s="921"/>
      <c r="E51" s="915"/>
    </row>
    <row r="52" spans="1:5" ht="25.5" x14ac:dyDescent="0.3">
      <c r="A52" s="919"/>
      <c r="B52" s="918" t="s">
        <v>1432</v>
      </c>
      <c r="C52" s="917">
        <v>472914.55</v>
      </c>
      <c r="D52" s="916" t="s">
        <v>1422</v>
      </c>
      <c r="E52" s="915"/>
    </row>
    <row r="53" spans="1:5" x14ac:dyDescent="0.3">
      <c r="A53" s="919"/>
      <c r="B53" s="918"/>
      <c r="C53" s="917"/>
      <c r="D53" s="921"/>
      <c r="E53" s="915"/>
    </row>
    <row r="54" spans="1:5" ht="25.5" x14ac:dyDescent="0.3">
      <c r="A54" s="919"/>
      <c r="B54" s="918" t="s">
        <v>1431</v>
      </c>
      <c r="C54" s="917">
        <v>1095384</v>
      </c>
      <c r="D54" s="916" t="s">
        <v>1422</v>
      </c>
      <c r="E54" s="915"/>
    </row>
    <row r="55" spans="1:5" x14ac:dyDescent="0.3">
      <c r="A55" s="919"/>
      <c r="B55" s="918"/>
      <c r="C55" s="917"/>
      <c r="D55" s="921"/>
      <c r="E55" s="915"/>
    </row>
    <row r="56" spans="1:5" ht="25.5" x14ac:dyDescent="0.3">
      <c r="A56" s="919"/>
      <c r="B56" s="918" t="s">
        <v>1430</v>
      </c>
      <c r="C56" s="917">
        <v>1700075</v>
      </c>
      <c r="D56" s="916" t="s">
        <v>1422</v>
      </c>
      <c r="E56" s="915"/>
    </row>
    <row r="57" spans="1:5" x14ac:dyDescent="0.3">
      <c r="A57" s="919"/>
      <c r="B57" s="918"/>
      <c r="C57" s="917"/>
      <c r="D57" s="916"/>
      <c r="E57" s="915"/>
    </row>
    <row r="58" spans="1:5" x14ac:dyDescent="0.3">
      <c r="A58" s="919"/>
      <c r="B58" s="918" t="s">
        <v>1429</v>
      </c>
      <c r="C58" s="917">
        <v>183711191.61000001</v>
      </c>
      <c r="D58" s="916" t="s">
        <v>1425</v>
      </c>
      <c r="E58" s="915"/>
    </row>
    <row r="59" spans="1:5" x14ac:dyDescent="0.3">
      <c r="A59" s="919"/>
      <c r="B59" s="918"/>
      <c r="C59" s="917"/>
      <c r="D59" s="916"/>
      <c r="E59" s="915"/>
    </row>
    <row r="60" spans="1:5" ht="25.5" x14ac:dyDescent="0.3">
      <c r="A60" s="919"/>
      <c r="B60" s="918" t="s">
        <v>1428</v>
      </c>
      <c r="C60" s="917">
        <v>10996585.869999999</v>
      </c>
      <c r="D60" s="916" t="s">
        <v>1425</v>
      </c>
      <c r="E60" s="915"/>
    </row>
    <row r="61" spans="1:5" x14ac:dyDescent="0.3">
      <c r="A61" s="919"/>
      <c r="B61" s="918"/>
      <c r="C61" s="917"/>
      <c r="D61" s="916"/>
      <c r="E61" s="915"/>
    </row>
    <row r="62" spans="1:5" ht="25.5" x14ac:dyDescent="0.3">
      <c r="A62" s="919"/>
      <c r="B62" s="920" t="s">
        <v>1427</v>
      </c>
      <c r="C62" s="917">
        <v>7891940.29</v>
      </c>
      <c r="D62" s="916" t="s">
        <v>1425</v>
      </c>
      <c r="E62" s="915"/>
    </row>
    <row r="63" spans="1:5" x14ac:dyDescent="0.3">
      <c r="A63" s="919"/>
      <c r="B63" s="918"/>
      <c r="C63" s="917"/>
      <c r="D63" s="916"/>
      <c r="E63" s="915"/>
    </row>
    <row r="64" spans="1:5" x14ac:dyDescent="0.3">
      <c r="A64" s="919"/>
      <c r="B64" s="918" t="s">
        <v>1426</v>
      </c>
      <c r="C64" s="917">
        <v>107186.24000000001</v>
      </c>
      <c r="D64" s="916" t="s">
        <v>1425</v>
      </c>
      <c r="E64" s="915"/>
    </row>
    <row r="65" spans="1:5" x14ac:dyDescent="0.3">
      <c r="A65" s="919"/>
      <c r="B65" s="918"/>
      <c r="C65" s="917"/>
      <c r="D65" s="916"/>
      <c r="E65" s="915"/>
    </row>
    <row r="66" spans="1:5" ht="51" x14ac:dyDescent="0.3">
      <c r="A66" s="919"/>
      <c r="B66" s="918" t="s">
        <v>1424</v>
      </c>
      <c r="C66" s="917">
        <v>597466.76</v>
      </c>
      <c r="D66" s="916" t="s">
        <v>1422</v>
      </c>
      <c r="E66" s="915"/>
    </row>
    <row r="67" spans="1:5" x14ac:dyDescent="0.3">
      <c r="A67" s="919"/>
      <c r="B67" s="918"/>
      <c r="C67" s="917"/>
      <c r="D67" s="916"/>
      <c r="E67" s="915"/>
    </row>
    <row r="68" spans="1:5" ht="38.25" x14ac:dyDescent="0.3">
      <c r="A68" s="919"/>
      <c r="B68" s="918" t="s">
        <v>1423</v>
      </c>
      <c r="C68" s="917">
        <v>519694.18</v>
      </c>
      <c r="D68" s="916" t="s">
        <v>1422</v>
      </c>
      <c r="E68" s="915"/>
    </row>
    <row r="69" spans="1:5" ht="17.25" thickBot="1" x14ac:dyDescent="0.35">
      <c r="A69" s="914"/>
      <c r="B69" s="913"/>
      <c r="C69" s="912"/>
      <c r="D69" s="911"/>
    </row>
    <row r="70" spans="1:5" x14ac:dyDescent="0.3">
      <c r="A70" s="66" t="s">
        <v>138</v>
      </c>
    </row>
    <row r="72" spans="1:5" ht="25.5" x14ac:dyDescent="0.35">
      <c r="A72" s="910" t="s">
        <v>1421</v>
      </c>
      <c r="B72" s="41" t="s">
        <v>1420</v>
      </c>
    </row>
    <row r="73" spans="1:5" x14ac:dyDescent="0.3">
      <c r="B73" s="41" t="s">
        <v>1419</v>
      </c>
    </row>
    <row r="77" spans="1:5" x14ac:dyDescent="0.3">
      <c r="B77" s="41" t="s">
        <v>144</v>
      </c>
    </row>
    <row r="78" spans="1:5" x14ac:dyDescent="0.3">
      <c r="B78" s="41" t="s">
        <v>144</v>
      </c>
      <c r="C78" s="41" t="s">
        <v>144</v>
      </c>
    </row>
    <row r="79" spans="1:5" x14ac:dyDescent="0.3">
      <c r="B79" s="936" t="s">
        <v>1226</v>
      </c>
      <c r="C79" s="936" t="s">
        <v>1397</v>
      </c>
      <c r="D79" s="936"/>
    </row>
    <row r="80" spans="1:5" x14ac:dyDescent="0.3">
      <c r="B80" s="936" t="s">
        <v>1398</v>
      </c>
      <c r="C80" s="936" t="s">
        <v>1399</v>
      </c>
      <c r="D80" s="936"/>
    </row>
  </sheetData>
  <mergeCells count="4">
    <mergeCell ref="A1:D1"/>
    <mergeCell ref="A2:D2"/>
    <mergeCell ref="A3:D3"/>
    <mergeCell ref="A4:D4"/>
  </mergeCells>
  <pageMargins left="0.25" right="0.25" top="0.75" bottom="0.75" header="0.3" footer="0.3"/>
  <pageSetup scale="85" orientation="portrait" horizontalDpi="0" verticalDpi="0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J46"/>
  <sheetViews>
    <sheetView workbookViewId="0">
      <selection activeCell="F7" sqref="F7"/>
    </sheetView>
  </sheetViews>
  <sheetFormatPr baseColWidth="10" defaultColWidth="11.375" defaultRowHeight="16.5" x14ac:dyDescent="0.3"/>
  <cols>
    <col min="1" max="1" width="4.25" style="158" customWidth="1"/>
    <col min="2" max="2" width="41" style="126" customWidth="1"/>
    <col min="3" max="5" width="15.75" style="126" customWidth="1"/>
    <col min="6" max="16384" width="11.375" style="126"/>
  </cols>
  <sheetData>
    <row r="1" spans="1:7" x14ac:dyDescent="0.3">
      <c r="B1" s="1061" t="s">
        <v>76</v>
      </c>
      <c r="C1" s="1061"/>
      <c r="D1" s="1061"/>
      <c r="E1" s="1061"/>
    </row>
    <row r="2" spans="1:7" x14ac:dyDescent="0.3">
      <c r="A2" s="389"/>
      <c r="B2" s="1028" t="s">
        <v>67</v>
      </c>
      <c r="C2" s="1028"/>
      <c r="D2" s="1028"/>
      <c r="E2" s="1028"/>
    </row>
    <row r="3" spans="1:7" x14ac:dyDescent="0.3">
      <c r="B3" s="945" t="s">
        <v>1467</v>
      </c>
      <c r="C3" s="945"/>
      <c r="D3" s="945"/>
      <c r="E3" s="945"/>
      <c r="G3" s="429"/>
    </row>
    <row r="4" spans="1:7" x14ac:dyDescent="0.3">
      <c r="B4" s="945" t="s">
        <v>558</v>
      </c>
      <c r="C4" s="945"/>
      <c r="D4" s="945"/>
      <c r="E4" s="945"/>
    </row>
    <row r="5" spans="1:7" x14ac:dyDescent="0.3">
      <c r="A5" s="541"/>
      <c r="B5" s="1028" t="s">
        <v>512</v>
      </c>
      <c r="C5" s="1028"/>
      <c r="D5" s="68" t="s">
        <v>79</v>
      </c>
      <c r="E5" s="389" t="s">
        <v>557</v>
      </c>
    </row>
    <row r="6" spans="1:7" ht="17.25" thickBot="1" x14ac:dyDescent="0.35"/>
    <row r="7" spans="1:7" s="275" customFormat="1" x14ac:dyDescent="0.25">
      <c r="A7" s="1053" t="s">
        <v>199</v>
      </c>
      <c r="B7" s="1054"/>
      <c r="C7" s="1057" t="s">
        <v>513</v>
      </c>
      <c r="D7" s="1057" t="s">
        <v>453</v>
      </c>
      <c r="E7" s="1059" t="s">
        <v>514</v>
      </c>
    </row>
    <row r="8" spans="1:7" s="275" customFormat="1" ht="17.25" thickBot="1" x14ac:dyDescent="0.3">
      <c r="A8" s="1055"/>
      <c r="B8" s="1056"/>
      <c r="C8" s="1058"/>
      <c r="D8" s="1058"/>
      <c r="E8" s="1060"/>
    </row>
    <row r="9" spans="1:7" s="275" customFormat="1" x14ac:dyDescent="0.25">
      <c r="A9" s="430" t="s">
        <v>515</v>
      </c>
      <c r="B9" s="396"/>
      <c r="C9" s="406">
        <f>C10+C11</f>
        <v>390918624</v>
      </c>
      <c r="D9" s="406">
        <f>D10+D11</f>
        <v>328608398</v>
      </c>
      <c r="E9" s="438">
        <f>E10+E11</f>
        <v>322350975</v>
      </c>
      <c r="F9" s="453" t="str">
        <f>IF(C9&lt;&gt;'ETCA-II-10 '!C51,"ERROR!!!!! EL MONTO NO COINCIDE CON LO REPORTADO EN EL FORMATO ETCA-II-10 EN EL TOTAL DEVENGADO DEL ANALÍTICO DE INGRESOS","")</f>
        <v/>
      </c>
    </row>
    <row r="10" spans="1:7" s="275" customFormat="1" x14ac:dyDescent="0.25">
      <c r="A10" s="395"/>
      <c r="B10" s="432" t="s">
        <v>516</v>
      </c>
      <c r="C10" s="397"/>
      <c r="D10" s="397"/>
      <c r="E10" s="431"/>
    </row>
    <row r="11" spans="1:7" s="275" customFormat="1" x14ac:dyDescent="0.25">
      <c r="A11" s="395"/>
      <c r="B11" s="432" t="s">
        <v>517</v>
      </c>
      <c r="C11" s="397">
        <v>390918624</v>
      </c>
      <c r="D11" s="397">
        <v>328608398</v>
      </c>
      <c r="E11" s="431">
        <v>322350975</v>
      </c>
    </row>
    <row r="12" spans="1:7" s="275" customFormat="1" x14ac:dyDescent="0.25">
      <c r="A12" s="430" t="s">
        <v>518</v>
      </c>
      <c r="B12" s="432"/>
      <c r="C12" s="406">
        <f>C13+C14</f>
        <v>390918624</v>
      </c>
      <c r="D12" s="406">
        <f>D13+D14</f>
        <v>284178009</v>
      </c>
      <c r="E12" s="438">
        <f>E13+E14</f>
        <v>279712204</v>
      </c>
      <c r="F12" s="453"/>
    </row>
    <row r="13" spans="1:7" s="275" customFormat="1" x14ac:dyDescent="0.25">
      <c r="A13" s="395"/>
      <c r="B13" s="432" t="s">
        <v>519</v>
      </c>
      <c r="C13" s="397"/>
      <c r="D13" s="397"/>
      <c r="E13" s="431"/>
    </row>
    <row r="14" spans="1:7" s="275" customFormat="1" x14ac:dyDescent="0.25">
      <c r="A14" s="395"/>
      <c r="B14" s="432" t="s">
        <v>520</v>
      </c>
      <c r="C14" s="397">
        <v>390918624</v>
      </c>
      <c r="D14" s="397">
        <v>284178009</v>
      </c>
      <c r="E14" s="431">
        <v>279712204</v>
      </c>
    </row>
    <row r="15" spans="1:7" s="275" customFormat="1" x14ac:dyDescent="0.25">
      <c r="A15" s="430" t="s">
        <v>521</v>
      </c>
      <c r="B15" s="432"/>
      <c r="C15" s="406">
        <f>C9-C12</f>
        <v>0</v>
      </c>
      <c r="D15" s="406">
        <f>D9-D12</f>
        <v>44430389</v>
      </c>
      <c r="E15" s="438">
        <f>E9-E12</f>
        <v>42638771</v>
      </c>
    </row>
    <row r="16" spans="1:7" s="275" customFormat="1" ht="17.25" thickBot="1" x14ac:dyDescent="0.3">
      <c r="A16" s="395"/>
      <c r="B16" s="396"/>
      <c r="C16" s="397"/>
      <c r="D16" s="397"/>
      <c r="E16" s="399"/>
    </row>
    <row r="17" spans="1:6" s="275" customFormat="1" x14ac:dyDescent="0.25">
      <c r="A17" s="1053" t="s">
        <v>199</v>
      </c>
      <c r="B17" s="1054"/>
      <c r="C17" s="1057" t="s">
        <v>513</v>
      </c>
      <c r="D17" s="1057" t="s">
        <v>453</v>
      </c>
      <c r="E17" s="1063" t="s">
        <v>514</v>
      </c>
    </row>
    <row r="18" spans="1:6" s="275" customFormat="1" ht="17.25" thickBot="1" x14ac:dyDescent="0.3">
      <c r="A18" s="1055"/>
      <c r="B18" s="1056"/>
      <c r="C18" s="1058"/>
      <c r="D18" s="1058"/>
      <c r="E18" s="1064"/>
    </row>
    <row r="19" spans="1:6" s="275" customFormat="1" x14ac:dyDescent="0.25">
      <c r="A19" s="430" t="s">
        <v>522</v>
      </c>
      <c r="B19" s="396"/>
      <c r="C19" s="406">
        <f>C15</f>
        <v>0</v>
      </c>
      <c r="D19" s="406">
        <f t="shared" ref="D19:E19" si="0">D15</f>
        <v>44430389</v>
      </c>
      <c r="E19" s="406">
        <f t="shared" si="0"/>
        <v>42638771</v>
      </c>
    </row>
    <row r="20" spans="1:6" s="275" customFormat="1" x14ac:dyDescent="0.25">
      <c r="A20" s="430" t="s">
        <v>523</v>
      </c>
      <c r="B20" s="396"/>
      <c r="C20" s="397"/>
      <c r="D20" s="397"/>
      <c r="E20" s="399"/>
      <c r="F20" s="453" t="str">
        <f>IF(D20&lt;&gt;'ETCA-I-02'!C48,"ERROR!!!!! EL MONTO NO COINCIDE CON LO REPORTADO EN EL FORMATO ETCA-I-02 POR CONCEPTO DE INTERESES, COMISIONES Y GASTOS DE LA DEUDA","")</f>
        <v/>
      </c>
    </row>
    <row r="21" spans="1:6" s="275" customFormat="1" x14ac:dyDescent="0.25">
      <c r="A21" s="430" t="s">
        <v>524</v>
      </c>
      <c r="B21" s="396"/>
      <c r="C21" s="406">
        <f>C19-C20</f>
        <v>0</v>
      </c>
      <c r="D21" s="406">
        <f>D19-D20</f>
        <v>44430389</v>
      </c>
      <c r="E21" s="438">
        <f>E19-E20</f>
        <v>42638771</v>
      </c>
    </row>
    <row r="22" spans="1:6" s="275" customFormat="1" ht="17.25" thickBot="1" x14ac:dyDescent="0.3">
      <c r="A22" s="395"/>
      <c r="B22" s="396"/>
      <c r="C22" s="412"/>
      <c r="D22" s="412"/>
      <c r="E22" s="413"/>
    </row>
    <row r="23" spans="1:6" s="275" customFormat="1" x14ac:dyDescent="0.25">
      <c r="A23" s="1053" t="s">
        <v>199</v>
      </c>
      <c r="B23" s="1054"/>
      <c r="C23" s="1057" t="s">
        <v>513</v>
      </c>
      <c r="D23" s="433" t="s">
        <v>453</v>
      </c>
      <c r="E23" s="1063" t="s">
        <v>514</v>
      </c>
    </row>
    <row r="24" spans="1:6" s="275" customFormat="1" ht="17.25" thickBot="1" x14ac:dyDescent="0.3">
      <c r="A24" s="1055"/>
      <c r="B24" s="1056"/>
      <c r="C24" s="1058"/>
      <c r="D24" s="434"/>
      <c r="E24" s="1064"/>
    </row>
    <row r="25" spans="1:6" s="275" customFormat="1" x14ac:dyDescent="0.25">
      <c r="A25" s="430" t="s">
        <v>525</v>
      </c>
      <c r="B25" s="396"/>
      <c r="C25" s="397"/>
      <c r="D25" s="397"/>
      <c r="E25" s="399"/>
    </row>
    <row r="26" spans="1:6" s="275" customFormat="1" x14ac:dyDescent="0.25">
      <c r="A26" s="430" t="s">
        <v>526</v>
      </c>
      <c r="B26" s="396"/>
      <c r="C26" s="397"/>
      <c r="D26" s="397"/>
      <c r="E26" s="399"/>
    </row>
    <row r="27" spans="1:6" s="275" customFormat="1" x14ac:dyDescent="0.25">
      <c r="A27" s="430" t="s">
        <v>527</v>
      </c>
      <c r="B27" s="396"/>
      <c r="C27" s="406">
        <f>C25-C26</f>
        <v>0</v>
      </c>
      <c r="D27" s="406">
        <f>D25-D26</f>
        <v>0</v>
      </c>
      <c r="E27" s="438">
        <f>E25-E26</f>
        <v>0</v>
      </c>
    </row>
    <row r="28" spans="1:6" s="275" customFormat="1" ht="17.25" thickBot="1" x14ac:dyDescent="0.3">
      <c r="A28" s="542"/>
      <c r="B28" s="543"/>
      <c r="C28" s="544"/>
      <c r="D28" s="544"/>
      <c r="E28" s="435"/>
    </row>
    <row r="29" spans="1:6" s="275" customFormat="1" x14ac:dyDescent="0.25">
      <c r="A29" s="476" t="s">
        <v>138</v>
      </c>
      <c r="B29" s="437"/>
      <c r="C29" s="437"/>
      <c r="D29" s="437"/>
      <c r="E29" s="437"/>
    </row>
    <row r="30" spans="1:6" s="275" customFormat="1" x14ac:dyDescent="0.25">
      <c r="A30" s="476"/>
      <c r="B30" s="437"/>
      <c r="C30" s="437"/>
      <c r="D30" s="437"/>
      <c r="E30" s="437"/>
    </row>
    <row r="31" spans="1:6" s="275" customFormat="1" x14ac:dyDescent="0.25">
      <c r="A31" s="476"/>
      <c r="B31" s="437"/>
      <c r="C31" s="437"/>
      <c r="D31" s="437"/>
      <c r="E31" s="437"/>
    </row>
    <row r="32" spans="1:6" s="275" customFormat="1" x14ac:dyDescent="0.25">
      <c r="A32" s="476"/>
      <c r="B32" s="437"/>
      <c r="C32" s="437"/>
      <c r="D32" s="437"/>
      <c r="E32" s="437"/>
    </row>
    <row r="33" spans="1:10" s="275" customFormat="1" x14ac:dyDescent="0.25">
      <c r="A33" s="476"/>
      <c r="B33" s="437"/>
      <c r="C33" s="437"/>
      <c r="D33" s="437"/>
      <c r="E33" s="437"/>
    </row>
    <row r="34" spans="1:10" s="275" customFormat="1" x14ac:dyDescent="0.25">
      <c r="A34" s="476"/>
      <c r="B34" s="437"/>
      <c r="C34" s="437"/>
      <c r="D34" s="437"/>
      <c r="E34" s="437"/>
    </row>
    <row r="35" spans="1:10" s="275" customFormat="1" x14ac:dyDescent="0.25">
      <c r="A35" s="476"/>
      <c r="B35" s="437"/>
      <c r="C35" s="437"/>
      <c r="D35" s="437"/>
      <c r="E35" s="437"/>
    </row>
    <row r="36" spans="1:10" s="275" customFormat="1" x14ac:dyDescent="0.25">
      <c r="A36" s="476"/>
      <c r="B36" s="437"/>
      <c r="C36" s="437"/>
      <c r="D36" s="437"/>
      <c r="E36" s="437"/>
    </row>
    <row r="37" spans="1:10" s="275" customFormat="1" x14ac:dyDescent="0.25">
      <c r="A37" s="476"/>
      <c r="B37" s="437"/>
      <c r="C37" s="437"/>
      <c r="D37" s="437"/>
      <c r="E37" s="437"/>
    </row>
    <row r="38" spans="1:10" s="275" customFormat="1" x14ac:dyDescent="0.25">
      <c r="A38" s="511"/>
      <c r="B38" s="511"/>
      <c r="C38" s="511"/>
      <c r="D38" s="511"/>
      <c r="E38" s="511"/>
    </row>
    <row r="39" spans="1:10" s="275" customFormat="1" x14ac:dyDescent="0.25">
      <c r="A39" s="511"/>
      <c r="B39" s="511" t="s">
        <v>1226</v>
      </c>
      <c r="C39" s="511"/>
      <c r="D39" s="511" t="s">
        <v>1397</v>
      </c>
      <c r="E39" s="511"/>
    </row>
    <row r="40" spans="1:10" s="275" customFormat="1" x14ac:dyDescent="0.25">
      <c r="A40" s="511"/>
      <c r="B40" s="511" t="s">
        <v>1398</v>
      </c>
      <c r="C40" s="511" t="s">
        <v>144</v>
      </c>
      <c r="D40" s="511" t="s">
        <v>1399</v>
      </c>
      <c r="E40" s="511"/>
    </row>
    <row r="41" spans="1:10" ht="18" customHeight="1" x14ac:dyDescent="0.3">
      <c r="A41" s="476" t="s">
        <v>144</v>
      </c>
      <c r="B41" s="437" t="s">
        <v>1465</v>
      </c>
      <c r="C41" s="437"/>
      <c r="D41" s="437"/>
      <c r="E41" s="437"/>
      <c r="J41" s="405"/>
    </row>
    <row r="42" spans="1:10" ht="49.5" customHeight="1" x14ac:dyDescent="0.3">
      <c r="A42" s="1062" t="s">
        <v>528</v>
      </c>
      <c r="B42" s="1062"/>
      <c r="C42" s="1062"/>
      <c r="D42" s="1062"/>
      <c r="E42" s="1062"/>
    </row>
    <row r="43" spans="1:10" x14ac:dyDescent="0.3">
      <c r="A43" s="436"/>
      <c r="B43" s="437"/>
      <c r="C43" s="437"/>
      <c r="D43" s="437"/>
      <c r="E43" s="437"/>
    </row>
    <row r="44" spans="1:10" ht="75" customHeight="1" x14ac:dyDescent="0.3">
      <c r="A44" s="1062" t="s">
        <v>529</v>
      </c>
      <c r="B44" s="1062"/>
      <c r="C44" s="1062"/>
      <c r="D44" s="1062"/>
      <c r="E44" s="1062"/>
    </row>
    <row r="45" spans="1:10" x14ac:dyDescent="0.3">
      <c r="A45" s="436"/>
      <c r="B45" s="437"/>
      <c r="C45" s="437"/>
      <c r="D45" s="437"/>
      <c r="E45" s="437"/>
    </row>
    <row r="46" spans="1:10" ht="44.25" customHeight="1" x14ac:dyDescent="0.3">
      <c r="A46" s="1062" t="s">
        <v>530</v>
      </c>
      <c r="B46" s="1062"/>
      <c r="C46" s="1062"/>
      <c r="D46" s="1062"/>
      <c r="E46" s="1062"/>
    </row>
  </sheetData>
  <mergeCells count="19">
    <mergeCell ref="A42:E42"/>
    <mergeCell ref="A44:E44"/>
    <mergeCell ref="A46:E46"/>
    <mergeCell ref="A17:B18"/>
    <mergeCell ref="C17:C18"/>
    <mergeCell ref="D17:D18"/>
    <mergeCell ref="E17:E18"/>
    <mergeCell ref="A23:B24"/>
    <mergeCell ref="C23:C24"/>
    <mergeCell ref="E23:E24"/>
    <mergeCell ref="A7:B8"/>
    <mergeCell ref="C7:C8"/>
    <mergeCell ref="D7:D8"/>
    <mergeCell ref="E7:E8"/>
    <mergeCell ref="B1:E1"/>
    <mergeCell ref="B2:E2"/>
    <mergeCell ref="B3:E3"/>
    <mergeCell ref="B4:E4"/>
    <mergeCell ref="B5:C5"/>
  </mergeCells>
  <printOptions horizontalCentered="1"/>
  <pageMargins left="0.11811023622047245" right="0.11811023622047245" top="0.74803149606299213" bottom="0.35433070866141736" header="0.31496062992125984" footer="0.31496062992125984"/>
  <pageSetup scale="83" orientation="portrait" horizontalDpi="0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tabColor theme="7"/>
  </sheetPr>
  <dimension ref="A1:E29"/>
  <sheetViews>
    <sheetView topLeftCell="A4" zoomScaleNormal="100" zoomScaleSheetLayoutView="90" workbookViewId="0">
      <selection activeCell="B18" sqref="B18"/>
    </sheetView>
  </sheetViews>
  <sheetFormatPr baseColWidth="10" defaultColWidth="11.375" defaultRowHeight="16.5" x14ac:dyDescent="0.3"/>
  <cols>
    <col min="1" max="1" width="2.875" style="6" customWidth="1"/>
    <col min="2" max="2" width="40.25" style="3" customWidth="1"/>
    <col min="3" max="3" width="31.625" style="3" customWidth="1"/>
    <col min="4" max="4" width="24.75" style="3" customWidth="1"/>
    <col min="5" max="16384" width="11.375" style="3"/>
  </cols>
  <sheetData>
    <row r="1" spans="1:4" x14ac:dyDescent="0.3">
      <c r="A1" s="939" t="s">
        <v>76</v>
      </c>
      <c r="B1" s="939"/>
      <c r="C1" s="939"/>
      <c r="D1" s="939"/>
    </row>
    <row r="2" spans="1:4" x14ac:dyDescent="0.3">
      <c r="A2" s="1069" t="s">
        <v>1463</v>
      </c>
      <c r="B2" s="1069"/>
      <c r="C2" s="1069"/>
      <c r="D2" s="1069"/>
    </row>
    <row r="3" spans="1:4" x14ac:dyDescent="0.3">
      <c r="A3" s="940" t="s">
        <v>554</v>
      </c>
      <c r="B3" s="940"/>
      <c r="C3" s="940"/>
      <c r="D3" s="940"/>
    </row>
    <row r="4" spans="1:4" x14ac:dyDescent="0.3">
      <c r="A4" s="1069" t="s">
        <v>558</v>
      </c>
      <c r="B4" s="1069"/>
      <c r="C4" s="1069"/>
      <c r="D4" s="1069"/>
    </row>
    <row r="5" spans="1:4" x14ac:dyDescent="0.3">
      <c r="A5" s="25"/>
      <c r="B5" s="1069" t="s">
        <v>531</v>
      </c>
      <c r="C5" s="1069"/>
      <c r="D5" s="366" t="s">
        <v>559</v>
      </c>
    </row>
    <row r="6" spans="1:4" ht="6.75" customHeight="1" thickBot="1" x14ac:dyDescent="0.35"/>
    <row r="7" spans="1:4" s="20" customFormat="1" ht="30" customHeight="1" x14ac:dyDescent="0.25">
      <c r="A7" s="1072" t="s">
        <v>532</v>
      </c>
      <c r="B7" s="1073"/>
      <c r="C7" s="1070" t="s">
        <v>533</v>
      </c>
      <c r="D7" s="1071"/>
    </row>
    <row r="8" spans="1:4" s="20" customFormat="1" ht="32.25" customHeight="1" thickBot="1" x14ac:dyDescent="0.3">
      <c r="A8" s="1074"/>
      <c r="B8" s="1075"/>
      <c r="C8" s="26" t="s">
        <v>534</v>
      </c>
      <c r="D8" s="27" t="s">
        <v>535</v>
      </c>
    </row>
    <row r="9" spans="1:4" s="20" customFormat="1" ht="31.5" customHeight="1" x14ac:dyDescent="0.25">
      <c r="A9" s="22">
        <v>1</v>
      </c>
      <c r="B9" s="38" t="s">
        <v>561</v>
      </c>
      <c r="C9" s="23" t="s">
        <v>560</v>
      </c>
      <c r="D9" s="24">
        <v>175094119</v>
      </c>
    </row>
    <row r="10" spans="1:4" s="20" customFormat="1" ht="31.5" customHeight="1" x14ac:dyDescent="0.25">
      <c r="A10" s="22">
        <v>2</v>
      </c>
      <c r="B10" s="38" t="s">
        <v>562</v>
      </c>
      <c r="C10" s="23" t="s">
        <v>560</v>
      </c>
      <c r="D10" s="24">
        <v>180105775</v>
      </c>
    </row>
    <row r="11" spans="1:4" s="20" customFormat="1" ht="31.5" customHeight="1" x14ac:dyDescent="0.25">
      <c r="A11" s="22">
        <v>3</v>
      </c>
      <c r="B11" s="38" t="s">
        <v>563</v>
      </c>
      <c r="C11" s="23" t="s">
        <v>560</v>
      </c>
      <c r="D11" s="24">
        <v>188824207</v>
      </c>
    </row>
    <row r="12" spans="1:4" s="20" customFormat="1" ht="31.5" customHeight="1" x14ac:dyDescent="0.25">
      <c r="A12" s="22">
        <v>4</v>
      </c>
      <c r="B12" s="38" t="s">
        <v>564</v>
      </c>
      <c r="C12" s="23" t="s">
        <v>560</v>
      </c>
      <c r="D12" s="24">
        <v>192451840</v>
      </c>
    </row>
    <row r="13" spans="1:4" s="20" customFormat="1" ht="31.5" customHeight="1" x14ac:dyDescent="0.25">
      <c r="A13" s="22">
        <v>5</v>
      </c>
      <c r="B13" s="38" t="s">
        <v>565</v>
      </c>
      <c r="C13" s="23" t="s">
        <v>560</v>
      </c>
      <c r="D13" s="24">
        <v>193407411</v>
      </c>
    </row>
    <row r="14" spans="1:4" s="20" customFormat="1" ht="31.5" customHeight="1" x14ac:dyDescent="0.25">
      <c r="A14" s="22">
        <v>6</v>
      </c>
      <c r="B14" s="38" t="s">
        <v>566</v>
      </c>
      <c r="C14" s="23" t="s">
        <v>560</v>
      </c>
      <c r="D14" s="24">
        <v>194111427</v>
      </c>
    </row>
    <row r="15" spans="1:4" s="20" customFormat="1" ht="31.5" customHeight="1" x14ac:dyDescent="0.25">
      <c r="A15" s="22">
        <v>7</v>
      </c>
      <c r="B15" s="38" t="s">
        <v>567</v>
      </c>
      <c r="C15" s="23" t="s">
        <v>560</v>
      </c>
      <c r="D15" s="24">
        <v>102888084</v>
      </c>
    </row>
    <row r="16" spans="1:4" s="20" customFormat="1" ht="31.5" customHeight="1" x14ac:dyDescent="0.25">
      <c r="A16" s="22">
        <v>8</v>
      </c>
      <c r="B16" s="38" t="s">
        <v>568</v>
      </c>
      <c r="C16" s="23" t="s">
        <v>560</v>
      </c>
      <c r="D16" s="24">
        <v>105221803</v>
      </c>
    </row>
    <row r="17" spans="1:5" s="20" customFormat="1" ht="31.5" customHeight="1" x14ac:dyDescent="0.25">
      <c r="A17" s="22" t="s">
        <v>144</v>
      </c>
      <c r="B17" s="38"/>
      <c r="C17" s="23"/>
      <c r="D17" s="24"/>
    </row>
    <row r="18" spans="1:5" s="20" customFormat="1" ht="31.5" customHeight="1" x14ac:dyDescent="0.25">
      <c r="A18" s="22"/>
      <c r="B18" s="38"/>
      <c r="C18" s="23"/>
      <c r="D18" s="24"/>
    </row>
    <row r="19" spans="1:5" s="20" customFormat="1" ht="31.5" customHeight="1" x14ac:dyDescent="0.25">
      <c r="A19" s="22"/>
      <c r="B19" s="38"/>
      <c r="C19" s="23"/>
      <c r="D19" s="24"/>
    </row>
    <row r="20" spans="1:5" s="20" customFormat="1" ht="31.5" customHeight="1" x14ac:dyDescent="0.25">
      <c r="A20" s="22"/>
      <c r="B20" s="38"/>
      <c r="C20" s="23"/>
      <c r="D20" s="24"/>
    </row>
    <row r="21" spans="1:5" s="20" customFormat="1" ht="31.5" customHeight="1" x14ac:dyDescent="0.25">
      <c r="A21" s="22" t="s">
        <v>144</v>
      </c>
      <c r="B21" s="38"/>
      <c r="C21" s="23"/>
      <c r="D21" s="24"/>
    </row>
    <row r="22" spans="1:5" s="20" customFormat="1" ht="31.5" customHeight="1" x14ac:dyDescent="0.25">
      <c r="A22" s="1065"/>
      <c r="B22" s="1066"/>
      <c r="C22" s="1067"/>
      <c r="D22" s="1068"/>
    </row>
    <row r="23" spans="1:5" x14ac:dyDescent="0.3">
      <c r="A23" s="479" t="s">
        <v>138</v>
      </c>
      <c r="B23" s="41"/>
    </row>
    <row r="24" spans="1:5" x14ac:dyDescent="0.3">
      <c r="A24" s="479"/>
      <c r="B24" s="41"/>
    </row>
    <row r="25" spans="1:5" x14ac:dyDescent="0.3">
      <c r="A25" s="479"/>
      <c r="B25" s="41"/>
    </row>
    <row r="26" spans="1:5" ht="18.75" x14ac:dyDescent="0.3">
      <c r="B26" s="439" t="s">
        <v>536</v>
      </c>
    </row>
    <row r="28" spans="1:5" x14ac:dyDescent="0.3">
      <c r="B28" s="937" t="s">
        <v>1462</v>
      </c>
      <c r="C28" s="937"/>
      <c r="D28" s="937" t="s">
        <v>1397</v>
      </c>
      <c r="E28" s="937"/>
    </row>
    <row r="29" spans="1:5" x14ac:dyDescent="0.3">
      <c r="B29" s="937" t="s">
        <v>1398</v>
      </c>
      <c r="C29" s="937"/>
      <c r="D29" s="937" t="s">
        <v>1399</v>
      </c>
      <c r="E29" s="937"/>
    </row>
  </sheetData>
  <mergeCells count="8">
    <mergeCell ref="A22:D22"/>
    <mergeCell ref="A1:D1"/>
    <mergeCell ref="A3:D3"/>
    <mergeCell ref="A4:D4"/>
    <mergeCell ref="C7:D7"/>
    <mergeCell ref="A2:D2"/>
    <mergeCell ref="A7:B8"/>
    <mergeCell ref="B5:C5"/>
  </mergeCells>
  <printOptions horizontalCentered="1"/>
  <pageMargins left="0.25" right="0.25" top="0.75" bottom="0.75" header="0.3" footer="0.3"/>
  <pageSetup scale="95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356"/>
  <sheetViews>
    <sheetView topLeftCell="A497" workbookViewId="0">
      <selection activeCell="D503" sqref="D503"/>
    </sheetView>
  </sheetViews>
  <sheetFormatPr baseColWidth="10" defaultColWidth="11.375" defaultRowHeight="13.5" x14ac:dyDescent="0.25"/>
  <cols>
    <col min="1" max="1" width="4.875" style="551" customWidth="1"/>
    <col min="2" max="2" width="25.75" style="554" customWidth="1"/>
    <col min="3" max="3" width="54.125" style="554" customWidth="1"/>
    <col min="4" max="4" width="17.625" style="553" customWidth="1"/>
    <col min="5" max="5" width="16.625" style="551" bestFit="1" customWidth="1"/>
    <col min="6" max="6" width="16.625" style="552" bestFit="1" customWidth="1"/>
    <col min="7" max="7" width="11.375" style="551"/>
    <col min="8" max="8" width="16.625" style="552" bestFit="1" customWidth="1"/>
    <col min="9" max="16384" width="11.375" style="551"/>
  </cols>
  <sheetData>
    <row r="1" spans="1:4" s="551" customFormat="1" ht="15.75" x14ac:dyDescent="0.25">
      <c r="A1" s="939" t="s">
        <v>76</v>
      </c>
      <c r="B1" s="939"/>
      <c r="C1" s="939"/>
      <c r="D1" s="939"/>
    </row>
    <row r="2" spans="1:4" s="551" customFormat="1" ht="15.75" x14ac:dyDescent="0.25">
      <c r="A2" s="1069" t="s">
        <v>537</v>
      </c>
      <c r="B2" s="1069"/>
      <c r="C2" s="1069"/>
      <c r="D2" s="1069"/>
    </row>
    <row r="3" spans="1:4" s="551" customFormat="1" ht="16.5" x14ac:dyDescent="0.3">
      <c r="A3" s="940" t="s">
        <v>1464</v>
      </c>
      <c r="B3" s="940"/>
      <c r="C3" s="940"/>
      <c r="D3" s="940"/>
    </row>
    <row r="4" spans="1:4" s="551" customFormat="1" ht="15.75" x14ac:dyDescent="0.25">
      <c r="A4" s="1069"/>
      <c r="B4" s="1069"/>
      <c r="C4" s="1069"/>
      <c r="D4" s="1069"/>
    </row>
    <row r="5" spans="1:4" s="551" customFormat="1" ht="16.5" x14ac:dyDescent="0.25">
      <c r="A5" s="25"/>
      <c r="B5" s="1069" t="s">
        <v>538</v>
      </c>
      <c r="C5" s="1069"/>
      <c r="D5" s="60"/>
    </row>
    <row r="6" spans="1:4" s="551" customFormat="1" ht="16.5" x14ac:dyDescent="0.3">
      <c r="A6" s="6"/>
      <c r="B6" s="3"/>
      <c r="C6" s="3"/>
      <c r="D6" s="3"/>
    </row>
    <row r="7" spans="1:4" s="551" customFormat="1" x14ac:dyDescent="0.25">
      <c r="A7" s="1076" t="s">
        <v>539</v>
      </c>
      <c r="B7" s="1076"/>
      <c r="C7" s="1076" t="s">
        <v>540</v>
      </c>
      <c r="D7" s="1076" t="s">
        <v>541</v>
      </c>
    </row>
    <row r="8" spans="1:4" s="551" customFormat="1" x14ac:dyDescent="0.25">
      <c r="A8" s="1077"/>
      <c r="B8" s="1077"/>
      <c r="C8" s="1077"/>
      <c r="D8" s="1077"/>
    </row>
    <row r="9" spans="1:4" s="551" customFormat="1" x14ac:dyDescent="0.25">
      <c r="A9" s="28"/>
      <c r="B9" s="40" t="s">
        <v>542</v>
      </c>
      <c r="C9" s="29"/>
      <c r="D9" s="30"/>
    </row>
    <row r="10" spans="1:4" s="551" customFormat="1" x14ac:dyDescent="0.25">
      <c r="A10" s="551">
        <v>1</v>
      </c>
      <c r="B10" s="623" t="s">
        <v>1220</v>
      </c>
      <c r="C10" s="658" t="s">
        <v>1219</v>
      </c>
      <c r="D10" s="635">
        <v>12757</v>
      </c>
    </row>
    <row r="11" spans="1:4" s="551" customFormat="1" ht="27" x14ac:dyDescent="0.25">
      <c r="A11" s="551">
        <v>2</v>
      </c>
      <c r="B11" s="623" t="s">
        <v>1218</v>
      </c>
      <c r="C11" s="658" t="s">
        <v>1216</v>
      </c>
      <c r="D11" s="635">
        <v>13724.15</v>
      </c>
    </row>
    <row r="12" spans="1:4" s="551" customFormat="1" ht="27" x14ac:dyDescent="0.25">
      <c r="A12" s="551">
        <v>3</v>
      </c>
      <c r="B12" s="623" t="s">
        <v>1217</v>
      </c>
      <c r="C12" s="658" t="s">
        <v>1216</v>
      </c>
      <c r="D12" s="635">
        <v>13724.15</v>
      </c>
    </row>
    <row r="13" spans="1:4" s="551" customFormat="1" x14ac:dyDescent="0.25">
      <c r="A13" s="551">
        <v>4</v>
      </c>
      <c r="B13" s="623" t="s">
        <v>1215</v>
      </c>
      <c r="C13" s="658" t="s">
        <v>1213</v>
      </c>
      <c r="D13" s="635">
        <v>14402.14</v>
      </c>
    </row>
    <row r="14" spans="1:4" s="551" customFormat="1" x14ac:dyDescent="0.25">
      <c r="A14" s="551">
        <v>5</v>
      </c>
      <c r="B14" s="623" t="s">
        <v>1214</v>
      </c>
      <c r="C14" s="658" t="s">
        <v>1213</v>
      </c>
      <c r="D14" s="635">
        <v>14402.14</v>
      </c>
    </row>
    <row r="15" spans="1:4" s="551" customFormat="1" x14ac:dyDescent="0.25">
      <c r="A15" s="551">
        <v>6</v>
      </c>
      <c r="B15" s="623" t="s">
        <v>1212</v>
      </c>
      <c r="C15" s="658" t="s">
        <v>1211</v>
      </c>
      <c r="D15" s="635">
        <v>1789.4</v>
      </c>
    </row>
    <row r="16" spans="1:4" s="551" customFormat="1" x14ac:dyDescent="0.25">
      <c r="A16" s="551">
        <v>7</v>
      </c>
      <c r="B16" s="623" t="s">
        <v>1210</v>
      </c>
      <c r="C16" s="658" t="s">
        <v>1209</v>
      </c>
      <c r="D16" s="635">
        <v>10500</v>
      </c>
    </row>
    <row r="17" spans="1:4" s="551" customFormat="1" x14ac:dyDescent="0.25">
      <c r="A17" s="551">
        <v>8</v>
      </c>
      <c r="B17" s="623" t="s">
        <v>1208</v>
      </c>
      <c r="C17" s="658" t="s">
        <v>1206</v>
      </c>
      <c r="D17" s="635">
        <v>17180</v>
      </c>
    </row>
    <row r="18" spans="1:4" s="551" customFormat="1" x14ac:dyDescent="0.25">
      <c r="A18" s="551">
        <v>9</v>
      </c>
      <c r="B18" s="623" t="s">
        <v>1207</v>
      </c>
      <c r="C18" s="658" t="s">
        <v>1206</v>
      </c>
      <c r="D18" s="635">
        <v>17180</v>
      </c>
    </row>
    <row r="19" spans="1:4" s="551" customFormat="1" x14ac:dyDescent="0.25">
      <c r="A19" s="551">
        <v>10</v>
      </c>
      <c r="B19" s="623" t="s">
        <v>1205</v>
      </c>
      <c r="C19" s="658" t="s">
        <v>1204</v>
      </c>
      <c r="D19" s="635">
        <v>9045</v>
      </c>
    </row>
    <row r="20" spans="1:4" s="551" customFormat="1" x14ac:dyDescent="0.25">
      <c r="A20" s="551">
        <v>11</v>
      </c>
      <c r="B20" s="623" t="s">
        <v>1203</v>
      </c>
      <c r="C20" s="658" t="s">
        <v>1202</v>
      </c>
      <c r="D20" s="635">
        <v>4131</v>
      </c>
    </row>
    <row r="21" spans="1:4" s="551" customFormat="1" x14ac:dyDescent="0.25">
      <c r="A21" s="551">
        <v>12</v>
      </c>
      <c r="B21" s="639" t="s">
        <v>1201</v>
      </c>
      <c r="C21" s="658" t="s">
        <v>1190</v>
      </c>
      <c r="D21" s="635">
        <v>14709</v>
      </c>
    </row>
    <row r="22" spans="1:4" s="551" customFormat="1" x14ac:dyDescent="0.25">
      <c r="A22" s="551">
        <v>13</v>
      </c>
      <c r="B22" s="639" t="s">
        <v>1200</v>
      </c>
      <c r="C22" s="658" t="s">
        <v>1197</v>
      </c>
      <c r="D22" s="635">
        <v>12830</v>
      </c>
    </row>
    <row r="23" spans="1:4" s="551" customFormat="1" x14ac:dyDescent="0.25">
      <c r="A23" s="551">
        <v>14</v>
      </c>
      <c r="B23" s="639" t="s">
        <v>1199</v>
      </c>
      <c r="C23" s="658" t="s">
        <v>1197</v>
      </c>
      <c r="D23" s="635">
        <v>12830</v>
      </c>
    </row>
    <row r="24" spans="1:4" s="551" customFormat="1" x14ac:dyDescent="0.25">
      <c r="A24" s="551">
        <v>15</v>
      </c>
      <c r="B24" s="639" t="s">
        <v>1198</v>
      </c>
      <c r="C24" s="658" t="s">
        <v>1197</v>
      </c>
      <c r="D24" s="635">
        <v>12830</v>
      </c>
    </row>
    <row r="25" spans="1:4" s="551" customFormat="1" x14ac:dyDescent="0.25">
      <c r="A25" s="551">
        <v>16</v>
      </c>
      <c r="B25" s="639" t="s">
        <v>1196</v>
      </c>
      <c r="C25" s="658" t="s">
        <v>1184</v>
      </c>
      <c r="D25" s="635">
        <v>5087</v>
      </c>
    </row>
    <row r="26" spans="1:4" s="551" customFormat="1" x14ac:dyDescent="0.25">
      <c r="A26" s="551">
        <v>17</v>
      </c>
      <c r="B26" s="639" t="s">
        <v>1195</v>
      </c>
      <c r="C26" s="658" t="s">
        <v>1193</v>
      </c>
      <c r="D26" s="635">
        <v>11112</v>
      </c>
    </row>
    <row r="27" spans="1:4" s="551" customFormat="1" x14ac:dyDescent="0.25">
      <c r="A27" s="551">
        <v>18</v>
      </c>
      <c r="B27" s="639" t="s">
        <v>1194</v>
      </c>
      <c r="C27" s="658" t="s">
        <v>1193</v>
      </c>
      <c r="D27" s="635">
        <v>11112</v>
      </c>
    </row>
    <row r="28" spans="1:4" s="551" customFormat="1" x14ac:dyDescent="0.25">
      <c r="A28" s="551">
        <v>19</v>
      </c>
      <c r="B28" s="639" t="s">
        <v>1192</v>
      </c>
      <c r="C28" s="658" t="s">
        <v>1190</v>
      </c>
      <c r="D28" s="635">
        <v>14709</v>
      </c>
    </row>
    <row r="29" spans="1:4" s="551" customFormat="1" x14ac:dyDescent="0.25">
      <c r="A29" s="551">
        <v>20</v>
      </c>
      <c r="B29" s="639" t="s">
        <v>1191</v>
      </c>
      <c r="C29" s="658" t="s">
        <v>1190</v>
      </c>
      <c r="D29" s="635">
        <v>14709</v>
      </c>
    </row>
    <row r="30" spans="1:4" s="551" customFormat="1" x14ac:dyDescent="0.25">
      <c r="A30" s="551">
        <v>21</v>
      </c>
      <c r="B30" s="639" t="s">
        <v>1189</v>
      </c>
      <c r="C30" s="658" t="s">
        <v>1188</v>
      </c>
      <c r="D30" s="635">
        <v>5105</v>
      </c>
    </row>
    <row r="31" spans="1:4" s="551" customFormat="1" x14ac:dyDescent="0.25">
      <c r="A31" s="551">
        <v>22</v>
      </c>
      <c r="B31" s="639" t="s">
        <v>1187</v>
      </c>
      <c r="C31" s="658" t="s">
        <v>1186</v>
      </c>
      <c r="D31" s="635">
        <v>5105</v>
      </c>
    </row>
    <row r="32" spans="1:4" s="551" customFormat="1" x14ac:dyDescent="0.25">
      <c r="A32" s="551">
        <v>23</v>
      </c>
      <c r="B32" s="639" t="s">
        <v>1185</v>
      </c>
      <c r="C32" s="658" t="s">
        <v>1184</v>
      </c>
      <c r="D32" s="635">
        <v>5087</v>
      </c>
    </row>
    <row r="33" spans="1:4" s="551" customFormat="1" x14ac:dyDescent="0.25">
      <c r="A33" s="551">
        <v>24</v>
      </c>
      <c r="B33" s="639" t="s">
        <v>1183</v>
      </c>
      <c r="C33" s="658" t="s">
        <v>1178</v>
      </c>
      <c r="D33" s="635">
        <v>2336</v>
      </c>
    </row>
    <row r="34" spans="1:4" s="551" customFormat="1" x14ac:dyDescent="0.25">
      <c r="A34" s="551">
        <v>25</v>
      </c>
      <c r="B34" s="639" t="s">
        <v>1182</v>
      </c>
      <c r="C34" s="658" t="s">
        <v>1178</v>
      </c>
      <c r="D34" s="635">
        <v>2336</v>
      </c>
    </row>
    <row r="35" spans="1:4" s="551" customFormat="1" x14ac:dyDescent="0.25">
      <c r="A35" s="551">
        <v>26</v>
      </c>
      <c r="B35" s="639" t="s">
        <v>1181</v>
      </c>
      <c r="C35" s="658" t="s">
        <v>1178</v>
      </c>
      <c r="D35" s="635">
        <v>2336</v>
      </c>
    </row>
    <row r="36" spans="1:4" s="551" customFormat="1" x14ac:dyDescent="0.25">
      <c r="A36" s="551">
        <v>27</v>
      </c>
      <c r="B36" s="639" t="s">
        <v>1180</v>
      </c>
      <c r="C36" s="658" t="s">
        <v>1178</v>
      </c>
      <c r="D36" s="635">
        <v>2336</v>
      </c>
    </row>
    <row r="37" spans="1:4" s="551" customFormat="1" x14ac:dyDescent="0.25">
      <c r="A37" s="551">
        <v>28</v>
      </c>
      <c r="B37" s="639" t="s">
        <v>1179</v>
      </c>
      <c r="C37" s="658" t="s">
        <v>1178</v>
      </c>
      <c r="D37" s="635">
        <v>2336</v>
      </c>
    </row>
    <row r="38" spans="1:4" s="551" customFormat="1" x14ac:dyDescent="0.25">
      <c r="A38" s="551">
        <v>29</v>
      </c>
      <c r="B38" s="639" t="s">
        <v>1177</v>
      </c>
      <c r="C38" s="658" t="s">
        <v>1176</v>
      </c>
      <c r="D38" s="635">
        <v>6157.92</v>
      </c>
    </row>
    <row r="39" spans="1:4" s="551" customFormat="1" ht="27" x14ac:dyDescent="0.25">
      <c r="A39" s="551">
        <v>30</v>
      </c>
      <c r="B39" s="639" t="s">
        <v>1175</v>
      </c>
      <c r="C39" s="665" t="s">
        <v>1173</v>
      </c>
      <c r="D39" s="668">
        <v>7200</v>
      </c>
    </row>
    <row r="40" spans="1:4" s="551" customFormat="1" ht="27" x14ac:dyDescent="0.25">
      <c r="A40" s="551">
        <v>31</v>
      </c>
      <c r="B40" s="639" t="s">
        <v>1174</v>
      </c>
      <c r="C40" s="665" t="s">
        <v>1173</v>
      </c>
      <c r="D40" s="668">
        <v>7200</v>
      </c>
    </row>
    <row r="41" spans="1:4" s="551" customFormat="1" ht="27" x14ac:dyDescent="0.25">
      <c r="A41" s="551">
        <v>32</v>
      </c>
      <c r="B41" s="639" t="s">
        <v>1172</v>
      </c>
      <c r="C41" s="665" t="s">
        <v>1171</v>
      </c>
      <c r="D41" s="668">
        <v>11900</v>
      </c>
    </row>
    <row r="42" spans="1:4" s="551" customFormat="1" ht="27" x14ac:dyDescent="0.25">
      <c r="A42" s="551">
        <v>33</v>
      </c>
      <c r="B42" s="639" t="s">
        <v>1170</v>
      </c>
      <c r="C42" s="667" t="s">
        <v>1169</v>
      </c>
      <c r="D42" s="664">
        <v>12215</v>
      </c>
    </row>
    <row r="43" spans="1:4" s="551" customFormat="1" ht="40.5" x14ac:dyDescent="0.25">
      <c r="A43" s="551">
        <v>34</v>
      </c>
      <c r="B43" s="639" t="s">
        <v>1168</v>
      </c>
      <c r="C43" s="666" t="s">
        <v>1166</v>
      </c>
      <c r="D43" s="660">
        <v>23708.03</v>
      </c>
    </row>
    <row r="44" spans="1:4" s="551" customFormat="1" ht="40.5" x14ac:dyDescent="0.25">
      <c r="A44" s="551">
        <v>35</v>
      </c>
      <c r="B44" s="639" t="s">
        <v>1167</v>
      </c>
      <c r="C44" s="666" t="s">
        <v>1166</v>
      </c>
      <c r="D44" s="660">
        <v>23708.03</v>
      </c>
    </row>
    <row r="45" spans="1:4" s="551" customFormat="1" ht="27" x14ac:dyDescent="0.25">
      <c r="A45" s="551">
        <v>36</v>
      </c>
      <c r="B45" s="639" t="s">
        <v>1165</v>
      </c>
      <c r="C45" s="665" t="s">
        <v>995</v>
      </c>
      <c r="D45" s="664">
        <v>12534.35</v>
      </c>
    </row>
    <row r="46" spans="1:4" s="551" customFormat="1" ht="27" x14ac:dyDescent="0.25">
      <c r="A46" s="551">
        <v>37</v>
      </c>
      <c r="B46" s="639" t="s">
        <v>1164</v>
      </c>
      <c r="C46" s="643" t="s">
        <v>1161</v>
      </c>
      <c r="D46" s="664">
        <v>10086.6</v>
      </c>
    </row>
    <row r="47" spans="1:4" s="551" customFormat="1" ht="27" x14ac:dyDescent="0.25">
      <c r="A47" s="551">
        <v>38</v>
      </c>
      <c r="B47" s="639" t="s">
        <v>1163</v>
      </c>
      <c r="C47" s="643" t="s">
        <v>1161</v>
      </c>
      <c r="D47" s="664">
        <v>10086.6</v>
      </c>
    </row>
    <row r="48" spans="1:4" s="551" customFormat="1" ht="27" x14ac:dyDescent="0.25">
      <c r="A48" s="551">
        <v>39</v>
      </c>
      <c r="B48" s="639" t="s">
        <v>1162</v>
      </c>
      <c r="C48" s="665" t="s">
        <v>1161</v>
      </c>
      <c r="D48" s="664">
        <v>10086.6</v>
      </c>
    </row>
    <row r="49" spans="1:4" s="551" customFormat="1" ht="27" x14ac:dyDescent="0.25">
      <c r="A49" s="551">
        <v>40</v>
      </c>
      <c r="B49" s="639" t="s">
        <v>1160</v>
      </c>
      <c r="C49" s="643" t="s">
        <v>1159</v>
      </c>
      <c r="D49" s="664">
        <v>20261.169999999998</v>
      </c>
    </row>
    <row r="50" spans="1:4" s="551" customFormat="1" ht="27" x14ac:dyDescent="0.25">
      <c r="A50" s="551">
        <v>41</v>
      </c>
      <c r="B50" s="639" t="s">
        <v>1158</v>
      </c>
      <c r="C50" s="643" t="s">
        <v>1156</v>
      </c>
      <c r="D50" s="664">
        <v>9401.83</v>
      </c>
    </row>
    <row r="51" spans="1:4" s="551" customFormat="1" ht="27" x14ac:dyDescent="0.25">
      <c r="A51" s="551">
        <v>42</v>
      </c>
      <c r="B51" s="639" t="s">
        <v>1157</v>
      </c>
      <c r="C51" s="643" t="s">
        <v>1156</v>
      </c>
      <c r="D51" s="664">
        <v>9401.83</v>
      </c>
    </row>
    <row r="52" spans="1:4" s="551" customFormat="1" ht="27" x14ac:dyDescent="0.25">
      <c r="A52" s="551">
        <v>43</v>
      </c>
      <c r="B52" s="639" t="s">
        <v>1155</v>
      </c>
      <c r="C52" s="643" t="s">
        <v>1149</v>
      </c>
      <c r="D52" s="664">
        <v>4130.93</v>
      </c>
    </row>
    <row r="53" spans="1:4" s="551" customFormat="1" ht="27" x14ac:dyDescent="0.25">
      <c r="A53" s="551">
        <v>44</v>
      </c>
      <c r="B53" s="639" t="s">
        <v>1154</v>
      </c>
      <c r="C53" s="643" t="s">
        <v>1149</v>
      </c>
      <c r="D53" s="664">
        <v>4130.93</v>
      </c>
    </row>
    <row r="54" spans="1:4" s="551" customFormat="1" ht="27" x14ac:dyDescent="0.25">
      <c r="A54" s="551">
        <v>45</v>
      </c>
      <c r="B54" s="639" t="s">
        <v>1153</v>
      </c>
      <c r="C54" s="643" t="s">
        <v>1149</v>
      </c>
      <c r="D54" s="664">
        <v>4130.93</v>
      </c>
    </row>
    <row r="55" spans="1:4" s="551" customFormat="1" ht="27" x14ac:dyDescent="0.25">
      <c r="A55" s="551">
        <v>46</v>
      </c>
      <c r="B55" s="639" t="s">
        <v>1152</v>
      </c>
      <c r="C55" s="662" t="s">
        <v>1149</v>
      </c>
      <c r="D55" s="664">
        <v>4130.93</v>
      </c>
    </row>
    <row r="56" spans="1:4" s="551" customFormat="1" ht="27" x14ac:dyDescent="0.25">
      <c r="A56" s="551">
        <v>47</v>
      </c>
      <c r="B56" s="639" t="s">
        <v>1151</v>
      </c>
      <c r="C56" s="662" t="s">
        <v>1149</v>
      </c>
      <c r="D56" s="664">
        <v>4130.93</v>
      </c>
    </row>
    <row r="57" spans="1:4" s="551" customFormat="1" ht="27" x14ac:dyDescent="0.25">
      <c r="A57" s="551">
        <v>48</v>
      </c>
      <c r="B57" s="639" t="s">
        <v>1150</v>
      </c>
      <c r="C57" s="662" t="s">
        <v>1149</v>
      </c>
      <c r="D57" s="664">
        <v>4130.93</v>
      </c>
    </row>
    <row r="58" spans="1:4" s="551" customFormat="1" ht="40.5" x14ac:dyDescent="0.25">
      <c r="A58" s="551">
        <v>49</v>
      </c>
      <c r="B58" s="639" t="s">
        <v>1148</v>
      </c>
      <c r="C58" s="662" t="s">
        <v>1141</v>
      </c>
      <c r="D58" s="663">
        <v>34370.15</v>
      </c>
    </row>
    <row r="59" spans="1:4" s="551" customFormat="1" ht="40.5" x14ac:dyDescent="0.25">
      <c r="A59" s="551">
        <v>50</v>
      </c>
      <c r="B59" s="639" t="s">
        <v>1147</v>
      </c>
      <c r="C59" s="662" t="s">
        <v>1141</v>
      </c>
      <c r="D59" s="663">
        <v>34370.15</v>
      </c>
    </row>
    <row r="60" spans="1:4" s="551" customFormat="1" ht="40.5" x14ac:dyDescent="0.25">
      <c r="A60" s="551">
        <v>51</v>
      </c>
      <c r="B60" s="639" t="s">
        <v>1146</v>
      </c>
      <c r="C60" s="662" t="s">
        <v>1141</v>
      </c>
      <c r="D60" s="663">
        <v>34370.15</v>
      </c>
    </row>
    <row r="61" spans="1:4" s="551" customFormat="1" ht="40.5" x14ac:dyDescent="0.25">
      <c r="A61" s="551">
        <v>52</v>
      </c>
      <c r="B61" s="639" t="s">
        <v>1145</v>
      </c>
      <c r="C61" s="662" t="s">
        <v>1141</v>
      </c>
      <c r="D61" s="663">
        <v>34370.15</v>
      </c>
    </row>
    <row r="62" spans="1:4" s="551" customFormat="1" ht="40.5" x14ac:dyDescent="0.25">
      <c r="A62" s="551">
        <v>53</v>
      </c>
      <c r="B62" s="639" t="s">
        <v>1144</v>
      </c>
      <c r="C62" s="662" t="s">
        <v>1141</v>
      </c>
      <c r="D62" s="663">
        <v>34370.15</v>
      </c>
    </row>
    <row r="63" spans="1:4" s="551" customFormat="1" ht="40.5" x14ac:dyDescent="0.25">
      <c r="A63" s="551">
        <v>54</v>
      </c>
      <c r="B63" s="639" t="s">
        <v>1143</v>
      </c>
      <c r="C63" s="662" t="s">
        <v>1141</v>
      </c>
      <c r="D63" s="663">
        <v>34370.15</v>
      </c>
    </row>
    <row r="64" spans="1:4" s="551" customFormat="1" ht="40.5" x14ac:dyDescent="0.25">
      <c r="A64" s="551">
        <v>55</v>
      </c>
      <c r="B64" s="639" t="s">
        <v>1142</v>
      </c>
      <c r="C64" s="662" t="s">
        <v>1141</v>
      </c>
      <c r="D64" s="663">
        <v>34370.15</v>
      </c>
    </row>
    <row r="65" spans="1:4" s="551" customFormat="1" ht="27" x14ac:dyDescent="0.25">
      <c r="A65" s="551">
        <v>56</v>
      </c>
      <c r="B65" s="639" t="s">
        <v>1140</v>
      </c>
      <c r="C65" s="662" t="s">
        <v>1133</v>
      </c>
      <c r="D65" s="663">
        <v>6839.18</v>
      </c>
    </row>
    <row r="66" spans="1:4" s="551" customFormat="1" ht="27" x14ac:dyDescent="0.25">
      <c r="A66" s="551">
        <v>57</v>
      </c>
      <c r="B66" s="639" t="s">
        <v>1139</v>
      </c>
      <c r="C66" s="662" t="s">
        <v>1133</v>
      </c>
      <c r="D66" s="663">
        <v>6839.18</v>
      </c>
    </row>
    <row r="67" spans="1:4" s="551" customFormat="1" ht="27" x14ac:dyDescent="0.25">
      <c r="A67" s="551">
        <v>58</v>
      </c>
      <c r="B67" s="639" t="s">
        <v>1138</v>
      </c>
      <c r="C67" s="662" t="s">
        <v>1133</v>
      </c>
      <c r="D67" s="663">
        <v>6839.18</v>
      </c>
    </row>
    <row r="68" spans="1:4" s="551" customFormat="1" ht="27" x14ac:dyDescent="0.25">
      <c r="A68" s="551">
        <v>59</v>
      </c>
      <c r="B68" s="639" t="s">
        <v>1137</v>
      </c>
      <c r="C68" s="662" t="s">
        <v>1133</v>
      </c>
      <c r="D68" s="663">
        <v>6839.18</v>
      </c>
    </row>
    <row r="69" spans="1:4" s="551" customFormat="1" ht="27" x14ac:dyDescent="0.25">
      <c r="A69" s="551">
        <v>60</v>
      </c>
      <c r="B69" s="639" t="s">
        <v>1136</v>
      </c>
      <c r="C69" s="662" t="s">
        <v>1133</v>
      </c>
      <c r="D69" s="663">
        <v>6839.18</v>
      </c>
    </row>
    <row r="70" spans="1:4" s="551" customFormat="1" ht="27" x14ac:dyDescent="0.25">
      <c r="A70" s="551">
        <v>61</v>
      </c>
      <c r="B70" s="639" t="s">
        <v>1135</v>
      </c>
      <c r="C70" s="662" t="s">
        <v>1133</v>
      </c>
      <c r="D70" s="663">
        <v>6839.18</v>
      </c>
    </row>
    <row r="71" spans="1:4" s="551" customFormat="1" ht="27" x14ac:dyDescent="0.25">
      <c r="A71" s="551">
        <v>62</v>
      </c>
      <c r="B71" s="639" t="s">
        <v>1134</v>
      </c>
      <c r="C71" s="662" t="s">
        <v>1133</v>
      </c>
      <c r="D71" s="663">
        <v>6839.18</v>
      </c>
    </row>
    <row r="72" spans="1:4" s="551" customFormat="1" ht="27" x14ac:dyDescent="0.25">
      <c r="A72" s="551">
        <v>63</v>
      </c>
      <c r="B72" s="639" t="s">
        <v>1132</v>
      </c>
      <c r="C72" s="662" t="s">
        <v>1125</v>
      </c>
      <c r="D72" s="663">
        <v>8281.1200000000008</v>
      </c>
    </row>
    <row r="73" spans="1:4" s="551" customFormat="1" ht="27" x14ac:dyDescent="0.25">
      <c r="A73" s="551">
        <v>64</v>
      </c>
      <c r="B73" s="639" t="s">
        <v>1131</v>
      </c>
      <c r="C73" s="662" t="s">
        <v>1125</v>
      </c>
      <c r="D73" s="663">
        <v>8281.1200000000008</v>
      </c>
    </row>
    <row r="74" spans="1:4" s="551" customFormat="1" ht="27" x14ac:dyDescent="0.25">
      <c r="A74" s="551">
        <v>65</v>
      </c>
      <c r="B74" s="639" t="s">
        <v>1130</v>
      </c>
      <c r="C74" s="662" t="s">
        <v>1125</v>
      </c>
      <c r="D74" s="663">
        <v>8281.1200000000008</v>
      </c>
    </row>
    <row r="75" spans="1:4" s="551" customFormat="1" ht="27" x14ac:dyDescent="0.25">
      <c r="A75" s="551">
        <v>66</v>
      </c>
      <c r="B75" s="639" t="s">
        <v>1129</v>
      </c>
      <c r="C75" s="662" t="s">
        <v>1125</v>
      </c>
      <c r="D75" s="663">
        <v>8281.1200000000008</v>
      </c>
    </row>
    <row r="76" spans="1:4" s="551" customFormat="1" ht="27" x14ac:dyDescent="0.25">
      <c r="A76" s="551">
        <v>67</v>
      </c>
      <c r="B76" s="639" t="s">
        <v>1128</v>
      </c>
      <c r="C76" s="662" t="s">
        <v>1125</v>
      </c>
      <c r="D76" s="663">
        <v>8281.1200000000008</v>
      </c>
    </row>
    <row r="77" spans="1:4" s="551" customFormat="1" ht="27" x14ac:dyDescent="0.25">
      <c r="A77" s="551">
        <v>68</v>
      </c>
      <c r="B77" s="639" t="s">
        <v>1127</v>
      </c>
      <c r="C77" s="662" t="s">
        <v>1125</v>
      </c>
      <c r="D77" s="663">
        <v>8281.1200000000008</v>
      </c>
    </row>
    <row r="78" spans="1:4" s="551" customFormat="1" ht="27" x14ac:dyDescent="0.25">
      <c r="A78" s="551">
        <v>69</v>
      </c>
      <c r="B78" s="639" t="s">
        <v>1126</v>
      </c>
      <c r="C78" s="662" t="s">
        <v>1125</v>
      </c>
      <c r="D78" s="663">
        <v>8281.1200000000008</v>
      </c>
    </row>
    <row r="79" spans="1:4" s="551" customFormat="1" ht="27" x14ac:dyDescent="0.25">
      <c r="A79" s="551">
        <v>70</v>
      </c>
      <c r="B79" s="639" t="s">
        <v>1124</v>
      </c>
      <c r="C79" s="662" t="s">
        <v>1110</v>
      </c>
      <c r="D79" s="663">
        <v>6982.52</v>
      </c>
    </row>
    <row r="80" spans="1:4" s="551" customFormat="1" ht="27" x14ac:dyDescent="0.25">
      <c r="A80" s="551">
        <v>71</v>
      </c>
      <c r="B80" s="639" t="s">
        <v>1123</v>
      </c>
      <c r="C80" s="662" t="s">
        <v>1110</v>
      </c>
      <c r="D80" s="663">
        <v>6982.52</v>
      </c>
    </row>
    <row r="81" spans="1:4" s="551" customFormat="1" ht="27" x14ac:dyDescent="0.25">
      <c r="A81" s="551">
        <v>72</v>
      </c>
      <c r="B81" s="639" t="s">
        <v>1122</v>
      </c>
      <c r="C81" s="662" t="s">
        <v>1110</v>
      </c>
      <c r="D81" s="663">
        <v>6982.52</v>
      </c>
    </row>
    <row r="82" spans="1:4" s="551" customFormat="1" ht="27" x14ac:dyDescent="0.25">
      <c r="A82" s="551">
        <v>73</v>
      </c>
      <c r="B82" s="639" t="s">
        <v>1121</v>
      </c>
      <c r="C82" s="662" t="s">
        <v>1110</v>
      </c>
      <c r="D82" s="663">
        <v>6982.52</v>
      </c>
    </row>
    <row r="83" spans="1:4" s="551" customFormat="1" ht="27" x14ac:dyDescent="0.25">
      <c r="A83" s="551">
        <v>74</v>
      </c>
      <c r="B83" s="639" t="s">
        <v>1120</v>
      </c>
      <c r="C83" s="662" t="s">
        <v>1110</v>
      </c>
      <c r="D83" s="663">
        <v>6982.52</v>
      </c>
    </row>
    <row r="84" spans="1:4" s="551" customFormat="1" ht="27" x14ac:dyDescent="0.25">
      <c r="A84" s="551">
        <v>75</v>
      </c>
      <c r="B84" s="639" t="s">
        <v>1119</v>
      </c>
      <c r="C84" s="662" t="s">
        <v>1110</v>
      </c>
      <c r="D84" s="663">
        <v>6982.52</v>
      </c>
    </row>
    <row r="85" spans="1:4" s="551" customFormat="1" ht="27" x14ac:dyDescent="0.25">
      <c r="A85" s="551">
        <v>76</v>
      </c>
      <c r="B85" s="639" t="s">
        <v>1118</v>
      </c>
      <c r="C85" s="662" t="s">
        <v>1110</v>
      </c>
      <c r="D85" s="663">
        <v>6982.52</v>
      </c>
    </row>
    <row r="86" spans="1:4" s="551" customFormat="1" ht="27" x14ac:dyDescent="0.25">
      <c r="A86" s="551">
        <v>77</v>
      </c>
      <c r="B86" s="639" t="s">
        <v>1117</v>
      </c>
      <c r="C86" s="662" t="s">
        <v>1110</v>
      </c>
      <c r="D86" s="663">
        <v>6982.52</v>
      </c>
    </row>
    <row r="87" spans="1:4" s="551" customFormat="1" ht="27" x14ac:dyDescent="0.25">
      <c r="A87" s="551">
        <v>78</v>
      </c>
      <c r="B87" s="639" t="s">
        <v>1116</v>
      </c>
      <c r="C87" s="662" t="s">
        <v>1110</v>
      </c>
      <c r="D87" s="663">
        <v>6982.52</v>
      </c>
    </row>
    <row r="88" spans="1:4" s="551" customFormat="1" ht="27" x14ac:dyDescent="0.25">
      <c r="A88" s="551">
        <v>79</v>
      </c>
      <c r="B88" s="639" t="s">
        <v>1115</v>
      </c>
      <c r="C88" s="662" t="s">
        <v>1110</v>
      </c>
      <c r="D88" s="663">
        <v>6982.52</v>
      </c>
    </row>
    <row r="89" spans="1:4" s="551" customFormat="1" ht="27" x14ac:dyDescent="0.25">
      <c r="A89" s="551">
        <v>80</v>
      </c>
      <c r="B89" s="639" t="s">
        <v>1114</v>
      </c>
      <c r="C89" s="662" t="s">
        <v>1110</v>
      </c>
      <c r="D89" s="663">
        <v>6982.52</v>
      </c>
    </row>
    <row r="90" spans="1:4" s="551" customFormat="1" ht="27" x14ac:dyDescent="0.25">
      <c r="A90" s="551">
        <v>81</v>
      </c>
      <c r="B90" s="639" t="s">
        <v>1113</v>
      </c>
      <c r="C90" s="662" t="s">
        <v>1110</v>
      </c>
      <c r="D90" s="663">
        <v>6982.52</v>
      </c>
    </row>
    <row r="91" spans="1:4" s="551" customFormat="1" ht="27" x14ac:dyDescent="0.25">
      <c r="A91" s="551">
        <v>82</v>
      </c>
      <c r="B91" s="639" t="s">
        <v>1112</v>
      </c>
      <c r="C91" s="662" t="s">
        <v>1110</v>
      </c>
      <c r="D91" s="663">
        <v>6982.52</v>
      </c>
    </row>
    <row r="92" spans="1:4" s="551" customFormat="1" ht="27" x14ac:dyDescent="0.25">
      <c r="A92" s="551">
        <v>83</v>
      </c>
      <c r="B92" s="639" t="s">
        <v>1111</v>
      </c>
      <c r="C92" s="662" t="s">
        <v>1110</v>
      </c>
      <c r="D92" s="663">
        <v>6982.52</v>
      </c>
    </row>
    <row r="93" spans="1:4" s="551" customFormat="1" ht="67.5" x14ac:dyDescent="0.25">
      <c r="A93" s="551">
        <v>84</v>
      </c>
      <c r="B93" s="639" t="s">
        <v>1109</v>
      </c>
      <c r="C93" s="662" t="s">
        <v>1107</v>
      </c>
      <c r="D93" s="663">
        <v>11520.83</v>
      </c>
    </row>
    <row r="94" spans="1:4" s="551" customFormat="1" ht="67.5" x14ac:dyDescent="0.25">
      <c r="A94" s="551">
        <v>85</v>
      </c>
      <c r="B94" s="639" t="s">
        <v>1108</v>
      </c>
      <c r="C94" s="662" t="s">
        <v>1107</v>
      </c>
      <c r="D94" s="663">
        <v>11520.83</v>
      </c>
    </row>
    <row r="95" spans="1:4" s="551" customFormat="1" ht="27" x14ac:dyDescent="0.25">
      <c r="A95" s="551">
        <v>86</v>
      </c>
      <c r="B95" s="639" t="s">
        <v>1106</v>
      </c>
      <c r="C95" s="662" t="s">
        <v>1102</v>
      </c>
      <c r="D95" s="663">
        <v>3809.79</v>
      </c>
    </row>
    <row r="96" spans="1:4" s="551" customFormat="1" ht="27" x14ac:dyDescent="0.25">
      <c r="A96" s="551">
        <v>87</v>
      </c>
      <c r="B96" s="639" t="s">
        <v>1105</v>
      </c>
      <c r="C96" s="662" t="s">
        <v>1102</v>
      </c>
      <c r="D96" s="663">
        <v>3809.79</v>
      </c>
    </row>
    <row r="97" spans="1:4" s="551" customFormat="1" ht="27" x14ac:dyDescent="0.25">
      <c r="A97" s="551">
        <v>88</v>
      </c>
      <c r="B97" s="639" t="s">
        <v>1104</v>
      </c>
      <c r="C97" s="662" t="s">
        <v>1102</v>
      </c>
      <c r="D97" s="663">
        <v>3809.79</v>
      </c>
    </row>
    <row r="98" spans="1:4" s="551" customFormat="1" ht="27" x14ac:dyDescent="0.25">
      <c r="A98" s="551">
        <v>89</v>
      </c>
      <c r="B98" s="639" t="s">
        <v>1103</v>
      </c>
      <c r="C98" s="662" t="s">
        <v>1102</v>
      </c>
      <c r="D98" s="663">
        <v>3809.79</v>
      </c>
    </row>
    <row r="99" spans="1:4" s="551" customFormat="1" ht="27" x14ac:dyDescent="0.25">
      <c r="A99" s="551">
        <v>90</v>
      </c>
      <c r="B99" s="639" t="s">
        <v>1101</v>
      </c>
      <c r="C99" s="662" t="s">
        <v>1096</v>
      </c>
      <c r="D99" s="663">
        <v>27804.57</v>
      </c>
    </row>
    <row r="100" spans="1:4" s="551" customFormat="1" ht="27" x14ac:dyDescent="0.25">
      <c r="A100" s="551">
        <v>91</v>
      </c>
      <c r="B100" s="639" t="s">
        <v>1100</v>
      </c>
      <c r="C100" s="662" t="s">
        <v>1096</v>
      </c>
      <c r="D100" s="663">
        <v>27804.57</v>
      </c>
    </row>
    <row r="101" spans="1:4" s="551" customFormat="1" ht="27" x14ac:dyDescent="0.25">
      <c r="A101" s="551">
        <v>92</v>
      </c>
      <c r="B101" s="639" t="s">
        <v>1099</v>
      </c>
      <c r="C101" s="662" t="s">
        <v>1096</v>
      </c>
      <c r="D101" s="663">
        <v>27804.57</v>
      </c>
    </row>
    <row r="102" spans="1:4" s="551" customFormat="1" ht="27" x14ac:dyDescent="0.25">
      <c r="A102" s="551">
        <v>93</v>
      </c>
      <c r="B102" s="639" t="s">
        <v>1098</v>
      </c>
      <c r="C102" s="662" t="s">
        <v>1096</v>
      </c>
      <c r="D102" s="663">
        <v>27804.57</v>
      </c>
    </row>
    <row r="103" spans="1:4" s="551" customFormat="1" ht="27" x14ac:dyDescent="0.25">
      <c r="A103" s="551">
        <v>94</v>
      </c>
      <c r="B103" s="639" t="s">
        <v>1097</v>
      </c>
      <c r="C103" s="662" t="s">
        <v>1096</v>
      </c>
      <c r="D103" s="663">
        <v>27804.57</v>
      </c>
    </row>
    <row r="104" spans="1:4" s="551" customFormat="1" ht="40.5" x14ac:dyDescent="0.25">
      <c r="A104" s="551">
        <v>95</v>
      </c>
      <c r="B104" s="639" t="s">
        <v>1095</v>
      </c>
      <c r="C104" s="662" t="s">
        <v>1069</v>
      </c>
      <c r="D104" s="663">
        <v>3821.1</v>
      </c>
    </row>
    <row r="105" spans="1:4" s="551" customFormat="1" ht="40.5" x14ac:dyDescent="0.25">
      <c r="A105" s="551">
        <v>96</v>
      </c>
      <c r="B105" s="639" t="s">
        <v>1094</v>
      </c>
      <c r="C105" s="662" t="s">
        <v>1069</v>
      </c>
      <c r="D105" s="663">
        <v>3821.1</v>
      </c>
    </row>
    <row r="106" spans="1:4" s="551" customFormat="1" ht="40.5" x14ac:dyDescent="0.25">
      <c r="A106" s="551">
        <v>97</v>
      </c>
      <c r="B106" s="639" t="s">
        <v>1093</v>
      </c>
      <c r="C106" s="662" t="s">
        <v>1069</v>
      </c>
      <c r="D106" s="663">
        <v>3821.1</v>
      </c>
    </row>
    <row r="107" spans="1:4" s="551" customFormat="1" ht="40.5" x14ac:dyDescent="0.25">
      <c r="A107" s="551">
        <v>98</v>
      </c>
      <c r="B107" s="639" t="s">
        <v>1092</v>
      </c>
      <c r="C107" s="662" t="s">
        <v>1069</v>
      </c>
      <c r="D107" s="663">
        <v>3821.1</v>
      </c>
    </row>
    <row r="108" spans="1:4" s="551" customFormat="1" ht="40.5" x14ac:dyDescent="0.25">
      <c r="A108" s="551">
        <v>99</v>
      </c>
      <c r="B108" s="639" t="s">
        <v>1091</v>
      </c>
      <c r="C108" s="662" t="s">
        <v>1069</v>
      </c>
      <c r="D108" s="663">
        <v>3821.1</v>
      </c>
    </row>
    <row r="109" spans="1:4" s="551" customFormat="1" ht="40.5" x14ac:dyDescent="0.25">
      <c r="A109" s="551">
        <v>100</v>
      </c>
      <c r="B109" s="639" t="s">
        <v>1090</v>
      </c>
      <c r="C109" s="662" t="s">
        <v>1069</v>
      </c>
      <c r="D109" s="663">
        <v>3821.1</v>
      </c>
    </row>
    <row r="110" spans="1:4" s="551" customFormat="1" ht="40.5" x14ac:dyDescent="0.25">
      <c r="A110" s="551">
        <v>101</v>
      </c>
      <c r="B110" s="639" t="s">
        <v>1089</v>
      </c>
      <c r="C110" s="662" t="s">
        <v>1069</v>
      </c>
      <c r="D110" s="663">
        <v>3821.1</v>
      </c>
    </row>
    <row r="111" spans="1:4" s="551" customFormat="1" ht="40.5" x14ac:dyDescent="0.25">
      <c r="A111" s="551">
        <v>102</v>
      </c>
      <c r="B111" s="639" t="s">
        <v>1088</v>
      </c>
      <c r="C111" s="662" t="s">
        <v>1069</v>
      </c>
      <c r="D111" s="663">
        <v>3821.1</v>
      </c>
    </row>
    <row r="112" spans="1:4" s="551" customFormat="1" ht="40.5" x14ac:dyDescent="0.25">
      <c r="A112" s="551">
        <v>103</v>
      </c>
      <c r="B112" s="639" t="s">
        <v>1087</v>
      </c>
      <c r="C112" s="662" t="s">
        <v>1069</v>
      </c>
      <c r="D112" s="663">
        <v>3821.1</v>
      </c>
    </row>
    <row r="113" spans="1:4" s="551" customFormat="1" ht="40.5" x14ac:dyDescent="0.25">
      <c r="A113" s="551">
        <v>104</v>
      </c>
      <c r="B113" s="639" t="s">
        <v>1086</v>
      </c>
      <c r="C113" s="662" t="s">
        <v>1069</v>
      </c>
      <c r="D113" s="663">
        <v>3821.1</v>
      </c>
    </row>
    <row r="114" spans="1:4" s="551" customFormat="1" ht="40.5" x14ac:dyDescent="0.25">
      <c r="A114" s="551">
        <v>105</v>
      </c>
      <c r="B114" s="639" t="s">
        <v>1085</v>
      </c>
      <c r="C114" s="662" t="s">
        <v>1069</v>
      </c>
      <c r="D114" s="663">
        <v>3821.1</v>
      </c>
    </row>
    <row r="115" spans="1:4" s="551" customFormat="1" ht="40.5" x14ac:dyDescent="0.25">
      <c r="A115" s="551">
        <v>106</v>
      </c>
      <c r="B115" s="639" t="s">
        <v>1084</v>
      </c>
      <c r="C115" s="662" t="s">
        <v>1069</v>
      </c>
      <c r="D115" s="663">
        <v>3821.1</v>
      </c>
    </row>
    <row r="116" spans="1:4" s="551" customFormat="1" ht="40.5" x14ac:dyDescent="0.25">
      <c r="A116" s="551">
        <v>107</v>
      </c>
      <c r="B116" s="639" t="s">
        <v>1083</v>
      </c>
      <c r="C116" s="662" t="s">
        <v>1069</v>
      </c>
      <c r="D116" s="663">
        <v>3821.1</v>
      </c>
    </row>
    <row r="117" spans="1:4" s="551" customFormat="1" ht="40.5" x14ac:dyDescent="0.25">
      <c r="A117" s="551">
        <v>108</v>
      </c>
      <c r="B117" s="639" t="s">
        <v>1082</v>
      </c>
      <c r="C117" s="662" t="s">
        <v>1069</v>
      </c>
      <c r="D117" s="663">
        <v>3821.1</v>
      </c>
    </row>
    <row r="118" spans="1:4" s="551" customFormat="1" ht="40.5" x14ac:dyDescent="0.25">
      <c r="A118" s="551">
        <v>109</v>
      </c>
      <c r="B118" s="639" t="s">
        <v>1081</v>
      </c>
      <c r="C118" s="662" t="s">
        <v>1069</v>
      </c>
      <c r="D118" s="663">
        <v>3821.1</v>
      </c>
    </row>
    <row r="119" spans="1:4" s="551" customFormat="1" ht="40.5" x14ac:dyDescent="0.25">
      <c r="A119" s="551">
        <v>110</v>
      </c>
      <c r="B119" s="639" t="s">
        <v>1080</v>
      </c>
      <c r="C119" s="662" t="s">
        <v>1069</v>
      </c>
      <c r="D119" s="663">
        <v>3821.1</v>
      </c>
    </row>
    <row r="120" spans="1:4" s="551" customFormat="1" ht="40.5" x14ac:dyDescent="0.25">
      <c r="A120" s="551">
        <v>111</v>
      </c>
      <c r="B120" s="639" t="s">
        <v>1079</v>
      </c>
      <c r="C120" s="662" t="s">
        <v>1069</v>
      </c>
      <c r="D120" s="663">
        <v>3821.1</v>
      </c>
    </row>
    <row r="121" spans="1:4" s="551" customFormat="1" ht="40.5" x14ac:dyDescent="0.25">
      <c r="A121" s="551">
        <v>112</v>
      </c>
      <c r="B121" s="639" t="s">
        <v>1078</v>
      </c>
      <c r="C121" s="662" t="s">
        <v>1069</v>
      </c>
      <c r="D121" s="663">
        <v>3821.1</v>
      </c>
    </row>
    <row r="122" spans="1:4" s="551" customFormat="1" ht="40.5" x14ac:dyDescent="0.25">
      <c r="A122" s="551">
        <v>113</v>
      </c>
      <c r="B122" s="639" t="s">
        <v>1077</v>
      </c>
      <c r="C122" s="662" t="s">
        <v>1069</v>
      </c>
      <c r="D122" s="663">
        <v>3821.1</v>
      </c>
    </row>
    <row r="123" spans="1:4" s="551" customFormat="1" ht="40.5" x14ac:dyDescent="0.25">
      <c r="A123" s="551">
        <v>114</v>
      </c>
      <c r="B123" s="639" t="s">
        <v>1076</v>
      </c>
      <c r="C123" s="662" t="s">
        <v>1069</v>
      </c>
      <c r="D123" s="663">
        <v>3821.1</v>
      </c>
    </row>
    <row r="124" spans="1:4" s="551" customFormat="1" ht="40.5" x14ac:dyDescent="0.25">
      <c r="A124" s="551">
        <v>115</v>
      </c>
      <c r="B124" s="639" t="s">
        <v>1075</v>
      </c>
      <c r="C124" s="662" t="s">
        <v>1069</v>
      </c>
      <c r="D124" s="663">
        <v>3821.1</v>
      </c>
    </row>
    <row r="125" spans="1:4" s="551" customFormat="1" ht="40.5" x14ac:dyDescent="0.25">
      <c r="A125" s="551">
        <v>116</v>
      </c>
      <c r="B125" s="639" t="s">
        <v>1074</v>
      </c>
      <c r="C125" s="662" t="s">
        <v>1069</v>
      </c>
      <c r="D125" s="663">
        <v>3821.1</v>
      </c>
    </row>
    <row r="126" spans="1:4" s="551" customFormat="1" ht="40.5" x14ac:dyDescent="0.25">
      <c r="A126" s="551">
        <v>117</v>
      </c>
      <c r="B126" s="639" t="s">
        <v>1073</v>
      </c>
      <c r="C126" s="662" t="s">
        <v>1069</v>
      </c>
      <c r="D126" s="663">
        <v>3821.1</v>
      </c>
    </row>
    <row r="127" spans="1:4" s="551" customFormat="1" ht="40.5" x14ac:dyDescent="0.25">
      <c r="A127" s="551">
        <v>118</v>
      </c>
      <c r="B127" s="639" t="s">
        <v>1072</v>
      </c>
      <c r="C127" s="662" t="s">
        <v>1069</v>
      </c>
      <c r="D127" s="663">
        <v>3821.1</v>
      </c>
    </row>
    <row r="128" spans="1:4" s="551" customFormat="1" ht="40.5" x14ac:dyDescent="0.25">
      <c r="A128" s="551">
        <v>119</v>
      </c>
      <c r="B128" s="639" t="s">
        <v>1071</v>
      </c>
      <c r="C128" s="662" t="s">
        <v>1069</v>
      </c>
      <c r="D128" s="663">
        <v>3821.1</v>
      </c>
    </row>
    <row r="129" spans="1:4" s="551" customFormat="1" ht="40.5" x14ac:dyDescent="0.25">
      <c r="A129" s="551">
        <v>120</v>
      </c>
      <c r="B129" s="639" t="s">
        <v>1070</v>
      </c>
      <c r="C129" s="662" t="s">
        <v>1069</v>
      </c>
      <c r="D129" s="663">
        <v>3821.1</v>
      </c>
    </row>
    <row r="130" spans="1:4" s="551" customFormat="1" ht="40.5" x14ac:dyDescent="0.25">
      <c r="A130" s="551">
        <v>121</v>
      </c>
      <c r="B130" s="639" t="s">
        <v>1068</v>
      </c>
      <c r="C130" s="662" t="s">
        <v>1058</v>
      </c>
      <c r="D130" s="663">
        <v>3442.86</v>
      </c>
    </row>
    <row r="131" spans="1:4" s="551" customFormat="1" ht="40.5" x14ac:dyDescent="0.25">
      <c r="A131" s="551">
        <v>122</v>
      </c>
      <c r="B131" s="639" t="s">
        <v>1067</v>
      </c>
      <c r="C131" s="662" t="s">
        <v>1058</v>
      </c>
      <c r="D131" s="663">
        <v>3442.86</v>
      </c>
    </row>
    <row r="132" spans="1:4" s="551" customFormat="1" ht="40.5" x14ac:dyDescent="0.25">
      <c r="A132" s="551">
        <v>123</v>
      </c>
      <c r="B132" s="639" t="s">
        <v>1066</v>
      </c>
      <c r="C132" s="662" t="s">
        <v>1058</v>
      </c>
      <c r="D132" s="663">
        <v>3442.86</v>
      </c>
    </row>
    <row r="133" spans="1:4" s="551" customFormat="1" ht="40.5" x14ac:dyDescent="0.25">
      <c r="A133" s="551">
        <v>124</v>
      </c>
      <c r="B133" s="639" t="s">
        <v>1065</v>
      </c>
      <c r="C133" s="662" t="s">
        <v>1058</v>
      </c>
      <c r="D133" s="663">
        <v>3442.86</v>
      </c>
    </row>
    <row r="134" spans="1:4" s="551" customFormat="1" ht="40.5" x14ac:dyDescent="0.25">
      <c r="A134" s="551">
        <v>125</v>
      </c>
      <c r="B134" s="639" t="s">
        <v>1064</v>
      </c>
      <c r="C134" s="662" t="s">
        <v>1058</v>
      </c>
      <c r="D134" s="663">
        <v>3442.86</v>
      </c>
    </row>
    <row r="135" spans="1:4" s="551" customFormat="1" ht="40.5" x14ac:dyDescent="0.25">
      <c r="A135" s="551">
        <v>126</v>
      </c>
      <c r="B135" s="639" t="s">
        <v>1063</v>
      </c>
      <c r="C135" s="662" t="s">
        <v>1058</v>
      </c>
      <c r="D135" s="663">
        <v>3442.86</v>
      </c>
    </row>
    <row r="136" spans="1:4" s="551" customFormat="1" ht="40.5" x14ac:dyDescent="0.25">
      <c r="A136" s="551">
        <v>127</v>
      </c>
      <c r="B136" s="639" t="s">
        <v>1062</v>
      </c>
      <c r="C136" s="662" t="s">
        <v>1058</v>
      </c>
      <c r="D136" s="663">
        <v>3442.86</v>
      </c>
    </row>
    <row r="137" spans="1:4" s="551" customFormat="1" ht="40.5" x14ac:dyDescent="0.25">
      <c r="A137" s="551">
        <v>128</v>
      </c>
      <c r="B137" s="639" t="s">
        <v>1061</v>
      </c>
      <c r="C137" s="662" t="s">
        <v>1058</v>
      </c>
      <c r="D137" s="663">
        <v>3442.86</v>
      </c>
    </row>
    <row r="138" spans="1:4" s="551" customFormat="1" ht="40.5" x14ac:dyDescent="0.25">
      <c r="A138" s="551">
        <v>129</v>
      </c>
      <c r="B138" s="639" t="s">
        <v>1060</v>
      </c>
      <c r="C138" s="662" t="s">
        <v>1058</v>
      </c>
      <c r="D138" s="663">
        <v>3442.86</v>
      </c>
    </row>
    <row r="139" spans="1:4" s="551" customFormat="1" ht="40.5" x14ac:dyDescent="0.25">
      <c r="A139" s="551">
        <v>130</v>
      </c>
      <c r="B139" s="639" t="s">
        <v>1059</v>
      </c>
      <c r="C139" s="662" t="s">
        <v>1058</v>
      </c>
      <c r="D139" s="663">
        <v>3442.86</v>
      </c>
    </row>
    <row r="140" spans="1:4" s="551" customFormat="1" ht="40.5" x14ac:dyDescent="0.25">
      <c r="A140" s="551">
        <v>131</v>
      </c>
      <c r="B140" s="639" t="s">
        <v>1057</v>
      </c>
      <c r="C140" s="662" t="s">
        <v>1055</v>
      </c>
      <c r="D140" s="663">
        <v>22238.45</v>
      </c>
    </row>
    <row r="141" spans="1:4" s="551" customFormat="1" ht="40.5" x14ac:dyDescent="0.25">
      <c r="A141" s="551">
        <v>132</v>
      </c>
      <c r="B141" s="639" t="s">
        <v>1056</v>
      </c>
      <c r="C141" s="662" t="s">
        <v>1055</v>
      </c>
      <c r="D141" s="663">
        <v>22238.45</v>
      </c>
    </row>
    <row r="142" spans="1:4" s="551" customFormat="1" ht="40.5" x14ac:dyDescent="0.25">
      <c r="A142" s="551">
        <v>133</v>
      </c>
      <c r="B142" s="639" t="s">
        <v>1054</v>
      </c>
      <c r="C142" s="662" t="s">
        <v>1031</v>
      </c>
      <c r="D142" s="663">
        <v>3493.66</v>
      </c>
    </row>
    <row r="143" spans="1:4" s="551" customFormat="1" ht="40.5" x14ac:dyDescent="0.25">
      <c r="A143" s="551">
        <v>134</v>
      </c>
      <c r="B143" s="639" t="s">
        <v>1053</v>
      </c>
      <c r="C143" s="662" t="s">
        <v>1031</v>
      </c>
      <c r="D143" s="663">
        <v>3493.66</v>
      </c>
    </row>
    <row r="144" spans="1:4" s="551" customFormat="1" ht="40.5" x14ac:dyDescent="0.25">
      <c r="A144" s="551">
        <v>135</v>
      </c>
      <c r="B144" s="639" t="s">
        <v>1052</v>
      </c>
      <c r="C144" s="662" t="s">
        <v>1031</v>
      </c>
      <c r="D144" s="663">
        <v>3493.66</v>
      </c>
    </row>
    <row r="145" spans="1:4" s="551" customFormat="1" ht="40.5" x14ac:dyDescent="0.25">
      <c r="A145" s="551">
        <v>136</v>
      </c>
      <c r="B145" s="639" t="s">
        <v>1051</v>
      </c>
      <c r="C145" s="662" t="s">
        <v>1031</v>
      </c>
      <c r="D145" s="663">
        <v>3493.66</v>
      </c>
    </row>
    <row r="146" spans="1:4" s="551" customFormat="1" ht="40.5" x14ac:dyDescent="0.25">
      <c r="A146" s="551">
        <v>137</v>
      </c>
      <c r="B146" s="639" t="s">
        <v>1050</v>
      </c>
      <c r="C146" s="662" t="s">
        <v>1031</v>
      </c>
      <c r="D146" s="663">
        <v>3493.66</v>
      </c>
    </row>
    <row r="147" spans="1:4" s="551" customFormat="1" ht="40.5" x14ac:dyDescent="0.25">
      <c r="A147" s="551">
        <v>138</v>
      </c>
      <c r="B147" s="639" t="s">
        <v>1049</v>
      </c>
      <c r="C147" s="662" t="s">
        <v>1031</v>
      </c>
      <c r="D147" s="663">
        <v>3493.66</v>
      </c>
    </row>
    <row r="148" spans="1:4" s="551" customFormat="1" ht="40.5" x14ac:dyDescent="0.25">
      <c r="A148" s="551">
        <v>139</v>
      </c>
      <c r="B148" s="639" t="s">
        <v>1048</v>
      </c>
      <c r="C148" s="662" t="s">
        <v>1031</v>
      </c>
      <c r="D148" s="663">
        <v>3493.66</v>
      </c>
    </row>
    <row r="149" spans="1:4" s="551" customFormat="1" ht="40.5" x14ac:dyDescent="0.25">
      <c r="A149" s="551">
        <v>140</v>
      </c>
      <c r="B149" s="639" t="s">
        <v>1047</v>
      </c>
      <c r="C149" s="662" t="s">
        <v>1031</v>
      </c>
      <c r="D149" s="663">
        <v>3493.66</v>
      </c>
    </row>
    <row r="150" spans="1:4" s="551" customFormat="1" ht="40.5" x14ac:dyDescent="0.25">
      <c r="A150" s="551">
        <v>141</v>
      </c>
      <c r="B150" s="639" t="s">
        <v>1046</v>
      </c>
      <c r="C150" s="662" t="s">
        <v>1031</v>
      </c>
      <c r="D150" s="663">
        <v>3493.66</v>
      </c>
    </row>
    <row r="151" spans="1:4" s="551" customFormat="1" ht="40.5" x14ac:dyDescent="0.25">
      <c r="A151" s="551">
        <v>142</v>
      </c>
      <c r="B151" s="639" t="s">
        <v>1045</v>
      </c>
      <c r="C151" s="662" t="s">
        <v>1031</v>
      </c>
      <c r="D151" s="663">
        <v>3493.66</v>
      </c>
    </row>
    <row r="152" spans="1:4" s="551" customFormat="1" ht="40.5" x14ac:dyDescent="0.25">
      <c r="A152" s="551">
        <v>143</v>
      </c>
      <c r="B152" s="639" t="s">
        <v>1044</v>
      </c>
      <c r="C152" s="662" t="s">
        <v>1031</v>
      </c>
      <c r="D152" s="663">
        <v>3493.66</v>
      </c>
    </row>
    <row r="153" spans="1:4" s="551" customFormat="1" ht="40.5" x14ac:dyDescent="0.25">
      <c r="A153" s="551">
        <v>144</v>
      </c>
      <c r="B153" s="639" t="s">
        <v>1043</v>
      </c>
      <c r="C153" s="662" t="s">
        <v>1031</v>
      </c>
      <c r="D153" s="663">
        <v>3493.66</v>
      </c>
    </row>
    <row r="154" spans="1:4" s="551" customFormat="1" ht="40.5" x14ac:dyDescent="0.25">
      <c r="A154" s="551">
        <v>145</v>
      </c>
      <c r="B154" s="639" t="s">
        <v>1042</v>
      </c>
      <c r="C154" s="662" t="s">
        <v>1031</v>
      </c>
      <c r="D154" s="663">
        <v>3493.66</v>
      </c>
    </row>
    <row r="155" spans="1:4" s="551" customFormat="1" ht="40.5" x14ac:dyDescent="0.25">
      <c r="A155" s="551">
        <v>146</v>
      </c>
      <c r="B155" s="639" t="s">
        <v>1041</v>
      </c>
      <c r="C155" s="662" t="s">
        <v>1031</v>
      </c>
      <c r="D155" s="663">
        <v>3493.66</v>
      </c>
    </row>
    <row r="156" spans="1:4" s="551" customFormat="1" ht="40.5" x14ac:dyDescent="0.25">
      <c r="A156" s="551">
        <v>147</v>
      </c>
      <c r="B156" s="639" t="s">
        <v>1040</v>
      </c>
      <c r="C156" s="662" t="s">
        <v>1031</v>
      </c>
      <c r="D156" s="663">
        <v>3493.66</v>
      </c>
    </row>
    <row r="157" spans="1:4" s="551" customFormat="1" ht="40.5" x14ac:dyDescent="0.25">
      <c r="A157" s="551">
        <v>148</v>
      </c>
      <c r="B157" s="639" t="s">
        <v>1039</v>
      </c>
      <c r="C157" s="662" t="s">
        <v>1031</v>
      </c>
      <c r="D157" s="663">
        <v>3493.66</v>
      </c>
    </row>
    <row r="158" spans="1:4" s="551" customFormat="1" ht="40.5" x14ac:dyDescent="0.25">
      <c r="A158" s="551">
        <v>149</v>
      </c>
      <c r="B158" s="639" t="s">
        <v>1038</v>
      </c>
      <c r="C158" s="662" t="s">
        <v>1031</v>
      </c>
      <c r="D158" s="663">
        <v>3493.66</v>
      </c>
    </row>
    <row r="159" spans="1:4" s="551" customFormat="1" ht="40.5" x14ac:dyDescent="0.25">
      <c r="A159" s="551">
        <v>150</v>
      </c>
      <c r="B159" s="639" t="s">
        <v>1037</v>
      </c>
      <c r="C159" s="662" t="s">
        <v>1031</v>
      </c>
      <c r="D159" s="663">
        <v>3493.66</v>
      </c>
    </row>
    <row r="160" spans="1:4" s="551" customFormat="1" ht="40.5" x14ac:dyDescent="0.25">
      <c r="A160" s="551">
        <v>151</v>
      </c>
      <c r="B160" s="639" t="s">
        <v>1036</v>
      </c>
      <c r="C160" s="662" t="s">
        <v>1031</v>
      </c>
      <c r="D160" s="663">
        <v>3493.66</v>
      </c>
    </row>
    <row r="161" spans="1:4" s="551" customFormat="1" ht="40.5" x14ac:dyDescent="0.25">
      <c r="A161" s="551">
        <v>152</v>
      </c>
      <c r="B161" s="639" t="s">
        <v>1035</v>
      </c>
      <c r="C161" s="662" t="s">
        <v>1031</v>
      </c>
      <c r="D161" s="663">
        <v>3493.66</v>
      </c>
    </row>
    <row r="162" spans="1:4" s="551" customFormat="1" ht="40.5" x14ac:dyDescent="0.25">
      <c r="A162" s="551">
        <v>153</v>
      </c>
      <c r="B162" s="639" t="s">
        <v>1034</v>
      </c>
      <c r="C162" s="662" t="s">
        <v>1031</v>
      </c>
      <c r="D162" s="663">
        <v>3493.66</v>
      </c>
    </row>
    <row r="163" spans="1:4" s="551" customFormat="1" ht="40.5" x14ac:dyDescent="0.25">
      <c r="A163" s="551">
        <v>154</v>
      </c>
      <c r="B163" s="639" t="s">
        <v>1033</v>
      </c>
      <c r="C163" s="662" t="s">
        <v>1031</v>
      </c>
      <c r="D163" s="663">
        <v>3493.66</v>
      </c>
    </row>
    <row r="164" spans="1:4" s="551" customFormat="1" ht="40.5" x14ac:dyDescent="0.25">
      <c r="A164" s="551">
        <v>155</v>
      </c>
      <c r="B164" s="639" t="s">
        <v>1032</v>
      </c>
      <c r="C164" s="662" t="s">
        <v>1031</v>
      </c>
      <c r="D164" s="663">
        <v>3493.66</v>
      </c>
    </row>
    <row r="165" spans="1:4" s="551" customFormat="1" ht="27" x14ac:dyDescent="0.25">
      <c r="A165" s="551">
        <v>156</v>
      </c>
      <c r="B165" s="639" t="s">
        <v>1030</v>
      </c>
      <c r="C165" s="662" t="s">
        <v>1018</v>
      </c>
      <c r="D165" s="663">
        <v>11542.96</v>
      </c>
    </row>
    <row r="166" spans="1:4" s="551" customFormat="1" ht="27" x14ac:dyDescent="0.25">
      <c r="A166" s="551">
        <v>157</v>
      </c>
      <c r="B166" s="639" t="s">
        <v>1029</v>
      </c>
      <c r="C166" s="662" t="s">
        <v>1018</v>
      </c>
      <c r="D166" s="663">
        <v>11542.96</v>
      </c>
    </row>
    <row r="167" spans="1:4" s="551" customFormat="1" ht="27" x14ac:dyDescent="0.25">
      <c r="A167" s="551">
        <v>158</v>
      </c>
      <c r="B167" s="639" t="s">
        <v>1028</v>
      </c>
      <c r="C167" s="662" t="s">
        <v>1018</v>
      </c>
      <c r="D167" s="663">
        <v>11542.96</v>
      </c>
    </row>
    <row r="168" spans="1:4" s="551" customFormat="1" ht="27" x14ac:dyDescent="0.25">
      <c r="A168" s="551">
        <v>159</v>
      </c>
      <c r="B168" s="639" t="s">
        <v>1027</v>
      </c>
      <c r="C168" s="662" t="s">
        <v>1018</v>
      </c>
      <c r="D168" s="663">
        <v>11542.96</v>
      </c>
    </row>
    <row r="169" spans="1:4" s="551" customFormat="1" ht="27" x14ac:dyDescent="0.25">
      <c r="A169" s="551">
        <v>160</v>
      </c>
      <c r="B169" s="639" t="s">
        <v>1026</v>
      </c>
      <c r="C169" s="662" t="s">
        <v>1018</v>
      </c>
      <c r="D169" s="663">
        <v>11542.96</v>
      </c>
    </row>
    <row r="170" spans="1:4" s="551" customFormat="1" ht="27" x14ac:dyDescent="0.25">
      <c r="A170" s="551">
        <v>161</v>
      </c>
      <c r="B170" s="639" t="s">
        <v>1025</v>
      </c>
      <c r="C170" s="662" t="s">
        <v>1018</v>
      </c>
      <c r="D170" s="663">
        <v>11542.96</v>
      </c>
    </row>
    <row r="171" spans="1:4" s="551" customFormat="1" ht="27" x14ac:dyDescent="0.25">
      <c r="A171" s="551">
        <v>162</v>
      </c>
      <c r="B171" s="639" t="s">
        <v>1024</v>
      </c>
      <c r="C171" s="662" t="s">
        <v>1018</v>
      </c>
      <c r="D171" s="663">
        <v>11542.96</v>
      </c>
    </row>
    <row r="172" spans="1:4" s="551" customFormat="1" ht="27" x14ac:dyDescent="0.25">
      <c r="A172" s="551">
        <v>163</v>
      </c>
      <c r="B172" s="639" t="s">
        <v>1023</v>
      </c>
      <c r="C172" s="662" t="s">
        <v>1018</v>
      </c>
      <c r="D172" s="663">
        <v>11542.96</v>
      </c>
    </row>
    <row r="173" spans="1:4" s="551" customFormat="1" ht="27" x14ac:dyDescent="0.25">
      <c r="A173" s="551">
        <v>164</v>
      </c>
      <c r="B173" s="639" t="s">
        <v>1022</v>
      </c>
      <c r="C173" s="662" t="s">
        <v>1018</v>
      </c>
      <c r="D173" s="663">
        <v>11542.96</v>
      </c>
    </row>
    <row r="174" spans="1:4" s="551" customFormat="1" ht="27" x14ac:dyDescent="0.25">
      <c r="A174" s="551">
        <v>165</v>
      </c>
      <c r="B174" s="639" t="s">
        <v>1021</v>
      </c>
      <c r="C174" s="662" t="s">
        <v>1018</v>
      </c>
      <c r="D174" s="663">
        <v>11542.96</v>
      </c>
    </row>
    <row r="175" spans="1:4" s="551" customFormat="1" ht="27" x14ac:dyDescent="0.25">
      <c r="A175" s="551">
        <v>166</v>
      </c>
      <c r="B175" s="639" t="s">
        <v>1020</v>
      </c>
      <c r="C175" s="662" t="s">
        <v>1018</v>
      </c>
      <c r="D175" s="663">
        <v>11542.96</v>
      </c>
    </row>
    <row r="176" spans="1:4" s="551" customFormat="1" ht="27" x14ac:dyDescent="0.25">
      <c r="A176" s="551">
        <v>167</v>
      </c>
      <c r="B176" s="639" t="s">
        <v>1019</v>
      </c>
      <c r="C176" s="662" t="s">
        <v>1018</v>
      </c>
      <c r="D176" s="663">
        <v>11542.96</v>
      </c>
    </row>
    <row r="177" spans="1:4" s="551" customFormat="1" ht="27" x14ac:dyDescent="0.25">
      <c r="A177" s="551">
        <v>168</v>
      </c>
      <c r="B177" s="639" t="s">
        <v>1017</v>
      </c>
      <c r="C177" s="662" t="s">
        <v>1016</v>
      </c>
      <c r="D177" s="663">
        <v>6444.1</v>
      </c>
    </row>
    <row r="178" spans="1:4" s="551" customFormat="1" ht="40.5" x14ac:dyDescent="0.25">
      <c r="A178" s="551">
        <v>169</v>
      </c>
      <c r="B178" s="639" t="s">
        <v>1015</v>
      </c>
      <c r="C178" s="662" t="s">
        <v>1014</v>
      </c>
      <c r="D178" s="663">
        <v>46980.28</v>
      </c>
    </row>
    <row r="179" spans="1:4" s="551" customFormat="1" ht="40.5" x14ac:dyDescent="0.25">
      <c r="A179" s="551">
        <v>170</v>
      </c>
      <c r="B179" s="639" t="s">
        <v>1013</v>
      </c>
      <c r="C179" s="662" t="s">
        <v>1001</v>
      </c>
      <c r="D179" s="663">
        <v>3393.65</v>
      </c>
    </row>
    <row r="180" spans="1:4" s="551" customFormat="1" ht="40.5" x14ac:dyDescent="0.25">
      <c r="A180" s="551">
        <v>171</v>
      </c>
      <c r="B180" s="639" t="s">
        <v>1012</v>
      </c>
      <c r="C180" s="662" t="s">
        <v>1001</v>
      </c>
      <c r="D180" s="663">
        <v>3393.65</v>
      </c>
    </row>
    <row r="181" spans="1:4" s="551" customFormat="1" ht="40.5" x14ac:dyDescent="0.25">
      <c r="A181" s="551">
        <v>172</v>
      </c>
      <c r="B181" s="639" t="s">
        <v>1011</v>
      </c>
      <c r="C181" s="662" t="s">
        <v>1001</v>
      </c>
      <c r="D181" s="663">
        <v>3393.65</v>
      </c>
    </row>
    <row r="182" spans="1:4" s="551" customFormat="1" ht="40.5" x14ac:dyDescent="0.25">
      <c r="A182" s="551">
        <v>173</v>
      </c>
      <c r="B182" s="639" t="s">
        <v>1010</v>
      </c>
      <c r="C182" s="662" t="s">
        <v>1001</v>
      </c>
      <c r="D182" s="663">
        <v>3393.65</v>
      </c>
    </row>
    <row r="183" spans="1:4" s="551" customFormat="1" ht="40.5" x14ac:dyDescent="0.25">
      <c r="A183" s="551">
        <v>174</v>
      </c>
      <c r="B183" s="639" t="s">
        <v>1009</v>
      </c>
      <c r="C183" s="662" t="s">
        <v>1001</v>
      </c>
      <c r="D183" s="663">
        <v>3393.65</v>
      </c>
    </row>
    <row r="184" spans="1:4" s="551" customFormat="1" ht="40.5" x14ac:dyDescent="0.25">
      <c r="A184" s="551">
        <v>175</v>
      </c>
      <c r="B184" s="639" t="s">
        <v>1008</v>
      </c>
      <c r="C184" s="662" t="s">
        <v>1001</v>
      </c>
      <c r="D184" s="663">
        <v>3393.65</v>
      </c>
    </row>
    <row r="185" spans="1:4" s="551" customFormat="1" ht="40.5" x14ac:dyDescent="0.25">
      <c r="A185" s="551">
        <v>176</v>
      </c>
      <c r="B185" s="639" t="s">
        <v>1007</v>
      </c>
      <c r="C185" s="662" t="s">
        <v>1001</v>
      </c>
      <c r="D185" s="663">
        <v>3393.65</v>
      </c>
    </row>
    <row r="186" spans="1:4" s="551" customFormat="1" ht="40.5" x14ac:dyDescent="0.25">
      <c r="A186" s="551">
        <v>177</v>
      </c>
      <c r="B186" s="639" t="s">
        <v>1006</v>
      </c>
      <c r="C186" s="662" t="s">
        <v>1001</v>
      </c>
      <c r="D186" s="663">
        <v>3393.65</v>
      </c>
    </row>
    <row r="187" spans="1:4" s="551" customFormat="1" ht="40.5" x14ac:dyDescent="0.25">
      <c r="A187" s="551">
        <v>178</v>
      </c>
      <c r="B187" s="639" t="s">
        <v>1005</v>
      </c>
      <c r="C187" s="662" t="s">
        <v>1001</v>
      </c>
      <c r="D187" s="663">
        <v>3393.65</v>
      </c>
    </row>
    <row r="188" spans="1:4" s="551" customFormat="1" ht="40.5" x14ac:dyDescent="0.25">
      <c r="A188" s="551">
        <v>179</v>
      </c>
      <c r="B188" s="639" t="s">
        <v>1004</v>
      </c>
      <c r="C188" s="662" t="s">
        <v>1001</v>
      </c>
      <c r="D188" s="663">
        <v>3393.65</v>
      </c>
    </row>
    <row r="189" spans="1:4" s="551" customFormat="1" ht="40.5" x14ac:dyDescent="0.25">
      <c r="A189" s="551">
        <v>180</v>
      </c>
      <c r="B189" s="639" t="s">
        <v>1003</v>
      </c>
      <c r="C189" s="662" t="s">
        <v>1001</v>
      </c>
      <c r="D189" s="663">
        <v>3393.65</v>
      </c>
    </row>
    <row r="190" spans="1:4" s="551" customFormat="1" ht="40.5" x14ac:dyDescent="0.25">
      <c r="A190" s="551">
        <v>181</v>
      </c>
      <c r="B190" s="639" t="s">
        <v>1002</v>
      </c>
      <c r="C190" s="662" t="s">
        <v>1001</v>
      </c>
      <c r="D190" s="663">
        <v>3393.65</v>
      </c>
    </row>
    <row r="191" spans="1:4" s="551" customFormat="1" ht="27" x14ac:dyDescent="0.25">
      <c r="A191" s="551">
        <v>182</v>
      </c>
      <c r="B191" s="639" t="s">
        <v>1000</v>
      </c>
      <c r="C191" s="662" t="s">
        <v>998</v>
      </c>
      <c r="D191" s="663">
        <v>11209.96</v>
      </c>
    </row>
    <row r="192" spans="1:4" s="551" customFormat="1" ht="27" x14ac:dyDescent="0.25">
      <c r="A192" s="551">
        <v>183</v>
      </c>
      <c r="B192" s="639" t="s">
        <v>999</v>
      </c>
      <c r="C192" s="662" t="s">
        <v>998</v>
      </c>
      <c r="D192" s="663">
        <v>11209.96</v>
      </c>
    </row>
    <row r="193" spans="1:4" s="551" customFormat="1" ht="27" x14ac:dyDescent="0.25">
      <c r="A193" s="551">
        <v>184</v>
      </c>
      <c r="B193" s="639" t="s">
        <v>997</v>
      </c>
      <c r="C193" s="662" t="s">
        <v>995</v>
      </c>
      <c r="D193" s="663">
        <v>6443.82</v>
      </c>
    </row>
    <row r="194" spans="1:4" s="551" customFormat="1" ht="27" x14ac:dyDescent="0.25">
      <c r="A194" s="551">
        <v>185</v>
      </c>
      <c r="B194" s="639" t="s">
        <v>996</v>
      </c>
      <c r="C194" s="662" t="s">
        <v>995</v>
      </c>
      <c r="D194" s="663">
        <v>6443.82</v>
      </c>
    </row>
    <row r="195" spans="1:4" s="551" customFormat="1" ht="27" x14ac:dyDescent="0.25">
      <c r="A195" s="551">
        <v>186</v>
      </c>
      <c r="B195" s="639" t="s">
        <v>994</v>
      </c>
      <c r="C195" s="662" t="s">
        <v>991</v>
      </c>
      <c r="D195" s="663">
        <v>11885.45</v>
      </c>
    </row>
    <row r="196" spans="1:4" s="551" customFormat="1" ht="27" x14ac:dyDescent="0.25">
      <c r="A196" s="551">
        <v>187</v>
      </c>
      <c r="B196" s="639" t="s">
        <v>993</v>
      </c>
      <c r="C196" s="662" t="s">
        <v>991</v>
      </c>
      <c r="D196" s="663">
        <v>11885.45</v>
      </c>
    </row>
    <row r="197" spans="1:4" s="551" customFormat="1" ht="27" x14ac:dyDescent="0.25">
      <c r="A197" s="551">
        <v>188</v>
      </c>
      <c r="B197" s="639" t="s">
        <v>992</v>
      </c>
      <c r="C197" s="662" t="s">
        <v>991</v>
      </c>
      <c r="D197" s="663">
        <v>11885.45</v>
      </c>
    </row>
    <row r="198" spans="1:4" s="551" customFormat="1" ht="54" x14ac:dyDescent="0.25">
      <c r="A198" s="551">
        <v>189</v>
      </c>
      <c r="B198" s="639" t="s">
        <v>990</v>
      </c>
      <c r="C198" s="662" t="s">
        <v>989</v>
      </c>
      <c r="D198" s="663">
        <v>34077.199999999997</v>
      </c>
    </row>
    <row r="199" spans="1:4" s="551" customFormat="1" ht="40.5" x14ac:dyDescent="0.25">
      <c r="A199" s="551">
        <v>190</v>
      </c>
      <c r="B199" s="639" t="s">
        <v>988</v>
      </c>
      <c r="C199" s="662" t="s">
        <v>985</v>
      </c>
      <c r="D199" s="663">
        <v>2630.04</v>
      </c>
    </row>
    <row r="200" spans="1:4" s="551" customFormat="1" ht="40.5" x14ac:dyDescent="0.25">
      <c r="A200" s="551">
        <v>191</v>
      </c>
      <c r="B200" s="639" t="s">
        <v>987</v>
      </c>
      <c r="C200" s="662" t="s">
        <v>985</v>
      </c>
      <c r="D200" s="663">
        <v>2630.04</v>
      </c>
    </row>
    <row r="201" spans="1:4" s="551" customFormat="1" ht="40.5" x14ac:dyDescent="0.25">
      <c r="A201" s="551">
        <v>192</v>
      </c>
      <c r="B201" s="639" t="s">
        <v>986</v>
      </c>
      <c r="C201" s="662" t="s">
        <v>985</v>
      </c>
      <c r="D201" s="663">
        <v>2630.04</v>
      </c>
    </row>
    <row r="202" spans="1:4" s="551" customFormat="1" ht="40.5" x14ac:dyDescent="0.25">
      <c r="A202" s="551">
        <v>193</v>
      </c>
      <c r="B202" s="639" t="s">
        <v>984</v>
      </c>
      <c r="C202" s="662" t="s">
        <v>983</v>
      </c>
      <c r="D202" s="663">
        <v>31860.65</v>
      </c>
    </row>
    <row r="203" spans="1:4" s="551" customFormat="1" x14ac:dyDescent="0.25">
      <c r="A203" s="551">
        <v>194</v>
      </c>
      <c r="B203" s="639" t="s">
        <v>982</v>
      </c>
      <c r="C203" s="662" t="s">
        <v>971</v>
      </c>
      <c r="D203" s="663">
        <v>4747.72</v>
      </c>
    </row>
    <row r="204" spans="1:4" s="551" customFormat="1" x14ac:dyDescent="0.25">
      <c r="A204" s="551">
        <v>195</v>
      </c>
      <c r="B204" s="639" t="s">
        <v>981</v>
      </c>
      <c r="C204" s="662" t="s">
        <v>971</v>
      </c>
      <c r="D204" s="663">
        <v>4747.72</v>
      </c>
    </row>
    <row r="205" spans="1:4" s="551" customFormat="1" x14ac:dyDescent="0.25">
      <c r="A205" s="551">
        <v>196</v>
      </c>
      <c r="B205" s="639" t="s">
        <v>980</v>
      </c>
      <c r="C205" s="662" t="s">
        <v>971</v>
      </c>
      <c r="D205" s="663">
        <v>4747.72</v>
      </c>
    </row>
    <row r="206" spans="1:4" s="551" customFormat="1" x14ac:dyDescent="0.25">
      <c r="A206" s="551">
        <v>197</v>
      </c>
      <c r="B206" s="639" t="s">
        <v>979</v>
      </c>
      <c r="C206" s="662" t="s">
        <v>971</v>
      </c>
      <c r="D206" s="663">
        <v>4747.72</v>
      </c>
    </row>
    <row r="207" spans="1:4" s="551" customFormat="1" x14ac:dyDescent="0.25">
      <c r="A207" s="551">
        <v>198</v>
      </c>
      <c r="B207" s="639" t="s">
        <v>978</v>
      </c>
      <c r="C207" s="662" t="s">
        <v>971</v>
      </c>
      <c r="D207" s="663">
        <v>4747.72</v>
      </c>
    </row>
    <row r="208" spans="1:4" s="551" customFormat="1" x14ac:dyDescent="0.25">
      <c r="A208" s="551">
        <v>199</v>
      </c>
      <c r="B208" s="639" t="s">
        <v>977</v>
      </c>
      <c r="C208" s="662" t="s">
        <v>971</v>
      </c>
      <c r="D208" s="663">
        <v>4747.72</v>
      </c>
    </row>
    <row r="209" spans="1:4" s="551" customFormat="1" x14ac:dyDescent="0.25">
      <c r="A209" s="551">
        <v>200</v>
      </c>
      <c r="B209" s="639" t="s">
        <v>976</v>
      </c>
      <c r="C209" s="643" t="s">
        <v>971</v>
      </c>
      <c r="D209" s="663">
        <v>4747.72</v>
      </c>
    </row>
    <row r="210" spans="1:4" s="551" customFormat="1" x14ac:dyDescent="0.25">
      <c r="A210" s="551">
        <v>201</v>
      </c>
      <c r="B210" s="639" t="s">
        <v>975</v>
      </c>
      <c r="C210" s="662" t="s">
        <v>971</v>
      </c>
      <c r="D210" s="663">
        <v>4747.72</v>
      </c>
    </row>
    <row r="211" spans="1:4" s="551" customFormat="1" x14ac:dyDescent="0.25">
      <c r="A211" s="551">
        <v>202</v>
      </c>
      <c r="B211" s="639" t="s">
        <v>974</v>
      </c>
      <c r="C211" s="662" t="s">
        <v>971</v>
      </c>
      <c r="D211" s="663">
        <v>4747.72</v>
      </c>
    </row>
    <row r="212" spans="1:4" s="551" customFormat="1" x14ac:dyDescent="0.25">
      <c r="A212" s="551">
        <v>203</v>
      </c>
      <c r="B212" s="639" t="s">
        <v>973</v>
      </c>
      <c r="C212" s="662" t="s">
        <v>971</v>
      </c>
      <c r="D212" s="663">
        <v>4747.72</v>
      </c>
    </row>
    <row r="213" spans="1:4" s="551" customFormat="1" x14ac:dyDescent="0.25">
      <c r="A213" s="551">
        <v>204</v>
      </c>
      <c r="B213" s="639" t="s">
        <v>972</v>
      </c>
      <c r="C213" s="662" t="s">
        <v>971</v>
      </c>
      <c r="D213" s="663">
        <v>4747.72</v>
      </c>
    </row>
    <row r="214" spans="1:4" s="551" customFormat="1" x14ac:dyDescent="0.25">
      <c r="A214" s="551">
        <v>205</v>
      </c>
      <c r="B214" s="639" t="s">
        <v>970</v>
      </c>
      <c r="C214" s="662" t="s">
        <v>926</v>
      </c>
      <c r="D214" s="663">
        <v>400</v>
      </c>
    </row>
    <row r="215" spans="1:4" s="551" customFormat="1" x14ac:dyDescent="0.25">
      <c r="A215" s="551">
        <v>206</v>
      </c>
      <c r="B215" s="639" t="s">
        <v>969</v>
      </c>
      <c r="C215" s="662" t="s">
        <v>926</v>
      </c>
      <c r="D215" s="663">
        <v>400</v>
      </c>
    </row>
    <row r="216" spans="1:4" s="551" customFormat="1" x14ac:dyDescent="0.25">
      <c r="A216" s="551">
        <v>207</v>
      </c>
      <c r="B216" s="639" t="s">
        <v>968</v>
      </c>
      <c r="C216" s="662" t="s">
        <v>926</v>
      </c>
      <c r="D216" s="663">
        <v>400</v>
      </c>
    </row>
    <row r="217" spans="1:4" s="551" customFormat="1" x14ac:dyDescent="0.25">
      <c r="A217" s="551">
        <v>208</v>
      </c>
      <c r="B217" s="639" t="s">
        <v>967</v>
      </c>
      <c r="C217" s="662" t="s">
        <v>926</v>
      </c>
      <c r="D217" s="663">
        <v>400</v>
      </c>
    </row>
    <row r="218" spans="1:4" s="551" customFormat="1" x14ac:dyDescent="0.25">
      <c r="A218" s="551">
        <v>209</v>
      </c>
      <c r="B218" s="639" t="s">
        <v>966</v>
      </c>
      <c r="C218" s="662" t="s">
        <v>926</v>
      </c>
      <c r="D218" s="663">
        <v>400</v>
      </c>
    </row>
    <row r="219" spans="1:4" s="551" customFormat="1" x14ac:dyDescent="0.25">
      <c r="A219" s="551">
        <v>210</v>
      </c>
      <c r="B219" s="639" t="s">
        <v>965</v>
      </c>
      <c r="C219" s="662" t="s">
        <v>926</v>
      </c>
      <c r="D219" s="663">
        <v>400</v>
      </c>
    </row>
    <row r="220" spans="1:4" s="551" customFormat="1" x14ac:dyDescent="0.25">
      <c r="A220" s="551">
        <v>211</v>
      </c>
      <c r="B220" s="639" t="s">
        <v>964</v>
      </c>
      <c r="C220" s="662" t="s">
        <v>926</v>
      </c>
      <c r="D220" s="663">
        <v>400</v>
      </c>
    </row>
    <row r="221" spans="1:4" s="551" customFormat="1" x14ac:dyDescent="0.25">
      <c r="A221" s="551">
        <v>212</v>
      </c>
      <c r="B221" s="639" t="s">
        <v>963</v>
      </c>
      <c r="C221" s="662" t="s">
        <v>926</v>
      </c>
      <c r="D221" s="663">
        <v>400</v>
      </c>
    </row>
    <row r="222" spans="1:4" s="551" customFormat="1" x14ac:dyDescent="0.25">
      <c r="A222" s="551">
        <v>213</v>
      </c>
      <c r="B222" s="639" t="s">
        <v>962</v>
      </c>
      <c r="C222" s="662" t="s">
        <v>926</v>
      </c>
      <c r="D222" s="663">
        <v>400</v>
      </c>
    </row>
    <row r="223" spans="1:4" s="551" customFormat="1" x14ac:dyDescent="0.25">
      <c r="A223" s="551">
        <v>214</v>
      </c>
      <c r="B223" s="639" t="s">
        <v>961</v>
      </c>
      <c r="C223" s="662" t="s">
        <v>926</v>
      </c>
      <c r="D223" s="663">
        <v>400</v>
      </c>
    </row>
    <row r="224" spans="1:4" s="551" customFormat="1" x14ac:dyDescent="0.25">
      <c r="A224" s="551">
        <v>215</v>
      </c>
      <c r="B224" s="639" t="s">
        <v>960</v>
      </c>
      <c r="C224" s="662" t="s">
        <v>926</v>
      </c>
      <c r="D224" s="663">
        <v>400</v>
      </c>
    </row>
    <row r="225" spans="1:4" s="551" customFormat="1" x14ac:dyDescent="0.25">
      <c r="A225" s="551">
        <v>216</v>
      </c>
      <c r="B225" s="639" t="s">
        <v>959</v>
      </c>
      <c r="C225" s="662" t="s">
        <v>926</v>
      </c>
      <c r="D225" s="663">
        <v>400</v>
      </c>
    </row>
    <row r="226" spans="1:4" s="551" customFormat="1" x14ac:dyDescent="0.25">
      <c r="A226" s="551">
        <v>217</v>
      </c>
      <c r="B226" s="639" t="s">
        <v>958</v>
      </c>
      <c r="C226" s="662" t="s">
        <v>926</v>
      </c>
      <c r="D226" s="663">
        <v>400</v>
      </c>
    </row>
    <row r="227" spans="1:4" s="551" customFormat="1" x14ac:dyDescent="0.25">
      <c r="A227" s="551">
        <v>218</v>
      </c>
      <c r="B227" s="639" t="s">
        <v>957</v>
      </c>
      <c r="C227" s="662" t="s">
        <v>926</v>
      </c>
      <c r="D227" s="663">
        <v>400</v>
      </c>
    </row>
    <row r="228" spans="1:4" s="551" customFormat="1" x14ac:dyDescent="0.25">
      <c r="A228" s="551">
        <v>219</v>
      </c>
      <c r="B228" s="639" t="s">
        <v>956</v>
      </c>
      <c r="C228" s="662" t="s">
        <v>926</v>
      </c>
      <c r="D228" s="663">
        <v>400</v>
      </c>
    </row>
    <row r="229" spans="1:4" s="551" customFormat="1" x14ac:dyDescent="0.25">
      <c r="A229" s="551">
        <v>220</v>
      </c>
      <c r="B229" s="639" t="s">
        <v>955</v>
      </c>
      <c r="C229" s="662" t="s">
        <v>926</v>
      </c>
      <c r="D229" s="663">
        <v>400</v>
      </c>
    </row>
    <row r="230" spans="1:4" s="551" customFormat="1" x14ac:dyDescent="0.25">
      <c r="A230" s="551">
        <v>221</v>
      </c>
      <c r="B230" s="639" t="s">
        <v>954</v>
      </c>
      <c r="C230" s="662" t="s">
        <v>926</v>
      </c>
      <c r="D230" s="663">
        <v>400</v>
      </c>
    </row>
    <row r="231" spans="1:4" s="551" customFormat="1" x14ac:dyDescent="0.25">
      <c r="A231" s="551">
        <v>222</v>
      </c>
      <c r="B231" s="639" t="s">
        <v>953</v>
      </c>
      <c r="C231" s="662" t="s">
        <v>926</v>
      </c>
      <c r="D231" s="663">
        <v>400</v>
      </c>
    </row>
    <row r="232" spans="1:4" s="551" customFormat="1" x14ac:dyDescent="0.25">
      <c r="A232" s="551">
        <v>223</v>
      </c>
      <c r="B232" s="639" t="s">
        <v>952</v>
      </c>
      <c r="C232" s="662" t="s">
        <v>926</v>
      </c>
      <c r="D232" s="663">
        <v>400</v>
      </c>
    </row>
    <row r="233" spans="1:4" s="551" customFormat="1" x14ac:dyDescent="0.25">
      <c r="A233" s="551">
        <v>224</v>
      </c>
      <c r="B233" s="639" t="s">
        <v>951</v>
      </c>
      <c r="C233" s="662" t="s">
        <v>926</v>
      </c>
      <c r="D233" s="663">
        <v>400</v>
      </c>
    </row>
    <row r="234" spans="1:4" s="551" customFormat="1" x14ac:dyDescent="0.25">
      <c r="A234" s="551">
        <v>225</v>
      </c>
      <c r="B234" s="639" t="s">
        <v>950</v>
      </c>
      <c r="C234" s="662" t="s">
        <v>926</v>
      </c>
      <c r="D234" s="663">
        <v>400</v>
      </c>
    </row>
    <row r="235" spans="1:4" s="551" customFormat="1" x14ac:dyDescent="0.25">
      <c r="A235" s="551">
        <v>226</v>
      </c>
      <c r="B235" s="639" t="s">
        <v>949</v>
      </c>
      <c r="C235" s="662" t="s">
        <v>926</v>
      </c>
      <c r="D235" s="663">
        <v>400</v>
      </c>
    </row>
    <row r="236" spans="1:4" s="551" customFormat="1" x14ac:dyDescent="0.25">
      <c r="A236" s="551">
        <v>227</v>
      </c>
      <c r="B236" s="639" t="s">
        <v>948</v>
      </c>
      <c r="C236" s="662" t="s">
        <v>926</v>
      </c>
      <c r="D236" s="663">
        <v>400</v>
      </c>
    </row>
    <row r="237" spans="1:4" s="551" customFormat="1" x14ac:dyDescent="0.25">
      <c r="A237" s="551">
        <v>228</v>
      </c>
      <c r="B237" s="639" t="s">
        <v>947</v>
      </c>
      <c r="C237" s="662" t="s">
        <v>926</v>
      </c>
      <c r="D237" s="663">
        <v>400</v>
      </c>
    </row>
    <row r="238" spans="1:4" s="551" customFormat="1" x14ac:dyDescent="0.25">
      <c r="A238" s="551">
        <v>229</v>
      </c>
      <c r="B238" s="639" t="s">
        <v>946</v>
      </c>
      <c r="C238" s="662" t="s">
        <v>926</v>
      </c>
      <c r="D238" s="663">
        <v>400</v>
      </c>
    </row>
    <row r="239" spans="1:4" s="551" customFormat="1" x14ac:dyDescent="0.25">
      <c r="A239" s="551">
        <v>230</v>
      </c>
      <c r="B239" s="639" t="s">
        <v>945</v>
      </c>
      <c r="C239" s="662" t="s">
        <v>926</v>
      </c>
      <c r="D239" s="663">
        <v>400</v>
      </c>
    </row>
    <row r="240" spans="1:4" s="551" customFormat="1" x14ac:dyDescent="0.25">
      <c r="A240" s="551">
        <v>231</v>
      </c>
      <c r="B240" s="639" t="s">
        <v>944</v>
      </c>
      <c r="C240" s="662" t="s">
        <v>926</v>
      </c>
      <c r="D240" s="663">
        <v>400</v>
      </c>
    </row>
    <row r="241" spans="1:4" s="551" customFormat="1" x14ac:dyDescent="0.25">
      <c r="A241" s="551">
        <v>232</v>
      </c>
      <c r="B241" s="639" t="s">
        <v>943</v>
      </c>
      <c r="C241" s="662" t="s">
        <v>926</v>
      </c>
      <c r="D241" s="663">
        <v>400</v>
      </c>
    </row>
    <row r="242" spans="1:4" s="551" customFormat="1" x14ac:dyDescent="0.25">
      <c r="A242" s="551">
        <v>233</v>
      </c>
      <c r="B242" s="639" t="s">
        <v>942</v>
      </c>
      <c r="C242" s="662" t="s">
        <v>926</v>
      </c>
      <c r="D242" s="663">
        <v>400</v>
      </c>
    </row>
    <row r="243" spans="1:4" s="551" customFormat="1" x14ac:dyDescent="0.25">
      <c r="A243" s="551">
        <v>234</v>
      </c>
      <c r="B243" s="639" t="s">
        <v>941</v>
      </c>
      <c r="C243" s="662" t="s">
        <v>926</v>
      </c>
      <c r="D243" s="663">
        <v>400</v>
      </c>
    </row>
    <row r="244" spans="1:4" s="551" customFormat="1" x14ac:dyDescent="0.25">
      <c r="A244" s="551">
        <v>235</v>
      </c>
      <c r="B244" s="639" t="s">
        <v>940</v>
      </c>
      <c r="C244" s="662" t="s">
        <v>926</v>
      </c>
      <c r="D244" s="663">
        <v>400</v>
      </c>
    </row>
    <row r="245" spans="1:4" s="551" customFormat="1" x14ac:dyDescent="0.25">
      <c r="A245" s="551">
        <v>236</v>
      </c>
      <c r="B245" s="639" t="s">
        <v>939</v>
      </c>
      <c r="C245" s="662" t="s">
        <v>926</v>
      </c>
      <c r="D245" s="663">
        <v>400</v>
      </c>
    </row>
    <row r="246" spans="1:4" s="551" customFormat="1" x14ac:dyDescent="0.25">
      <c r="A246" s="551">
        <v>237</v>
      </c>
      <c r="B246" s="639" t="s">
        <v>938</v>
      </c>
      <c r="C246" s="662" t="s">
        <v>926</v>
      </c>
      <c r="D246" s="663">
        <v>400</v>
      </c>
    </row>
    <row r="247" spans="1:4" s="551" customFormat="1" x14ac:dyDescent="0.25">
      <c r="A247" s="551">
        <v>238</v>
      </c>
      <c r="B247" s="639" t="s">
        <v>937</v>
      </c>
      <c r="C247" s="662" t="s">
        <v>926</v>
      </c>
      <c r="D247" s="663">
        <v>400</v>
      </c>
    </row>
    <row r="248" spans="1:4" s="551" customFormat="1" x14ac:dyDescent="0.25">
      <c r="A248" s="551">
        <v>239</v>
      </c>
      <c r="B248" s="639" t="s">
        <v>936</v>
      </c>
      <c r="C248" s="662" t="s">
        <v>926</v>
      </c>
      <c r="D248" s="663">
        <v>400</v>
      </c>
    </row>
    <row r="249" spans="1:4" s="551" customFormat="1" x14ac:dyDescent="0.25">
      <c r="A249" s="551">
        <v>240</v>
      </c>
      <c r="B249" s="639" t="s">
        <v>935</v>
      </c>
      <c r="C249" s="662" t="s">
        <v>926</v>
      </c>
      <c r="D249" s="663">
        <v>400</v>
      </c>
    </row>
    <row r="250" spans="1:4" s="551" customFormat="1" x14ac:dyDescent="0.25">
      <c r="A250" s="551">
        <v>241</v>
      </c>
      <c r="B250" s="639" t="s">
        <v>934</v>
      </c>
      <c r="C250" s="662" t="s">
        <v>926</v>
      </c>
      <c r="D250" s="663">
        <v>400</v>
      </c>
    </row>
    <row r="251" spans="1:4" s="551" customFormat="1" x14ac:dyDescent="0.25">
      <c r="A251" s="551">
        <v>242</v>
      </c>
      <c r="B251" s="639" t="s">
        <v>933</v>
      </c>
      <c r="C251" s="662" t="s">
        <v>926</v>
      </c>
      <c r="D251" s="663">
        <v>400</v>
      </c>
    </row>
    <row r="252" spans="1:4" s="551" customFormat="1" x14ac:dyDescent="0.25">
      <c r="A252" s="551">
        <v>243</v>
      </c>
      <c r="B252" s="639" t="s">
        <v>932</v>
      </c>
      <c r="C252" s="662" t="s">
        <v>926</v>
      </c>
      <c r="D252" s="663">
        <v>400</v>
      </c>
    </row>
    <row r="253" spans="1:4" s="551" customFormat="1" x14ac:dyDescent="0.25">
      <c r="A253" s="551">
        <v>244</v>
      </c>
      <c r="B253" s="639" t="s">
        <v>931</v>
      </c>
      <c r="C253" s="662" t="s">
        <v>926</v>
      </c>
      <c r="D253" s="663">
        <v>400</v>
      </c>
    </row>
    <row r="254" spans="1:4" s="551" customFormat="1" x14ac:dyDescent="0.25">
      <c r="A254" s="551">
        <v>245</v>
      </c>
      <c r="B254" s="639" t="s">
        <v>930</v>
      </c>
      <c r="C254" s="662" t="s">
        <v>926</v>
      </c>
      <c r="D254" s="663">
        <v>400</v>
      </c>
    </row>
    <row r="255" spans="1:4" s="551" customFormat="1" x14ac:dyDescent="0.25">
      <c r="A255" s="551">
        <v>246</v>
      </c>
      <c r="B255" s="639" t="s">
        <v>929</v>
      </c>
      <c r="C255" s="662" t="s">
        <v>926</v>
      </c>
      <c r="D255" s="663">
        <v>400</v>
      </c>
    </row>
    <row r="256" spans="1:4" s="551" customFormat="1" x14ac:dyDescent="0.25">
      <c r="A256" s="551">
        <v>247</v>
      </c>
      <c r="B256" s="639" t="s">
        <v>928</v>
      </c>
      <c r="C256" s="662" t="s">
        <v>926</v>
      </c>
      <c r="D256" s="663">
        <v>400</v>
      </c>
    </row>
    <row r="257" spans="1:4" s="551" customFormat="1" x14ac:dyDescent="0.25">
      <c r="A257" s="551">
        <v>248</v>
      </c>
      <c r="B257" s="639" t="s">
        <v>927</v>
      </c>
      <c r="C257" s="662" t="s">
        <v>926</v>
      </c>
      <c r="D257" s="663">
        <v>400</v>
      </c>
    </row>
    <row r="258" spans="1:4" s="551" customFormat="1" x14ac:dyDescent="0.25">
      <c r="A258" s="551">
        <v>249</v>
      </c>
      <c r="B258" s="639" t="s">
        <v>925</v>
      </c>
      <c r="C258" s="662" t="s">
        <v>922</v>
      </c>
      <c r="D258" s="663">
        <v>5166.66</v>
      </c>
    </row>
    <row r="259" spans="1:4" s="551" customFormat="1" x14ac:dyDescent="0.25">
      <c r="A259" s="551">
        <v>250</v>
      </c>
      <c r="B259" s="639" t="s">
        <v>924</v>
      </c>
      <c r="C259" s="662" t="s">
        <v>922</v>
      </c>
      <c r="D259" s="663">
        <v>5166.66</v>
      </c>
    </row>
    <row r="260" spans="1:4" s="551" customFormat="1" x14ac:dyDescent="0.25">
      <c r="A260" s="551">
        <v>251</v>
      </c>
      <c r="B260" s="639" t="s">
        <v>923</v>
      </c>
      <c r="C260" s="662" t="s">
        <v>922</v>
      </c>
      <c r="D260" s="663">
        <v>5166.66</v>
      </c>
    </row>
    <row r="261" spans="1:4" s="551" customFormat="1" x14ac:dyDescent="0.25">
      <c r="A261" s="551">
        <v>252</v>
      </c>
      <c r="B261" s="639" t="s">
        <v>921</v>
      </c>
      <c r="C261" s="662" t="s">
        <v>920</v>
      </c>
      <c r="D261" s="663">
        <v>17000</v>
      </c>
    </row>
    <row r="262" spans="1:4" s="551" customFormat="1" x14ac:dyDescent="0.25">
      <c r="A262" s="551">
        <v>253</v>
      </c>
      <c r="B262" s="639" t="s">
        <v>919</v>
      </c>
      <c r="C262" s="662" t="s">
        <v>918</v>
      </c>
      <c r="D262" s="663">
        <v>5890.2</v>
      </c>
    </row>
    <row r="263" spans="1:4" s="551" customFormat="1" ht="27" x14ac:dyDescent="0.25">
      <c r="A263" s="551">
        <v>254</v>
      </c>
      <c r="B263" s="639" t="s">
        <v>917</v>
      </c>
      <c r="C263" s="662" t="s">
        <v>916</v>
      </c>
      <c r="D263" s="663">
        <v>15500</v>
      </c>
    </row>
    <row r="264" spans="1:4" s="551" customFormat="1" x14ac:dyDescent="0.25">
      <c r="A264" s="551">
        <v>255</v>
      </c>
      <c r="B264" s="639" t="s">
        <v>915</v>
      </c>
      <c r="C264" s="662" t="s">
        <v>914</v>
      </c>
      <c r="D264" s="663">
        <v>8560</v>
      </c>
    </row>
    <row r="265" spans="1:4" s="551" customFormat="1" x14ac:dyDescent="0.25">
      <c r="A265" s="551">
        <v>256</v>
      </c>
      <c r="B265" s="639" t="s">
        <v>913</v>
      </c>
      <c r="C265" s="662" t="s">
        <v>911</v>
      </c>
      <c r="D265" s="663">
        <v>70390.460000000006</v>
      </c>
    </row>
    <row r="266" spans="1:4" s="551" customFormat="1" x14ac:dyDescent="0.25">
      <c r="A266" s="551">
        <v>257</v>
      </c>
      <c r="B266" s="639" t="s">
        <v>912</v>
      </c>
      <c r="C266" s="662" t="s">
        <v>911</v>
      </c>
      <c r="D266" s="663">
        <v>66221.23</v>
      </c>
    </row>
    <row r="267" spans="1:4" s="551" customFormat="1" ht="27" x14ac:dyDescent="0.25">
      <c r="A267" s="551">
        <v>258</v>
      </c>
      <c r="B267" s="639" t="s">
        <v>910</v>
      </c>
      <c r="C267" s="662" t="s">
        <v>786</v>
      </c>
      <c r="D267" s="660">
        <v>15000</v>
      </c>
    </row>
    <row r="268" spans="1:4" s="551" customFormat="1" x14ac:dyDescent="0.25">
      <c r="A268" s="551">
        <v>259</v>
      </c>
      <c r="B268" s="639" t="s">
        <v>909</v>
      </c>
      <c r="C268" s="662" t="s">
        <v>908</v>
      </c>
      <c r="D268" s="660">
        <v>14300</v>
      </c>
    </row>
    <row r="269" spans="1:4" s="551" customFormat="1" x14ac:dyDescent="0.25">
      <c r="A269" s="551">
        <v>260</v>
      </c>
      <c r="B269" s="639" t="s">
        <v>907</v>
      </c>
      <c r="C269" s="661" t="s">
        <v>906</v>
      </c>
      <c r="D269" s="660">
        <v>1300</v>
      </c>
    </row>
    <row r="270" spans="1:4" s="551" customFormat="1" x14ac:dyDescent="0.25">
      <c r="A270" s="551">
        <v>261</v>
      </c>
      <c r="B270" s="639" t="s">
        <v>905</v>
      </c>
      <c r="C270" s="661" t="s">
        <v>782</v>
      </c>
      <c r="D270" s="660">
        <v>400</v>
      </c>
    </row>
    <row r="271" spans="1:4" s="551" customFormat="1" x14ac:dyDescent="0.25">
      <c r="A271" s="551">
        <v>262</v>
      </c>
      <c r="B271" s="639" t="s">
        <v>904</v>
      </c>
      <c r="C271" s="661" t="s">
        <v>903</v>
      </c>
      <c r="D271" s="660">
        <v>16648.5</v>
      </c>
    </row>
    <row r="272" spans="1:4" s="551" customFormat="1" ht="27" x14ac:dyDescent="0.25">
      <c r="A272" s="551">
        <v>263</v>
      </c>
      <c r="B272" s="639" t="s">
        <v>902</v>
      </c>
      <c r="C272" s="661" t="s">
        <v>804</v>
      </c>
      <c r="D272" s="660">
        <v>11500</v>
      </c>
    </row>
    <row r="273" spans="1:4" s="551" customFormat="1" ht="27" x14ac:dyDescent="0.25">
      <c r="A273" s="551">
        <v>264</v>
      </c>
      <c r="B273" s="639" t="s">
        <v>901</v>
      </c>
      <c r="C273" s="661" t="s">
        <v>897</v>
      </c>
      <c r="D273" s="660">
        <v>4483.05</v>
      </c>
    </row>
    <row r="274" spans="1:4" s="551" customFormat="1" ht="27" x14ac:dyDescent="0.25">
      <c r="A274" s="551">
        <v>265</v>
      </c>
      <c r="B274" s="639" t="s">
        <v>900</v>
      </c>
      <c r="C274" s="661" t="s">
        <v>897</v>
      </c>
      <c r="D274" s="660">
        <v>4483.05</v>
      </c>
    </row>
    <row r="275" spans="1:4" s="551" customFormat="1" ht="27" x14ac:dyDescent="0.25">
      <c r="A275" s="551">
        <v>266</v>
      </c>
      <c r="B275" s="639" t="s">
        <v>899</v>
      </c>
      <c r="C275" s="661" t="s">
        <v>897</v>
      </c>
      <c r="D275" s="660">
        <v>4483.05</v>
      </c>
    </row>
    <row r="276" spans="1:4" s="551" customFormat="1" ht="27" x14ac:dyDescent="0.25">
      <c r="A276" s="551">
        <v>267</v>
      </c>
      <c r="B276" s="639" t="s">
        <v>898</v>
      </c>
      <c r="C276" s="661" t="s">
        <v>897</v>
      </c>
      <c r="D276" s="660">
        <v>4483.05</v>
      </c>
    </row>
    <row r="277" spans="1:4" s="551" customFormat="1" ht="27" x14ac:dyDescent="0.25">
      <c r="A277" s="551">
        <v>268</v>
      </c>
      <c r="B277" s="639" t="s">
        <v>896</v>
      </c>
      <c r="C277" s="661" t="s">
        <v>892</v>
      </c>
      <c r="D277" s="660">
        <v>3000</v>
      </c>
    </row>
    <row r="278" spans="1:4" s="551" customFormat="1" ht="27" x14ac:dyDescent="0.25">
      <c r="A278" s="551">
        <v>269</v>
      </c>
      <c r="B278" s="639" t="s">
        <v>895</v>
      </c>
      <c r="C278" s="661" t="s">
        <v>892</v>
      </c>
      <c r="D278" s="660">
        <v>3000</v>
      </c>
    </row>
    <row r="279" spans="1:4" s="551" customFormat="1" ht="27" x14ac:dyDescent="0.25">
      <c r="A279" s="551">
        <v>270</v>
      </c>
      <c r="B279" s="639" t="s">
        <v>894</v>
      </c>
      <c r="C279" s="661" t="s">
        <v>892</v>
      </c>
      <c r="D279" s="660">
        <v>3000</v>
      </c>
    </row>
    <row r="280" spans="1:4" s="551" customFormat="1" ht="27" x14ac:dyDescent="0.25">
      <c r="A280" s="551">
        <v>271</v>
      </c>
      <c r="B280" s="639" t="s">
        <v>893</v>
      </c>
      <c r="C280" s="661" t="s">
        <v>892</v>
      </c>
      <c r="D280" s="660">
        <v>3000</v>
      </c>
    </row>
    <row r="281" spans="1:4" s="551" customFormat="1" ht="27" x14ac:dyDescent="0.25">
      <c r="A281" s="551">
        <v>272</v>
      </c>
      <c r="B281" s="639" t="s">
        <v>891</v>
      </c>
      <c r="C281" s="661" t="s">
        <v>788</v>
      </c>
      <c r="D281" s="660">
        <v>2443.77</v>
      </c>
    </row>
    <row r="282" spans="1:4" s="551" customFormat="1" ht="27" x14ac:dyDescent="0.25">
      <c r="A282" s="551">
        <v>273</v>
      </c>
      <c r="B282" s="639" t="s">
        <v>890</v>
      </c>
      <c r="C282" s="661" t="s">
        <v>788</v>
      </c>
      <c r="D282" s="660">
        <v>2443.77</v>
      </c>
    </row>
    <row r="283" spans="1:4" s="551" customFormat="1" ht="27" x14ac:dyDescent="0.25">
      <c r="A283" s="551">
        <v>274</v>
      </c>
      <c r="B283" s="639" t="s">
        <v>889</v>
      </c>
      <c r="C283" s="661" t="s">
        <v>788</v>
      </c>
      <c r="D283" s="660">
        <v>2443.77</v>
      </c>
    </row>
    <row r="284" spans="1:4" s="551" customFormat="1" ht="27" x14ac:dyDescent="0.25">
      <c r="A284" s="551">
        <v>275</v>
      </c>
      <c r="B284" s="639" t="s">
        <v>888</v>
      </c>
      <c r="C284" s="661" t="s">
        <v>788</v>
      </c>
      <c r="D284" s="660">
        <v>2443.77</v>
      </c>
    </row>
    <row r="285" spans="1:4" s="551" customFormat="1" ht="27" x14ac:dyDescent="0.25">
      <c r="A285" s="551">
        <v>276</v>
      </c>
      <c r="B285" s="639" t="s">
        <v>887</v>
      </c>
      <c r="C285" s="661" t="s">
        <v>886</v>
      </c>
      <c r="D285" s="660">
        <v>7314.45</v>
      </c>
    </row>
    <row r="286" spans="1:4" s="551" customFormat="1" ht="27" x14ac:dyDescent="0.25">
      <c r="A286" s="551">
        <v>277</v>
      </c>
      <c r="B286" s="639" t="s">
        <v>885</v>
      </c>
      <c r="C286" s="661" t="s">
        <v>839</v>
      </c>
      <c r="D286" s="660">
        <v>6500</v>
      </c>
    </row>
    <row r="287" spans="1:4" s="551" customFormat="1" ht="27" x14ac:dyDescent="0.25">
      <c r="A287" s="551">
        <v>278</v>
      </c>
      <c r="B287" s="639" t="s">
        <v>884</v>
      </c>
      <c r="C287" s="661" t="s">
        <v>883</v>
      </c>
      <c r="D287" s="660">
        <v>2443.77</v>
      </c>
    </row>
    <row r="288" spans="1:4" s="551" customFormat="1" ht="27" x14ac:dyDescent="0.25">
      <c r="A288" s="551">
        <v>279</v>
      </c>
      <c r="B288" s="639" t="s">
        <v>882</v>
      </c>
      <c r="C288" s="661" t="s">
        <v>881</v>
      </c>
      <c r="D288" s="660">
        <v>12883</v>
      </c>
    </row>
    <row r="289" spans="1:4" s="551" customFormat="1" ht="27" x14ac:dyDescent="0.25">
      <c r="A289" s="551">
        <v>280</v>
      </c>
      <c r="B289" s="639" t="s">
        <v>880</v>
      </c>
      <c r="C289" s="661" t="s">
        <v>804</v>
      </c>
      <c r="D289" s="660">
        <v>11500</v>
      </c>
    </row>
    <row r="290" spans="1:4" s="551" customFormat="1" ht="27" x14ac:dyDescent="0.25">
      <c r="A290" s="551">
        <v>281</v>
      </c>
      <c r="B290" s="639" t="s">
        <v>879</v>
      </c>
      <c r="C290" s="661" t="s">
        <v>829</v>
      </c>
      <c r="D290" s="660">
        <v>4003</v>
      </c>
    </row>
    <row r="291" spans="1:4" s="551" customFormat="1" ht="27" x14ac:dyDescent="0.25">
      <c r="A291" s="551">
        <v>282</v>
      </c>
      <c r="B291" s="639" t="s">
        <v>878</v>
      </c>
      <c r="C291" s="661" t="s">
        <v>826</v>
      </c>
      <c r="D291" s="660">
        <v>3632.92</v>
      </c>
    </row>
    <row r="292" spans="1:4" s="551" customFormat="1" ht="27" x14ac:dyDescent="0.25">
      <c r="A292" s="551">
        <v>283</v>
      </c>
      <c r="B292" s="639" t="s">
        <v>877</v>
      </c>
      <c r="C292" s="661" t="s">
        <v>826</v>
      </c>
      <c r="D292" s="660">
        <v>3632.92</v>
      </c>
    </row>
    <row r="293" spans="1:4" s="551" customFormat="1" ht="27" x14ac:dyDescent="0.25">
      <c r="A293" s="551">
        <v>284</v>
      </c>
      <c r="B293" s="639" t="s">
        <v>876</v>
      </c>
      <c r="C293" s="661" t="s">
        <v>822</v>
      </c>
      <c r="D293" s="660">
        <v>8494.2000000000007</v>
      </c>
    </row>
    <row r="294" spans="1:4" s="551" customFormat="1" ht="27" x14ac:dyDescent="0.25">
      <c r="A294" s="551">
        <v>285</v>
      </c>
      <c r="B294" s="639" t="s">
        <v>875</v>
      </c>
      <c r="C294" s="661" t="s">
        <v>822</v>
      </c>
      <c r="D294" s="660">
        <v>8494.2000000000007</v>
      </c>
    </row>
    <row r="295" spans="1:4" s="551" customFormat="1" ht="27" x14ac:dyDescent="0.25">
      <c r="A295" s="551">
        <v>286</v>
      </c>
      <c r="B295" s="639" t="s">
        <v>874</v>
      </c>
      <c r="C295" s="661" t="s">
        <v>804</v>
      </c>
      <c r="D295" s="660">
        <v>11500</v>
      </c>
    </row>
    <row r="296" spans="1:4" s="551" customFormat="1" ht="27" x14ac:dyDescent="0.25">
      <c r="A296" s="551">
        <v>287</v>
      </c>
      <c r="B296" s="639" t="s">
        <v>873</v>
      </c>
      <c r="C296" s="661" t="s">
        <v>857</v>
      </c>
      <c r="D296" s="660">
        <v>3139.28</v>
      </c>
    </row>
    <row r="297" spans="1:4" s="551" customFormat="1" ht="27" x14ac:dyDescent="0.25">
      <c r="A297" s="551">
        <v>288</v>
      </c>
      <c r="B297" s="639" t="s">
        <v>872</v>
      </c>
      <c r="C297" s="661" t="s">
        <v>857</v>
      </c>
      <c r="D297" s="660">
        <v>3139.28</v>
      </c>
    </row>
    <row r="298" spans="1:4" s="551" customFormat="1" ht="27" x14ac:dyDescent="0.25">
      <c r="A298" s="551">
        <v>289</v>
      </c>
      <c r="B298" s="639" t="s">
        <v>871</v>
      </c>
      <c r="C298" s="661" t="s">
        <v>857</v>
      </c>
      <c r="D298" s="660">
        <v>3139.28</v>
      </c>
    </row>
    <row r="299" spans="1:4" s="551" customFormat="1" ht="27" x14ac:dyDescent="0.25">
      <c r="A299" s="551">
        <v>290</v>
      </c>
      <c r="B299" s="639" t="s">
        <v>870</v>
      </c>
      <c r="C299" s="661" t="s">
        <v>857</v>
      </c>
      <c r="D299" s="660">
        <v>3139.28</v>
      </c>
    </row>
    <row r="300" spans="1:4" s="551" customFormat="1" ht="27" x14ac:dyDescent="0.25">
      <c r="A300" s="551">
        <v>291</v>
      </c>
      <c r="B300" s="639" t="s">
        <v>869</v>
      </c>
      <c r="C300" s="661" t="s">
        <v>857</v>
      </c>
      <c r="D300" s="660">
        <v>3139.28</v>
      </c>
    </row>
    <row r="301" spans="1:4" s="551" customFormat="1" ht="27" x14ac:dyDescent="0.25">
      <c r="A301" s="551">
        <v>292</v>
      </c>
      <c r="B301" s="639" t="s">
        <v>868</v>
      </c>
      <c r="C301" s="661" t="s">
        <v>857</v>
      </c>
      <c r="D301" s="660">
        <v>3139.28</v>
      </c>
    </row>
    <row r="302" spans="1:4" s="551" customFormat="1" ht="27" x14ac:dyDescent="0.25">
      <c r="A302" s="551">
        <v>293</v>
      </c>
      <c r="B302" s="639" t="s">
        <v>867</v>
      </c>
      <c r="C302" s="661" t="s">
        <v>857</v>
      </c>
      <c r="D302" s="660">
        <v>3139.28</v>
      </c>
    </row>
    <row r="303" spans="1:4" s="551" customFormat="1" ht="27" x14ac:dyDescent="0.25">
      <c r="A303" s="551">
        <v>294</v>
      </c>
      <c r="B303" s="639" t="s">
        <v>866</v>
      </c>
      <c r="C303" s="661" t="s">
        <v>857</v>
      </c>
      <c r="D303" s="660">
        <v>3139.28</v>
      </c>
    </row>
    <row r="304" spans="1:4" s="551" customFormat="1" ht="27" x14ac:dyDescent="0.25">
      <c r="A304" s="551">
        <v>295</v>
      </c>
      <c r="B304" s="639" t="s">
        <v>865</v>
      </c>
      <c r="C304" s="661" t="s">
        <v>857</v>
      </c>
      <c r="D304" s="660">
        <v>3139.28</v>
      </c>
    </row>
    <row r="305" spans="1:4" s="551" customFormat="1" ht="27" x14ac:dyDescent="0.25">
      <c r="A305" s="551">
        <v>296</v>
      </c>
      <c r="B305" s="639" t="s">
        <v>864</v>
      </c>
      <c r="C305" s="661" t="s">
        <v>857</v>
      </c>
      <c r="D305" s="660">
        <v>3139.28</v>
      </c>
    </row>
    <row r="306" spans="1:4" s="551" customFormat="1" ht="27" x14ac:dyDescent="0.25">
      <c r="A306" s="551">
        <v>297</v>
      </c>
      <c r="B306" s="639" t="s">
        <v>863</v>
      </c>
      <c r="C306" s="661" t="s">
        <v>857</v>
      </c>
      <c r="D306" s="660">
        <v>3139.28</v>
      </c>
    </row>
    <row r="307" spans="1:4" s="551" customFormat="1" ht="27" x14ac:dyDescent="0.25">
      <c r="A307" s="551">
        <v>298</v>
      </c>
      <c r="B307" s="639" t="s">
        <v>862</v>
      </c>
      <c r="C307" s="661" t="s">
        <v>857</v>
      </c>
      <c r="D307" s="660">
        <v>3139.28</v>
      </c>
    </row>
    <row r="308" spans="1:4" s="551" customFormat="1" ht="27" x14ac:dyDescent="0.25">
      <c r="A308" s="551">
        <v>299</v>
      </c>
      <c r="B308" s="639" t="s">
        <v>861</v>
      </c>
      <c r="C308" s="661" t="s">
        <v>857</v>
      </c>
      <c r="D308" s="660">
        <v>3139.28</v>
      </c>
    </row>
    <row r="309" spans="1:4" s="551" customFormat="1" ht="27" x14ac:dyDescent="0.25">
      <c r="A309" s="551">
        <v>300</v>
      </c>
      <c r="B309" s="639" t="s">
        <v>860</v>
      </c>
      <c r="C309" s="661" t="s">
        <v>857</v>
      </c>
      <c r="D309" s="660">
        <v>3139.28</v>
      </c>
    </row>
    <row r="310" spans="1:4" s="551" customFormat="1" ht="27" x14ac:dyDescent="0.25">
      <c r="A310" s="551">
        <v>301</v>
      </c>
      <c r="B310" s="639" t="s">
        <v>859</v>
      </c>
      <c r="C310" s="661" t="s">
        <v>857</v>
      </c>
      <c r="D310" s="660">
        <v>3139.28</v>
      </c>
    </row>
    <row r="311" spans="1:4" s="551" customFormat="1" ht="27" x14ac:dyDescent="0.25">
      <c r="A311" s="551">
        <v>302</v>
      </c>
      <c r="B311" s="639" t="s">
        <v>858</v>
      </c>
      <c r="C311" s="661" t="s">
        <v>857</v>
      </c>
      <c r="D311" s="660">
        <v>3139.28</v>
      </c>
    </row>
    <row r="312" spans="1:4" s="551" customFormat="1" ht="27" x14ac:dyDescent="0.25">
      <c r="A312" s="551">
        <v>303</v>
      </c>
      <c r="B312" s="639" t="s">
        <v>856</v>
      </c>
      <c r="C312" s="661" t="s">
        <v>841</v>
      </c>
      <c r="D312" s="660">
        <v>7857.13</v>
      </c>
    </row>
    <row r="313" spans="1:4" s="551" customFormat="1" ht="27" x14ac:dyDescent="0.25">
      <c r="A313" s="551">
        <v>304</v>
      </c>
      <c r="B313" s="639" t="s">
        <v>855</v>
      </c>
      <c r="C313" s="661" t="s">
        <v>841</v>
      </c>
      <c r="D313" s="660">
        <v>7857.13</v>
      </c>
    </row>
    <row r="314" spans="1:4" s="551" customFormat="1" ht="27" x14ac:dyDescent="0.25">
      <c r="A314" s="551">
        <v>305</v>
      </c>
      <c r="B314" s="639" t="s">
        <v>854</v>
      </c>
      <c r="C314" s="661" t="s">
        <v>852</v>
      </c>
      <c r="D314" s="660">
        <v>6500</v>
      </c>
    </row>
    <row r="315" spans="1:4" s="551" customFormat="1" ht="27" x14ac:dyDescent="0.25">
      <c r="A315" s="551">
        <v>306</v>
      </c>
      <c r="B315" s="639" t="s">
        <v>853</v>
      </c>
      <c r="C315" s="661" t="s">
        <v>852</v>
      </c>
      <c r="D315" s="660">
        <v>6500</v>
      </c>
    </row>
    <row r="316" spans="1:4" s="551" customFormat="1" x14ac:dyDescent="0.25">
      <c r="A316" s="551">
        <v>307</v>
      </c>
      <c r="B316" s="639" t="s">
        <v>851</v>
      </c>
      <c r="C316" s="661" t="s">
        <v>837</v>
      </c>
      <c r="D316" s="660">
        <v>6016.73</v>
      </c>
    </row>
    <row r="317" spans="1:4" s="551" customFormat="1" x14ac:dyDescent="0.25">
      <c r="A317" s="551">
        <v>308</v>
      </c>
      <c r="B317" s="639" t="s">
        <v>850</v>
      </c>
      <c r="C317" s="661" t="s">
        <v>835</v>
      </c>
      <c r="D317" s="660">
        <v>2443.77</v>
      </c>
    </row>
    <row r="318" spans="1:4" s="551" customFormat="1" x14ac:dyDescent="0.25">
      <c r="A318" s="551">
        <v>309</v>
      </c>
      <c r="B318" s="639" t="s">
        <v>849</v>
      </c>
      <c r="C318" s="661" t="s">
        <v>835</v>
      </c>
      <c r="D318" s="660">
        <v>2443.77</v>
      </c>
    </row>
    <row r="319" spans="1:4" s="551" customFormat="1" x14ac:dyDescent="0.25">
      <c r="A319" s="551">
        <v>310</v>
      </c>
      <c r="B319" s="639" t="s">
        <v>848</v>
      </c>
      <c r="C319" s="661" t="s">
        <v>846</v>
      </c>
      <c r="D319" s="660">
        <v>1300</v>
      </c>
    </row>
    <row r="320" spans="1:4" s="551" customFormat="1" x14ac:dyDescent="0.25">
      <c r="A320" s="551">
        <v>311</v>
      </c>
      <c r="B320" s="639" t="s">
        <v>847</v>
      </c>
      <c r="C320" s="661" t="s">
        <v>846</v>
      </c>
      <c r="D320" s="660">
        <v>1300</v>
      </c>
    </row>
    <row r="321" spans="1:4" s="551" customFormat="1" ht="40.5" x14ac:dyDescent="0.25">
      <c r="A321" s="551">
        <v>312</v>
      </c>
      <c r="B321" s="639" t="s">
        <v>845</v>
      </c>
      <c r="C321" s="661" t="s">
        <v>844</v>
      </c>
      <c r="D321" s="660">
        <v>28156.7</v>
      </c>
    </row>
    <row r="322" spans="1:4" s="551" customFormat="1" x14ac:dyDescent="0.25">
      <c r="A322" s="551">
        <v>313</v>
      </c>
      <c r="B322" s="639" t="s">
        <v>843</v>
      </c>
      <c r="C322" s="661" t="s">
        <v>835</v>
      </c>
      <c r="D322" s="660">
        <v>2443.77</v>
      </c>
    </row>
    <row r="323" spans="1:4" s="551" customFormat="1" ht="27" x14ac:dyDescent="0.25">
      <c r="A323" s="551">
        <v>314</v>
      </c>
      <c r="B323" s="639" t="s">
        <v>842</v>
      </c>
      <c r="C323" s="661" t="s">
        <v>841</v>
      </c>
      <c r="D323" s="660">
        <v>7857.13</v>
      </c>
    </row>
    <row r="324" spans="1:4" s="551" customFormat="1" ht="27" x14ac:dyDescent="0.25">
      <c r="A324" s="551">
        <v>315</v>
      </c>
      <c r="B324" s="639" t="s">
        <v>840</v>
      </c>
      <c r="C324" s="661" t="s">
        <v>839</v>
      </c>
      <c r="D324" s="660">
        <v>6500</v>
      </c>
    </row>
    <row r="325" spans="1:4" s="551" customFormat="1" x14ac:dyDescent="0.25">
      <c r="A325" s="551">
        <v>316</v>
      </c>
      <c r="B325" s="639" t="s">
        <v>838</v>
      </c>
      <c r="C325" s="661" t="s">
        <v>837</v>
      </c>
      <c r="D325" s="660">
        <v>6016.73</v>
      </c>
    </row>
    <row r="326" spans="1:4" s="551" customFormat="1" x14ac:dyDescent="0.25">
      <c r="A326" s="551">
        <v>317</v>
      </c>
      <c r="B326" s="639" t="s">
        <v>836</v>
      </c>
      <c r="C326" s="661" t="s">
        <v>835</v>
      </c>
      <c r="D326" s="660">
        <v>2443.77</v>
      </c>
    </row>
    <row r="327" spans="1:4" s="551" customFormat="1" x14ac:dyDescent="0.25">
      <c r="A327" s="551">
        <v>318</v>
      </c>
      <c r="B327" s="639" t="s">
        <v>834</v>
      </c>
      <c r="C327" s="661" t="s">
        <v>833</v>
      </c>
      <c r="D327" s="660">
        <v>1300</v>
      </c>
    </row>
    <row r="328" spans="1:4" s="551" customFormat="1" ht="40.5" x14ac:dyDescent="0.25">
      <c r="A328" s="551">
        <v>319</v>
      </c>
      <c r="B328" s="639" t="s">
        <v>832</v>
      </c>
      <c r="C328" s="661" t="s">
        <v>831</v>
      </c>
      <c r="D328" s="660">
        <v>12269.4</v>
      </c>
    </row>
    <row r="329" spans="1:4" s="551" customFormat="1" ht="27" x14ac:dyDescent="0.25">
      <c r="A329" s="551">
        <v>320</v>
      </c>
      <c r="B329" s="639" t="s">
        <v>830</v>
      </c>
      <c r="C329" s="661" t="s">
        <v>829</v>
      </c>
      <c r="D329" s="660">
        <v>4003.85</v>
      </c>
    </row>
    <row r="330" spans="1:4" s="551" customFormat="1" ht="27" x14ac:dyDescent="0.25">
      <c r="A330" s="551">
        <v>321</v>
      </c>
      <c r="B330" s="639" t="s">
        <v>828</v>
      </c>
      <c r="C330" s="661" t="s">
        <v>826</v>
      </c>
      <c r="D330" s="660">
        <v>3635.92</v>
      </c>
    </row>
    <row r="331" spans="1:4" s="551" customFormat="1" ht="27" x14ac:dyDescent="0.25">
      <c r="A331" s="551">
        <v>322</v>
      </c>
      <c r="B331" s="639" t="s">
        <v>827</v>
      </c>
      <c r="C331" s="661" t="s">
        <v>826</v>
      </c>
      <c r="D331" s="660">
        <v>3635.92</v>
      </c>
    </row>
    <row r="332" spans="1:4" s="551" customFormat="1" ht="27" x14ac:dyDescent="0.25">
      <c r="A332" s="551">
        <v>323</v>
      </c>
      <c r="B332" s="639" t="s">
        <v>825</v>
      </c>
      <c r="C332" s="661" t="s">
        <v>804</v>
      </c>
      <c r="D332" s="660">
        <v>11500</v>
      </c>
    </row>
    <row r="333" spans="1:4" s="551" customFormat="1" ht="27" x14ac:dyDescent="0.25">
      <c r="A333" s="551">
        <v>324</v>
      </c>
      <c r="B333" s="639" t="s">
        <v>824</v>
      </c>
      <c r="C333" s="661" t="s">
        <v>822</v>
      </c>
      <c r="D333" s="660">
        <v>7235.8</v>
      </c>
    </row>
    <row r="334" spans="1:4" s="551" customFormat="1" ht="27" x14ac:dyDescent="0.25">
      <c r="A334" s="551">
        <v>325</v>
      </c>
      <c r="B334" s="639" t="s">
        <v>823</v>
      </c>
      <c r="C334" s="661" t="s">
        <v>822</v>
      </c>
      <c r="D334" s="660">
        <v>7235.8</v>
      </c>
    </row>
    <row r="335" spans="1:4" s="551" customFormat="1" ht="27" x14ac:dyDescent="0.25">
      <c r="A335" s="551">
        <v>326</v>
      </c>
      <c r="B335" s="639" t="s">
        <v>821</v>
      </c>
      <c r="C335" s="661" t="s">
        <v>811</v>
      </c>
      <c r="D335" s="660">
        <v>3139.28</v>
      </c>
    </row>
    <row r="336" spans="1:4" s="551" customFormat="1" ht="27" x14ac:dyDescent="0.25">
      <c r="A336" s="551">
        <v>327</v>
      </c>
      <c r="B336" s="639" t="s">
        <v>820</v>
      </c>
      <c r="C336" s="661" t="s">
        <v>811</v>
      </c>
      <c r="D336" s="660">
        <v>3139.28</v>
      </c>
    </row>
    <row r="337" spans="1:4" s="551" customFormat="1" ht="27" x14ac:dyDescent="0.25">
      <c r="A337" s="551">
        <v>328</v>
      </c>
      <c r="B337" s="639" t="s">
        <v>819</v>
      </c>
      <c r="C337" s="661" t="s">
        <v>811</v>
      </c>
      <c r="D337" s="660">
        <v>3139.28</v>
      </c>
    </row>
    <row r="338" spans="1:4" s="551" customFormat="1" ht="27" x14ac:dyDescent="0.25">
      <c r="A338" s="551">
        <v>329</v>
      </c>
      <c r="B338" s="639" t="s">
        <v>818</v>
      </c>
      <c r="C338" s="661" t="s">
        <v>811</v>
      </c>
      <c r="D338" s="660">
        <v>3139.28</v>
      </c>
    </row>
    <row r="339" spans="1:4" s="551" customFormat="1" ht="27" x14ac:dyDescent="0.25">
      <c r="A339" s="551">
        <v>330</v>
      </c>
      <c r="B339" s="639" t="s">
        <v>817</v>
      </c>
      <c r="C339" s="661" t="s">
        <v>811</v>
      </c>
      <c r="D339" s="660">
        <v>3139.28</v>
      </c>
    </row>
    <row r="340" spans="1:4" s="551" customFormat="1" ht="27" x14ac:dyDescent="0.25">
      <c r="A340" s="551">
        <v>331</v>
      </c>
      <c r="B340" s="639" t="s">
        <v>816</v>
      </c>
      <c r="C340" s="661" t="s">
        <v>811</v>
      </c>
      <c r="D340" s="660">
        <v>3139.28</v>
      </c>
    </row>
    <row r="341" spans="1:4" s="551" customFormat="1" ht="27" x14ac:dyDescent="0.25">
      <c r="A341" s="551">
        <v>332</v>
      </c>
      <c r="B341" s="639" t="s">
        <v>815</v>
      </c>
      <c r="C341" s="661" t="s">
        <v>811</v>
      </c>
      <c r="D341" s="660">
        <v>3139.28</v>
      </c>
    </row>
    <row r="342" spans="1:4" s="551" customFormat="1" ht="27" x14ac:dyDescent="0.25">
      <c r="A342" s="551">
        <v>333</v>
      </c>
      <c r="B342" s="639" t="s">
        <v>814</v>
      </c>
      <c r="C342" s="661" t="s">
        <v>811</v>
      </c>
      <c r="D342" s="660">
        <v>3139.28</v>
      </c>
    </row>
    <row r="343" spans="1:4" s="551" customFormat="1" ht="27" x14ac:dyDescent="0.25">
      <c r="A343" s="551">
        <v>334</v>
      </c>
      <c r="B343" s="639" t="s">
        <v>813</v>
      </c>
      <c r="C343" s="661" t="s">
        <v>811</v>
      </c>
      <c r="D343" s="660">
        <v>3139.28</v>
      </c>
    </row>
    <row r="344" spans="1:4" s="551" customFormat="1" ht="27" x14ac:dyDescent="0.25">
      <c r="A344" s="551">
        <v>335</v>
      </c>
      <c r="B344" s="639" t="s">
        <v>812</v>
      </c>
      <c r="C344" s="661" t="s">
        <v>811</v>
      </c>
      <c r="D344" s="660">
        <v>3139.28</v>
      </c>
    </row>
    <row r="345" spans="1:4" s="551" customFormat="1" ht="27" x14ac:dyDescent="0.25">
      <c r="A345" s="551">
        <v>336</v>
      </c>
      <c r="B345" s="639" t="s">
        <v>810</v>
      </c>
      <c r="C345" s="661" t="s">
        <v>804</v>
      </c>
      <c r="D345" s="660">
        <v>11500</v>
      </c>
    </row>
    <row r="346" spans="1:4" s="551" customFormat="1" x14ac:dyDescent="0.25">
      <c r="A346" s="551">
        <v>337</v>
      </c>
      <c r="B346" s="639" t="s">
        <v>809</v>
      </c>
      <c r="C346" s="661" t="s">
        <v>806</v>
      </c>
      <c r="D346" s="660">
        <v>6797.6</v>
      </c>
    </row>
    <row r="347" spans="1:4" s="551" customFormat="1" x14ac:dyDescent="0.25">
      <c r="A347" s="551">
        <v>338</v>
      </c>
      <c r="B347" s="639" t="s">
        <v>808</v>
      </c>
      <c r="C347" s="661" t="s">
        <v>806</v>
      </c>
      <c r="D347" s="660">
        <v>6797.6</v>
      </c>
    </row>
    <row r="348" spans="1:4" s="551" customFormat="1" x14ac:dyDescent="0.25">
      <c r="A348" s="551">
        <v>339</v>
      </c>
      <c r="B348" s="639" t="s">
        <v>807</v>
      </c>
      <c r="C348" s="661" t="s">
        <v>806</v>
      </c>
      <c r="D348" s="660">
        <v>6797.6</v>
      </c>
    </row>
    <row r="349" spans="1:4" s="551" customFormat="1" ht="27" x14ac:dyDescent="0.25">
      <c r="A349" s="551">
        <v>340</v>
      </c>
      <c r="B349" s="639" t="s">
        <v>805</v>
      </c>
      <c r="C349" s="661" t="s">
        <v>804</v>
      </c>
      <c r="D349" s="660">
        <v>11500</v>
      </c>
    </row>
    <row r="350" spans="1:4" s="551" customFormat="1" x14ac:dyDescent="0.25">
      <c r="A350" s="551">
        <v>341</v>
      </c>
      <c r="B350" s="639" t="s">
        <v>803</v>
      </c>
      <c r="C350" s="661" t="s">
        <v>799</v>
      </c>
      <c r="D350" s="660">
        <v>4206.88</v>
      </c>
    </row>
    <row r="351" spans="1:4" s="551" customFormat="1" x14ac:dyDescent="0.25">
      <c r="A351" s="551">
        <v>342</v>
      </c>
      <c r="B351" s="639" t="s">
        <v>802</v>
      </c>
      <c r="C351" s="661" t="s">
        <v>799</v>
      </c>
      <c r="D351" s="660">
        <v>4206.88</v>
      </c>
    </row>
    <row r="352" spans="1:4" s="551" customFormat="1" x14ac:dyDescent="0.25">
      <c r="A352" s="551">
        <v>343</v>
      </c>
      <c r="B352" s="639" t="s">
        <v>801</v>
      </c>
      <c r="C352" s="661" t="s">
        <v>799</v>
      </c>
      <c r="D352" s="660">
        <v>4206.88</v>
      </c>
    </row>
    <row r="353" spans="1:5" s="551" customFormat="1" x14ac:dyDescent="0.25">
      <c r="A353" s="551">
        <v>344</v>
      </c>
      <c r="B353" s="639" t="s">
        <v>800</v>
      </c>
      <c r="C353" s="661" t="s">
        <v>799</v>
      </c>
      <c r="D353" s="660">
        <v>4206.88</v>
      </c>
    </row>
    <row r="354" spans="1:5" s="551" customFormat="1" x14ac:dyDescent="0.25">
      <c r="A354" s="551">
        <v>345</v>
      </c>
      <c r="B354" s="639" t="s">
        <v>798</v>
      </c>
      <c r="C354" s="661" t="s">
        <v>795</v>
      </c>
      <c r="D354" s="660">
        <v>8236.67</v>
      </c>
    </row>
    <row r="355" spans="1:5" s="551" customFormat="1" x14ac:dyDescent="0.25">
      <c r="A355" s="551">
        <v>346</v>
      </c>
      <c r="B355" s="639" t="s">
        <v>797</v>
      </c>
      <c r="C355" s="661" t="s">
        <v>795</v>
      </c>
      <c r="D355" s="660">
        <v>8236.67</v>
      </c>
    </row>
    <row r="356" spans="1:5" s="551" customFormat="1" x14ac:dyDescent="0.25">
      <c r="A356" s="551">
        <v>347</v>
      </c>
      <c r="B356" s="639" t="s">
        <v>796</v>
      </c>
      <c r="C356" s="661" t="s">
        <v>795</v>
      </c>
      <c r="D356" s="660">
        <v>8236.67</v>
      </c>
    </row>
    <row r="357" spans="1:5" s="551" customFormat="1" x14ac:dyDescent="0.25">
      <c r="A357" s="551">
        <v>348</v>
      </c>
      <c r="B357" s="639" t="s">
        <v>794</v>
      </c>
      <c r="C357" s="661" t="s">
        <v>793</v>
      </c>
      <c r="D357" s="660">
        <v>3130.27</v>
      </c>
    </row>
    <row r="358" spans="1:5" s="551" customFormat="1" ht="27" x14ac:dyDescent="0.25">
      <c r="A358" s="551">
        <v>349</v>
      </c>
      <c r="B358" s="639" t="s">
        <v>792</v>
      </c>
      <c r="C358" s="661" t="s">
        <v>788</v>
      </c>
      <c r="D358" s="660">
        <v>2443.77</v>
      </c>
    </row>
    <row r="359" spans="1:5" s="551" customFormat="1" ht="27" x14ac:dyDescent="0.25">
      <c r="A359" s="551">
        <v>350</v>
      </c>
      <c r="B359" s="639" t="s">
        <v>791</v>
      </c>
      <c r="C359" s="661" t="s">
        <v>788</v>
      </c>
      <c r="D359" s="660">
        <v>2443.77</v>
      </c>
    </row>
    <row r="360" spans="1:5" s="551" customFormat="1" ht="27" x14ac:dyDescent="0.25">
      <c r="A360" s="551">
        <v>351</v>
      </c>
      <c r="B360" s="639" t="s">
        <v>790</v>
      </c>
      <c r="C360" s="661" t="s">
        <v>788</v>
      </c>
      <c r="D360" s="660">
        <v>2443.77</v>
      </c>
    </row>
    <row r="361" spans="1:5" s="551" customFormat="1" ht="27" x14ac:dyDescent="0.25">
      <c r="A361" s="551">
        <v>352</v>
      </c>
      <c r="B361" s="639" t="s">
        <v>789</v>
      </c>
      <c r="C361" s="661" t="s">
        <v>788</v>
      </c>
      <c r="D361" s="660">
        <v>2443.77</v>
      </c>
    </row>
    <row r="362" spans="1:5" s="551" customFormat="1" ht="27" x14ac:dyDescent="0.25">
      <c r="A362" s="551">
        <v>353</v>
      </c>
      <c r="B362" s="639" t="s">
        <v>787</v>
      </c>
      <c r="C362" s="661" t="s">
        <v>786</v>
      </c>
      <c r="D362" s="660">
        <v>20185</v>
      </c>
    </row>
    <row r="363" spans="1:5" s="551" customFormat="1" x14ac:dyDescent="0.25">
      <c r="A363" s="551">
        <v>354</v>
      </c>
      <c r="B363" s="639" t="s">
        <v>785</v>
      </c>
      <c r="C363" s="661" t="s">
        <v>784</v>
      </c>
      <c r="D363" s="660">
        <v>10660</v>
      </c>
    </row>
    <row r="364" spans="1:5" s="551" customFormat="1" x14ac:dyDescent="0.25">
      <c r="A364" s="551">
        <v>355</v>
      </c>
      <c r="B364" s="639" t="s">
        <v>783</v>
      </c>
      <c r="C364" s="661" t="s">
        <v>782</v>
      </c>
      <c r="D364" s="660">
        <v>400</v>
      </c>
      <c r="E364" s="659"/>
    </row>
    <row r="365" spans="1:5" s="551" customFormat="1" x14ac:dyDescent="0.25">
      <c r="A365" s="551">
        <v>356</v>
      </c>
      <c r="B365" s="639" t="s">
        <v>781</v>
      </c>
      <c r="C365" s="661" t="s">
        <v>780</v>
      </c>
      <c r="D365" s="660">
        <v>19675.5</v>
      </c>
      <c r="E365" s="659"/>
    </row>
    <row r="366" spans="1:5" s="551" customFormat="1" ht="40.5" x14ac:dyDescent="0.25">
      <c r="A366" s="551">
        <v>357</v>
      </c>
      <c r="B366" s="654" t="s">
        <v>779</v>
      </c>
      <c r="C366" s="655" t="s">
        <v>778</v>
      </c>
      <c r="D366" s="656">
        <v>200000</v>
      </c>
      <c r="E366" s="657"/>
    </row>
    <row r="367" spans="1:5" s="551" customFormat="1" x14ac:dyDescent="0.25">
      <c r="A367" s="551">
        <v>358</v>
      </c>
      <c r="B367" s="658" t="s">
        <v>777</v>
      </c>
      <c r="C367" s="655" t="s">
        <v>776</v>
      </c>
      <c r="D367" s="656">
        <v>4747.32</v>
      </c>
      <c r="E367" s="657"/>
    </row>
    <row r="368" spans="1:5" s="551" customFormat="1" x14ac:dyDescent="0.25">
      <c r="A368" s="551">
        <v>359</v>
      </c>
      <c r="B368" s="658" t="s">
        <v>775</v>
      </c>
      <c r="C368" s="655" t="s">
        <v>774</v>
      </c>
      <c r="D368" s="656">
        <v>3085.76</v>
      </c>
      <c r="E368" s="657"/>
    </row>
    <row r="369" spans="1:5" s="551" customFormat="1" x14ac:dyDescent="0.25">
      <c r="A369" s="551">
        <v>360</v>
      </c>
      <c r="B369" s="654" t="s">
        <v>773</v>
      </c>
      <c r="C369" s="655" t="s">
        <v>772</v>
      </c>
      <c r="D369" s="656">
        <v>2795</v>
      </c>
      <c r="E369" s="659"/>
    </row>
    <row r="370" spans="1:5" s="551" customFormat="1" x14ac:dyDescent="0.25">
      <c r="A370" s="551">
        <v>361</v>
      </c>
      <c r="B370" s="654" t="s">
        <v>771</v>
      </c>
      <c r="C370" s="655" t="s">
        <v>770</v>
      </c>
      <c r="D370" s="656">
        <v>2693</v>
      </c>
      <c r="E370" s="659"/>
    </row>
    <row r="371" spans="1:5" s="551" customFormat="1" x14ac:dyDescent="0.25">
      <c r="A371" s="551">
        <v>362</v>
      </c>
      <c r="B371" s="654" t="s">
        <v>769</v>
      </c>
      <c r="C371" s="655" t="s">
        <v>672</v>
      </c>
      <c r="D371" s="656">
        <v>6900</v>
      </c>
    </row>
    <row r="372" spans="1:5" s="551" customFormat="1" x14ac:dyDescent="0.25">
      <c r="A372" s="551">
        <v>363</v>
      </c>
      <c r="B372" s="654" t="s">
        <v>768</v>
      </c>
      <c r="C372" s="655" t="s">
        <v>672</v>
      </c>
      <c r="D372" s="656">
        <v>6900</v>
      </c>
    </row>
    <row r="373" spans="1:5" s="551" customFormat="1" x14ac:dyDescent="0.25">
      <c r="A373" s="551">
        <v>364</v>
      </c>
      <c r="B373" s="654" t="s">
        <v>767</v>
      </c>
      <c r="C373" s="655" t="s">
        <v>672</v>
      </c>
      <c r="D373" s="635">
        <v>6900</v>
      </c>
    </row>
    <row r="374" spans="1:5" s="551" customFormat="1" x14ac:dyDescent="0.25">
      <c r="A374" s="551">
        <v>365</v>
      </c>
      <c r="B374" s="654" t="s">
        <v>766</v>
      </c>
      <c r="C374" s="655" t="s">
        <v>672</v>
      </c>
      <c r="D374" s="635">
        <v>6900</v>
      </c>
    </row>
    <row r="375" spans="1:5" s="551" customFormat="1" x14ac:dyDescent="0.25">
      <c r="A375" s="551">
        <v>366</v>
      </c>
      <c r="B375" s="654" t="s">
        <v>765</v>
      </c>
      <c r="C375" s="655" t="s">
        <v>672</v>
      </c>
      <c r="D375" s="635">
        <v>6900</v>
      </c>
    </row>
    <row r="376" spans="1:5" s="551" customFormat="1" x14ac:dyDescent="0.25">
      <c r="A376" s="551">
        <v>367</v>
      </c>
      <c r="B376" s="654" t="s">
        <v>764</v>
      </c>
      <c r="C376" s="655" t="s">
        <v>762</v>
      </c>
      <c r="D376" s="635">
        <v>2795</v>
      </c>
    </row>
    <row r="377" spans="1:5" s="551" customFormat="1" x14ac:dyDescent="0.25">
      <c r="A377" s="551">
        <v>368</v>
      </c>
      <c r="B377" s="654" t="s">
        <v>763</v>
      </c>
      <c r="C377" s="655" t="s">
        <v>762</v>
      </c>
      <c r="D377" s="635">
        <v>2795</v>
      </c>
    </row>
    <row r="378" spans="1:5" s="551" customFormat="1" x14ac:dyDescent="0.25">
      <c r="A378" s="551">
        <v>369</v>
      </c>
      <c r="B378" s="654" t="s">
        <v>761</v>
      </c>
      <c r="C378" s="655" t="s">
        <v>759</v>
      </c>
      <c r="D378" s="635">
        <v>2349</v>
      </c>
    </row>
    <row r="379" spans="1:5" s="551" customFormat="1" x14ac:dyDescent="0.25">
      <c r="A379" s="551">
        <v>370</v>
      </c>
      <c r="B379" s="654" t="s">
        <v>760</v>
      </c>
      <c r="C379" s="655" t="s">
        <v>759</v>
      </c>
      <c r="D379" s="635">
        <v>2349</v>
      </c>
    </row>
    <row r="380" spans="1:5" s="551" customFormat="1" x14ac:dyDescent="0.25">
      <c r="A380" s="551">
        <v>371</v>
      </c>
      <c r="B380" s="654" t="s">
        <v>758</v>
      </c>
      <c r="C380" s="655" t="s">
        <v>757</v>
      </c>
      <c r="D380" s="621">
        <v>4983693.6900000004</v>
      </c>
    </row>
    <row r="381" spans="1:5" s="551" customFormat="1" x14ac:dyDescent="0.25">
      <c r="A381" s="551">
        <v>372</v>
      </c>
      <c r="B381" s="658" t="s">
        <v>756</v>
      </c>
      <c r="C381" s="655" t="s">
        <v>738</v>
      </c>
      <c r="D381" s="656">
        <v>143700</v>
      </c>
    </row>
    <row r="382" spans="1:5" s="551" customFormat="1" ht="27" x14ac:dyDescent="0.25">
      <c r="A382" s="551">
        <v>373</v>
      </c>
      <c r="B382" s="658" t="s">
        <v>755</v>
      </c>
      <c r="C382" s="655" t="s">
        <v>754</v>
      </c>
      <c r="D382" s="656">
        <v>2652</v>
      </c>
    </row>
    <row r="383" spans="1:5" s="551" customFormat="1" ht="27" x14ac:dyDescent="0.25">
      <c r="A383" s="551">
        <v>374</v>
      </c>
      <c r="B383" s="658" t="s">
        <v>753</v>
      </c>
      <c r="C383" s="655" t="s">
        <v>752</v>
      </c>
      <c r="D383" s="656">
        <v>2652</v>
      </c>
    </row>
    <row r="384" spans="1:5" s="551" customFormat="1" ht="27" x14ac:dyDescent="0.25">
      <c r="A384" s="551">
        <v>375</v>
      </c>
      <c r="B384" s="658" t="s">
        <v>751</v>
      </c>
      <c r="C384" s="655" t="s">
        <v>750</v>
      </c>
      <c r="D384" s="656">
        <v>2652</v>
      </c>
    </row>
    <row r="385" spans="1:5" s="551" customFormat="1" x14ac:dyDescent="0.25">
      <c r="A385" s="551">
        <v>376</v>
      </c>
      <c r="B385" s="658" t="s">
        <v>749</v>
      </c>
      <c r="C385" s="655" t="s">
        <v>748</v>
      </c>
      <c r="D385" s="656">
        <v>5304</v>
      </c>
    </row>
    <row r="386" spans="1:5" s="551" customFormat="1" x14ac:dyDescent="0.25">
      <c r="A386" s="551">
        <v>377</v>
      </c>
      <c r="B386" s="658" t="s">
        <v>747</v>
      </c>
      <c r="C386" s="655" t="s">
        <v>746</v>
      </c>
      <c r="D386" s="656">
        <v>2652</v>
      </c>
    </row>
    <row r="387" spans="1:5" s="551" customFormat="1" ht="40.5" x14ac:dyDescent="0.25">
      <c r="A387" s="551">
        <v>378</v>
      </c>
      <c r="B387" s="658" t="s">
        <v>745</v>
      </c>
      <c r="C387" s="655" t="s">
        <v>744</v>
      </c>
      <c r="D387" s="621">
        <v>12745</v>
      </c>
    </row>
    <row r="388" spans="1:5" s="551" customFormat="1" x14ac:dyDescent="0.25">
      <c r="A388" s="551">
        <v>379</v>
      </c>
      <c r="B388" s="658" t="s">
        <v>743</v>
      </c>
      <c r="C388" s="655" t="s">
        <v>740</v>
      </c>
      <c r="D388" s="621">
        <v>3750</v>
      </c>
    </row>
    <row r="389" spans="1:5" s="551" customFormat="1" x14ac:dyDescent="0.25">
      <c r="A389" s="551">
        <v>380</v>
      </c>
      <c r="B389" s="658" t="s">
        <v>742</v>
      </c>
      <c r="C389" s="655" t="s">
        <v>740</v>
      </c>
      <c r="D389" s="621">
        <v>3750</v>
      </c>
    </row>
    <row r="390" spans="1:5" s="551" customFormat="1" x14ac:dyDescent="0.25">
      <c r="A390" s="551">
        <v>381</v>
      </c>
      <c r="B390" s="658" t="s">
        <v>741</v>
      </c>
      <c r="C390" s="655" t="s">
        <v>740</v>
      </c>
      <c r="D390" s="621">
        <v>3750</v>
      </c>
    </row>
    <row r="391" spans="1:5" s="551" customFormat="1" x14ac:dyDescent="0.25">
      <c r="A391" s="551">
        <v>382</v>
      </c>
      <c r="B391" s="658" t="s">
        <v>739</v>
      </c>
      <c r="C391" s="655" t="s">
        <v>738</v>
      </c>
      <c r="D391" s="621">
        <v>143700</v>
      </c>
    </row>
    <row r="392" spans="1:5" s="551" customFormat="1" x14ac:dyDescent="0.25">
      <c r="A392" s="551">
        <v>383</v>
      </c>
      <c r="B392" s="654" t="s">
        <v>737</v>
      </c>
      <c r="C392" s="655" t="s">
        <v>736</v>
      </c>
      <c r="D392" s="656">
        <v>10165</v>
      </c>
      <c r="E392" s="657"/>
    </row>
    <row r="393" spans="1:5" s="551" customFormat="1" x14ac:dyDescent="0.25">
      <c r="A393" s="551">
        <v>384</v>
      </c>
      <c r="B393" s="654" t="s">
        <v>735</v>
      </c>
      <c r="C393" s="655" t="s">
        <v>730</v>
      </c>
      <c r="D393" s="656">
        <v>5490</v>
      </c>
    </row>
    <row r="394" spans="1:5" s="551" customFormat="1" x14ac:dyDescent="0.25">
      <c r="A394" s="551">
        <v>385</v>
      </c>
      <c r="B394" s="654" t="s">
        <v>734</v>
      </c>
      <c r="C394" s="655" t="s">
        <v>730</v>
      </c>
      <c r="D394" s="656">
        <v>5490</v>
      </c>
    </row>
    <row r="395" spans="1:5" s="551" customFormat="1" x14ac:dyDescent="0.25">
      <c r="A395" s="551">
        <v>386</v>
      </c>
      <c r="B395" s="654" t="s">
        <v>733</v>
      </c>
      <c r="C395" s="655" t="s">
        <v>730</v>
      </c>
      <c r="D395" s="656">
        <v>5490</v>
      </c>
    </row>
    <row r="396" spans="1:5" s="551" customFormat="1" x14ac:dyDescent="0.25">
      <c r="A396" s="551">
        <v>387</v>
      </c>
      <c r="B396" s="654" t="s">
        <v>732</v>
      </c>
      <c r="C396" s="655" t="s">
        <v>730</v>
      </c>
      <c r="D396" s="656">
        <v>5490</v>
      </c>
    </row>
    <row r="397" spans="1:5" s="551" customFormat="1" x14ac:dyDescent="0.25">
      <c r="A397" s="551">
        <v>388</v>
      </c>
      <c r="B397" s="654" t="s">
        <v>731</v>
      </c>
      <c r="C397" s="655" t="s">
        <v>730</v>
      </c>
      <c r="D397" s="656">
        <v>5490</v>
      </c>
    </row>
    <row r="398" spans="1:5" s="551" customFormat="1" x14ac:dyDescent="0.25">
      <c r="A398" s="551">
        <v>389</v>
      </c>
      <c r="B398" s="654" t="s">
        <v>729</v>
      </c>
      <c r="C398" s="655" t="s">
        <v>728</v>
      </c>
      <c r="D398" s="621">
        <v>3999</v>
      </c>
    </row>
    <row r="399" spans="1:5" s="551" customFormat="1" x14ac:dyDescent="0.25">
      <c r="A399" s="551">
        <v>390</v>
      </c>
      <c r="B399" s="654" t="s">
        <v>727</v>
      </c>
      <c r="C399" s="655" t="s">
        <v>726</v>
      </c>
      <c r="D399" s="656">
        <v>2987</v>
      </c>
    </row>
    <row r="400" spans="1:5" s="551" customFormat="1" x14ac:dyDescent="0.25">
      <c r="A400" s="551">
        <v>391</v>
      </c>
      <c r="B400" s="654" t="s">
        <v>725</v>
      </c>
      <c r="C400" s="655" t="s">
        <v>722</v>
      </c>
      <c r="D400" s="656">
        <v>3169</v>
      </c>
    </row>
    <row r="401" spans="1:8" x14ac:dyDescent="0.25">
      <c r="A401" s="551">
        <v>392</v>
      </c>
      <c r="B401" s="654" t="s">
        <v>724</v>
      </c>
      <c r="C401" s="655" t="s">
        <v>722</v>
      </c>
      <c r="D401" s="656">
        <v>3169</v>
      </c>
    </row>
    <row r="402" spans="1:8" x14ac:dyDescent="0.25">
      <c r="A402" s="551">
        <v>393</v>
      </c>
      <c r="B402" s="654" t="s">
        <v>723</v>
      </c>
      <c r="C402" s="655" t="s">
        <v>722</v>
      </c>
      <c r="D402" s="621">
        <v>3169</v>
      </c>
    </row>
    <row r="403" spans="1:8" x14ac:dyDescent="0.25">
      <c r="A403" s="551">
        <v>394</v>
      </c>
      <c r="B403" s="654" t="s">
        <v>721</v>
      </c>
      <c r="C403" s="644" t="s">
        <v>720</v>
      </c>
      <c r="D403" s="653">
        <v>3565</v>
      </c>
    </row>
    <row r="404" spans="1:8" x14ac:dyDescent="0.25">
      <c r="A404" s="551">
        <v>395</v>
      </c>
      <c r="B404" s="654" t="s">
        <v>719</v>
      </c>
      <c r="C404" s="644" t="s">
        <v>718</v>
      </c>
      <c r="D404" s="653">
        <v>3565</v>
      </c>
    </row>
    <row r="405" spans="1:8" x14ac:dyDescent="0.25">
      <c r="A405" s="551">
        <v>396</v>
      </c>
      <c r="B405" s="652" t="s">
        <v>717</v>
      </c>
      <c r="C405" s="651" t="s">
        <v>715</v>
      </c>
      <c r="D405" s="635">
        <v>240713.79</v>
      </c>
    </row>
    <row r="406" spans="1:8" x14ac:dyDescent="0.25">
      <c r="A406" s="551">
        <v>397</v>
      </c>
      <c r="B406" s="647" t="s">
        <v>716</v>
      </c>
      <c r="C406" s="646" t="s">
        <v>715</v>
      </c>
      <c r="D406" s="635">
        <v>240713.79</v>
      </c>
    </row>
    <row r="407" spans="1:8" x14ac:dyDescent="0.25">
      <c r="A407" s="551">
        <v>398</v>
      </c>
      <c r="B407" s="647" t="s">
        <v>714</v>
      </c>
      <c r="C407" s="646" t="s">
        <v>713</v>
      </c>
      <c r="D407" s="635">
        <v>468052.58</v>
      </c>
    </row>
    <row r="408" spans="1:8" x14ac:dyDescent="0.25">
      <c r="A408" s="551">
        <v>399</v>
      </c>
      <c r="B408" s="648" t="s">
        <v>712</v>
      </c>
      <c r="C408" s="650" t="s">
        <v>711</v>
      </c>
      <c r="D408" s="649">
        <v>709788.79</v>
      </c>
    </row>
    <row r="409" spans="1:8" ht="27" x14ac:dyDescent="0.25">
      <c r="A409" s="551">
        <v>400</v>
      </c>
      <c r="B409" s="648" t="s">
        <v>710</v>
      </c>
      <c r="C409" s="646" t="s">
        <v>709</v>
      </c>
      <c r="D409" s="635">
        <v>111592</v>
      </c>
    </row>
    <row r="410" spans="1:8" s="555" customFormat="1" x14ac:dyDescent="0.25">
      <c r="A410" s="551">
        <v>401</v>
      </c>
      <c r="B410" s="647" t="s">
        <v>708</v>
      </c>
      <c r="C410" s="646" t="s">
        <v>707</v>
      </c>
      <c r="D410" s="635">
        <v>637774.77</v>
      </c>
      <c r="F410" s="556"/>
      <c r="H410" s="556"/>
    </row>
    <row r="411" spans="1:8" s="555" customFormat="1" x14ac:dyDescent="0.25">
      <c r="A411" s="551">
        <v>402</v>
      </c>
      <c r="B411" s="639" t="s">
        <v>706</v>
      </c>
      <c r="C411" s="646" t="s">
        <v>704</v>
      </c>
      <c r="D411" s="635">
        <v>13197</v>
      </c>
      <c r="F411" s="556"/>
      <c r="H411" s="556"/>
    </row>
    <row r="412" spans="1:8" s="555" customFormat="1" x14ac:dyDescent="0.25">
      <c r="A412" s="551">
        <v>403</v>
      </c>
      <c r="B412" s="639" t="s">
        <v>705</v>
      </c>
      <c r="C412" s="646" t="s">
        <v>704</v>
      </c>
      <c r="D412" s="635">
        <v>13197</v>
      </c>
      <c r="F412" s="556"/>
      <c r="H412" s="556"/>
    </row>
    <row r="413" spans="1:8" s="555" customFormat="1" x14ac:dyDescent="0.25">
      <c r="A413" s="551">
        <v>404</v>
      </c>
      <c r="B413" s="639" t="s">
        <v>703</v>
      </c>
      <c r="C413" s="646" t="s">
        <v>629</v>
      </c>
      <c r="D413" s="635">
        <v>14656</v>
      </c>
      <c r="F413" s="556"/>
      <c r="H413" s="556"/>
    </row>
    <row r="414" spans="1:8" s="555" customFormat="1" x14ac:dyDescent="0.25">
      <c r="A414" s="551">
        <v>405</v>
      </c>
      <c r="B414" s="639" t="s">
        <v>702</v>
      </c>
      <c r="C414" s="646" t="s">
        <v>629</v>
      </c>
      <c r="D414" s="635">
        <v>14656</v>
      </c>
      <c r="F414" s="556"/>
      <c r="H414" s="556"/>
    </row>
    <row r="415" spans="1:8" s="555" customFormat="1" x14ac:dyDescent="0.25">
      <c r="A415" s="551">
        <v>406</v>
      </c>
      <c r="B415" s="639" t="s">
        <v>701</v>
      </c>
      <c r="C415" s="646" t="s">
        <v>629</v>
      </c>
      <c r="D415" s="635">
        <v>14656</v>
      </c>
      <c r="F415" s="556"/>
      <c r="H415" s="556"/>
    </row>
    <row r="416" spans="1:8" s="555" customFormat="1" x14ac:dyDescent="0.25">
      <c r="A416" s="551">
        <v>407</v>
      </c>
      <c r="B416" s="639" t="s">
        <v>700</v>
      </c>
      <c r="C416" s="646" t="s">
        <v>699</v>
      </c>
      <c r="D416" s="635">
        <v>3732</v>
      </c>
      <c r="F416" s="556"/>
      <c r="H416" s="556"/>
    </row>
    <row r="417" spans="1:8" s="555" customFormat="1" x14ac:dyDescent="0.25">
      <c r="A417" s="551">
        <v>408</v>
      </c>
      <c r="B417" s="639" t="s">
        <v>698</v>
      </c>
      <c r="C417" s="646" t="s">
        <v>697</v>
      </c>
      <c r="D417" s="635">
        <v>3732</v>
      </c>
      <c r="F417" s="556"/>
      <c r="H417" s="556"/>
    </row>
    <row r="418" spans="1:8" s="555" customFormat="1" x14ac:dyDescent="0.25">
      <c r="A418" s="551">
        <v>409</v>
      </c>
      <c r="B418" s="639" t="s">
        <v>696</v>
      </c>
      <c r="C418" s="646" t="s">
        <v>695</v>
      </c>
      <c r="D418" s="635">
        <v>3732</v>
      </c>
      <c r="F418" s="556"/>
      <c r="H418" s="556"/>
    </row>
    <row r="419" spans="1:8" s="555" customFormat="1" x14ac:dyDescent="0.25">
      <c r="A419" s="551">
        <v>410</v>
      </c>
      <c r="B419" s="639" t="s">
        <v>694</v>
      </c>
      <c r="C419" s="646" t="s">
        <v>693</v>
      </c>
      <c r="D419" s="635">
        <v>5190</v>
      </c>
      <c r="F419" s="556"/>
      <c r="H419" s="556"/>
    </row>
    <row r="420" spans="1:8" s="555" customFormat="1" x14ac:dyDescent="0.25">
      <c r="A420" s="551">
        <v>411</v>
      </c>
      <c r="B420" s="639" t="s">
        <v>692</v>
      </c>
      <c r="C420" s="646" t="s">
        <v>691</v>
      </c>
      <c r="D420" s="635">
        <v>14609</v>
      </c>
      <c r="F420" s="556"/>
      <c r="H420" s="556"/>
    </row>
    <row r="421" spans="1:8" s="555" customFormat="1" x14ac:dyDescent="0.25">
      <c r="A421" s="551">
        <v>412</v>
      </c>
      <c r="B421" s="639" t="s">
        <v>690</v>
      </c>
      <c r="C421" s="646" t="s">
        <v>689</v>
      </c>
      <c r="D421" s="635">
        <v>100964</v>
      </c>
      <c r="F421" s="556"/>
      <c r="H421" s="556"/>
    </row>
    <row r="422" spans="1:8" s="555" customFormat="1" x14ac:dyDescent="0.25">
      <c r="A422" s="551">
        <v>413</v>
      </c>
      <c r="B422" s="639" t="s">
        <v>688</v>
      </c>
      <c r="C422" s="646" t="s">
        <v>687</v>
      </c>
      <c r="D422" s="635">
        <v>48988</v>
      </c>
      <c r="F422" s="556"/>
      <c r="H422" s="556"/>
    </row>
    <row r="423" spans="1:8" s="555" customFormat="1" ht="14.25" x14ac:dyDescent="0.25">
      <c r="A423" s="551">
        <v>414</v>
      </c>
      <c r="B423" s="637" t="s">
        <v>686</v>
      </c>
      <c r="C423" s="646" t="s">
        <v>685</v>
      </c>
      <c r="D423" s="635">
        <v>14400</v>
      </c>
      <c r="F423" s="556"/>
      <c r="H423" s="556"/>
    </row>
    <row r="424" spans="1:8" s="555" customFormat="1" x14ac:dyDescent="0.25">
      <c r="A424" s="551">
        <v>415</v>
      </c>
      <c r="B424" s="647" t="s">
        <v>684</v>
      </c>
      <c r="C424" s="646" t="s">
        <v>683</v>
      </c>
      <c r="D424" s="635">
        <v>139568.97</v>
      </c>
      <c r="F424" s="556"/>
      <c r="H424" s="556"/>
    </row>
    <row r="425" spans="1:8" s="555" customFormat="1" x14ac:dyDescent="0.25">
      <c r="A425" s="551">
        <v>416</v>
      </c>
      <c r="B425" s="647" t="s">
        <v>682</v>
      </c>
      <c r="C425" s="646" t="s">
        <v>681</v>
      </c>
      <c r="D425" s="635">
        <v>114707</v>
      </c>
      <c r="F425" s="556"/>
      <c r="H425" s="556"/>
    </row>
    <row r="426" spans="1:8" s="555" customFormat="1" x14ac:dyDescent="0.25">
      <c r="A426" s="551">
        <v>417</v>
      </c>
      <c r="B426" s="647" t="s">
        <v>680</v>
      </c>
      <c r="C426" s="646" t="s">
        <v>677</v>
      </c>
      <c r="D426" s="635">
        <v>18909.939999999999</v>
      </c>
      <c r="F426" s="556"/>
      <c r="H426" s="556"/>
    </row>
    <row r="427" spans="1:8" s="555" customFormat="1" x14ac:dyDescent="0.25">
      <c r="A427" s="551">
        <v>418</v>
      </c>
      <c r="B427" s="647" t="s">
        <v>679</v>
      </c>
      <c r="C427" s="646" t="s">
        <v>677</v>
      </c>
      <c r="D427" s="635">
        <v>18909.939999999999</v>
      </c>
      <c r="F427" s="556"/>
      <c r="H427" s="556"/>
    </row>
    <row r="428" spans="1:8" s="555" customFormat="1" x14ac:dyDescent="0.25">
      <c r="A428" s="551">
        <v>419</v>
      </c>
      <c r="B428" s="647" t="s">
        <v>678</v>
      </c>
      <c r="C428" s="646" t="s">
        <v>677</v>
      </c>
      <c r="D428" s="635">
        <v>18909.939999999999</v>
      </c>
      <c r="F428" s="556"/>
      <c r="H428" s="556"/>
    </row>
    <row r="429" spans="1:8" s="555" customFormat="1" x14ac:dyDescent="0.25">
      <c r="A429" s="551">
        <v>420</v>
      </c>
      <c r="B429" s="647" t="s">
        <v>676</v>
      </c>
      <c r="C429" s="646" t="s">
        <v>672</v>
      </c>
      <c r="D429" s="635">
        <v>3879.31</v>
      </c>
      <c r="F429" s="556"/>
      <c r="H429" s="556"/>
    </row>
    <row r="430" spans="1:8" s="555" customFormat="1" x14ac:dyDescent="0.25">
      <c r="A430" s="551">
        <v>421</v>
      </c>
      <c r="B430" s="647" t="s">
        <v>675</v>
      </c>
      <c r="C430" s="646" t="s">
        <v>672</v>
      </c>
      <c r="D430" s="635">
        <v>3879.31</v>
      </c>
      <c r="F430" s="556"/>
      <c r="H430" s="556"/>
    </row>
    <row r="431" spans="1:8" s="555" customFormat="1" x14ac:dyDescent="0.25">
      <c r="A431" s="551">
        <v>422</v>
      </c>
      <c r="B431" s="647" t="s">
        <v>674</v>
      </c>
      <c r="C431" s="646" t="s">
        <v>672</v>
      </c>
      <c r="D431" s="635">
        <v>3879.31</v>
      </c>
      <c r="F431" s="556"/>
      <c r="H431" s="556"/>
    </row>
    <row r="432" spans="1:8" s="555" customFormat="1" x14ac:dyDescent="0.25">
      <c r="A432" s="551">
        <v>423</v>
      </c>
      <c r="B432" s="647" t="s">
        <v>673</v>
      </c>
      <c r="C432" s="646" t="s">
        <v>672</v>
      </c>
      <c r="D432" s="635">
        <v>3879.31</v>
      </c>
      <c r="F432" s="556"/>
      <c r="H432" s="556"/>
    </row>
    <row r="433" spans="1:8" s="555" customFormat="1" x14ac:dyDescent="0.25">
      <c r="A433" s="551">
        <v>424</v>
      </c>
      <c r="B433" s="647" t="s">
        <v>671</v>
      </c>
      <c r="C433" s="646" t="s">
        <v>670</v>
      </c>
      <c r="D433" s="635">
        <v>8800</v>
      </c>
      <c r="F433" s="556"/>
      <c r="H433" s="556"/>
    </row>
    <row r="434" spans="1:8" s="555" customFormat="1" x14ac:dyDescent="0.25">
      <c r="A434" s="551">
        <v>425</v>
      </c>
      <c r="B434" s="647" t="s">
        <v>669</v>
      </c>
      <c r="C434" s="646" t="s">
        <v>668</v>
      </c>
      <c r="D434" s="635">
        <v>232052.38</v>
      </c>
      <c r="F434" s="556"/>
      <c r="H434" s="556"/>
    </row>
    <row r="435" spans="1:8" s="555" customFormat="1" x14ac:dyDescent="0.25">
      <c r="A435" s="551">
        <v>426</v>
      </c>
      <c r="B435" s="647" t="s">
        <v>667</v>
      </c>
      <c r="C435" s="646" t="s">
        <v>666</v>
      </c>
      <c r="D435" s="635">
        <v>210000</v>
      </c>
      <c r="F435" s="556"/>
      <c r="H435" s="556"/>
    </row>
    <row r="436" spans="1:8" s="555" customFormat="1" x14ac:dyDescent="0.25">
      <c r="A436" s="551">
        <v>427</v>
      </c>
      <c r="B436" s="647" t="s">
        <v>665</v>
      </c>
      <c r="C436" s="646" t="s">
        <v>661</v>
      </c>
      <c r="D436" s="635">
        <v>3275.87</v>
      </c>
      <c r="F436" s="556"/>
      <c r="H436" s="556"/>
    </row>
    <row r="437" spans="1:8" s="555" customFormat="1" x14ac:dyDescent="0.25">
      <c r="A437" s="551">
        <v>428</v>
      </c>
      <c r="B437" s="647" t="s">
        <v>664</v>
      </c>
      <c r="C437" s="646" t="s">
        <v>661</v>
      </c>
      <c r="D437" s="635">
        <v>3275.87</v>
      </c>
      <c r="F437" s="556"/>
      <c r="H437" s="556"/>
    </row>
    <row r="438" spans="1:8" s="555" customFormat="1" x14ac:dyDescent="0.25">
      <c r="A438" s="551">
        <v>429</v>
      </c>
      <c r="B438" s="647" t="s">
        <v>663</v>
      </c>
      <c r="C438" s="646" t="s">
        <v>661</v>
      </c>
      <c r="D438" s="635">
        <v>3275.87</v>
      </c>
      <c r="F438" s="556"/>
      <c r="H438" s="556"/>
    </row>
    <row r="439" spans="1:8" s="555" customFormat="1" x14ac:dyDescent="0.25">
      <c r="A439" s="551">
        <v>430</v>
      </c>
      <c r="B439" s="647" t="s">
        <v>662</v>
      </c>
      <c r="C439" s="646" t="s">
        <v>661</v>
      </c>
      <c r="D439" s="635">
        <v>3275.87</v>
      </c>
      <c r="F439" s="556"/>
      <c r="H439" s="556"/>
    </row>
    <row r="440" spans="1:8" s="555" customFormat="1" x14ac:dyDescent="0.25">
      <c r="A440" s="551">
        <v>431</v>
      </c>
      <c r="B440" s="647" t="s">
        <v>660</v>
      </c>
      <c r="C440" s="646" t="s">
        <v>659</v>
      </c>
      <c r="D440" s="635">
        <v>217082.31</v>
      </c>
      <c r="F440" s="556"/>
      <c r="H440" s="556"/>
    </row>
    <row r="441" spans="1:8" s="555" customFormat="1" ht="14.25" x14ac:dyDescent="0.3">
      <c r="A441" s="551">
        <v>432</v>
      </c>
      <c r="B441" s="637" t="s">
        <v>658</v>
      </c>
      <c r="C441" s="645" t="s">
        <v>657</v>
      </c>
      <c r="D441" s="641">
        <v>4080</v>
      </c>
      <c r="F441" s="556"/>
      <c r="H441" s="556"/>
    </row>
    <row r="442" spans="1:8" s="555" customFormat="1" ht="14.25" x14ac:dyDescent="0.3">
      <c r="A442" s="551">
        <v>433</v>
      </c>
      <c r="B442" s="637" t="s">
        <v>656</v>
      </c>
      <c r="C442" s="645" t="s">
        <v>655</v>
      </c>
      <c r="D442" s="641">
        <v>4480</v>
      </c>
      <c r="F442" s="556"/>
      <c r="H442" s="556"/>
    </row>
    <row r="443" spans="1:8" s="555" customFormat="1" x14ac:dyDescent="0.25">
      <c r="A443" s="551">
        <v>434</v>
      </c>
      <c r="B443" s="639" t="s">
        <v>654</v>
      </c>
      <c r="C443" s="644" t="s">
        <v>653</v>
      </c>
      <c r="D443" s="635">
        <v>3732</v>
      </c>
      <c r="F443" s="556"/>
      <c r="H443" s="556"/>
    </row>
    <row r="444" spans="1:8" s="555" customFormat="1" x14ac:dyDescent="0.25">
      <c r="A444" s="551">
        <v>435</v>
      </c>
      <c r="B444" s="639" t="s">
        <v>652</v>
      </c>
      <c r="C444" s="644" t="s">
        <v>651</v>
      </c>
      <c r="D444" s="635">
        <v>3732</v>
      </c>
      <c r="F444" s="556"/>
      <c r="H444" s="556"/>
    </row>
    <row r="445" spans="1:8" s="555" customFormat="1" x14ac:dyDescent="0.25">
      <c r="A445" s="551">
        <v>436</v>
      </c>
      <c r="B445" s="639" t="s">
        <v>650</v>
      </c>
      <c r="C445" s="644" t="s">
        <v>649</v>
      </c>
      <c r="D445" s="635">
        <v>3732</v>
      </c>
      <c r="F445" s="556"/>
      <c r="H445" s="556"/>
    </row>
    <row r="446" spans="1:8" s="555" customFormat="1" x14ac:dyDescent="0.25">
      <c r="A446" s="551">
        <v>437</v>
      </c>
      <c r="B446" s="639" t="s">
        <v>648</v>
      </c>
      <c r="C446" s="638" t="s">
        <v>646</v>
      </c>
      <c r="D446" s="635">
        <v>5890</v>
      </c>
      <c r="F446" s="556"/>
      <c r="H446" s="556"/>
    </row>
    <row r="447" spans="1:8" s="555" customFormat="1" x14ac:dyDescent="0.25">
      <c r="A447" s="551">
        <v>438</v>
      </c>
      <c r="B447" s="639" t="s">
        <v>647</v>
      </c>
      <c r="C447" s="638" t="s">
        <v>646</v>
      </c>
      <c r="D447" s="635">
        <v>5890</v>
      </c>
      <c r="F447" s="556"/>
      <c r="H447" s="556"/>
    </row>
    <row r="448" spans="1:8" s="555" customFormat="1" x14ac:dyDescent="0.25">
      <c r="A448" s="551">
        <v>439</v>
      </c>
      <c r="B448" s="639" t="s">
        <v>645</v>
      </c>
      <c r="C448" s="638" t="s">
        <v>643</v>
      </c>
      <c r="D448" s="635">
        <v>2450</v>
      </c>
      <c r="F448" s="556"/>
      <c r="H448" s="556"/>
    </row>
    <row r="449" spans="1:16384" s="555" customFormat="1" ht="27" x14ac:dyDescent="0.25">
      <c r="A449" s="551">
        <v>440</v>
      </c>
      <c r="B449" s="639" t="s">
        <v>644</v>
      </c>
      <c r="C449" s="643" t="s">
        <v>643</v>
      </c>
      <c r="D449" s="635">
        <v>2450</v>
      </c>
      <c r="F449" s="556"/>
      <c r="H449" s="556"/>
    </row>
    <row r="450" spans="1:16384" s="555" customFormat="1" x14ac:dyDescent="0.25">
      <c r="A450" s="551">
        <v>441</v>
      </c>
      <c r="B450" s="639" t="s">
        <v>642</v>
      </c>
      <c r="C450" s="643" t="s">
        <v>641</v>
      </c>
      <c r="D450" s="635">
        <v>5990</v>
      </c>
      <c r="F450" s="556"/>
      <c r="H450" s="556"/>
    </row>
    <row r="451" spans="1:16384" s="555" customFormat="1" x14ac:dyDescent="0.25">
      <c r="A451" s="551">
        <v>442</v>
      </c>
      <c r="B451" s="639" t="s">
        <v>640</v>
      </c>
      <c r="C451" s="643" t="s">
        <v>639</v>
      </c>
      <c r="D451" s="635">
        <v>4590</v>
      </c>
      <c r="F451" s="556"/>
      <c r="H451" s="556"/>
    </row>
    <row r="452" spans="1:16384" s="555" customFormat="1" x14ac:dyDescent="0.25">
      <c r="A452" s="551">
        <v>443</v>
      </c>
      <c r="B452" s="639" t="s">
        <v>638</v>
      </c>
      <c r="C452" s="643" t="s">
        <v>637</v>
      </c>
      <c r="D452" s="635">
        <v>9500</v>
      </c>
      <c r="F452" s="556"/>
      <c r="H452" s="556"/>
    </row>
    <row r="453" spans="1:16384" s="555" customFormat="1" x14ac:dyDescent="0.25">
      <c r="A453" s="551">
        <v>444</v>
      </c>
      <c r="B453" s="639" t="s">
        <v>636</v>
      </c>
      <c r="C453" s="643" t="s">
        <v>635</v>
      </c>
      <c r="D453" s="635">
        <v>27691.3</v>
      </c>
      <c r="F453" s="556"/>
      <c r="H453" s="556"/>
    </row>
    <row r="454" spans="1:16384" s="555" customFormat="1" x14ac:dyDescent="0.25">
      <c r="A454" s="551">
        <v>445</v>
      </c>
      <c r="B454" s="639" t="s">
        <v>634</v>
      </c>
      <c r="C454" s="643" t="s">
        <v>633</v>
      </c>
      <c r="D454" s="635">
        <v>5188</v>
      </c>
      <c r="F454" s="556"/>
      <c r="H454" s="556"/>
    </row>
    <row r="455" spans="1:16384" s="555" customFormat="1" x14ac:dyDescent="0.25">
      <c r="A455" s="551"/>
      <c r="B455" s="639" t="s">
        <v>632</v>
      </c>
      <c r="C455" s="643" t="s">
        <v>629</v>
      </c>
      <c r="D455" s="635">
        <v>20465.68</v>
      </c>
      <c r="F455" s="556"/>
      <c r="H455" s="556"/>
    </row>
    <row r="456" spans="1:16384" s="555" customFormat="1" x14ac:dyDescent="0.25">
      <c r="A456" s="551"/>
      <c r="B456" s="639" t="s">
        <v>631</v>
      </c>
      <c r="C456" s="643" t="s">
        <v>629</v>
      </c>
      <c r="D456" s="635">
        <v>20465.68</v>
      </c>
      <c r="F456" s="556"/>
      <c r="H456" s="556"/>
    </row>
    <row r="457" spans="1:16384" s="555" customFormat="1" x14ac:dyDescent="0.25">
      <c r="A457" s="551"/>
      <c r="B457" s="639" t="s">
        <v>630</v>
      </c>
      <c r="C457" s="638" t="s">
        <v>629</v>
      </c>
      <c r="D457" s="635">
        <v>20465.68</v>
      </c>
      <c r="F457" s="556"/>
      <c r="H457" s="556"/>
    </row>
    <row r="458" spans="1:16384" s="555" customFormat="1" x14ac:dyDescent="0.25">
      <c r="A458" s="551"/>
      <c r="B458" s="639" t="s">
        <v>628</v>
      </c>
      <c r="C458" s="638" t="s">
        <v>626</v>
      </c>
      <c r="D458" s="635">
        <v>2157</v>
      </c>
      <c r="F458" s="556"/>
      <c r="H458" s="556"/>
    </row>
    <row r="459" spans="1:16384" s="555" customFormat="1" x14ac:dyDescent="0.25">
      <c r="A459" s="551"/>
      <c r="B459" s="639" t="s">
        <v>627</v>
      </c>
      <c r="C459" s="638" t="s">
        <v>626</v>
      </c>
      <c r="D459" s="635">
        <v>2157</v>
      </c>
      <c r="F459" s="556"/>
      <c r="H459" s="556"/>
    </row>
    <row r="460" spans="1:16384" s="555" customFormat="1" x14ac:dyDescent="0.25">
      <c r="A460" s="551"/>
      <c r="B460" s="639" t="s">
        <v>625</v>
      </c>
      <c r="C460" s="638" t="s">
        <v>624</v>
      </c>
      <c r="D460" s="635">
        <v>47612</v>
      </c>
      <c r="F460" s="556"/>
      <c r="H460" s="556"/>
    </row>
    <row r="461" spans="1:16384" s="555" customFormat="1" ht="14.25" x14ac:dyDescent="0.3">
      <c r="A461" s="640"/>
      <c r="B461" s="641" t="s">
        <v>623</v>
      </c>
      <c r="C461" s="642" t="s">
        <v>622</v>
      </c>
      <c r="D461" s="641">
        <v>3576.73</v>
      </c>
      <c r="E461" s="640"/>
      <c r="F461" s="640"/>
      <c r="G461" s="640"/>
      <c r="H461" s="640"/>
      <c r="I461" s="640"/>
      <c r="J461" s="640"/>
      <c r="K461" s="640"/>
      <c r="L461" s="640"/>
      <c r="M461" s="640"/>
      <c r="N461" s="640"/>
      <c r="O461" s="640"/>
      <c r="P461" s="640"/>
      <c r="Q461" s="640"/>
      <c r="R461" s="640"/>
      <c r="S461" s="640"/>
      <c r="T461" s="640"/>
      <c r="U461" s="640"/>
      <c r="V461" s="640"/>
      <c r="W461" s="640"/>
      <c r="X461" s="640"/>
      <c r="Y461" s="640"/>
      <c r="Z461" s="640"/>
      <c r="AA461" s="640"/>
      <c r="AB461" s="640"/>
      <c r="AC461" s="640"/>
      <c r="AD461" s="640"/>
      <c r="AE461" s="640"/>
      <c r="AF461" s="640"/>
      <c r="AG461" s="640"/>
      <c r="AH461" s="640"/>
      <c r="AI461" s="640"/>
      <c r="AJ461" s="640"/>
      <c r="AK461" s="640"/>
      <c r="AL461" s="640"/>
      <c r="AM461" s="640"/>
      <c r="AN461" s="640"/>
      <c r="AO461" s="640"/>
      <c r="AP461" s="640"/>
      <c r="AQ461" s="640"/>
      <c r="AR461" s="640"/>
      <c r="AS461" s="640"/>
      <c r="AT461" s="640"/>
      <c r="AU461" s="640"/>
      <c r="AV461" s="640"/>
      <c r="AW461" s="640"/>
      <c r="AX461" s="640"/>
      <c r="AY461" s="640"/>
      <c r="AZ461" s="640"/>
      <c r="BA461" s="640"/>
      <c r="BB461" s="640"/>
      <c r="BC461" s="640"/>
      <c r="BD461" s="640"/>
      <c r="BE461" s="640"/>
      <c r="BF461" s="640"/>
      <c r="BG461" s="640"/>
      <c r="BH461" s="640"/>
      <c r="BI461" s="640"/>
      <c r="BJ461" s="640"/>
      <c r="BK461" s="640"/>
      <c r="BL461" s="640"/>
      <c r="BM461" s="640"/>
      <c r="BN461" s="640"/>
      <c r="BO461" s="640"/>
      <c r="BP461" s="640"/>
      <c r="BQ461" s="640"/>
      <c r="BR461" s="640"/>
      <c r="BS461" s="640"/>
      <c r="BT461" s="640"/>
      <c r="BU461" s="640"/>
      <c r="BV461" s="640"/>
      <c r="BW461" s="640"/>
      <c r="BX461" s="640"/>
      <c r="BY461" s="640"/>
      <c r="BZ461" s="640"/>
      <c r="CA461" s="640"/>
      <c r="CB461" s="640"/>
      <c r="CC461" s="640"/>
      <c r="CD461" s="640"/>
      <c r="CE461" s="640"/>
      <c r="CF461" s="640"/>
      <c r="CG461" s="640"/>
      <c r="CH461" s="640"/>
      <c r="CI461" s="640"/>
      <c r="CJ461" s="640"/>
      <c r="CK461" s="640"/>
      <c r="CL461" s="640"/>
      <c r="CM461" s="640"/>
      <c r="CN461" s="640"/>
      <c r="CO461" s="640"/>
      <c r="CP461" s="640"/>
      <c r="CQ461" s="640"/>
      <c r="CR461" s="640"/>
      <c r="CS461" s="640"/>
      <c r="CT461" s="640"/>
      <c r="CU461" s="640"/>
      <c r="CV461" s="640"/>
      <c r="CW461" s="640"/>
      <c r="CX461" s="640"/>
      <c r="CY461" s="640"/>
      <c r="CZ461" s="640"/>
      <c r="DA461" s="640"/>
      <c r="DB461" s="640"/>
      <c r="DC461" s="640"/>
      <c r="DD461" s="640"/>
      <c r="DE461" s="640"/>
      <c r="DF461" s="640"/>
      <c r="DG461" s="640"/>
      <c r="DH461" s="640"/>
      <c r="DI461" s="640"/>
      <c r="DJ461" s="640"/>
      <c r="DK461" s="640"/>
      <c r="DL461" s="640"/>
      <c r="DM461" s="640"/>
      <c r="DN461" s="640"/>
      <c r="DO461" s="640"/>
      <c r="DP461" s="640"/>
      <c r="DQ461" s="640"/>
      <c r="DR461" s="640"/>
      <c r="DS461" s="640"/>
      <c r="DT461" s="640"/>
      <c r="DU461" s="640"/>
      <c r="DV461" s="640"/>
      <c r="DW461" s="640"/>
      <c r="DX461" s="640"/>
      <c r="DY461" s="640"/>
      <c r="DZ461" s="640"/>
      <c r="EA461" s="640"/>
      <c r="EB461" s="640"/>
      <c r="EC461" s="640"/>
      <c r="ED461" s="640"/>
      <c r="EE461" s="640"/>
      <c r="EF461" s="640"/>
      <c r="EG461" s="640"/>
      <c r="EH461" s="640"/>
      <c r="EI461" s="640"/>
      <c r="EJ461" s="640"/>
      <c r="EK461" s="640"/>
      <c r="EL461" s="640"/>
      <c r="EM461" s="640"/>
      <c r="EN461" s="640"/>
      <c r="EO461" s="640"/>
      <c r="EP461" s="640"/>
      <c r="EQ461" s="640"/>
      <c r="ER461" s="640"/>
      <c r="ES461" s="640"/>
      <c r="ET461" s="640"/>
      <c r="EU461" s="640"/>
      <c r="EV461" s="640"/>
      <c r="EW461" s="640"/>
      <c r="EX461" s="640"/>
      <c r="EY461" s="640"/>
      <c r="EZ461" s="640"/>
      <c r="FA461" s="640"/>
      <c r="FB461" s="640"/>
      <c r="FC461" s="640"/>
      <c r="FD461" s="640"/>
      <c r="FE461" s="640"/>
      <c r="FF461" s="640"/>
      <c r="FG461" s="640"/>
      <c r="FH461" s="640"/>
      <c r="FI461" s="640"/>
      <c r="FJ461" s="640"/>
      <c r="FK461" s="640"/>
      <c r="FL461" s="640"/>
      <c r="FM461" s="640"/>
      <c r="FN461" s="640"/>
      <c r="FO461" s="640"/>
      <c r="FP461" s="640"/>
      <c r="FQ461" s="640"/>
      <c r="FR461" s="640"/>
      <c r="FS461" s="640"/>
      <c r="FT461" s="640"/>
      <c r="FU461" s="640"/>
      <c r="FV461" s="640"/>
      <c r="FW461" s="640"/>
      <c r="FX461" s="640"/>
      <c r="FY461" s="640"/>
      <c r="FZ461" s="640"/>
      <c r="GA461" s="640"/>
      <c r="GB461" s="640"/>
      <c r="GC461" s="640"/>
      <c r="GD461" s="640"/>
      <c r="GE461" s="640"/>
      <c r="GF461" s="640"/>
      <c r="GG461" s="640"/>
      <c r="GH461" s="640"/>
      <c r="GI461" s="640"/>
      <c r="GJ461" s="640"/>
      <c r="GK461" s="640"/>
      <c r="GL461" s="640"/>
      <c r="GM461" s="640"/>
      <c r="GN461" s="640"/>
      <c r="GO461" s="640"/>
      <c r="GP461" s="640"/>
      <c r="GQ461" s="640"/>
      <c r="GR461" s="640"/>
      <c r="GS461" s="640"/>
      <c r="GT461" s="640"/>
      <c r="GU461" s="640"/>
      <c r="GV461" s="640"/>
      <c r="GW461" s="640"/>
      <c r="GX461" s="640"/>
      <c r="GY461" s="640"/>
      <c r="GZ461" s="640"/>
      <c r="HA461" s="640"/>
      <c r="HB461" s="640"/>
      <c r="HC461" s="640"/>
      <c r="HD461" s="640"/>
      <c r="HE461" s="640"/>
      <c r="HF461" s="640"/>
      <c r="HG461" s="640"/>
      <c r="HH461" s="640"/>
      <c r="HI461" s="640"/>
      <c r="HJ461" s="640"/>
      <c r="HK461" s="640"/>
      <c r="HL461" s="640"/>
      <c r="HM461" s="640"/>
      <c r="HN461" s="640"/>
      <c r="HO461" s="640"/>
      <c r="HP461" s="640"/>
      <c r="HQ461" s="640"/>
      <c r="HR461" s="640"/>
      <c r="HS461" s="640"/>
      <c r="HT461" s="640"/>
      <c r="HU461" s="640"/>
      <c r="HV461" s="640"/>
      <c r="HW461" s="640"/>
      <c r="HX461" s="640"/>
      <c r="HY461" s="640"/>
      <c r="HZ461" s="640"/>
      <c r="IA461" s="640"/>
      <c r="IB461" s="640"/>
      <c r="IC461" s="640"/>
      <c r="ID461" s="640"/>
      <c r="IE461" s="640"/>
      <c r="IF461" s="640"/>
      <c r="IG461" s="640"/>
      <c r="IH461" s="640"/>
      <c r="II461" s="640"/>
      <c r="IJ461" s="640"/>
      <c r="IK461" s="640"/>
      <c r="IL461" s="640"/>
      <c r="IM461" s="640"/>
      <c r="IN461" s="640"/>
      <c r="IO461" s="640"/>
      <c r="IP461" s="640"/>
      <c r="IQ461" s="640"/>
      <c r="IR461" s="640"/>
      <c r="IS461" s="640"/>
      <c r="IT461" s="640"/>
      <c r="IU461" s="640"/>
      <c r="IV461" s="640"/>
      <c r="IW461" s="640"/>
      <c r="IX461" s="640"/>
      <c r="IY461" s="640"/>
      <c r="IZ461" s="640"/>
      <c r="JA461" s="640"/>
      <c r="JB461" s="640"/>
      <c r="JC461" s="640"/>
      <c r="JD461" s="640"/>
      <c r="JE461" s="640"/>
      <c r="JF461" s="640"/>
      <c r="JG461" s="640"/>
      <c r="JH461" s="640"/>
      <c r="JI461" s="640"/>
      <c r="JJ461" s="640"/>
      <c r="JK461" s="640"/>
      <c r="JL461" s="640"/>
      <c r="JM461" s="640"/>
      <c r="JN461" s="640"/>
      <c r="JO461" s="640"/>
      <c r="JP461" s="640"/>
      <c r="JQ461" s="640"/>
      <c r="JR461" s="640"/>
      <c r="JS461" s="640"/>
      <c r="JT461" s="640"/>
      <c r="JU461" s="640"/>
      <c r="JV461" s="640"/>
      <c r="JW461" s="640"/>
      <c r="JX461" s="640"/>
      <c r="JY461" s="640"/>
      <c r="JZ461" s="640"/>
      <c r="KA461" s="640"/>
      <c r="KB461" s="640"/>
      <c r="KC461" s="640"/>
      <c r="KD461" s="640"/>
      <c r="KE461" s="640"/>
      <c r="KF461" s="640"/>
      <c r="KG461" s="640"/>
      <c r="KH461" s="640"/>
      <c r="KI461" s="640"/>
      <c r="KJ461" s="640"/>
      <c r="KK461" s="640"/>
      <c r="KL461" s="640"/>
      <c r="KM461" s="640"/>
      <c r="KN461" s="640"/>
      <c r="KO461" s="640"/>
      <c r="KP461" s="640"/>
      <c r="KQ461" s="640"/>
      <c r="KR461" s="640"/>
      <c r="KS461" s="640"/>
      <c r="KT461" s="640"/>
      <c r="KU461" s="640"/>
      <c r="KV461" s="640"/>
      <c r="KW461" s="640"/>
      <c r="KX461" s="640"/>
      <c r="KY461" s="640"/>
      <c r="KZ461" s="640"/>
      <c r="LA461" s="640"/>
      <c r="LB461" s="640"/>
      <c r="LC461" s="640"/>
      <c r="LD461" s="640"/>
      <c r="LE461" s="640"/>
      <c r="LF461" s="640"/>
      <c r="LG461" s="640"/>
      <c r="LH461" s="640"/>
      <c r="LI461" s="640"/>
      <c r="LJ461" s="640"/>
      <c r="LK461" s="640"/>
      <c r="LL461" s="640"/>
      <c r="LM461" s="640"/>
      <c r="LN461" s="640"/>
      <c r="LO461" s="640"/>
      <c r="LP461" s="640"/>
      <c r="LQ461" s="640"/>
      <c r="LR461" s="640"/>
      <c r="LS461" s="640"/>
      <c r="LT461" s="640"/>
      <c r="LU461" s="640"/>
      <c r="LV461" s="640"/>
      <c r="LW461" s="640"/>
      <c r="LX461" s="640"/>
      <c r="LY461" s="640"/>
      <c r="LZ461" s="640"/>
      <c r="MA461" s="640"/>
      <c r="MB461" s="640"/>
      <c r="MC461" s="640"/>
      <c r="MD461" s="640"/>
      <c r="ME461" s="640"/>
      <c r="MF461" s="640"/>
      <c r="MG461" s="640"/>
      <c r="MH461" s="640"/>
      <c r="MI461" s="640"/>
      <c r="MJ461" s="640"/>
      <c r="MK461" s="640"/>
      <c r="ML461" s="640"/>
      <c r="MM461" s="640"/>
      <c r="MN461" s="640"/>
      <c r="MO461" s="640"/>
      <c r="MP461" s="640"/>
      <c r="MQ461" s="640"/>
      <c r="MR461" s="640"/>
      <c r="MS461" s="640"/>
      <c r="MT461" s="640"/>
      <c r="MU461" s="640"/>
      <c r="MV461" s="640"/>
      <c r="MW461" s="640"/>
      <c r="MX461" s="640"/>
      <c r="MY461" s="640"/>
      <c r="MZ461" s="640"/>
      <c r="NA461" s="640"/>
      <c r="NB461" s="640"/>
      <c r="NC461" s="640"/>
      <c r="ND461" s="640"/>
      <c r="NE461" s="640"/>
      <c r="NF461" s="640"/>
      <c r="NG461" s="640"/>
      <c r="NH461" s="640"/>
      <c r="NI461" s="640"/>
      <c r="NJ461" s="640"/>
      <c r="NK461" s="640"/>
      <c r="NL461" s="640"/>
      <c r="NM461" s="640"/>
      <c r="NN461" s="640"/>
      <c r="NO461" s="640"/>
      <c r="NP461" s="640"/>
      <c r="NQ461" s="640"/>
      <c r="NR461" s="640"/>
      <c r="NS461" s="640"/>
      <c r="NT461" s="640"/>
      <c r="NU461" s="640"/>
      <c r="NV461" s="640"/>
      <c r="NW461" s="640"/>
      <c r="NX461" s="640"/>
      <c r="NY461" s="640"/>
      <c r="NZ461" s="640"/>
      <c r="OA461" s="640"/>
      <c r="OB461" s="640"/>
      <c r="OC461" s="640"/>
      <c r="OD461" s="640"/>
      <c r="OE461" s="640"/>
      <c r="OF461" s="640"/>
      <c r="OG461" s="640"/>
      <c r="OH461" s="640"/>
      <c r="OI461" s="640"/>
      <c r="OJ461" s="640"/>
      <c r="OK461" s="640"/>
      <c r="OL461" s="640"/>
      <c r="OM461" s="640"/>
      <c r="ON461" s="640"/>
      <c r="OO461" s="640"/>
      <c r="OP461" s="640"/>
      <c r="OQ461" s="640"/>
      <c r="OR461" s="640"/>
      <c r="OS461" s="640"/>
      <c r="OT461" s="640"/>
      <c r="OU461" s="640"/>
      <c r="OV461" s="640"/>
      <c r="OW461" s="640"/>
      <c r="OX461" s="640"/>
      <c r="OY461" s="640"/>
      <c r="OZ461" s="640"/>
      <c r="PA461" s="640"/>
      <c r="PB461" s="640"/>
      <c r="PC461" s="640"/>
      <c r="PD461" s="640"/>
      <c r="PE461" s="640"/>
      <c r="PF461" s="640"/>
      <c r="PG461" s="640"/>
      <c r="PH461" s="640"/>
      <c r="PI461" s="640"/>
      <c r="PJ461" s="640"/>
      <c r="PK461" s="640"/>
      <c r="PL461" s="640"/>
      <c r="PM461" s="640"/>
      <c r="PN461" s="640"/>
      <c r="PO461" s="640"/>
      <c r="PP461" s="640"/>
      <c r="PQ461" s="640"/>
      <c r="PR461" s="640"/>
      <c r="PS461" s="640"/>
      <c r="PT461" s="640"/>
      <c r="PU461" s="640"/>
      <c r="PV461" s="640"/>
      <c r="PW461" s="640"/>
      <c r="PX461" s="640"/>
      <c r="PY461" s="640"/>
      <c r="PZ461" s="640"/>
      <c r="QA461" s="640"/>
      <c r="QB461" s="640"/>
      <c r="QC461" s="640"/>
      <c r="QD461" s="640"/>
      <c r="QE461" s="640"/>
      <c r="QF461" s="640"/>
      <c r="QG461" s="640"/>
      <c r="QH461" s="640"/>
      <c r="QI461" s="640"/>
      <c r="QJ461" s="640"/>
      <c r="QK461" s="640"/>
      <c r="QL461" s="640"/>
      <c r="QM461" s="640"/>
      <c r="QN461" s="640"/>
      <c r="QO461" s="640"/>
      <c r="QP461" s="640"/>
      <c r="QQ461" s="640"/>
      <c r="QR461" s="640"/>
      <c r="QS461" s="640"/>
      <c r="QT461" s="640"/>
      <c r="QU461" s="640"/>
      <c r="QV461" s="640"/>
      <c r="QW461" s="640"/>
      <c r="QX461" s="640"/>
      <c r="QY461" s="640"/>
      <c r="QZ461" s="640"/>
      <c r="RA461" s="640"/>
      <c r="RB461" s="640"/>
      <c r="RC461" s="640"/>
      <c r="RD461" s="640"/>
      <c r="RE461" s="640"/>
      <c r="RF461" s="640"/>
      <c r="RG461" s="640"/>
      <c r="RH461" s="640"/>
      <c r="RI461" s="640"/>
      <c r="RJ461" s="640"/>
      <c r="RK461" s="640"/>
      <c r="RL461" s="640"/>
      <c r="RM461" s="640"/>
      <c r="RN461" s="640"/>
      <c r="RO461" s="640"/>
      <c r="RP461" s="640"/>
      <c r="RQ461" s="640"/>
      <c r="RR461" s="640"/>
      <c r="RS461" s="640"/>
      <c r="RT461" s="640"/>
      <c r="RU461" s="640"/>
      <c r="RV461" s="640"/>
      <c r="RW461" s="640"/>
      <c r="RX461" s="640"/>
      <c r="RY461" s="640"/>
      <c r="RZ461" s="640"/>
      <c r="SA461" s="640"/>
      <c r="SB461" s="640"/>
      <c r="SC461" s="640"/>
      <c r="SD461" s="640"/>
      <c r="SE461" s="640"/>
      <c r="SF461" s="640"/>
      <c r="SG461" s="640"/>
      <c r="SH461" s="640"/>
      <c r="SI461" s="640"/>
      <c r="SJ461" s="640"/>
      <c r="SK461" s="640"/>
      <c r="SL461" s="640"/>
      <c r="SM461" s="640"/>
      <c r="SN461" s="640"/>
      <c r="SO461" s="640"/>
      <c r="SP461" s="640"/>
      <c r="SQ461" s="640"/>
      <c r="SR461" s="640"/>
      <c r="SS461" s="640"/>
      <c r="ST461" s="640"/>
      <c r="SU461" s="640"/>
      <c r="SV461" s="640"/>
      <c r="SW461" s="640"/>
      <c r="SX461" s="640"/>
      <c r="SY461" s="640"/>
      <c r="SZ461" s="640"/>
      <c r="TA461" s="640"/>
      <c r="TB461" s="640"/>
      <c r="TC461" s="640"/>
      <c r="TD461" s="640"/>
      <c r="TE461" s="640"/>
      <c r="TF461" s="640"/>
      <c r="TG461" s="640"/>
      <c r="TH461" s="640"/>
      <c r="TI461" s="640"/>
      <c r="TJ461" s="640"/>
      <c r="TK461" s="640"/>
      <c r="TL461" s="640"/>
      <c r="TM461" s="640"/>
      <c r="TN461" s="640"/>
      <c r="TO461" s="640"/>
      <c r="TP461" s="640"/>
      <c r="TQ461" s="640"/>
      <c r="TR461" s="640"/>
      <c r="TS461" s="640"/>
      <c r="TT461" s="640"/>
      <c r="TU461" s="640"/>
      <c r="TV461" s="640"/>
      <c r="TW461" s="640"/>
      <c r="TX461" s="640"/>
      <c r="TY461" s="640"/>
      <c r="TZ461" s="640"/>
      <c r="UA461" s="640"/>
      <c r="UB461" s="640"/>
      <c r="UC461" s="640"/>
      <c r="UD461" s="640"/>
      <c r="UE461" s="640"/>
      <c r="UF461" s="640"/>
      <c r="UG461" s="640"/>
      <c r="UH461" s="640"/>
      <c r="UI461" s="640"/>
      <c r="UJ461" s="640"/>
      <c r="UK461" s="640"/>
      <c r="UL461" s="640"/>
      <c r="UM461" s="640"/>
      <c r="UN461" s="640"/>
      <c r="UO461" s="640"/>
      <c r="UP461" s="640"/>
      <c r="UQ461" s="640"/>
      <c r="UR461" s="640"/>
      <c r="US461" s="640"/>
      <c r="UT461" s="640"/>
      <c r="UU461" s="640"/>
      <c r="UV461" s="640"/>
      <c r="UW461" s="640"/>
      <c r="UX461" s="640"/>
      <c r="UY461" s="640"/>
      <c r="UZ461" s="640"/>
      <c r="VA461" s="640"/>
      <c r="VB461" s="640"/>
      <c r="VC461" s="640"/>
      <c r="VD461" s="640"/>
      <c r="VE461" s="640"/>
      <c r="VF461" s="640"/>
      <c r="VG461" s="640"/>
      <c r="VH461" s="640"/>
      <c r="VI461" s="640"/>
      <c r="VJ461" s="640"/>
      <c r="VK461" s="640"/>
      <c r="VL461" s="640"/>
      <c r="VM461" s="640"/>
      <c r="VN461" s="640"/>
      <c r="VO461" s="640"/>
      <c r="VP461" s="640"/>
      <c r="VQ461" s="640"/>
      <c r="VR461" s="640"/>
      <c r="VS461" s="640"/>
      <c r="VT461" s="640"/>
      <c r="VU461" s="640"/>
      <c r="VV461" s="640"/>
      <c r="VW461" s="640"/>
      <c r="VX461" s="640"/>
      <c r="VY461" s="640"/>
      <c r="VZ461" s="640"/>
      <c r="WA461" s="640"/>
      <c r="WB461" s="640"/>
      <c r="WC461" s="640"/>
      <c r="WD461" s="640"/>
      <c r="WE461" s="640"/>
      <c r="WF461" s="640"/>
      <c r="WG461" s="640"/>
      <c r="WH461" s="640"/>
      <c r="WI461" s="640"/>
      <c r="WJ461" s="640"/>
      <c r="WK461" s="640"/>
      <c r="WL461" s="640"/>
      <c r="WM461" s="640"/>
      <c r="WN461" s="640"/>
      <c r="WO461" s="640"/>
      <c r="WP461" s="640"/>
      <c r="WQ461" s="640"/>
      <c r="WR461" s="640"/>
      <c r="WS461" s="640"/>
      <c r="WT461" s="640"/>
      <c r="WU461" s="640"/>
      <c r="WV461" s="640"/>
      <c r="WW461" s="640"/>
      <c r="WX461" s="640"/>
      <c r="WY461" s="640"/>
      <c r="WZ461" s="640"/>
      <c r="XA461" s="640"/>
      <c r="XB461" s="640"/>
      <c r="XC461" s="640"/>
      <c r="XD461" s="640"/>
      <c r="XE461" s="640"/>
      <c r="XF461" s="640"/>
      <c r="XG461" s="640"/>
      <c r="XH461" s="640"/>
      <c r="XI461" s="640"/>
      <c r="XJ461" s="640"/>
      <c r="XK461" s="640"/>
      <c r="XL461" s="640"/>
      <c r="XM461" s="640"/>
      <c r="XN461" s="640"/>
      <c r="XO461" s="640"/>
      <c r="XP461" s="640"/>
      <c r="XQ461" s="640"/>
      <c r="XR461" s="640"/>
      <c r="XS461" s="640"/>
      <c r="XT461" s="640"/>
      <c r="XU461" s="640"/>
      <c r="XV461" s="640"/>
      <c r="XW461" s="640"/>
      <c r="XX461" s="640"/>
      <c r="XY461" s="640"/>
      <c r="XZ461" s="640"/>
      <c r="YA461" s="640"/>
      <c r="YB461" s="640"/>
      <c r="YC461" s="640"/>
      <c r="YD461" s="640"/>
      <c r="YE461" s="640"/>
      <c r="YF461" s="640"/>
      <c r="YG461" s="640"/>
      <c r="YH461" s="640"/>
      <c r="YI461" s="640"/>
      <c r="YJ461" s="640"/>
      <c r="YK461" s="640"/>
      <c r="YL461" s="640"/>
      <c r="YM461" s="640"/>
      <c r="YN461" s="640"/>
      <c r="YO461" s="640"/>
      <c r="YP461" s="640"/>
      <c r="YQ461" s="640"/>
      <c r="YR461" s="640"/>
      <c r="YS461" s="640"/>
      <c r="YT461" s="640"/>
      <c r="YU461" s="640"/>
      <c r="YV461" s="640"/>
      <c r="YW461" s="640"/>
      <c r="YX461" s="640"/>
      <c r="YY461" s="640"/>
      <c r="YZ461" s="640"/>
      <c r="ZA461" s="640"/>
      <c r="ZB461" s="640"/>
      <c r="ZC461" s="640"/>
      <c r="ZD461" s="640"/>
      <c r="ZE461" s="640"/>
      <c r="ZF461" s="640"/>
      <c r="ZG461" s="640"/>
      <c r="ZH461" s="640"/>
      <c r="ZI461" s="640"/>
      <c r="ZJ461" s="640"/>
      <c r="ZK461" s="640"/>
      <c r="ZL461" s="640"/>
      <c r="ZM461" s="640"/>
      <c r="ZN461" s="640"/>
      <c r="ZO461" s="640"/>
      <c r="ZP461" s="640"/>
      <c r="ZQ461" s="640"/>
      <c r="ZR461" s="640"/>
      <c r="ZS461" s="640"/>
      <c r="ZT461" s="640"/>
      <c r="ZU461" s="640"/>
      <c r="ZV461" s="640"/>
      <c r="ZW461" s="640"/>
      <c r="ZX461" s="640"/>
      <c r="ZY461" s="640"/>
      <c r="ZZ461" s="640"/>
      <c r="AAA461" s="640"/>
      <c r="AAB461" s="640"/>
      <c r="AAC461" s="640"/>
      <c r="AAD461" s="640"/>
      <c r="AAE461" s="640"/>
      <c r="AAF461" s="640"/>
      <c r="AAG461" s="640"/>
      <c r="AAH461" s="640"/>
      <c r="AAI461" s="640"/>
      <c r="AAJ461" s="640"/>
      <c r="AAK461" s="640"/>
      <c r="AAL461" s="640"/>
      <c r="AAM461" s="640"/>
      <c r="AAN461" s="640"/>
      <c r="AAO461" s="640"/>
      <c r="AAP461" s="640"/>
      <c r="AAQ461" s="640"/>
      <c r="AAR461" s="640"/>
      <c r="AAS461" s="640"/>
      <c r="AAT461" s="640"/>
      <c r="AAU461" s="640"/>
      <c r="AAV461" s="640"/>
      <c r="AAW461" s="640"/>
      <c r="AAX461" s="640"/>
      <c r="AAY461" s="640"/>
      <c r="AAZ461" s="640"/>
      <c r="ABA461" s="640"/>
      <c r="ABB461" s="640"/>
      <c r="ABC461" s="640"/>
      <c r="ABD461" s="640"/>
      <c r="ABE461" s="640"/>
      <c r="ABF461" s="640"/>
      <c r="ABG461" s="640"/>
      <c r="ABH461" s="640"/>
      <c r="ABI461" s="640"/>
      <c r="ABJ461" s="640"/>
      <c r="ABK461" s="640"/>
      <c r="ABL461" s="640"/>
      <c r="ABM461" s="640"/>
      <c r="ABN461" s="640"/>
      <c r="ABO461" s="640"/>
      <c r="ABP461" s="640"/>
      <c r="ABQ461" s="640"/>
      <c r="ABR461" s="640"/>
      <c r="ABS461" s="640"/>
      <c r="ABT461" s="640"/>
      <c r="ABU461" s="640"/>
      <c r="ABV461" s="640"/>
      <c r="ABW461" s="640"/>
      <c r="ABX461" s="640"/>
      <c r="ABY461" s="640"/>
      <c r="ABZ461" s="640"/>
      <c r="ACA461" s="640"/>
      <c r="ACB461" s="640"/>
      <c r="ACC461" s="640"/>
      <c r="ACD461" s="640"/>
      <c r="ACE461" s="640"/>
      <c r="ACF461" s="640"/>
      <c r="ACG461" s="640"/>
      <c r="ACH461" s="640"/>
      <c r="ACI461" s="640"/>
      <c r="ACJ461" s="640"/>
      <c r="ACK461" s="640"/>
      <c r="ACL461" s="640"/>
      <c r="ACM461" s="640"/>
      <c r="ACN461" s="640"/>
      <c r="ACO461" s="640"/>
      <c r="ACP461" s="640"/>
      <c r="ACQ461" s="640"/>
      <c r="ACR461" s="640"/>
      <c r="ACS461" s="640"/>
      <c r="ACT461" s="640"/>
      <c r="ACU461" s="640"/>
      <c r="ACV461" s="640"/>
      <c r="ACW461" s="640"/>
      <c r="ACX461" s="640"/>
      <c r="ACY461" s="640"/>
      <c r="ACZ461" s="640"/>
      <c r="ADA461" s="640"/>
      <c r="ADB461" s="640"/>
      <c r="ADC461" s="640"/>
      <c r="ADD461" s="640"/>
      <c r="ADE461" s="640"/>
      <c r="ADF461" s="640"/>
      <c r="ADG461" s="640"/>
      <c r="ADH461" s="640"/>
      <c r="ADI461" s="640"/>
      <c r="ADJ461" s="640"/>
      <c r="ADK461" s="640"/>
      <c r="ADL461" s="640"/>
      <c r="ADM461" s="640"/>
      <c r="ADN461" s="640"/>
      <c r="ADO461" s="640"/>
      <c r="ADP461" s="640"/>
      <c r="ADQ461" s="640"/>
      <c r="ADR461" s="640"/>
      <c r="ADS461" s="640"/>
      <c r="ADT461" s="640"/>
      <c r="ADU461" s="640"/>
      <c r="ADV461" s="640"/>
      <c r="ADW461" s="640"/>
      <c r="ADX461" s="640"/>
      <c r="ADY461" s="640"/>
      <c r="ADZ461" s="640"/>
      <c r="AEA461" s="640"/>
      <c r="AEB461" s="640"/>
      <c r="AEC461" s="640"/>
      <c r="AED461" s="640"/>
      <c r="AEE461" s="640"/>
      <c r="AEF461" s="640"/>
      <c r="AEG461" s="640"/>
      <c r="AEH461" s="640"/>
      <c r="AEI461" s="640"/>
      <c r="AEJ461" s="640"/>
      <c r="AEK461" s="640"/>
      <c r="AEL461" s="640"/>
      <c r="AEM461" s="640"/>
      <c r="AEN461" s="640"/>
      <c r="AEO461" s="640"/>
      <c r="AEP461" s="640"/>
      <c r="AEQ461" s="640"/>
      <c r="AER461" s="640"/>
      <c r="AES461" s="640"/>
      <c r="AET461" s="640"/>
      <c r="AEU461" s="640"/>
      <c r="AEV461" s="640"/>
      <c r="AEW461" s="640"/>
      <c r="AEX461" s="640"/>
      <c r="AEY461" s="640"/>
      <c r="AEZ461" s="640"/>
      <c r="AFA461" s="640"/>
      <c r="AFB461" s="640"/>
      <c r="AFC461" s="640"/>
      <c r="AFD461" s="640"/>
      <c r="AFE461" s="640"/>
      <c r="AFF461" s="640"/>
      <c r="AFG461" s="640"/>
      <c r="AFH461" s="640"/>
      <c r="AFI461" s="640"/>
      <c r="AFJ461" s="640"/>
      <c r="AFK461" s="640"/>
      <c r="AFL461" s="640"/>
      <c r="AFM461" s="640"/>
      <c r="AFN461" s="640"/>
      <c r="AFO461" s="640"/>
      <c r="AFP461" s="640"/>
      <c r="AFQ461" s="640"/>
      <c r="AFR461" s="640"/>
      <c r="AFS461" s="640"/>
      <c r="AFT461" s="640"/>
      <c r="AFU461" s="640"/>
      <c r="AFV461" s="640"/>
      <c r="AFW461" s="640"/>
      <c r="AFX461" s="640"/>
      <c r="AFY461" s="640"/>
      <c r="AFZ461" s="640"/>
      <c r="AGA461" s="640"/>
      <c r="AGB461" s="640"/>
      <c r="AGC461" s="640"/>
      <c r="AGD461" s="640"/>
      <c r="AGE461" s="640"/>
      <c r="AGF461" s="640"/>
      <c r="AGG461" s="640"/>
      <c r="AGH461" s="640"/>
      <c r="AGI461" s="640"/>
      <c r="AGJ461" s="640"/>
      <c r="AGK461" s="640"/>
      <c r="AGL461" s="640"/>
      <c r="AGM461" s="640"/>
      <c r="AGN461" s="640"/>
      <c r="AGO461" s="640"/>
      <c r="AGP461" s="640"/>
      <c r="AGQ461" s="640"/>
      <c r="AGR461" s="640"/>
      <c r="AGS461" s="640"/>
      <c r="AGT461" s="640"/>
      <c r="AGU461" s="640"/>
      <c r="AGV461" s="640"/>
      <c r="AGW461" s="640"/>
      <c r="AGX461" s="640"/>
      <c r="AGY461" s="640"/>
      <c r="AGZ461" s="640"/>
      <c r="AHA461" s="640"/>
      <c r="AHB461" s="640"/>
      <c r="AHC461" s="640"/>
      <c r="AHD461" s="640"/>
      <c r="AHE461" s="640"/>
      <c r="AHF461" s="640"/>
      <c r="AHG461" s="640"/>
      <c r="AHH461" s="640"/>
      <c r="AHI461" s="640"/>
      <c r="AHJ461" s="640"/>
      <c r="AHK461" s="640"/>
      <c r="AHL461" s="640"/>
      <c r="AHM461" s="640"/>
      <c r="AHN461" s="640"/>
      <c r="AHO461" s="640"/>
      <c r="AHP461" s="640"/>
      <c r="AHQ461" s="640"/>
      <c r="AHR461" s="640"/>
      <c r="AHS461" s="640"/>
      <c r="AHT461" s="640"/>
      <c r="AHU461" s="640"/>
      <c r="AHV461" s="640"/>
      <c r="AHW461" s="640"/>
      <c r="AHX461" s="640"/>
      <c r="AHY461" s="640"/>
      <c r="AHZ461" s="640"/>
      <c r="AIA461" s="640"/>
      <c r="AIB461" s="640"/>
      <c r="AIC461" s="640"/>
      <c r="AID461" s="640"/>
      <c r="AIE461" s="640"/>
      <c r="AIF461" s="640"/>
      <c r="AIG461" s="640"/>
      <c r="AIH461" s="640"/>
      <c r="AII461" s="640"/>
      <c r="AIJ461" s="640"/>
      <c r="AIK461" s="640"/>
      <c r="AIL461" s="640"/>
      <c r="AIM461" s="640"/>
      <c r="AIN461" s="640"/>
      <c r="AIO461" s="640"/>
      <c r="AIP461" s="640"/>
      <c r="AIQ461" s="640"/>
      <c r="AIR461" s="640"/>
      <c r="AIS461" s="640"/>
      <c r="AIT461" s="640"/>
      <c r="AIU461" s="640"/>
      <c r="AIV461" s="640"/>
      <c r="AIW461" s="640"/>
      <c r="AIX461" s="640"/>
      <c r="AIY461" s="640"/>
      <c r="AIZ461" s="640"/>
      <c r="AJA461" s="640"/>
      <c r="AJB461" s="640"/>
      <c r="AJC461" s="640"/>
      <c r="AJD461" s="640"/>
      <c r="AJE461" s="640"/>
      <c r="AJF461" s="640"/>
      <c r="AJG461" s="640"/>
      <c r="AJH461" s="640"/>
      <c r="AJI461" s="640"/>
      <c r="AJJ461" s="640"/>
      <c r="AJK461" s="640"/>
      <c r="AJL461" s="640"/>
      <c r="AJM461" s="640"/>
      <c r="AJN461" s="640"/>
      <c r="AJO461" s="640"/>
      <c r="AJP461" s="640"/>
      <c r="AJQ461" s="640"/>
      <c r="AJR461" s="640"/>
      <c r="AJS461" s="640"/>
      <c r="AJT461" s="640"/>
      <c r="AJU461" s="640"/>
      <c r="AJV461" s="640"/>
      <c r="AJW461" s="640"/>
      <c r="AJX461" s="640"/>
      <c r="AJY461" s="640"/>
      <c r="AJZ461" s="640"/>
      <c r="AKA461" s="640"/>
      <c r="AKB461" s="640"/>
      <c r="AKC461" s="640"/>
      <c r="AKD461" s="640"/>
      <c r="AKE461" s="640"/>
      <c r="AKF461" s="640"/>
      <c r="AKG461" s="640"/>
      <c r="AKH461" s="640"/>
      <c r="AKI461" s="640"/>
      <c r="AKJ461" s="640"/>
      <c r="AKK461" s="640"/>
      <c r="AKL461" s="640"/>
      <c r="AKM461" s="640"/>
      <c r="AKN461" s="640"/>
      <c r="AKO461" s="640"/>
      <c r="AKP461" s="640"/>
      <c r="AKQ461" s="640"/>
      <c r="AKR461" s="640"/>
      <c r="AKS461" s="640"/>
      <c r="AKT461" s="640"/>
      <c r="AKU461" s="640"/>
      <c r="AKV461" s="640"/>
      <c r="AKW461" s="640"/>
      <c r="AKX461" s="640"/>
      <c r="AKY461" s="640"/>
      <c r="AKZ461" s="640"/>
      <c r="ALA461" s="640"/>
      <c r="ALB461" s="640"/>
      <c r="ALC461" s="640"/>
      <c r="ALD461" s="640"/>
      <c r="ALE461" s="640"/>
      <c r="ALF461" s="640"/>
      <c r="ALG461" s="640"/>
      <c r="ALH461" s="640"/>
      <c r="ALI461" s="640"/>
      <c r="ALJ461" s="640"/>
      <c r="ALK461" s="640"/>
      <c r="ALL461" s="640"/>
      <c r="ALM461" s="640"/>
      <c r="ALN461" s="640"/>
      <c r="ALO461" s="640"/>
      <c r="ALP461" s="640"/>
      <c r="ALQ461" s="640"/>
      <c r="ALR461" s="640"/>
      <c r="ALS461" s="640"/>
      <c r="ALT461" s="640"/>
      <c r="ALU461" s="640"/>
      <c r="ALV461" s="640"/>
      <c r="ALW461" s="640"/>
      <c r="ALX461" s="640"/>
      <c r="ALY461" s="640"/>
      <c r="ALZ461" s="640"/>
      <c r="AMA461" s="640"/>
      <c r="AMB461" s="640"/>
      <c r="AMC461" s="640"/>
      <c r="AMD461" s="640"/>
      <c r="AME461" s="640"/>
      <c r="AMF461" s="640"/>
      <c r="AMG461" s="640"/>
      <c r="AMH461" s="640"/>
      <c r="AMI461" s="640"/>
      <c r="AMJ461" s="640"/>
      <c r="AMK461" s="640"/>
      <c r="AML461" s="640"/>
      <c r="AMM461" s="640"/>
      <c r="AMN461" s="640"/>
      <c r="AMO461" s="640"/>
      <c r="AMP461" s="640"/>
      <c r="AMQ461" s="640"/>
      <c r="AMR461" s="640"/>
      <c r="AMS461" s="640"/>
      <c r="AMT461" s="640"/>
      <c r="AMU461" s="640"/>
      <c r="AMV461" s="640"/>
      <c r="AMW461" s="640"/>
      <c r="AMX461" s="640"/>
      <c r="AMY461" s="640"/>
      <c r="AMZ461" s="640"/>
      <c r="ANA461" s="640"/>
      <c r="ANB461" s="640"/>
      <c r="ANC461" s="640"/>
      <c r="AND461" s="640"/>
      <c r="ANE461" s="640"/>
      <c r="ANF461" s="640"/>
      <c r="ANG461" s="640"/>
      <c r="ANH461" s="640"/>
      <c r="ANI461" s="640"/>
      <c r="ANJ461" s="640"/>
      <c r="ANK461" s="640"/>
      <c r="ANL461" s="640"/>
      <c r="ANM461" s="640"/>
      <c r="ANN461" s="640"/>
      <c r="ANO461" s="640"/>
      <c r="ANP461" s="640"/>
      <c r="ANQ461" s="640"/>
      <c r="ANR461" s="640"/>
      <c r="ANS461" s="640"/>
      <c r="ANT461" s="640"/>
      <c r="ANU461" s="640"/>
      <c r="ANV461" s="640"/>
      <c r="ANW461" s="640"/>
      <c r="ANX461" s="640"/>
      <c r="ANY461" s="640"/>
      <c r="ANZ461" s="640"/>
      <c r="AOA461" s="640"/>
      <c r="AOB461" s="640"/>
      <c r="AOC461" s="640"/>
      <c r="AOD461" s="640"/>
      <c r="AOE461" s="640"/>
      <c r="AOF461" s="640"/>
      <c r="AOG461" s="640"/>
      <c r="AOH461" s="640"/>
      <c r="AOI461" s="640"/>
      <c r="AOJ461" s="640"/>
      <c r="AOK461" s="640"/>
      <c r="AOL461" s="640"/>
      <c r="AOM461" s="640"/>
      <c r="AON461" s="640"/>
      <c r="AOO461" s="640"/>
      <c r="AOP461" s="640"/>
      <c r="AOQ461" s="640"/>
      <c r="AOR461" s="640"/>
      <c r="AOS461" s="640"/>
      <c r="AOT461" s="640"/>
      <c r="AOU461" s="640"/>
      <c r="AOV461" s="640"/>
      <c r="AOW461" s="640"/>
      <c r="AOX461" s="640"/>
      <c r="AOY461" s="640"/>
      <c r="AOZ461" s="640"/>
      <c r="APA461" s="640"/>
      <c r="APB461" s="640"/>
      <c r="APC461" s="640"/>
      <c r="APD461" s="640"/>
      <c r="APE461" s="640"/>
      <c r="APF461" s="640"/>
      <c r="APG461" s="640"/>
      <c r="APH461" s="640"/>
      <c r="API461" s="640"/>
      <c r="APJ461" s="640"/>
      <c r="APK461" s="640"/>
      <c r="APL461" s="640"/>
      <c r="APM461" s="640"/>
      <c r="APN461" s="640"/>
      <c r="APO461" s="640"/>
      <c r="APP461" s="640"/>
      <c r="APQ461" s="640"/>
      <c r="APR461" s="640"/>
      <c r="APS461" s="640"/>
      <c r="APT461" s="640"/>
      <c r="APU461" s="640"/>
      <c r="APV461" s="640"/>
      <c r="APW461" s="640"/>
      <c r="APX461" s="640"/>
      <c r="APY461" s="640"/>
      <c r="APZ461" s="640"/>
      <c r="AQA461" s="640"/>
      <c r="AQB461" s="640"/>
      <c r="AQC461" s="640"/>
      <c r="AQD461" s="640"/>
      <c r="AQE461" s="640"/>
      <c r="AQF461" s="640"/>
      <c r="AQG461" s="640"/>
      <c r="AQH461" s="640"/>
      <c r="AQI461" s="640"/>
      <c r="AQJ461" s="640"/>
      <c r="AQK461" s="640"/>
      <c r="AQL461" s="640"/>
      <c r="AQM461" s="640"/>
      <c r="AQN461" s="640"/>
      <c r="AQO461" s="640"/>
      <c r="AQP461" s="640"/>
      <c r="AQQ461" s="640"/>
      <c r="AQR461" s="640"/>
      <c r="AQS461" s="640"/>
      <c r="AQT461" s="640"/>
      <c r="AQU461" s="640"/>
      <c r="AQV461" s="640"/>
      <c r="AQW461" s="640"/>
      <c r="AQX461" s="640"/>
      <c r="AQY461" s="640"/>
      <c r="AQZ461" s="640"/>
      <c r="ARA461" s="640"/>
      <c r="ARB461" s="640"/>
      <c r="ARC461" s="640"/>
      <c r="ARD461" s="640"/>
      <c r="ARE461" s="640"/>
      <c r="ARF461" s="640"/>
      <c r="ARG461" s="640"/>
      <c r="ARH461" s="640"/>
      <c r="ARI461" s="640"/>
      <c r="ARJ461" s="640"/>
      <c r="ARK461" s="640"/>
      <c r="ARL461" s="640"/>
      <c r="ARM461" s="640"/>
      <c r="ARN461" s="640"/>
      <c r="ARO461" s="640"/>
      <c r="ARP461" s="640"/>
      <c r="ARQ461" s="640"/>
      <c r="ARR461" s="640"/>
      <c r="ARS461" s="640"/>
      <c r="ART461" s="640"/>
      <c r="ARU461" s="640"/>
      <c r="ARV461" s="640"/>
      <c r="ARW461" s="640"/>
      <c r="ARX461" s="640"/>
      <c r="ARY461" s="640"/>
      <c r="ARZ461" s="640"/>
      <c r="ASA461" s="640"/>
      <c r="ASB461" s="640"/>
      <c r="ASC461" s="640"/>
      <c r="ASD461" s="640"/>
      <c r="ASE461" s="640"/>
      <c r="ASF461" s="640"/>
      <c r="ASG461" s="640"/>
      <c r="ASH461" s="640"/>
      <c r="ASI461" s="640"/>
      <c r="ASJ461" s="640"/>
      <c r="ASK461" s="640"/>
      <c r="ASL461" s="640"/>
      <c r="ASM461" s="640"/>
      <c r="ASN461" s="640"/>
      <c r="ASO461" s="640"/>
      <c r="ASP461" s="640"/>
      <c r="ASQ461" s="640"/>
      <c r="ASR461" s="640"/>
      <c r="ASS461" s="640"/>
      <c r="AST461" s="640"/>
      <c r="ASU461" s="640"/>
      <c r="ASV461" s="640"/>
      <c r="ASW461" s="640"/>
      <c r="ASX461" s="640"/>
      <c r="ASY461" s="640"/>
      <c r="ASZ461" s="640"/>
      <c r="ATA461" s="640"/>
      <c r="ATB461" s="640"/>
      <c r="ATC461" s="640"/>
      <c r="ATD461" s="640"/>
      <c r="ATE461" s="640"/>
      <c r="ATF461" s="640"/>
      <c r="ATG461" s="640"/>
      <c r="ATH461" s="640"/>
      <c r="ATI461" s="640"/>
      <c r="ATJ461" s="640"/>
      <c r="ATK461" s="640"/>
      <c r="ATL461" s="640"/>
      <c r="ATM461" s="640"/>
      <c r="ATN461" s="640"/>
      <c r="ATO461" s="640"/>
      <c r="ATP461" s="640"/>
      <c r="ATQ461" s="640"/>
      <c r="ATR461" s="640"/>
      <c r="ATS461" s="640"/>
      <c r="ATT461" s="640"/>
      <c r="ATU461" s="640"/>
      <c r="ATV461" s="640"/>
      <c r="ATW461" s="640"/>
      <c r="ATX461" s="640"/>
      <c r="ATY461" s="640"/>
      <c r="ATZ461" s="640"/>
      <c r="AUA461" s="640"/>
      <c r="AUB461" s="640"/>
      <c r="AUC461" s="640"/>
      <c r="AUD461" s="640"/>
      <c r="AUE461" s="640"/>
      <c r="AUF461" s="640"/>
      <c r="AUG461" s="640"/>
      <c r="AUH461" s="640"/>
      <c r="AUI461" s="640"/>
      <c r="AUJ461" s="640"/>
      <c r="AUK461" s="640"/>
      <c r="AUL461" s="640"/>
      <c r="AUM461" s="640"/>
      <c r="AUN461" s="640"/>
      <c r="AUO461" s="640"/>
      <c r="AUP461" s="640"/>
      <c r="AUQ461" s="640"/>
      <c r="AUR461" s="640"/>
      <c r="AUS461" s="640"/>
      <c r="AUT461" s="640"/>
      <c r="AUU461" s="640"/>
      <c r="AUV461" s="640"/>
      <c r="AUW461" s="640"/>
      <c r="AUX461" s="640"/>
      <c r="AUY461" s="640"/>
      <c r="AUZ461" s="640"/>
      <c r="AVA461" s="640"/>
      <c r="AVB461" s="640"/>
      <c r="AVC461" s="640"/>
      <c r="AVD461" s="640"/>
      <c r="AVE461" s="640"/>
      <c r="AVF461" s="640"/>
      <c r="AVG461" s="640"/>
      <c r="AVH461" s="640"/>
      <c r="AVI461" s="640"/>
      <c r="AVJ461" s="640"/>
      <c r="AVK461" s="640"/>
      <c r="AVL461" s="640"/>
      <c r="AVM461" s="640"/>
      <c r="AVN461" s="640"/>
      <c r="AVO461" s="640"/>
      <c r="AVP461" s="640"/>
      <c r="AVQ461" s="640"/>
      <c r="AVR461" s="640"/>
      <c r="AVS461" s="640"/>
      <c r="AVT461" s="640"/>
      <c r="AVU461" s="640"/>
      <c r="AVV461" s="640"/>
      <c r="AVW461" s="640"/>
      <c r="AVX461" s="640"/>
      <c r="AVY461" s="640"/>
      <c r="AVZ461" s="640"/>
      <c r="AWA461" s="640"/>
      <c r="AWB461" s="640"/>
      <c r="AWC461" s="640"/>
      <c r="AWD461" s="640"/>
      <c r="AWE461" s="640"/>
      <c r="AWF461" s="640"/>
      <c r="AWG461" s="640"/>
      <c r="AWH461" s="640"/>
      <c r="AWI461" s="640"/>
      <c r="AWJ461" s="640"/>
      <c r="AWK461" s="640"/>
      <c r="AWL461" s="640"/>
      <c r="AWM461" s="640"/>
      <c r="AWN461" s="640"/>
      <c r="AWO461" s="640"/>
      <c r="AWP461" s="640"/>
      <c r="AWQ461" s="640"/>
      <c r="AWR461" s="640"/>
      <c r="AWS461" s="640"/>
      <c r="AWT461" s="640"/>
      <c r="AWU461" s="640"/>
      <c r="AWV461" s="640"/>
      <c r="AWW461" s="640"/>
      <c r="AWX461" s="640"/>
      <c r="AWY461" s="640"/>
      <c r="AWZ461" s="640"/>
      <c r="AXA461" s="640"/>
      <c r="AXB461" s="640"/>
      <c r="AXC461" s="640"/>
      <c r="AXD461" s="640"/>
      <c r="AXE461" s="640"/>
      <c r="AXF461" s="640"/>
      <c r="AXG461" s="640"/>
      <c r="AXH461" s="640"/>
      <c r="AXI461" s="640"/>
      <c r="AXJ461" s="640"/>
      <c r="AXK461" s="640"/>
      <c r="AXL461" s="640"/>
      <c r="AXM461" s="640"/>
      <c r="AXN461" s="640"/>
      <c r="AXO461" s="640"/>
      <c r="AXP461" s="640"/>
      <c r="AXQ461" s="640"/>
      <c r="AXR461" s="640"/>
      <c r="AXS461" s="640"/>
      <c r="AXT461" s="640"/>
      <c r="AXU461" s="640"/>
      <c r="AXV461" s="640"/>
      <c r="AXW461" s="640"/>
      <c r="AXX461" s="640"/>
      <c r="AXY461" s="640"/>
      <c r="AXZ461" s="640"/>
      <c r="AYA461" s="640"/>
      <c r="AYB461" s="640"/>
      <c r="AYC461" s="640"/>
      <c r="AYD461" s="640"/>
      <c r="AYE461" s="640"/>
      <c r="AYF461" s="640"/>
      <c r="AYG461" s="640"/>
      <c r="AYH461" s="640"/>
      <c r="AYI461" s="640"/>
      <c r="AYJ461" s="640"/>
      <c r="AYK461" s="640"/>
      <c r="AYL461" s="640"/>
      <c r="AYM461" s="640"/>
      <c r="AYN461" s="640"/>
      <c r="AYO461" s="640"/>
      <c r="AYP461" s="640"/>
      <c r="AYQ461" s="640"/>
      <c r="AYR461" s="640"/>
      <c r="AYS461" s="640"/>
      <c r="AYT461" s="640"/>
      <c r="AYU461" s="640"/>
      <c r="AYV461" s="640"/>
      <c r="AYW461" s="640"/>
      <c r="AYX461" s="640"/>
      <c r="AYY461" s="640"/>
      <c r="AYZ461" s="640"/>
      <c r="AZA461" s="640"/>
      <c r="AZB461" s="640"/>
      <c r="AZC461" s="640"/>
      <c r="AZD461" s="640"/>
      <c r="AZE461" s="640"/>
      <c r="AZF461" s="640"/>
      <c r="AZG461" s="640"/>
      <c r="AZH461" s="640"/>
      <c r="AZI461" s="640"/>
      <c r="AZJ461" s="640"/>
      <c r="AZK461" s="640"/>
      <c r="AZL461" s="640"/>
      <c r="AZM461" s="640"/>
      <c r="AZN461" s="640"/>
      <c r="AZO461" s="640"/>
      <c r="AZP461" s="640"/>
      <c r="AZQ461" s="640"/>
      <c r="AZR461" s="640"/>
      <c r="AZS461" s="640"/>
      <c r="AZT461" s="640"/>
      <c r="AZU461" s="640"/>
      <c r="AZV461" s="640"/>
      <c r="AZW461" s="640"/>
      <c r="AZX461" s="640"/>
      <c r="AZY461" s="640"/>
      <c r="AZZ461" s="640"/>
      <c r="BAA461" s="640"/>
      <c r="BAB461" s="640"/>
      <c r="BAC461" s="640"/>
      <c r="BAD461" s="640"/>
      <c r="BAE461" s="640"/>
      <c r="BAF461" s="640"/>
      <c r="BAG461" s="640"/>
      <c r="BAH461" s="640"/>
      <c r="BAI461" s="640"/>
      <c r="BAJ461" s="640"/>
      <c r="BAK461" s="640"/>
      <c r="BAL461" s="640"/>
      <c r="BAM461" s="640"/>
      <c r="BAN461" s="640"/>
      <c r="BAO461" s="640"/>
      <c r="BAP461" s="640"/>
      <c r="BAQ461" s="640"/>
      <c r="BAR461" s="640"/>
      <c r="BAS461" s="640"/>
      <c r="BAT461" s="640"/>
      <c r="BAU461" s="640"/>
      <c r="BAV461" s="640"/>
      <c r="BAW461" s="640"/>
      <c r="BAX461" s="640"/>
      <c r="BAY461" s="640"/>
      <c r="BAZ461" s="640"/>
      <c r="BBA461" s="640"/>
      <c r="BBB461" s="640"/>
      <c r="BBC461" s="640"/>
      <c r="BBD461" s="640"/>
      <c r="BBE461" s="640"/>
      <c r="BBF461" s="640"/>
      <c r="BBG461" s="640"/>
      <c r="BBH461" s="640"/>
      <c r="BBI461" s="640"/>
      <c r="BBJ461" s="640"/>
      <c r="BBK461" s="640"/>
      <c r="BBL461" s="640"/>
      <c r="BBM461" s="640"/>
      <c r="BBN461" s="640"/>
      <c r="BBO461" s="640"/>
      <c r="BBP461" s="640"/>
      <c r="BBQ461" s="640"/>
      <c r="BBR461" s="640"/>
      <c r="BBS461" s="640"/>
      <c r="BBT461" s="640"/>
      <c r="BBU461" s="640"/>
      <c r="BBV461" s="640"/>
      <c r="BBW461" s="640"/>
      <c r="BBX461" s="640"/>
      <c r="BBY461" s="640"/>
      <c r="BBZ461" s="640"/>
      <c r="BCA461" s="640"/>
      <c r="BCB461" s="640"/>
      <c r="BCC461" s="640"/>
      <c r="BCD461" s="640"/>
      <c r="BCE461" s="640"/>
      <c r="BCF461" s="640"/>
      <c r="BCG461" s="640"/>
      <c r="BCH461" s="640"/>
      <c r="BCI461" s="640"/>
      <c r="BCJ461" s="640"/>
      <c r="BCK461" s="640"/>
      <c r="BCL461" s="640"/>
      <c r="BCM461" s="640"/>
      <c r="BCN461" s="640"/>
      <c r="BCO461" s="640"/>
      <c r="BCP461" s="640"/>
      <c r="BCQ461" s="640"/>
      <c r="BCR461" s="640"/>
      <c r="BCS461" s="640"/>
      <c r="BCT461" s="640"/>
      <c r="BCU461" s="640"/>
      <c r="BCV461" s="640"/>
      <c r="BCW461" s="640"/>
      <c r="BCX461" s="640"/>
      <c r="BCY461" s="640"/>
      <c r="BCZ461" s="640"/>
      <c r="BDA461" s="640"/>
      <c r="BDB461" s="640"/>
      <c r="BDC461" s="640"/>
      <c r="BDD461" s="640"/>
      <c r="BDE461" s="640"/>
      <c r="BDF461" s="640"/>
      <c r="BDG461" s="640"/>
      <c r="BDH461" s="640"/>
      <c r="BDI461" s="640"/>
      <c r="BDJ461" s="640"/>
      <c r="BDK461" s="640"/>
      <c r="BDL461" s="640"/>
      <c r="BDM461" s="640"/>
      <c r="BDN461" s="640"/>
      <c r="BDO461" s="640"/>
      <c r="BDP461" s="640"/>
      <c r="BDQ461" s="640"/>
      <c r="BDR461" s="640"/>
      <c r="BDS461" s="640"/>
      <c r="BDT461" s="640"/>
      <c r="BDU461" s="640"/>
      <c r="BDV461" s="640"/>
      <c r="BDW461" s="640"/>
      <c r="BDX461" s="640"/>
      <c r="BDY461" s="640"/>
      <c r="BDZ461" s="640"/>
      <c r="BEA461" s="640"/>
      <c r="BEB461" s="640"/>
      <c r="BEC461" s="640"/>
      <c r="BED461" s="640"/>
      <c r="BEE461" s="640"/>
      <c r="BEF461" s="640"/>
      <c r="BEG461" s="640"/>
      <c r="BEH461" s="640"/>
      <c r="BEI461" s="640"/>
      <c r="BEJ461" s="640"/>
      <c r="BEK461" s="640"/>
      <c r="BEL461" s="640"/>
      <c r="BEM461" s="640"/>
      <c r="BEN461" s="640"/>
      <c r="BEO461" s="640"/>
      <c r="BEP461" s="640"/>
      <c r="BEQ461" s="640"/>
      <c r="BER461" s="640"/>
      <c r="BES461" s="640"/>
      <c r="BET461" s="640"/>
      <c r="BEU461" s="640"/>
      <c r="BEV461" s="640"/>
      <c r="BEW461" s="640"/>
      <c r="BEX461" s="640"/>
      <c r="BEY461" s="640"/>
      <c r="BEZ461" s="640"/>
      <c r="BFA461" s="640"/>
      <c r="BFB461" s="640"/>
      <c r="BFC461" s="640"/>
      <c r="BFD461" s="640"/>
      <c r="BFE461" s="640"/>
      <c r="BFF461" s="640"/>
      <c r="BFG461" s="640"/>
      <c r="BFH461" s="640"/>
      <c r="BFI461" s="640"/>
      <c r="BFJ461" s="640"/>
      <c r="BFK461" s="640"/>
      <c r="BFL461" s="640"/>
      <c r="BFM461" s="640"/>
      <c r="BFN461" s="640"/>
      <c r="BFO461" s="640"/>
      <c r="BFP461" s="640"/>
      <c r="BFQ461" s="640"/>
      <c r="BFR461" s="640"/>
      <c r="BFS461" s="640"/>
      <c r="BFT461" s="640"/>
      <c r="BFU461" s="640"/>
      <c r="BFV461" s="640"/>
      <c r="BFW461" s="640"/>
      <c r="BFX461" s="640"/>
      <c r="BFY461" s="640"/>
      <c r="BFZ461" s="640"/>
      <c r="BGA461" s="640"/>
      <c r="BGB461" s="640"/>
      <c r="BGC461" s="640"/>
      <c r="BGD461" s="640"/>
      <c r="BGE461" s="640"/>
      <c r="BGF461" s="640"/>
      <c r="BGG461" s="640"/>
      <c r="BGH461" s="640"/>
      <c r="BGI461" s="640"/>
      <c r="BGJ461" s="640"/>
      <c r="BGK461" s="640"/>
      <c r="BGL461" s="640"/>
      <c r="BGM461" s="640"/>
      <c r="BGN461" s="640"/>
      <c r="BGO461" s="640"/>
      <c r="BGP461" s="640"/>
      <c r="BGQ461" s="640"/>
      <c r="BGR461" s="640"/>
      <c r="BGS461" s="640"/>
      <c r="BGT461" s="640"/>
      <c r="BGU461" s="640"/>
      <c r="BGV461" s="640"/>
      <c r="BGW461" s="640"/>
      <c r="BGX461" s="640"/>
      <c r="BGY461" s="640"/>
      <c r="BGZ461" s="640"/>
      <c r="BHA461" s="640"/>
      <c r="BHB461" s="640"/>
      <c r="BHC461" s="640"/>
      <c r="BHD461" s="640"/>
      <c r="BHE461" s="640"/>
      <c r="BHF461" s="640"/>
      <c r="BHG461" s="640"/>
      <c r="BHH461" s="640"/>
      <c r="BHI461" s="640"/>
      <c r="BHJ461" s="640"/>
      <c r="BHK461" s="640"/>
      <c r="BHL461" s="640"/>
      <c r="BHM461" s="640"/>
      <c r="BHN461" s="640"/>
      <c r="BHO461" s="640"/>
      <c r="BHP461" s="640"/>
      <c r="BHQ461" s="640"/>
      <c r="BHR461" s="640"/>
      <c r="BHS461" s="640"/>
      <c r="BHT461" s="640"/>
      <c r="BHU461" s="640"/>
      <c r="BHV461" s="640"/>
      <c r="BHW461" s="640"/>
      <c r="BHX461" s="640"/>
      <c r="BHY461" s="640"/>
      <c r="BHZ461" s="640"/>
      <c r="BIA461" s="640"/>
      <c r="BIB461" s="640"/>
      <c r="BIC461" s="640"/>
      <c r="BID461" s="640"/>
      <c r="BIE461" s="640"/>
      <c r="BIF461" s="640"/>
      <c r="BIG461" s="640"/>
      <c r="BIH461" s="640"/>
      <c r="BII461" s="640"/>
      <c r="BIJ461" s="640"/>
      <c r="BIK461" s="640"/>
      <c r="BIL461" s="640"/>
      <c r="BIM461" s="640"/>
      <c r="BIN461" s="640"/>
      <c r="BIO461" s="640"/>
      <c r="BIP461" s="640"/>
      <c r="BIQ461" s="640"/>
      <c r="BIR461" s="640"/>
      <c r="BIS461" s="640"/>
      <c r="BIT461" s="640"/>
      <c r="BIU461" s="640"/>
      <c r="BIV461" s="640"/>
      <c r="BIW461" s="640"/>
      <c r="BIX461" s="640"/>
      <c r="BIY461" s="640"/>
      <c r="BIZ461" s="640"/>
      <c r="BJA461" s="640"/>
      <c r="BJB461" s="640"/>
      <c r="BJC461" s="640"/>
      <c r="BJD461" s="640"/>
      <c r="BJE461" s="640"/>
      <c r="BJF461" s="640"/>
      <c r="BJG461" s="640"/>
      <c r="BJH461" s="640"/>
      <c r="BJI461" s="640"/>
      <c r="BJJ461" s="640"/>
      <c r="BJK461" s="640"/>
      <c r="BJL461" s="640"/>
      <c r="BJM461" s="640"/>
      <c r="BJN461" s="640"/>
      <c r="BJO461" s="640"/>
      <c r="BJP461" s="640"/>
      <c r="BJQ461" s="640"/>
      <c r="BJR461" s="640"/>
      <c r="BJS461" s="640"/>
      <c r="BJT461" s="640"/>
      <c r="BJU461" s="640"/>
      <c r="BJV461" s="640"/>
      <c r="BJW461" s="640"/>
      <c r="BJX461" s="640"/>
      <c r="BJY461" s="640"/>
      <c r="BJZ461" s="640"/>
      <c r="BKA461" s="640"/>
      <c r="BKB461" s="640"/>
      <c r="BKC461" s="640"/>
      <c r="BKD461" s="640"/>
      <c r="BKE461" s="640"/>
      <c r="BKF461" s="640"/>
      <c r="BKG461" s="640"/>
      <c r="BKH461" s="640"/>
      <c r="BKI461" s="640"/>
      <c r="BKJ461" s="640"/>
      <c r="BKK461" s="640"/>
      <c r="BKL461" s="640"/>
      <c r="BKM461" s="640"/>
      <c r="BKN461" s="640"/>
      <c r="BKO461" s="640"/>
      <c r="BKP461" s="640"/>
      <c r="BKQ461" s="640"/>
      <c r="BKR461" s="640"/>
      <c r="BKS461" s="640"/>
      <c r="BKT461" s="640"/>
      <c r="BKU461" s="640"/>
      <c r="BKV461" s="640"/>
      <c r="BKW461" s="640"/>
      <c r="BKX461" s="640"/>
      <c r="BKY461" s="640"/>
      <c r="BKZ461" s="640"/>
      <c r="BLA461" s="640"/>
      <c r="BLB461" s="640"/>
      <c r="BLC461" s="640"/>
      <c r="BLD461" s="640"/>
      <c r="BLE461" s="640"/>
      <c r="BLF461" s="640"/>
      <c r="BLG461" s="640"/>
      <c r="BLH461" s="640"/>
      <c r="BLI461" s="640"/>
      <c r="BLJ461" s="640"/>
      <c r="BLK461" s="640"/>
      <c r="BLL461" s="640"/>
      <c r="BLM461" s="640"/>
      <c r="BLN461" s="640"/>
      <c r="BLO461" s="640"/>
      <c r="BLP461" s="640"/>
      <c r="BLQ461" s="640"/>
      <c r="BLR461" s="640"/>
      <c r="BLS461" s="640"/>
      <c r="BLT461" s="640"/>
      <c r="BLU461" s="640"/>
      <c r="BLV461" s="640"/>
      <c r="BLW461" s="640"/>
      <c r="BLX461" s="640"/>
      <c r="BLY461" s="640"/>
      <c r="BLZ461" s="640"/>
      <c r="BMA461" s="640"/>
      <c r="BMB461" s="640"/>
      <c r="BMC461" s="640"/>
      <c r="BMD461" s="640"/>
      <c r="BME461" s="640"/>
      <c r="BMF461" s="640"/>
      <c r="BMG461" s="640"/>
      <c r="BMH461" s="640"/>
      <c r="BMI461" s="640"/>
      <c r="BMJ461" s="640"/>
      <c r="BMK461" s="640"/>
      <c r="BML461" s="640"/>
      <c r="BMM461" s="640"/>
      <c r="BMN461" s="640"/>
      <c r="BMO461" s="640"/>
      <c r="BMP461" s="640"/>
      <c r="BMQ461" s="640"/>
      <c r="BMR461" s="640"/>
      <c r="BMS461" s="640"/>
      <c r="BMT461" s="640"/>
      <c r="BMU461" s="640"/>
      <c r="BMV461" s="640"/>
      <c r="BMW461" s="640"/>
      <c r="BMX461" s="640"/>
      <c r="BMY461" s="640"/>
      <c r="BMZ461" s="640"/>
      <c r="BNA461" s="640"/>
      <c r="BNB461" s="640"/>
      <c r="BNC461" s="640"/>
      <c r="BND461" s="640"/>
      <c r="BNE461" s="640"/>
      <c r="BNF461" s="640"/>
      <c r="BNG461" s="640"/>
      <c r="BNH461" s="640"/>
      <c r="BNI461" s="640"/>
      <c r="BNJ461" s="640"/>
      <c r="BNK461" s="640"/>
      <c r="BNL461" s="640"/>
      <c r="BNM461" s="640"/>
      <c r="BNN461" s="640"/>
      <c r="BNO461" s="640"/>
      <c r="BNP461" s="640"/>
      <c r="BNQ461" s="640"/>
      <c r="BNR461" s="640"/>
      <c r="BNS461" s="640"/>
      <c r="BNT461" s="640"/>
      <c r="BNU461" s="640"/>
      <c r="BNV461" s="640"/>
      <c r="BNW461" s="640"/>
      <c r="BNX461" s="640"/>
      <c r="BNY461" s="640"/>
      <c r="BNZ461" s="640"/>
      <c r="BOA461" s="640"/>
      <c r="BOB461" s="640"/>
      <c r="BOC461" s="640"/>
      <c r="BOD461" s="640"/>
      <c r="BOE461" s="640"/>
      <c r="BOF461" s="640"/>
      <c r="BOG461" s="640"/>
      <c r="BOH461" s="640"/>
      <c r="BOI461" s="640"/>
      <c r="BOJ461" s="640"/>
      <c r="BOK461" s="640"/>
      <c r="BOL461" s="640"/>
      <c r="BOM461" s="640"/>
      <c r="BON461" s="640"/>
      <c r="BOO461" s="640"/>
      <c r="BOP461" s="640"/>
      <c r="BOQ461" s="640"/>
      <c r="BOR461" s="640"/>
      <c r="BOS461" s="640"/>
      <c r="BOT461" s="640"/>
      <c r="BOU461" s="640"/>
      <c r="BOV461" s="640"/>
      <c r="BOW461" s="640"/>
      <c r="BOX461" s="640"/>
      <c r="BOY461" s="640"/>
      <c r="BOZ461" s="640"/>
      <c r="BPA461" s="640"/>
      <c r="BPB461" s="640"/>
      <c r="BPC461" s="640"/>
      <c r="BPD461" s="640"/>
      <c r="BPE461" s="640"/>
      <c r="BPF461" s="640"/>
      <c r="BPG461" s="640"/>
      <c r="BPH461" s="640"/>
      <c r="BPI461" s="640"/>
      <c r="BPJ461" s="640"/>
      <c r="BPK461" s="640"/>
      <c r="BPL461" s="640"/>
      <c r="BPM461" s="640"/>
      <c r="BPN461" s="640"/>
      <c r="BPO461" s="640"/>
      <c r="BPP461" s="640"/>
      <c r="BPQ461" s="640"/>
      <c r="BPR461" s="640"/>
      <c r="BPS461" s="640"/>
      <c r="BPT461" s="640"/>
      <c r="BPU461" s="640"/>
      <c r="BPV461" s="640"/>
      <c r="BPW461" s="640"/>
      <c r="BPX461" s="640"/>
      <c r="BPY461" s="640"/>
      <c r="BPZ461" s="640"/>
      <c r="BQA461" s="640"/>
      <c r="BQB461" s="640"/>
      <c r="BQC461" s="640"/>
      <c r="BQD461" s="640"/>
      <c r="BQE461" s="640"/>
      <c r="BQF461" s="640"/>
      <c r="BQG461" s="640"/>
      <c r="BQH461" s="640"/>
      <c r="BQI461" s="640"/>
      <c r="BQJ461" s="640"/>
      <c r="BQK461" s="640"/>
      <c r="BQL461" s="640"/>
      <c r="BQM461" s="640"/>
      <c r="BQN461" s="640"/>
      <c r="BQO461" s="640"/>
      <c r="BQP461" s="640"/>
      <c r="BQQ461" s="640"/>
      <c r="BQR461" s="640"/>
      <c r="BQS461" s="640"/>
      <c r="BQT461" s="640"/>
      <c r="BQU461" s="640"/>
      <c r="BQV461" s="640"/>
      <c r="BQW461" s="640"/>
      <c r="BQX461" s="640"/>
      <c r="BQY461" s="640"/>
      <c r="BQZ461" s="640"/>
      <c r="BRA461" s="640"/>
      <c r="BRB461" s="640"/>
      <c r="BRC461" s="640"/>
      <c r="BRD461" s="640"/>
      <c r="BRE461" s="640"/>
      <c r="BRF461" s="640"/>
      <c r="BRG461" s="640"/>
      <c r="BRH461" s="640"/>
      <c r="BRI461" s="640"/>
      <c r="BRJ461" s="640"/>
      <c r="BRK461" s="640"/>
      <c r="BRL461" s="640"/>
      <c r="BRM461" s="640"/>
      <c r="BRN461" s="640"/>
      <c r="BRO461" s="640"/>
      <c r="BRP461" s="640"/>
      <c r="BRQ461" s="640"/>
      <c r="BRR461" s="640"/>
      <c r="BRS461" s="640"/>
      <c r="BRT461" s="640"/>
      <c r="BRU461" s="640"/>
      <c r="BRV461" s="640"/>
      <c r="BRW461" s="640"/>
      <c r="BRX461" s="640"/>
      <c r="BRY461" s="640"/>
      <c r="BRZ461" s="640"/>
      <c r="BSA461" s="640"/>
      <c r="BSB461" s="640"/>
      <c r="BSC461" s="640"/>
      <c r="BSD461" s="640"/>
      <c r="BSE461" s="640"/>
      <c r="BSF461" s="640"/>
      <c r="BSG461" s="640"/>
      <c r="BSH461" s="640"/>
      <c r="BSI461" s="640"/>
      <c r="BSJ461" s="640"/>
      <c r="BSK461" s="640"/>
      <c r="BSL461" s="640"/>
      <c r="BSM461" s="640"/>
      <c r="BSN461" s="640"/>
      <c r="BSO461" s="640"/>
      <c r="BSP461" s="640"/>
      <c r="BSQ461" s="640"/>
      <c r="BSR461" s="640"/>
      <c r="BSS461" s="640"/>
      <c r="BST461" s="640"/>
      <c r="BSU461" s="640"/>
      <c r="BSV461" s="640"/>
      <c r="BSW461" s="640"/>
      <c r="BSX461" s="640"/>
      <c r="BSY461" s="640"/>
      <c r="BSZ461" s="640"/>
      <c r="BTA461" s="640"/>
      <c r="BTB461" s="640"/>
      <c r="BTC461" s="640"/>
      <c r="BTD461" s="640"/>
      <c r="BTE461" s="640"/>
      <c r="BTF461" s="640"/>
      <c r="BTG461" s="640"/>
      <c r="BTH461" s="640"/>
      <c r="BTI461" s="640"/>
      <c r="BTJ461" s="640"/>
      <c r="BTK461" s="640"/>
      <c r="BTL461" s="640"/>
      <c r="BTM461" s="640"/>
      <c r="BTN461" s="640"/>
      <c r="BTO461" s="640"/>
      <c r="BTP461" s="640"/>
      <c r="BTQ461" s="640"/>
      <c r="BTR461" s="640"/>
      <c r="BTS461" s="640"/>
      <c r="BTT461" s="640"/>
      <c r="BTU461" s="640"/>
      <c r="BTV461" s="640"/>
      <c r="BTW461" s="640"/>
      <c r="BTX461" s="640"/>
      <c r="BTY461" s="640"/>
      <c r="BTZ461" s="640"/>
      <c r="BUA461" s="640"/>
      <c r="BUB461" s="640"/>
      <c r="BUC461" s="640"/>
      <c r="BUD461" s="640"/>
      <c r="BUE461" s="640"/>
      <c r="BUF461" s="640"/>
      <c r="BUG461" s="640"/>
      <c r="BUH461" s="640"/>
      <c r="BUI461" s="640"/>
      <c r="BUJ461" s="640"/>
      <c r="BUK461" s="640"/>
      <c r="BUL461" s="640"/>
      <c r="BUM461" s="640"/>
      <c r="BUN461" s="640"/>
      <c r="BUO461" s="640"/>
      <c r="BUP461" s="640"/>
      <c r="BUQ461" s="640"/>
      <c r="BUR461" s="640"/>
      <c r="BUS461" s="640"/>
      <c r="BUT461" s="640"/>
      <c r="BUU461" s="640"/>
      <c r="BUV461" s="640"/>
      <c r="BUW461" s="640"/>
      <c r="BUX461" s="640"/>
      <c r="BUY461" s="640"/>
      <c r="BUZ461" s="640"/>
      <c r="BVA461" s="640"/>
      <c r="BVB461" s="640"/>
      <c r="BVC461" s="640"/>
      <c r="BVD461" s="640"/>
      <c r="BVE461" s="640"/>
      <c r="BVF461" s="640"/>
      <c r="BVG461" s="640"/>
      <c r="BVH461" s="640"/>
      <c r="BVI461" s="640"/>
      <c r="BVJ461" s="640"/>
      <c r="BVK461" s="640"/>
      <c r="BVL461" s="640"/>
      <c r="BVM461" s="640"/>
      <c r="BVN461" s="640"/>
      <c r="BVO461" s="640"/>
      <c r="BVP461" s="640"/>
      <c r="BVQ461" s="640"/>
      <c r="BVR461" s="640"/>
      <c r="BVS461" s="640"/>
      <c r="BVT461" s="640"/>
      <c r="BVU461" s="640"/>
      <c r="BVV461" s="640"/>
      <c r="BVW461" s="640"/>
      <c r="BVX461" s="640"/>
      <c r="BVY461" s="640"/>
      <c r="BVZ461" s="640"/>
      <c r="BWA461" s="640"/>
      <c r="BWB461" s="640"/>
      <c r="BWC461" s="640"/>
      <c r="BWD461" s="640"/>
      <c r="BWE461" s="640"/>
      <c r="BWF461" s="640"/>
      <c r="BWG461" s="640"/>
      <c r="BWH461" s="640"/>
      <c r="BWI461" s="640"/>
      <c r="BWJ461" s="640"/>
      <c r="BWK461" s="640"/>
      <c r="BWL461" s="640"/>
      <c r="BWM461" s="640"/>
      <c r="BWN461" s="640"/>
      <c r="BWO461" s="640"/>
      <c r="BWP461" s="640"/>
      <c r="BWQ461" s="640"/>
      <c r="BWR461" s="640"/>
      <c r="BWS461" s="640"/>
      <c r="BWT461" s="640"/>
      <c r="BWU461" s="640"/>
      <c r="BWV461" s="640"/>
      <c r="BWW461" s="640"/>
      <c r="BWX461" s="640"/>
      <c r="BWY461" s="640"/>
      <c r="BWZ461" s="640"/>
      <c r="BXA461" s="640"/>
      <c r="BXB461" s="640"/>
      <c r="BXC461" s="640"/>
      <c r="BXD461" s="640"/>
      <c r="BXE461" s="640"/>
      <c r="BXF461" s="640"/>
      <c r="BXG461" s="640"/>
      <c r="BXH461" s="640"/>
      <c r="BXI461" s="640"/>
      <c r="BXJ461" s="640"/>
      <c r="BXK461" s="640"/>
      <c r="BXL461" s="640"/>
      <c r="BXM461" s="640"/>
      <c r="BXN461" s="640"/>
      <c r="BXO461" s="640"/>
      <c r="BXP461" s="640"/>
      <c r="BXQ461" s="640"/>
      <c r="BXR461" s="640"/>
      <c r="BXS461" s="640"/>
      <c r="BXT461" s="640"/>
      <c r="BXU461" s="640"/>
      <c r="BXV461" s="640"/>
      <c r="BXW461" s="640"/>
      <c r="BXX461" s="640"/>
      <c r="BXY461" s="640"/>
      <c r="BXZ461" s="640"/>
      <c r="BYA461" s="640"/>
      <c r="BYB461" s="640"/>
      <c r="BYC461" s="640"/>
      <c r="BYD461" s="640"/>
      <c r="BYE461" s="640"/>
      <c r="BYF461" s="640"/>
      <c r="BYG461" s="640"/>
      <c r="BYH461" s="640"/>
      <c r="BYI461" s="640"/>
      <c r="BYJ461" s="640"/>
      <c r="BYK461" s="640"/>
      <c r="BYL461" s="640"/>
      <c r="BYM461" s="640"/>
      <c r="BYN461" s="640"/>
      <c r="BYO461" s="640"/>
      <c r="BYP461" s="640"/>
      <c r="BYQ461" s="640"/>
      <c r="BYR461" s="640"/>
      <c r="BYS461" s="640"/>
      <c r="BYT461" s="640"/>
      <c r="BYU461" s="640"/>
      <c r="BYV461" s="640"/>
      <c r="BYW461" s="640"/>
      <c r="BYX461" s="640"/>
      <c r="BYY461" s="640"/>
      <c r="BYZ461" s="640"/>
      <c r="BZA461" s="640"/>
      <c r="BZB461" s="640"/>
      <c r="BZC461" s="640"/>
      <c r="BZD461" s="640"/>
      <c r="BZE461" s="640"/>
      <c r="BZF461" s="640"/>
      <c r="BZG461" s="640"/>
      <c r="BZH461" s="640"/>
      <c r="BZI461" s="640"/>
      <c r="BZJ461" s="640"/>
      <c r="BZK461" s="640"/>
      <c r="BZL461" s="640"/>
      <c r="BZM461" s="640"/>
      <c r="BZN461" s="640"/>
      <c r="BZO461" s="640"/>
      <c r="BZP461" s="640"/>
      <c r="BZQ461" s="640"/>
      <c r="BZR461" s="640"/>
      <c r="BZS461" s="640"/>
      <c r="BZT461" s="640"/>
      <c r="BZU461" s="640"/>
      <c r="BZV461" s="640"/>
      <c r="BZW461" s="640"/>
      <c r="BZX461" s="640"/>
      <c r="BZY461" s="640"/>
      <c r="BZZ461" s="640"/>
      <c r="CAA461" s="640"/>
      <c r="CAB461" s="640"/>
      <c r="CAC461" s="640"/>
      <c r="CAD461" s="640"/>
      <c r="CAE461" s="640"/>
      <c r="CAF461" s="640"/>
      <c r="CAG461" s="640"/>
      <c r="CAH461" s="640"/>
      <c r="CAI461" s="640"/>
      <c r="CAJ461" s="640"/>
      <c r="CAK461" s="640"/>
      <c r="CAL461" s="640"/>
      <c r="CAM461" s="640"/>
      <c r="CAN461" s="640"/>
      <c r="CAO461" s="640"/>
      <c r="CAP461" s="640"/>
      <c r="CAQ461" s="640"/>
      <c r="CAR461" s="640"/>
      <c r="CAS461" s="640"/>
      <c r="CAT461" s="640"/>
      <c r="CAU461" s="640"/>
      <c r="CAV461" s="640"/>
      <c r="CAW461" s="640"/>
      <c r="CAX461" s="640"/>
      <c r="CAY461" s="640"/>
      <c r="CAZ461" s="640"/>
      <c r="CBA461" s="640"/>
      <c r="CBB461" s="640"/>
      <c r="CBC461" s="640"/>
      <c r="CBD461" s="640"/>
      <c r="CBE461" s="640"/>
      <c r="CBF461" s="640"/>
      <c r="CBG461" s="640"/>
      <c r="CBH461" s="640"/>
      <c r="CBI461" s="640"/>
      <c r="CBJ461" s="640"/>
      <c r="CBK461" s="640"/>
      <c r="CBL461" s="640"/>
      <c r="CBM461" s="640"/>
      <c r="CBN461" s="640"/>
      <c r="CBO461" s="640"/>
      <c r="CBP461" s="640"/>
      <c r="CBQ461" s="640"/>
      <c r="CBR461" s="640"/>
      <c r="CBS461" s="640"/>
      <c r="CBT461" s="640"/>
      <c r="CBU461" s="640"/>
      <c r="CBV461" s="640"/>
      <c r="CBW461" s="640"/>
      <c r="CBX461" s="640"/>
      <c r="CBY461" s="640"/>
      <c r="CBZ461" s="640"/>
      <c r="CCA461" s="640"/>
      <c r="CCB461" s="640"/>
      <c r="CCC461" s="640"/>
      <c r="CCD461" s="640"/>
      <c r="CCE461" s="640"/>
      <c r="CCF461" s="640"/>
      <c r="CCG461" s="640"/>
      <c r="CCH461" s="640"/>
      <c r="CCI461" s="640"/>
      <c r="CCJ461" s="640"/>
      <c r="CCK461" s="640"/>
      <c r="CCL461" s="640"/>
      <c r="CCM461" s="640"/>
      <c r="CCN461" s="640"/>
      <c r="CCO461" s="640"/>
      <c r="CCP461" s="640"/>
      <c r="CCQ461" s="640"/>
      <c r="CCR461" s="640"/>
      <c r="CCS461" s="640"/>
      <c r="CCT461" s="640"/>
      <c r="CCU461" s="640"/>
      <c r="CCV461" s="640"/>
      <c r="CCW461" s="640"/>
      <c r="CCX461" s="640"/>
      <c r="CCY461" s="640"/>
      <c r="CCZ461" s="640"/>
      <c r="CDA461" s="640"/>
      <c r="CDB461" s="640"/>
      <c r="CDC461" s="640"/>
      <c r="CDD461" s="640"/>
      <c r="CDE461" s="640"/>
      <c r="CDF461" s="640"/>
      <c r="CDG461" s="640"/>
      <c r="CDH461" s="640"/>
      <c r="CDI461" s="640"/>
      <c r="CDJ461" s="640"/>
      <c r="CDK461" s="640"/>
      <c r="CDL461" s="640"/>
      <c r="CDM461" s="640"/>
      <c r="CDN461" s="640"/>
      <c r="CDO461" s="640"/>
      <c r="CDP461" s="640"/>
      <c r="CDQ461" s="640"/>
      <c r="CDR461" s="640"/>
      <c r="CDS461" s="640"/>
      <c r="CDT461" s="640"/>
      <c r="CDU461" s="640"/>
      <c r="CDV461" s="640"/>
      <c r="CDW461" s="640"/>
      <c r="CDX461" s="640"/>
      <c r="CDY461" s="640"/>
      <c r="CDZ461" s="640"/>
      <c r="CEA461" s="640"/>
      <c r="CEB461" s="640"/>
      <c r="CEC461" s="640"/>
      <c r="CED461" s="640"/>
      <c r="CEE461" s="640"/>
      <c r="CEF461" s="640"/>
      <c r="CEG461" s="640"/>
      <c r="CEH461" s="640"/>
      <c r="CEI461" s="640"/>
      <c r="CEJ461" s="640"/>
      <c r="CEK461" s="640"/>
      <c r="CEL461" s="640"/>
      <c r="CEM461" s="640"/>
      <c r="CEN461" s="640"/>
      <c r="CEO461" s="640"/>
      <c r="CEP461" s="640"/>
      <c r="CEQ461" s="640"/>
      <c r="CER461" s="640"/>
      <c r="CES461" s="640"/>
      <c r="CET461" s="640"/>
      <c r="CEU461" s="640"/>
      <c r="CEV461" s="640"/>
      <c r="CEW461" s="640"/>
      <c r="CEX461" s="640"/>
      <c r="CEY461" s="640"/>
      <c r="CEZ461" s="640"/>
      <c r="CFA461" s="640"/>
      <c r="CFB461" s="640"/>
      <c r="CFC461" s="640"/>
      <c r="CFD461" s="640"/>
      <c r="CFE461" s="640"/>
      <c r="CFF461" s="640"/>
      <c r="CFG461" s="640"/>
      <c r="CFH461" s="640"/>
      <c r="CFI461" s="640"/>
      <c r="CFJ461" s="640"/>
      <c r="CFK461" s="640"/>
      <c r="CFL461" s="640"/>
      <c r="CFM461" s="640"/>
      <c r="CFN461" s="640"/>
      <c r="CFO461" s="640"/>
      <c r="CFP461" s="640"/>
      <c r="CFQ461" s="640"/>
      <c r="CFR461" s="640"/>
      <c r="CFS461" s="640"/>
      <c r="CFT461" s="640"/>
      <c r="CFU461" s="640"/>
      <c r="CFV461" s="640"/>
      <c r="CFW461" s="640"/>
      <c r="CFX461" s="640"/>
      <c r="CFY461" s="640"/>
      <c r="CFZ461" s="640"/>
      <c r="CGA461" s="640"/>
      <c r="CGB461" s="640"/>
      <c r="CGC461" s="640"/>
      <c r="CGD461" s="640"/>
      <c r="CGE461" s="640"/>
      <c r="CGF461" s="640"/>
      <c r="CGG461" s="640"/>
      <c r="CGH461" s="640"/>
      <c r="CGI461" s="640"/>
      <c r="CGJ461" s="640"/>
      <c r="CGK461" s="640"/>
      <c r="CGL461" s="640"/>
      <c r="CGM461" s="640"/>
      <c r="CGN461" s="640"/>
      <c r="CGO461" s="640"/>
      <c r="CGP461" s="640"/>
      <c r="CGQ461" s="640"/>
      <c r="CGR461" s="640"/>
      <c r="CGS461" s="640"/>
      <c r="CGT461" s="640"/>
      <c r="CGU461" s="640"/>
      <c r="CGV461" s="640"/>
      <c r="CGW461" s="640"/>
      <c r="CGX461" s="640"/>
      <c r="CGY461" s="640"/>
      <c r="CGZ461" s="640"/>
      <c r="CHA461" s="640"/>
      <c r="CHB461" s="640"/>
      <c r="CHC461" s="640"/>
      <c r="CHD461" s="640"/>
      <c r="CHE461" s="640"/>
      <c r="CHF461" s="640"/>
      <c r="CHG461" s="640"/>
      <c r="CHH461" s="640"/>
      <c r="CHI461" s="640"/>
      <c r="CHJ461" s="640"/>
      <c r="CHK461" s="640"/>
      <c r="CHL461" s="640"/>
      <c r="CHM461" s="640"/>
      <c r="CHN461" s="640"/>
      <c r="CHO461" s="640"/>
      <c r="CHP461" s="640"/>
      <c r="CHQ461" s="640"/>
      <c r="CHR461" s="640"/>
      <c r="CHS461" s="640"/>
      <c r="CHT461" s="640"/>
      <c r="CHU461" s="640"/>
      <c r="CHV461" s="640"/>
      <c r="CHW461" s="640"/>
      <c r="CHX461" s="640"/>
      <c r="CHY461" s="640"/>
      <c r="CHZ461" s="640"/>
      <c r="CIA461" s="640"/>
      <c r="CIB461" s="640"/>
      <c r="CIC461" s="640"/>
      <c r="CID461" s="640"/>
      <c r="CIE461" s="640"/>
      <c r="CIF461" s="640"/>
      <c r="CIG461" s="640"/>
      <c r="CIH461" s="640"/>
      <c r="CII461" s="640"/>
      <c r="CIJ461" s="640"/>
      <c r="CIK461" s="640"/>
      <c r="CIL461" s="640"/>
      <c r="CIM461" s="640"/>
      <c r="CIN461" s="640"/>
      <c r="CIO461" s="640"/>
      <c r="CIP461" s="640"/>
      <c r="CIQ461" s="640"/>
      <c r="CIR461" s="640"/>
      <c r="CIS461" s="640"/>
      <c r="CIT461" s="640"/>
      <c r="CIU461" s="640"/>
      <c r="CIV461" s="640"/>
      <c r="CIW461" s="640"/>
      <c r="CIX461" s="640"/>
      <c r="CIY461" s="640"/>
      <c r="CIZ461" s="640"/>
      <c r="CJA461" s="640"/>
      <c r="CJB461" s="640"/>
      <c r="CJC461" s="640"/>
      <c r="CJD461" s="640"/>
      <c r="CJE461" s="640"/>
      <c r="CJF461" s="640"/>
      <c r="CJG461" s="640"/>
      <c r="CJH461" s="640"/>
      <c r="CJI461" s="640"/>
      <c r="CJJ461" s="640"/>
      <c r="CJK461" s="640"/>
      <c r="CJL461" s="640"/>
      <c r="CJM461" s="640"/>
      <c r="CJN461" s="640"/>
      <c r="CJO461" s="640"/>
      <c r="CJP461" s="640"/>
      <c r="CJQ461" s="640"/>
      <c r="CJR461" s="640"/>
      <c r="CJS461" s="640"/>
      <c r="CJT461" s="640"/>
      <c r="CJU461" s="640"/>
      <c r="CJV461" s="640"/>
      <c r="CJW461" s="640"/>
      <c r="CJX461" s="640"/>
      <c r="CJY461" s="640"/>
      <c r="CJZ461" s="640"/>
      <c r="CKA461" s="640"/>
      <c r="CKB461" s="640"/>
      <c r="CKC461" s="640"/>
      <c r="CKD461" s="640"/>
      <c r="CKE461" s="640"/>
      <c r="CKF461" s="640"/>
      <c r="CKG461" s="640"/>
      <c r="CKH461" s="640"/>
      <c r="CKI461" s="640"/>
      <c r="CKJ461" s="640"/>
      <c r="CKK461" s="640"/>
      <c r="CKL461" s="640"/>
      <c r="CKM461" s="640"/>
      <c r="CKN461" s="640"/>
      <c r="CKO461" s="640"/>
      <c r="CKP461" s="640"/>
      <c r="CKQ461" s="640"/>
      <c r="CKR461" s="640"/>
      <c r="CKS461" s="640"/>
      <c r="CKT461" s="640"/>
      <c r="CKU461" s="640"/>
      <c r="CKV461" s="640"/>
      <c r="CKW461" s="640"/>
      <c r="CKX461" s="640"/>
      <c r="CKY461" s="640"/>
      <c r="CKZ461" s="640"/>
      <c r="CLA461" s="640"/>
      <c r="CLB461" s="640"/>
      <c r="CLC461" s="640"/>
      <c r="CLD461" s="640"/>
      <c r="CLE461" s="640"/>
      <c r="CLF461" s="640"/>
      <c r="CLG461" s="640"/>
      <c r="CLH461" s="640"/>
      <c r="CLI461" s="640"/>
      <c r="CLJ461" s="640"/>
      <c r="CLK461" s="640"/>
      <c r="CLL461" s="640"/>
      <c r="CLM461" s="640"/>
      <c r="CLN461" s="640"/>
      <c r="CLO461" s="640"/>
      <c r="CLP461" s="640"/>
      <c r="CLQ461" s="640"/>
      <c r="CLR461" s="640"/>
      <c r="CLS461" s="640"/>
      <c r="CLT461" s="640"/>
      <c r="CLU461" s="640"/>
      <c r="CLV461" s="640"/>
      <c r="CLW461" s="640"/>
      <c r="CLX461" s="640"/>
      <c r="CLY461" s="640"/>
      <c r="CLZ461" s="640"/>
      <c r="CMA461" s="640"/>
      <c r="CMB461" s="640"/>
      <c r="CMC461" s="640"/>
      <c r="CMD461" s="640"/>
      <c r="CME461" s="640"/>
      <c r="CMF461" s="640"/>
      <c r="CMG461" s="640"/>
      <c r="CMH461" s="640"/>
      <c r="CMI461" s="640"/>
      <c r="CMJ461" s="640"/>
      <c r="CMK461" s="640"/>
      <c r="CML461" s="640"/>
      <c r="CMM461" s="640"/>
      <c r="CMN461" s="640"/>
      <c r="CMO461" s="640"/>
      <c r="CMP461" s="640"/>
      <c r="CMQ461" s="640"/>
      <c r="CMR461" s="640"/>
      <c r="CMS461" s="640"/>
      <c r="CMT461" s="640"/>
      <c r="CMU461" s="640"/>
      <c r="CMV461" s="640"/>
      <c r="CMW461" s="640"/>
      <c r="CMX461" s="640"/>
      <c r="CMY461" s="640"/>
      <c r="CMZ461" s="640"/>
      <c r="CNA461" s="640"/>
      <c r="CNB461" s="640"/>
      <c r="CNC461" s="640"/>
      <c r="CND461" s="640"/>
      <c r="CNE461" s="640"/>
      <c r="CNF461" s="640"/>
      <c r="CNG461" s="640"/>
      <c r="CNH461" s="640"/>
      <c r="CNI461" s="640"/>
      <c r="CNJ461" s="640"/>
      <c r="CNK461" s="640"/>
      <c r="CNL461" s="640"/>
      <c r="CNM461" s="640"/>
      <c r="CNN461" s="640"/>
      <c r="CNO461" s="640"/>
      <c r="CNP461" s="640"/>
      <c r="CNQ461" s="640"/>
      <c r="CNR461" s="640"/>
      <c r="CNS461" s="640"/>
      <c r="CNT461" s="640"/>
      <c r="CNU461" s="640"/>
      <c r="CNV461" s="640"/>
      <c r="CNW461" s="640"/>
      <c r="CNX461" s="640"/>
      <c r="CNY461" s="640"/>
      <c r="CNZ461" s="640"/>
      <c r="COA461" s="640"/>
      <c r="COB461" s="640"/>
      <c r="COC461" s="640"/>
      <c r="COD461" s="640"/>
      <c r="COE461" s="640"/>
      <c r="COF461" s="640"/>
      <c r="COG461" s="640"/>
      <c r="COH461" s="640"/>
      <c r="COI461" s="640"/>
      <c r="COJ461" s="640"/>
      <c r="COK461" s="640"/>
      <c r="COL461" s="640"/>
      <c r="COM461" s="640"/>
      <c r="CON461" s="640"/>
      <c r="COO461" s="640"/>
      <c r="COP461" s="640"/>
      <c r="COQ461" s="640"/>
      <c r="COR461" s="640"/>
      <c r="COS461" s="640"/>
      <c r="COT461" s="640"/>
      <c r="COU461" s="640"/>
      <c r="COV461" s="640"/>
      <c r="COW461" s="640"/>
      <c r="COX461" s="640"/>
      <c r="COY461" s="640"/>
      <c r="COZ461" s="640"/>
      <c r="CPA461" s="640"/>
      <c r="CPB461" s="640"/>
      <c r="CPC461" s="640"/>
      <c r="CPD461" s="640"/>
      <c r="CPE461" s="640"/>
      <c r="CPF461" s="640"/>
      <c r="CPG461" s="640"/>
      <c r="CPH461" s="640"/>
      <c r="CPI461" s="640"/>
      <c r="CPJ461" s="640"/>
      <c r="CPK461" s="640"/>
      <c r="CPL461" s="640"/>
      <c r="CPM461" s="640"/>
      <c r="CPN461" s="640"/>
      <c r="CPO461" s="640"/>
      <c r="CPP461" s="640"/>
      <c r="CPQ461" s="640"/>
      <c r="CPR461" s="640"/>
      <c r="CPS461" s="640"/>
      <c r="CPT461" s="640"/>
      <c r="CPU461" s="640"/>
      <c r="CPV461" s="640"/>
      <c r="CPW461" s="640"/>
      <c r="CPX461" s="640"/>
      <c r="CPY461" s="640"/>
      <c r="CPZ461" s="640"/>
      <c r="CQA461" s="640"/>
      <c r="CQB461" s="640"/>
      <c r="CQC461" s="640"/>
      <c r="CQD461" s="640"/>
      <c r="CQE461" s="640"/>
      <c r="CQF461" s="640"/>
      <c r="CQG461" s="640"/>
      <c r="CQH461" s="640"/>
      <c r="CQI461" s="640"/>
      <c r="CQJ461" s="640"/>
      <c r="CQK461" s="640"/>
      <c r="CQL461" s="640"/>
      <c r="CQM461" s="640"/>
      <c r="CQN461" s="640"/>
      <c r="CQO461" s="640"/>
      <c r="CQP461" s="640"/>
      <c r="CQQ461" s="640"/>
      <c r="CQR461" s="640"/>
      <c r="CQS461" s="640"/>
      <c r="CQT461" s="640"/>
      <c r="CQU461" s="640"/>
      <c r="CQV461" s="640"/>
      <c r="CQW461" s="640"/>
      <c r="CQX461" s="640"/>
      <c r="CQY461" s="640"/>
      <c r="CQZ461" s="640"/>
      <c r="CRA461" s="640"/>
      <c r="CRB461" s="640"/>
      <c r="CRC461" s="640"/>
      <c r="CRD461" s="640"/>
      <c r="CRE461" s="640"/>
      <c r="CRF461" s="640"/>
      <c r="CRG461" s="640"/>
      <c r="CRH461" s="640"/>
      <c r="CRI461" s="640"/>
      <c r="CRJ461" s="640"/>
      <c r="CRK461" s="640"/>
      <c r="CRL461" s="640"/>
      <c r="CRM461" s="640"/>
      <c r="CRN461" s="640"/>
      <c r="CRO461" s="640"/>
      <c r="CRP461" s="640"/>
      <c r="CRQ461" s="640"/>
      <c r="CRR461" s="640"/>
      <c r="CRS461" s="640"/>
      <c r="CRT461" s="640"/>
      <c r="CRU461" s="640"/>
      <c r="CRV461" s="640"/>
      <c r="CRW461" s="640"/>
      <c r="CRX461" s="640"/>
      <c r="CRY461" s="640"/>
      <c r="CRZ461" s="640"/>
      <c r="CSA461" s="640"/>
      <c r="CSB461" s="640"/>
      <c r="CSC461" s="640"/>
      <c r="CSD461" s="640"/>
      <c r="CSE461" s="640"/>
      <c r="CSF461" s="640"/>
      <c r="CSG461" s="640"/>
      <c r="CSH461" s="640"/>
      <c r="CSI461" s="640"/>
      <c r="CSJ461" s="640"/>
      <c r="CSK461" s="640"/>
      <c r="CSL461" s="640"/>
      <c r="CSM461" s="640"/>
      <c r="CSN461" s="640"/>
      <c r="CSO461" s="640"/>
      <c r="CSP461" s="640"/>
      <c r="CSQ461" s="640"/>
      <c r="CSR461" s="640"/>
      <c r="CSS461" s="640"/>
      <c r="CST461" s="640"/>
      <c r="CSU461" s="640"/>
      <c r="CSV461" s="640"/>
      <c r="CSW461" s="640"/>
      <c r="CSX461" s="640"/>
      <c r="CSY461" s="640"/>
      <c r="CSZ461" s="640"/>
      <c r="CTA461" s="640"/>
      <c r="CTB461" s="640"/>
      <c r="CTC461" s="640"/>
      <c r="CTD461" s="640"/>
      <c r="CTE461" s="640"/>
      <c r="CTF461" s="640"/>
      <c r="CTG461" s="640"/>
      <c r="CTH461" s="640"/>
      <c r="CTI461" s="640"/>
      <c r="CTJ461" s="640"/>
      <c r="CTK461" s="640"/>
      <c r="CTL461" s="640"/>
      <c r="CTM461" s="640"/>
      <c r="CTN461" s="640"/>
      <c r="CTO461" s="640"/>
      <c r="CTP461" s="640"/>
      <c r="CTQ461" s="640"/>
      <c r="CTR461" s="640"/>
      <c r="CTS461" s="640"/>
      <c r="CTT461" s="640"/>
      <c r="CTU461" s="640"/>
      <c r="CTV461" s="640"/>
      <c r="CTW461" s="640"/>
      <c r="CTX461" s="640"/>
      <c r="CTY461" s="640"/>
      <c r="CTZ461" s="640"/>
      <c r="CUA461" s="640"/>
      <c r="CUB461" s="640"/>
      <c r="CUC461" s="640"/>
      <c r="CUD461" s="640"/>
      <c r="CUE461" s="640"/>
      <c r="CUF461" s="640"/>
      <c r="CUG461" s="640"/>
      <c r="CUH461" s="640"/>
      <c r="CUI461" s="640"/>
      <c r="CUJ461" s="640"/>
      <c r="CUK461" s="640"/>
      <c r="CUL461" s="640"/>
      <c r="CUM461" s="640"/>
      <c r="CUN461" s="640"/>
      <c r="CUO461" s="640"/>
      <c r="CUP461" s="640"/>
      <c r="CUQ461" s="640"/>
      <c r="CUR461" s="640"/>
      <c r="CUS461" s="640"/>
      <c r="CUT461" s="640"/>
      <c r="CUU461" s="640"/>
      <c r="CUV461" s="640"/>
      <c r="CUW461" s="640"/>
      <c r="CUX461" s="640"/>
      <c r="CUY461" s="640"/>
      <c r="CUZ461" s="640"/>
      <c r="CVA461" s="640"/>
      <c r="CVB461" s="640"/>
      <c r="CVC461" s="640"/>
      <c r="CVD461" s="640"/>
      <c r="CVE461" s="640"/>
      <c r="CVF461" s="640"/>
      <c r="CVG461" s="640"/>
      <c r="CVH461" s="640"/>
      <c r="CVI461" s="640"/>
      <c r="CVJ461" s="640"/>
      <c r="CVK461" s="640"/>
      <c r="CVL461" s="640"/>
      <c r="CVM461" s="640"/>
      <c r="CVN461" s="640"/>
      <c r="CVO461" s="640"/>
      <c r="CVP461" s="640"/>
      <c r="CVQ461" s="640"/>
      <c r="CVR461" s="640"/>
      <c r="CVS461" s="640"/>
      <c r="CVT461" s="640"/>
      <c r="CVU461" s="640"/>
      <c r="CVV461" s="640"/>
      <c r="CVW461" s="640"/>
      <c r="CVX461" s="640"/>
      <c r="CVY461" s="640"/>
      <c r="CVZ461" s="640"/>
      <c r="CWA461" s="640"/>
      <c r="CWB461" s="640"/>
      <c r="CWC461" s="640"/>
      <c r="CWD461" s="640"/>
      <c r="CWE461" s="640"/>
      <c r="CWF461" s="640"/>
      <c r="CWG461" s="640"/>
      <c r="CWH461" s="640"/>
      <c r="CWI461" s="640"/>
      <c r="CWJ461" s="640"/>
      <c r="CWK461" s="640"/>
      <c r="CWL461" s="640"/>
      <c r="CWM461" s="640"/>
      <c r="CWN461" s="640"/>
      <c r="CWO461" s="640"/>
      <c r="CWP461" s="640"/>
      <c r="CWQ461" s="640"/>
      <c r="CWR461" s="640"/>
      <c r="CWS461" s="640"/>
      <c r="CWT461" s="640"/>
      <c r="CWU461" s="640"/>
      <c r="CWV461" s="640"/>
      <c r="CWW461" s="640"/>
      <c r="CWX461" s="640"/>
      <c r="CWY461" s="640"/>
      <c r="CWZ461" s="640"/>
      <c r="CXA461" s="640"/>
      <c r="CXB461" s="640"/>
      <c r="CXC461" s="640"/>
      <c r="CXD461" s="640"/>
      <c r="CXE461" s="640"/>
      <c r="CXF461" s="640"/>
      <c r="CXG461" s="640"/>
      <c r="CXH461" s="640"/>
      <c r="CXI461" s="640"/>
      <c r="CXJ461" s="640"/>
      <c r="CXK461" s="640"/>
      <c r="CXL461" s="640"/>
      <c r="CXM461" s="640"/>
      <c r="CXN461" s="640"/>
      <c r="CXO461" s="640"/>
      <c r="CXP461" s="640"/>
      <c r="CXQ461" s="640"/>
      <c r="CXR461" s="640"/>
      <c r="CXS461" s="640"/>
      <c r="CXT461" s="640"/>
      <c r="CXU461" s="640"/>
      <c r="CXV461" s="640"/>
      <c r="CXW461" s="640"/>
      <c r="CXX461" s="640"/>
      <c r="CXY461" s="640"/>
      <c r="CXZ461" s="640"/>
      <c r="CYA461" s="640"/>
      <c r="CYB461" s="640"/>
      <c r="CYC461" s="640"/>
      <c r="CYD461" s="640"/>
      <c r="CYE461" s="640"/>
      <c r="CYF461" s="640"/>
      <c r="CYG461" s="640"/>
      <c r="CYH461" s="640"/>
      <c r="CYI461" s="640"/>
      <c r="CYJ461" s="640"/>
      <c r="CYK461" s="640"/>
      <c r="CYL461" s="640"/>
      <c r="CYM461" s="640"/>
      <c r="CYN461" s="640"/>
      <c r="CYO461" s="640"/>
      <c r="CYP461" s="640"/>
      <c r="CYQ461" s="640"/>
      <c r="CYR461" s="640"/>
      <c r="CYS461" s="640"/>
      <c r="CYT461" s="640"/>
      <c r="CYU461" s="640"/>
      <c r="CYV461" s="640"/>
      <c r="CYW461" s="640"/>
      <c r="CYX461" s="640"/>
      <c r="CYY461" s="640"/>
      <c r="CYZ461" s="640"/>
      <c r="CZA461" s="640"/>
      <c r="CZB461" s="640"/>
      <c r="CZC461" s="640"/>
      <c r="CZD461" s="640"/>
      <c r="CZE461" s="640"/>
      <c r="CZF461" s="640"/>
      <c r="CZG461" s="640"/>
      <c r="CZH461" s="640"/>
      <c r="CZI461" s="640"/>
      <c r="CZJ461" s="640"/>
      <c r="CZK461" s="640"/>
      <c r="CZL461" s="640"/>
      <c r="CZM461" s="640"/>
      <c r="CZN461" s="640"/>
      <c r="CZO461" s="640"/>
      <c r="CZP461" s="640"/>
      <c r="CZQ461" s="640"/>
      <c r="CZR461" s="640"/>
      <c r="CZS461" s="640"/>
      <c r="CZT461" s="640"/>
      <c r="CZU461" s="640"/>
      <c r="CZV461" s="640"/>
      <c r="CZW461" s="640"/>
      <c r="CZX461" s="640"/>
      <c r="CZY461" s="640"/>
      <c r="CZZ461" s="640"/>
      <c r="DAA461" s="640"/>
      <c r="DAB461" s="640"/>
      <c r="DAC461" s="640"/>
      <c r="DAD461" s="640"/>
      <c r="DAE461" s="640"/>
      <c r="DAF461" s="640"/>
      <c r="DAG461" s="640"/>
      <c r="DAH461" s="640"/>
      <c r="DAI461" s="640"/>
      <c r="DAJ461" s="640"/>
      <c r="DAK461" s="640"/>
      <c r="DAL461" s="640"/>
      <c r="DAM461" s="640"/>
      <c r="DAN461" s="640"/>
      <c r="DAO461" s="640"/>
      <c r="DAP461" s="640"/>
      <c r="DAQ461" s="640"/>
      <c r="DAR461" s="640"/>
      <c r="DAS461" s="640"/>
      <c r="DAT461" s="640"/>
      <c r="DAU461" s="640"/>
      <c r="DAV461" s="640"/>
      <c r="DAW461" s="640"/>
      <c r="DAX461" s="640"/>
      <c r="DAY461" s="640"/>
      <c r="DAZ461" s="640"/>
      <c r="DBA461" s="640"/>
      <c r="DBB461" s="640"/>
      <c r="DBC461" s="640"/>
      <c r="DBD461" s="640"/>
      <c r="DBE461" s="640"/>
      <c r="DBF461" s="640"/>
      <c r="DBG461" s="640"/>
      <c r="DBH461" s="640"/>
      <c r="DBI461" s="640"/>
      <c r="DBJ461" s="640"/>
      <c r="DBK461" s="640"/>
      <c r="DBL461" s="640"/>
      <c r="DBM461" s="640"/>
      <c r="DBN461" s="640"/>
      <c r="DBO461" s="640"/>
      <c r="DBP461" s="640"/>
      <c r="DBQ461" s="640"/>
      <c r="DBR461" s="640"/>
      <c r="DBS461" s="640"/>
      <c r="DBT461" s="640"/>
      <c r="DBU461" s="640"/>
      <c r="DBV461" s="640"/>
      <c r="DBW461" s="640"/>
      <c r="DBX461" s="640"/>
      <c r="DBY461" s="640"/>
      <c r="DBZ461" s="640"/>
      <c r="DCA461" s="640"/>
      <c r="DCB461" s="640"/>
      <c r="DCC461" s="640"/>
      <c r="DCD461" s="640"/>
      <c r="DCE461" s="640"/>
      <c r="DCF461" s="640"/>
      <c r="DCG461" s="640"/>
      <c r="DCH461" s="640"/>
      <c r="DCI461" s="640"/>
      <c r="DCJ461" s="640"/>
      <c r="DCK461" s="640"/>
      <c r="DCL461" s="640"/>
      <c r="DCM461" s="640"/>
      <c r="DCN461" s="640"/>
      <c r="DCO461" s="640"/>
      <c r="DCP461" s="640"/>
      <c r="DCQ461" s="640"/>
      <c r="DCR461" s="640"/>
      <c r="DCS461" s="640"/>
      <c r="DCT461" s="640"/>
      <c r="DCU461" s="640"/>
      <c r="DCV461" s="640"/>
      <c r="DCW461" s="640"/>
      <c r="DCX461" s="640"/>
      <c r="DCY461" s="640"/>
      <c r="DCZ461" s="640"/>
      <c r="DDA461" s="640"/>
      <c r="DDB461" s="640"/>
      <c r="DDC461" s="640"/>
      <c r="DDD461" s="640"/>
      <c r="DDE461" s="640"/>
      <c r="DDF461" s="640"/>
      <c r="DDG461" s="640"/>
      <c r="DDH461" s="640"/>
      <c r="DDI461" s="640"/>
      <c r="DDJ461" s="640"/>
      <c r="DDK461" s="640"/>
      <c r="DDL461" s="640"/>
      <c r="DDM461" s="640"/>
      <c r="DDN461" s="640"/>
      <c r="DDO461" s="640"/>
      <c r="DDP461" s="640"/>
      <c r="DDQ461" s="640"/>
      <c r="DDR461" s="640"/>
      <c r="DDS461" s="640"/>
      <c r="DDT461" s="640"/>
      <c r="DDU461" s="640"/>
      <c r="DDV461" s="640"/>
      <c r="DDW461" s="640"/>
      <c r="DDX461" s="640"/>
      <c r="DDY461" s="640"/>
      <c r="DDZ461" s="640"/>
      <c r="DEA461" s="640"/>
      <c r="DEB461" s="640"/>
      <c r="DEC461" s="640"/>
      <c r="DED461" s="640"/>
      <c r="DEE461" s="640"/>
      <c r="DEF461" s="640"/>
      <c r="DEG461" s="640"/>
      <c r="DEH461" s="640"/>
      <c r="DEI461" s="640"/>
      <c r="DEJ461" s="640"/>
      <c r="DEK461" s="640"/>
      <c r="DEL461" s="640"/>
      <c r="DEM461" s="640"/>
      <c r="DEN461" s="640"/>
      <c r="DEO461" s="640"/>
      <c r="DEP461" s="640"/>
      <c r="DEQ461" s="640"/>
      <c r="DER461" s="640"/>
      <c r="DES461" s="640"/>
      <c r="DET461" s="640"/>
      <c r="DEU461" s="640"/>
      <c r="DEV461" s="640"/>
      <c r="DEW461" s="640"/>
      <c r="DEX461" s="640"/>
      <c r="DEY461" s="640"/>
      <c r="DEZ461" s="640"/>
      <c r="DFA461" s="640"/>
      <c r="DFB461" s="640"/>
      <c r="DFC461" s="640"/>
      <c r="DFD461" s="640"/>
      <c r="DFE461" s="640"/>
      <c r="DFF461" s="640"/>
      <c r="DFG461" s="640"/>
      <c r="DFH461" s="640"/>
      <c r="DFI461" s="640"/>
      <c r="DFJ461" s="640"/>
      <c r="DFK461" s="640"/>
      <c r="DFL461" s="640"/>
      <c r="DFM461" s="640"/>
      <c r="DFN461" s="640"/>
      <c r="DFO461" s="640"/>
      <c r="DFP461" s="640"/>
      <c r="DFQ461" s="640"/>
      <c r="DFR461" s="640"/>
      <c r="DFS461" s="640"/>
      <c r="DFT461" s="640"/>
      <c r="DFU461" s="640"/>
      <c r="DFV461" s="640"/>
      <c r="DFW461" s="640"/>
      <c r="DFX461" s="640"/>
      <c r="DFY461" s="640"/>
      <c r="DFZ461" s="640"/>
      <c r="DGA461" s="640"/>
      <c r="DGB461" s="640"/>
      <c r="DGC461" s="640"/>
      <c r="DGD461" s="640"/>
      <c r="DGE461" s="640"/>
      <c r="DGF461" s="640"/>
      <c r="DGG461" s="640"/>
      <c r="DGH461" s="640"/>
      <c r="DGI461" s="640"/>
      <c r="DGJ461" s="640"/>
      <c r="DGK461" s="640"/>
      <c r="DGL461" s="640"/>
      <c r="DGM461" s="640"/>
      <c r="DGN461" s="640"/>
      <c r="DGO461" s="640"/>
      <c r="DGP461" s="640"/>
      <c r="DGQ461" s="640"/>
      <c r="DGR461" s="640"/>
      <c r="DGS461" s="640"/>
      <c r="DGT461" s="640"/>
      <c r="DGU461" s="640"/>
      <c r="DGV461" s="640"/>
      <c r="DGW461" s="640"/>
      <c r="DGX461" s="640"/>
      <c r="DGY461" s="640"/>
      <c r="DGZ461" s="640"/>
      <c r="DHA461" s="640"/>
      <c r="DHB461" s="640"/>
      <c r="DHC461" s="640"/>
      <c r="DHD461" s="640"/>
      <c r="DHE461" s="640"/>
      <c r="DHF461" s="640"/>
      <c r="DHG461" s="640"/>
      <c r="DHH461" s="640"/>
      <c r="DHI461" s="640"/>
      <c r="DHJ461" s="640"/>
      <c r="DHK461" s="640"/>
      <c r="DHL461" s="640"/>
      <c r="DHM461" s="640"/>
      <c r="DHN461" s="640"/>
      <c r="DHO461" s="640"/>
      <c r="DHP461" s="640"/>
      <c r="DHQ461" s="640"/>
      <c r="DHR461" s="640"/>
      <c r="DHS461" s="640"/>
      <c r="DHT461" s="640"/>
      <c r="DHU461" s="640"/>
      <c r="DHV461" s="640"/>
      <c r="DHW461" s="640"/>
      <c r="DHX461" s="640"/>
      <c r="DHY461" s="640"/>
      <c r="DHZ461" s="640"/>
      <c r="DIA461" s="640"/>
      <c r="DIB461" s="640"/>
      <c r="DIC461" s="640"/>
      <c r="DID461" s="640"/>
      <c r="DIE461" s="640"/>
      <c r="DIF461" s="640"/>
      <c r="DIG461" s="640"/>
      <c r="DIH461" s="640"/>
      <c r="DII461" s="640"/>
      <c r="DIJ461" s="640"/>
      <c r="DIK461" s="640"/>
      <c r="DIL461" s="640"/>
      <c r="DIM461" s="640"/>
      <c r="DIN461" s="640"/>
      <c r="DIO461" s="640"/>
      <c r="DIP461" s="640"/>
      <c r="DIQ461" s="640"/>
      <c r="DIR461" s="640"/>
      <c r="DIS461" s="640"/>
      <c r="DIT461" s="640"/>
      <c r="DIU461" s="640"/>
      <c r="DIV461" s="640"/>
      <c r="DIW461" s="640"/>
      <c r="DIX461" s="640"/>
      <c r="DIY461" s="640"/>
      <c r="DIZ461" s="640"/>
      <c r="DJA461" s="640"/>
      <c r="DJB461" s="640"/>
      <c r="DJC461" s="640"/>
      <c r="DJD461" s="640"/>
      <c r="DJE461" s="640"/>
      <c r="DJF461" s="640"/>
      <c r="DJG461" s="640"/>
      <c r="DJH461" s="640"/>
      <c r="DJI461" s="640"/>
      <c r="DJJ461" s="640"/>
      <c r="DJK461" s="640"/>
      <c r="DJL461" s="640"/>
      <c r="DJM461" s="640"/>
      <c r="DJN461" s="640"/>
      <c r="DJO461" s="640"/>
      <c r="DJP461" s="640"/>
      <c r="DJQ461" s="640"/>
      <c r="DJR461" s="640"/>
      <c r="DJS461" s="640"/>
      <c r="DJT461" s="640"/>
      <c r="DJU461" s="640"/>
      <c r="DJV461" s="640"/>
      <c r="DJW461" s="640"/>
      <c r="DJX461" s="640"/>
      <c r="DJY461" s="640"/>
      <c r="DJZ461" s="640"/>
      <c r="DKA461" s="640"/>
      <c r="DKB461" s="640"/>
      <c r="DKC461" s="640"/>
      <c r="DKD461" s="640"/>
      <c r="DKE461" s="640"/>
      <c r="DKF461" s="640"/>
      <c r="DKG461" s="640"/>
      <c r="DKH461" s="640"/>
      <c r="DKI461" s="640"/>
      <c r="DKJ461" s="640"/>
      <c r="DKK461" s="640"/>
      <c r="DKL461" s="640"/>
      <c r="DKM461" s="640"/>
      <c r="DKN461" s="640"/>
      <c r="DKO461" s="640"/>
      <c r="DKP461" s="640"/>
      <c r="DKQ461" s="640"/>
      <c r="DKR461" s="640"/>
      <c r="DKS461" s="640"/>
      <c r="DKT461" s="640"/>
      <c r="DKU461" s="640"/>
      <c r="DKV461" s="640"/>
      <c r="DKW461" s="640"/>
      <c r="DKX461" s="640"/>
      <c r="DKY461" s="640"/>
      <c r="DKZ461" s="640"/>
      <c r="DLA461" s="640"/>
      <c r="DLB461" s="640"/>
      <c r="DLC461" s="640"/>
      <c r="DLD461" s="640"/>
      <c r="DLE461" s="640"/>
      <c r="DLF461" s="640"/>
      <c r="DLG461" s="640"/>
      <c r="DLH461" s="640"/>
      <c r="DLI461" s="640"/>
      <c r="DLJ461" s="640"/>
      <c r="DLK461" s="640"/>
      <c r="DLL461" s="640"/>
      <c r="DLM461" s="640"/>
      <c r="DLN461" s="640"/>
      <c r="DLO461" s="640"/>
      <c r="DLP461" s="640"/>
      <c r="DLQ461" s="640"/>
      <c r="DLR461" s="640"/>
      <c r="DLS461" s="640"/>
      <c r="DLT461" s="640"/>
      <c r="DLU461" s="640"/>
      <c r="DLV461" s="640"/>
      <c r="DLW461" s="640"/>
      <c r="DLX461" s="640"/>
      <c r="DLY461" s="640"/>
      <c r="DLZ461" s="640"/>
      <c r="DMA461" s="640"/>
      <c r="DMB461" s="640"/>
      <c r="DMC461" s="640"/>
      <c r="DMD461" s="640"/>
      <c r="DME461" s="640"/>
      <c r="DMF461" s="640"/>
      <c r="DMG461" s="640"/>
      <c r="DMH461" s="640"/>
      <c r="DMI461" s="640"/>
      <c r="DMJ461" s="640"/>
      <c r="DMK461" s="640"/>
      <c r="DML461" s="640"/>
      <c r="DMM461" s="640"/>
      <c r="DMN461" s="640"/>
      <c r="DMO461" s="640"/>
      <c r="DMP461" s="640"/>
      <c r="DMQ461" s="640"/>
      <c r="DMR461" s="640"/>
      <c r="DMS461" s="640"/>
      <c r="DMT461" s="640"/>
      <c r="DMU461" s="640"/>
      <c r="DMV461" s="640"/>
      <c r="DMW461" s="640"/>
      <c r="DMX461" s="640"/>
      <c r="DMY461" s="640"/>
      <c r="DMZ461" s="640"/>
      <c r="DNA461" s="640"/>
      <c r="DNB461" s="640"/>
      <c r="DNC461" s="640"/>
      <c r="DND461" s="640"/>
      <c r="DNE461" s="640"/>
      <c r="DNF461" s="640"/>
      <c r="DNG461" s="640"/>
      <c r="DNH461" s="640"/>
      <c r="DNI461" s="640"/>
      <c r="DNJ461" s="640"/>
      <c r="DNK461" s="640"/>
      <c r="DNL461" s="640"/>
      <c r="DNM461" s="640"/>
      <c r="DNN461" s="640"/>
      <c r="DNO461" s="640"/>
      <c r="DNP461" s="640"/>
      <c r="DNQ461" s="640"/>
      <c r="DNR461" s="640"/>
      <c r="DNS461" s="640"/>
      <c r="DNT461" s="640"/>
      <c r="DNU461" s="640"/>
      <c r="DNV461" s="640"/>
      <c r="DNW461" s="640"/>
      <c r="DNX461" s="640"/>
      <c r="DNY461" s="640"/>
      <c r="DNZ461" s="640"/>
      <c r="DOA461" s="640"/>
      <c r="DOB461" s="640"/>
      <c r="DOC461" s="640"/>
      <c r="DOD461" s="640"/>
      <c r="DOE461" s="640"/>
      <c r="DOF461" s="640"/>
      <c r="DOG461" s="640"/>
      <c r="DOH461" s="640"/>
      <c r="DOI461" s="640"/>
      <c r="DOJ461" s="640"/>
      <c r="DOK461" s="640"/>
      <c r="DOL461" s="640"/>
      <c r="DOM461" s="640"/>
      <c r="DON461" s="640"/>
      <c r="DOO461" s="640"/>
      <c r="DOP461" s="640"/>
      <c r="DOQ461" s="640"/>
      <c r="DOR461" s="640"/>
      <c r="DOS461" s="640"/>
      <c r="DOT461" s="640"/>
      <c r="DOU461" s="640"/>
      <c r="DOV461" s="640"/>
      <c r="DOW461" s="640"/>
      <c r="DOX461" s="640"/>
      <c r="DOY461" s="640"/>
      <c r="DOZ461" s="640"/>
      <c r="DPA461" s="640"/>
      <c r="DPB461" s="640"/>
      <c r="DPC461" s="640"/>
      <c r="DPD461" s="640"/>
      <c r="DPE461" s="640"/>
      <c r="DPF461" s="640"/>
      <c r="DPG461" s="640"/>
      <c r="DPH461" s="640"/>
      <c r="DPI461" s="640"/>
      <c r="DPJ461" s="640"/>
      <c r="DPK461" s="640"/>
      <c r="DPL461" s="640"/>
      <c r="DPM461" s="640"/>
      <c r="DPN461" s="640"/>
      <c r="DPO461" s="640"/>
      <c r="DPP461" s="640"/>
      <c r="DPQ461" s="640"/>
      <c r="DPR461" s="640"/>
      <c r="DPS461" s="640"/>
      <c r="DPT461" s="640"/>
      <c r="DPU461" s="640"/>
      <c r="DPV461" s="640"/>
      <c r="DPW461" s="640"/>
      <c r="DPX461" s="640"/>
      <c r="DPY461" s="640"/>
      <c r="DPZ461" s="640"/>
      <c r="DQA461" s="640"/>
      <c r="DQB461" s="640"/>
      <c r="DQC461" s="640"/>
      <c r="DQD461" s="640"/>
      <c r="DQE461" s="640"/>
      <c r="DQF461" s="640"/>
      <c r="DQG461" s="640"/>
      <c r="DQH461" s="640"/>
      <c r="DQI461" s="640"/>
      <c r="DQJ461" s="640"/>
      <c r="DQK461" s="640"/>
      <c r="DQL461" s="640"/>
      <c r="DQM461" s="640"/>
      <c r="DQN461" s="640"/>
      <c r="DQO461" s="640"/>
      <c r="DQP461" s="640"/>
      <c r="DQQ461" s="640"/>
      <c r="DQR461" s="640"/>
      <c r="DQS461" s="640"/>
      <c r="DQT461" s="640"/>
      <c r="DQU461" s="640"/>
      <c r="DQV461" s="640"/>
      <c r="DQW461" s="640"/>
      <c r="DQX461" s="640"/>
      <c r="DQY461" s="640"/>
      <c r="DQZ461" s="640"/>
      <c r="DRA461" s="640"/>
      <c r="DRB461" s="640"/>
      <c r="DRC461" s="640"/>
      <c r="DRD461" s="640"/>
      <c r="DRE461" s="640"/>
      <c r="DRF461" s="640"/>
      <c r="DRG461" s="640"/>
      <c r="DRH461" s="640"/>
      <c r="DRI461" s="640"/>
      <c r="DRJ461" s="640"/>
      <c r="DRK461" s="640"/>
      <c r="DRL461" s="640"/>
      <c r="DRM461" s="640"/>
      <c r="DRN461" s="640"/>
      <c r="DRO461" s="640"/>
      <c r="DRP461" s="640"/>
      <c r="DRQ461" s="640"/>
      <c r="DRR461" s="640"/>
      <c r="DRS461" s="640"/>
      <c r="DRT461" s="640"/>
      <c r="DRU461" s="640"/>
      <c r="DRV461" s="640"/>
      <c r="DRW461" s="640"/>
      <c r="DRX461" s="640"/>
      <c r="DRY461" s="640"/>
      <c r="DRZ461" s="640"/>
      <c r="DSA461" s="640"/>
      <c r="DSB461" s="640"/>
      <c r="DSC461" s="640"/>
      <c r="DSD461" s="640"/>
      <c r="DSE461" s="640"/>
      <c r="DSF461" s="640"/>
      <c r="DSG461" s="640"/>
      <c r="DSH461" s="640"/>
      <c r="DSI461" s="640"/>
      <c r="DSJ461" s="640"/>
      <c r="DSK461" s="640"/>
      <c r="DSL461" s="640"/>
      <c r="DSM461" s="640"/>
      <c r="DSN461" s="640"/>
      <c r="DSO461" s="640"/>
      <c r="DSP461" s="640"/>
      <c r="DSQ461" s="640"/>
      <c r="DSR461" s="640"/>
      <c r="DSS461" s="640"/>
      <c r="DST461" s="640"/>
      <c r="DSU461" s="640"/>
      <c r="DSV461" s="640"/>
      <c r="DSW461" s="640"/>
      <c r="DSX461" s="640"/>
      <c r="DSY461" s="640"/>
      <c r="DSZ461" s="640"/>
      <c r="DTA461" s="640"/>
      <c r="DTB461" s="640"/>
      <c r="DTC461" s="640"/>
      <c r="DTD461" s="640"/>
      <c r="DTE461" s="640"/>
      <c r="DTF461" s="640"/>
      <c r="DTG461" s="640"/>
      <c r="DTH461" s="640"/>
      <c r="DTI461" s="640"/>
      <c r="DTJ461" s="640"/>
      <c r="DTK461" s="640"/>
      <c r="DTL461" s="640"/>
      <c r="DTM461" s="640"/>
      <c r="DTN461" s="640"/>
      <c r="DTO461" s="640"/>
      <c r="DTP461" s="640"/>
      <c r="DTQ461" s="640"/>
      <c r="DTR461" s="640"/>
      <c r="DTS461" s="640"/>
      <c r="DTT461" s="640"/>
      <c r="DTU461" s="640"/>
      <c r="DTV461" s="640"/>
      <c r="DTW461" s="640"/>
      <c r="DTX461" s="640"/>
      <c r="DTY461" s="640"/>
      <c r="DTZ461" s="640"/>
      <c r="DUA461" s="640"/>
      <c r="DUB461" s="640"/>
      <c r="DUC461" s="640"/>
      <c r="DUD461" s="640"/>
      <c r="DUE461" s="640"/>
      <c r="DUF461" s="640"/>
      <c r="DUG461" s="640"/>
      <c r="DUH461" s="640"/>
      <c r="DUI461" s="640"/>
      <c r="DUJ461" s="640"/>
      <c r="DUK461" s="640"/>
      <c r="DUL461" s="640"/>
      <c r="DUM461" s="640"/>
      <c r="DUN461" s="640"/>
      <c r="DUO461" s="640"/>
      <c r="DUP461" s="640"/>
      <c r="DUQ461" s="640"/>
      <c r="DUR461" s="640"/>
      <c r="DUS461" s="640"/>
      <c r="DUT461" s="640"/>
      <c r="DUU461" s="640"/>
      <c r="DUV461" s="640"/>
      <c r="DUW461" s="640"/>
      <c r="DUX461" s="640"/>
      <c r="DUY461" s="640"/>
      <c r="DUZ461" s="640"/>
      <c r="DVA461" s="640"/>
      <c r="DVB461" s="640"/>
      <c r="DVC461" s="640"/>
      <c r="DVD461" s="640"/>
      <c r="DVE461" s="640"/>
      <c r="DVF461" s="640"/>
      <c r="DVG461" s="640"/>
      <c r="DVH461" s="640"/>
      <c r="DVI461" s="640"/>
      <c r="DVJ461" s="640"/>
      <c r="DVK461" s="640"/>
      <c r="DVL461" s="640"/>
      <c r="DVM461" s="640"/>
      <c r="DVN461" s="640"/>
      <c r="DVO461" s="640"/>
      <c r="DVP461" s="640"/>
      <c r="DVQ461" s="640"/>
      <c r="DVR461" s="640"/>
      <c r="DVS461" s="640"/>
      <c r="DVT461" s="640"/>
      <c r="DVU461" s="640"/>
      <c r="DVV461" s="640"/>
      <c r="DVW461" s="640"/>
      <c r="DVX461" s="640"/>
      <c r="DVY461" s="640"/>
      <c r="DVZ461" s="640"/>
      <c r="DWA461" s="640"/>
      <c r="DWB461" s="640"/>
      <c r="DWC461" s="640"/>
      <c r="DWD461" s="640"/>
      <c r="DWE461" s="640"/>
      <c r="DWF461" s="640"/>
      <c r="DWG461" s="640"/>
      <c r="DWH461" s="640"/>
      <c r="DWI461" s="640"/>
      <c r="DWJ461" s="640"/>
      <c r="DWK461" s="640"/>
      <c r="DWL461" s="640"/>
      <c r="DWM461" s="640"/>
      <c r="DWN461" s="640"/>
      <c r="DWO461" s="640"/>
      <c r="DWP461" s="640"/>
      <c r="DWQ461" s="640"/>
      <c r="DWR461" s="640"/>
      <c r="DWS461" s="640"/>
      <c r="DWT461" s="640"/>
      <c r="DWU461" s="640"/>
      <c r="DWV461" s="640"/>
      <c r="DWW461" s="640"/>
      <c r="DWX461" s="640"/>
      <c r="DWY461" s="640"/>
      <c r="DWZ461" s="640"/>
      <c r="DXA461" s="640"/>
      <c r="DXB461" s="640"/>
      <c r="DXC461" s="640"/>
      <c r="DXD461" s="640"/>
      <c r="DXE461" s="640"/>
      <c r="DXF461" s="640"/>
      <c r="DXG461" s="640"/>
      <c r="DXH461" s="640"/>
      <c r="DXI461" s="640"/>
      <c r="DXJ461" s="640"/>
      <c r="DXK461" s="640"/>
      <c r="DXL461" s="640"/>
      <c r="DXM461" s="640"/>
      <c r="DXN461" s="640"/>
      <c r="DXO461" s="640"/>
      <c r="DXP461" s="640"/>
      <c r="DXQ461" s="640"/>
      <c r="DXR461" s="640"/>
      <c r="DXS461" s="640"/>
      <c r="DXT461" s="640"/>
      <c r="DXU461" s="640"/>
      <c r="DXV461" s="640"/>
      <c r="DXW461" s="640"/>
      <c r="DXX461" s="640"/>
      <c r="DXY461" s="640"/>
      <c r="DXZ461" s="640"/>
      <c r="DYA461" s="640"/>
      <c r="DYB461" s="640"/>
      <c r="DYC461" s="640"/>
      <c r="DYD461" s="640"/>
      <c r="DYE461" s="640"/>
      <c r="DYF461" s="640"/>
      <c r="DYG461" s="640"/>
      <c r="DYH461" s="640"/>
      <c r="DYI461" s="640"/>
      <c r="DYJ461" s="640"/>
      <c r="DYK461" s="640"/>
      <c r="DYL461" s="640"/>
      <c r="DYM461" s="640"/>
      <c r="DYN461" s="640"/>
      <c r="DYO461" s="640"/>
      <c r="DYP461" s="640"/>
      <c r="DYQ461" s="640"/>
      <c r="DYR461" s="640"/>
      <c r="DYS461" s="640"/>
      <c r="DYT461" s="640"/>
      <c r="DYU461" s="640"/>
      <c r="DYV461" s="640"/>
      <c r="DYW461" s="640"/>
      <c r="DYX461" s="640"/>
      <c r="DYY461" s="640"/>
      <c r="DYZ461" s="640"/>
      <c r="DZA461" s="640"/>
      <c r="DZB461" s="640"/>
      <c r="DZC461" s="640"/>
      <c r="DZD461" s="640"/>
      <c r="DZE461" s="640"/>
      <c r="DZF461" s="640"/>
      <c r="DZG461" s="640"/>
      <c r="DZH461" s="640"/>
      <c r="DZI461" s="640"/>
      <c r="DZJ461" s="640"/>
      <c r="DZK461" s="640"/>
      <c r="DZL461" s="640"/>
      <c r="DZM461" s="640"/>
      <c r="DZN461" s="640"/>
      <c r="DZO461" s="640"/>
      <c r="DZP461" s="640"/>
      <c r="DZQ461" s="640"/>
      <c r="DZR461" s="640"/>
      <c r="DZS461" s="640"/>
      <c r="DZT461" s="640"/>
      <c r="DZU461" s="640"/>
      <c r="DZV461" s="640"/>
      <c r="DZW461" s="640"/>
      <c r="DZX461" s="640"/>
      <c r="DZY461" s="640"/>
      <c r="DZZ461" s="640"/>
      <c r="EAA461" s="640"/>
      <c r="EAB461" s="640"/>
      <c r="EAC461" s="640"/>
      <c r="EAD461" s="640"/>
      <c r="EAE461" s="640"/>
      <c r="EAF461" s="640"/>
      <c r="EAG461" s="640"/>
      <c r="EAH461" s="640"/>
      <c r="EAI461" s="640"/>
      <c r="EAJ461" s="640"/>
      <c r="EAK461" s="640"/>
      <c r="EAL461" s="640"/>
      <c r="EAM461" s="640"/>
      <c r="EAN461" s="640"/>
      <c r="EAO461" s="640"/>
      <c r="EAP461" s="640"/>
      <c r="EAQ461" s="640"/>
      <c r="EAR461" s="640"/>
      <c r="EAS461" s="640"/>
      <c r="EAT461" s="640"/>
      <c r="EAU461" s="640"/>
      <c r="EAV461" s="640"/>
      <c r="EAW461" s="640"/>
      <c r="EAX461" s="640"/>
      <c r="EAY461" s="640"/>
      <c r="EAZ461" s="640"/>
      <c r="EBA461" s="640"/>
      <c r="EBB461" s="640"/>
      <c r="EBC461" s="640"/>
      <c r="EBD461" s="640"/>
      <c r="EBE461" s="640"/>
      <c r="EBF461" s="640"/>
      <c r="EBG461" s="640"/>
      <c r="EBH461" s="640"/>
      <c r="EBI461" s="640"/>
      <c r="EBJ461" s="640"/>
      <c r="EBK461" s="640"/>
      <c r="EBL461" s="640"/>
      <c r="EBM461" s="640"/>
      <c r="EBN461" s="640"/>
      <c r="EBO461" s="640"/>
      <c r="EBP461" s="640"/>
      <c r="EBQ461" s="640"/>
      <c r="EBR461" s="640"/>
      <c r="EBS461" s="640"/>
      <c r="EBT461" s="640"/>
      <c r="EBU461" s="640"/>
      <c r="EBV461" s="640"/>
      <c r="EBW461" s="640"/>
      <c r="EBX461" s="640"/>
      <c r="EBY461" s="640"/>
      <c r="EBZ461" s="640"/>
      <c r="ECA461" s="640"/>
      <c r="ECB461" s="640"/>
      <c r="ECC461" s="640"/>
      <c r="ECD461" s="640"/>
      <c r="ECE461" s="640"/>
      <c r="ECF461" s="640"/>
      <c r="ECG461" s="640"/>
      <c r="ECH461" s="640"/>
      <c r="ECI461" s="640"/>
      <c r="ECJ461" s="640"/>
      <c r="ECK461" s="640"/>
      <c r="ECL461" s="640"/>
      <c r="ECM461" s="640"/>
      <c r="ECN461" s="640"/>
      <c r="ECO461" s="640"/>
      <c r="ECP461" s="640"/>
      <c r="ECQ461" s="640"/>
      <c r="ECR461" s="640"/>
      <c r="ECS461" s="640"/>
      <c r="ECT461" s="640"/>
      <c r="ECU461" s="640"/>
      <c r="ECV461" s="640"/>
      <c r="ECW461" s="640"/>
      <c r="ECX461" s="640"/>
      <c r="ECY461" s="640"/>
      <c r="ECZ461" s="640"/>
      <c r="EDA461" s="640"/>
      <c r="EDB461" s="640"/>
      <c r="EDC461" s="640"/>
      <c r="EDD461" s="640"/>
      <c r="EDE461" s="640"/>
      <c r="EDF461" s="640"/>
      <c r="EDG461" s="640"/>
      <c r="EDH461" s="640"/>
      <c r="EDI461" s="640"/>
      <c r="EDJ461" s="640"/>
      <c r="EDK461" s="640"/>
      <c r="EDL461" s="640"/>
      <c r="EDM461" s="640"/>
      <c r="EDN461" s="640"/>
      <c r="EDO461" s="640"/>
      <c r="EDP461" s="640"/>
      <c r="EDQ461" s="640"/>
      <c r="EDR461" s="640"/>
      <c r="EDS461" s="640"/>
      <c r="EDT461" s="640"/>
      <c r="EDU461" s="640"/>
      <c r="EDV461" s="640"/>
      <c r="EDW461" s="640"/>
      <c r="EDX461" s="640"/>
      <c r="EDY461" s="640"/>
      <c r="EDZ461" s="640"/>
      <c r="EEA461" s="640"/>
      <c r="EEB461" s="640"/>
      <c r="EEC461" s="640"/>
      <c r="EED461" s="640"/>
      <c r="EEE461" s="640"/>
      <c r="EEF461" s="640"/>
      <c r="EEG461" s="640"/>
      <c r="EEH461" s="640"/>
      <c r="EEI461" s="640"/>
      <c r="EEJ461" s="640"/>
      <c r="EEK461" s="640"/>
      <c r="EEL461" s="640"/>
      <c r="EEM461" s="640"/>
      <c r="EEN461" s="640"/>
      <c r="EEO461" s="640"/>
      <c r="EEP461" s="640"/>
      <c r="EEQ461" s="640"/>
      <c r="EER461" s="640"/>
      <c r="EES461" s="640"/>
      <c r="EET461" s="640"/>
      <c r="EEU461" s="640"/>
      <c r="EEV461" s="640"/>
      <c r="EEW461" s="640"/>
      <c r="EEX461" s="640"/>
      <c r="EEY461" s="640"/>
      <c r="EEZ461" s="640"/>
      <c r="EFA461" s="640"/>
      <c r="EFB461" s="640"/>
      <c r="EFC461" s="640"/>
      <c r="EFD461" s="640"/>
      <c r="EFE461" s="640"/>
      <c r="EFF461" s="640"/>
      <c r="EFG461" s="640"/>
      <c r="EFH461" s="640"/>
      <c r="EFI461" s="640"/>
      <c r="EFJ461" s="640"/>
      <c r="EFK461" s="640"/>
      <c r="EFL461" s="640"/>
      <c r="EFM461" s="640"/>
      <c r="EFN461" s="640"/>
      <c r="EFO461" s="640"/>
      <c r="EFP461" s="640"/>
      <c r="EFQ461" s="640"/>
      <c r="EFR461" s="640"/>
      <c r="EFS461" s="640"/>
      <c r="EFT461" s="640"/>
      <c r="EFU461" s="640"/>
      <c r="EFV461" s="640"/>
      <c r="EFW461" s="640"/>
      <c r="EFX461" s="640"/>
      <c r="EFY461" s="640"/>
      <c r="EFZ461" s="640"/>
      <c r="EGA461" s="640"/>
      <c r="EGB461" s="640"/>
      <c r="EGC461" s="640"/>
      <c r="EGD461" s="640"/>
      <c r="EGE461" s="640"/>
      <c r="EGF461" s="640"/>
      <c r="EGG461" s="640"/>
      <c r="EGH461" s="640"/>
      <c r="EGI461" s="640"/>
      <c r="EGJ461" s="640"/>
      <c r="EGK461" s="640"/>
      <c r="EGL461" s="640"/>
      <c r="EGM461" s="640"/>
      <c r="EGN461" s="640"/>
      <c r="EGO461" s="640"/>
      <c r="EGP461" s="640"/>
      <c r="EGQ461" s="640"/>
      <c r="EGR461" s="640"/>
      <c r="EGS461" s="640"/>
      <c r="EGT461" s="640"/>
      <c r="EGU461" s="640"/>
      <c r="EGV461" s="640"/>
      <c r="EGW461" s="640"/>
      <c r="EGX461" s="640"/>
      <c r="EGY461" s="640"/>
      <c r="EGZ461" s="640"/>
      <c r="EHA461" s="640"/>
      <c r="EHB461" s="640"/>
      <c r="EHC461" s="640"/>
      <c r="EHD461" s="640"/>
      <c r="EHE461" s="640"/>
      <c r="EHF461" s="640"/>
      <c r="EHG461" s="640"/>
      <c r="EHH461" s="640"/>
      <c r="EHI461" s="640"/>
      <c r="EHJ461" s="640"/>
      <c r="EHK461" s="640"/>
      <c r="EHL461" s="640"/>
      <c r="EHM461" s="640"/>
      <c r="EHN461" s="640"/>
      <c r="EHO461" s="640"/>
      <c r="EHP461" s="640"/>
      <c r="EHQ461" s="640"/>
      <c r="EHR461" s="640"/>
      <c r="EHS461" s="640"/>
      <c r="EHT461" s="640"/>
      <c r="EHU461" s="640"/>
      <c r="EHV461" s="640"/>
      <c r="EHW461" s="640"/>
      <c r="EHX461" s="640"/>
      <c r="EHY461" s="640"/>
      <c r="EHZ461" s="640"/>
      <c r="EIA461" s="640"/>
      <c r="EIB461" s="640"/>
      <c r="EIC461" s="640"/>
      <c r="EID461" s="640"/>
      <c r="EIE461" s="640"/>
      <c r="EIF461" s="640"/>
      <c r="EIG461" s="640"/>
      <c r="EIH461" s="640"/>
      <c r="EII461" s="640"/>
      <c r="EIJ461" s="640"/>
      <c r="EIK461" s="640"/>
      <c r="EIL461" s="640"/>
      <c r="EIM461" s="640"/>
      <c r="EIN461" s="640"/>
      <c r="EIO461" s="640"/>
      <c r="EIP461" s="640"/>
      <c r="EIQ461" s="640"/>
      <c r="EIR461" s="640"/>
      <c r="EIS461" s="640"/>
      <c r="EIT461" s="640"/>
      <c r="EIU461" s="640"/>
      <c r="EIV461" s="640"/>
      <c r="EIW461" s="640"/>
      <c r="EIX461" s="640"/>
      <c r="EIY461" s="640"/>
      <c r="EIZ461" s="640"/>
      <c r="EJA461" s="640"/>
      <c r="EJB461" s="640"/>
      <c r="EJC461" s="640"/>
      <c r="EJD461" s="640"/>
      <c r="EJE461" s="640"/>
      <c r="EJF461" s="640"/>
      <c r="EJG461" s="640"/>
      <c r="EJH461" s="640"/>
      <c r="EJI461" s="640"/>
      <c r="EJJ461" s="640"/>
      <c r="EJK461" s="640"/>
      <c r="EJL461" s="640"/>
      <c r="EJM461" s="640"/>
      <c r="EJN461" s="640"/>
      <c r="EJO461" s="640"/>
      <c r="EJP461" s="640"/>
      <c r="EJQ461" s="640"/>
      <c r="EJR461" s="640"/>
      <c r="EJS461" s="640"/>
      <c r="EJT461" s="640"/>
      <c r="EJU461" s="640"/>
      <c r="EJV461" s="640"/>
      <c r="EJW461" s="640"/>
      <c r="EJX461" s="640"/>
      <c r="EJY461" s="640"/>
      <c r="EJZ461" s="640"/>
      <c r="EKA461" s="640"/>
      <c r="EKB461" s="640"/>
      <c r="EKC461" s="640"/>
      <c r="EKD461" s="640"/>
      <c r="EKE461" s="640"/>
      <c r="EKF461" s="640"/>
      <c r="EKG461" s="640"/>
      <c r="EKH461" s="640"/>
      <c r="EKI461" s="640"/>
      <c r="EKJ461" s="640"/>
      <c r="EKK461" s="640"/>
      <c r="EKL461" s="640"/>
      <c r="EKM461" s="640"/>
      <c r="EKN461" s="640"/>
      <c r="EKO461" s="640"/>
      <c r="EKP461" s="640"/>
      <c r="EKQ461" s="640"/>
      <c r="EKR461" s="640"/>
      <c r="EKS461" s="640"/>
      <c r="EKT461" s="640"/>
      <c r="EKU461" s="640"/>
      <c r="EKV461" s="640"/>
      <c r="EKW461" s="640"/>
      <c r="EKX461" s="640"/>
      <c r="EKY461" s="640"/>
      <c r="EKZ461" s="640"/>
      <c r="ELA461" s="640"/>
      <c r="ELB461" s="640"/>
      <c r="ELC461" s="640"/>
      <c r="ELD461" s="640"/>
      <c r="ELE461" s="640"/>
      <c r="ELF461" s="640"/>
      <c r="ELG461" s="640"/>
      <c r="ELH461" s="640"/>
      <c r="ELI461" s="640"/>
      <c r="ELJ461" s="640"/>
      <c r="ELK461" s="640"/>
      <c r="ELL461" s="640"/>
      <c r="ELM461" s="640"/>
      <c r="ELN461" s="640"/>
      <c r="ELO461" s="640"/>
      <c r="ELP461" s="640"/>
      <c r="ELQ461" s="640"/>
      <c r="ELR461" s="640"/>
      <c r="ELS461" s="640"/>
      <c r="ELT461" s="640"/>
      <c r="ELU461" s="640"/>
      <c r="ELV461" s="640"/>
      <c r="ELW461" s="640"/>
      <c r="ELX461" s="640"/>
      <c r="ELY461" s="640"/>
      <c r="ELZ461" s="640"/>
      <c r="EMA461" s="640"/>
      <c r="EMB461" s="640"/>
      <c r="EMC461" s="640"/>
      <c r="EMD461" s="640"/>
      <c r="EME461" s="640"/>
      <c r="EMF461" s="640"/>
      <c r="EMG461" s="640"/>
      <c r="EMH461" s="640"/>
      <c r="EMI461" s="640"/>
      <c r="EMJ461" s="640"/>
      <c r="EMK461" s="640"/>
      <c r="EML461" s="640"/>
      <c r="EMM461" s="640"/>
      <c r="EMN461" s="640"/>
      <c r="EMO461" s="640"/>
      <c r="EMP461" s="640"/>
      <c r="EMQ461" s="640"/>
      <c r="EMR461" s="640"/>
      <c r="EMS461" s="640"/>
      <c r="EMT461" s="640"/>
      <c r="EMU461" s="640"/>
      <c r="EMV461" s="640"/>
      <c r="EMW461" s="640"/>
      <c r="EMX461" s="640"/>
      <c r="EMY461" s="640"/>
      <c r="EMZ461" s="640"/>
      <c r="ENA461" s="640"/>
      <c r="ENB461" s="640"/>
      <c r="ENC461" s="640"/>
      <c r="END461" s="640"/>
      <c r="ENE461" s="640"/>
      <c r="ENF461" s="640"/>
      <c r="ENG461" s="640"/>
      <c r="ENH461" s="640"/>
      <c r="ENI461" s="640"/>
      <c r="ENJ461" s="640"/>
      <c r="ENK461" s="640"/>
      <c r="ENL461" s="640"/>
      <c r="ENM461" s="640"/>
      <c r="ENN461" s="640"/>
      <c r="ENO461" s="640"/>
      <c r="ENP461" s="640"/>
      <c r="ENQ461" s="640"/>
      <c r="ENR461" s="640"/>
      <c r="ENS461" s="640"/>
      <c r="ENT461" s="640"/>
      <c r="ENU461" s="640"/>
      <c r="ENV461" s="640"/>
      <c r="ENW461" s="640"/>
      <c r="ENX461" s="640"/>
      <c r="ENY461" s="640"/>
      <c r="ENZ461" s="640"/>
      <c r="EOA461" s="640"/>
      <c r="EOB461" s="640"/>
      <c r="EOC461" s="640"/>
      <c r="EOD461" s="640"/>
      <c r="EOE461" s="640"/>
      <c r="EOF461" s="640"/>
      <c r="EOG461" s="640"/>
      <c r="EOH461" s="640"/>
      <c r="EOI461" s="640"/>
      <c r="EOJ461" s="640"/>
      <c r="EOK461" s="640"/>
      <c r="EOL461" s="640"/>
      <c r="EOM461" s="640"/>
      <c r="EON461" s="640"/>
      <c r="EOO461" s="640"/>
      <c r="EOP461" s="640"/>
      <c r="EOQ461" s="640"/>
      <c r="EOR461" s="640"/>
      <c r="EOS461" s="640"/>
      <c r="EOT461" s="640"/>
      <c r="EOU461" s="640"/>
      <c r="EOV461" s="640"/>
      <c r="EOW461" s="640"/>
      <c r="EOX461" s="640"/>
      <c r="EOY461" s="640"/>
      <c r="EOZ461" s="640"/>
      <c r="EPA461" s="640"/>
      <c r="EPB461" s="640"/>
      <c r="EPC461" s="640"/>
      <c r="EPD461" s="640"/>
      <c r="EPE461" s="640"/>
      <c r="EPF461" s="640"/>
      <c r="EPG461" s="640"/>
      <c r="EPH461" s="640"/>
      <c r="EPI461" s="640"/>
      <c r="EPJ461" s="640"/>
      <c r="EPK461" s="640"/>
      <c r="EPL461" s="640"/>
      <c r="EPM461" s="640"/>
      <c r="EPN461" s="640"/>
      <c r="EPO461" s="640"/>
      <c r="EPP461" s="640"/>
      <c r="EPQ461" s="640"/>
      <c r="EPR461" s="640"/>
      <c r="EPS461" s="640"/>
      <c r="EPT461" s="640"/>
      <c r="EPU461" s="640"/>
      <c r="EPV461" s="640"/>
      <c r="EPW461" s="640"/>
      <c r="EPX461" s="640"/>
      <c r="EPY461" s="640"/>
      <c r="EPZ461" s="640"/>
      <c r="EQA461" s="640"/>
      <c r="EQB461" s="640"/>
      <c r="EQC461" s="640"/>
      <c r="EQD461" s="640"/>
      <c r="EQE461" s="640"/>
      <c r="EQF461" s="640"/>
      <c r="EQG461" s="640"/>
      <c r="EQH461" s="640"/>
      <c r="EQI461" s="640"/>
      <c r="EQJ461" s="640"/>
      <c r="EQK461" s="640"/>
      <c r="EQL461" s="640"/>
      <c r="EQM461" s="640"/>
      <c r="EQN461" s="640"/>
      <c r="EQO461" s="640"/>
      <c r="EQP461" s="640"/>
      <c r="EQQ461" s="640"/>
      <c r="EQR461" s="640"/>
      <c r="EQS461" s="640"/>
      <c r="EQT461" s="640"/>
      <c r="EQU461" s="640"/>
      <c r="EQV461" s="640"/>
      <c r="EQW461" s="640"/>
      <c r="EQX461" s="640"/>
      <c r="EQY461" s="640"/>
      <c r="EQZ461" s="640"/>
      <c r="ERA461" s="640"/>
      <c r="ERB461" s="640"/>
      <c r="ERC461" s="640"/>
      <c r="ERD461" s="640"/>
      <c r="ERE461" s="640"/>
      <c r="ERF461" s="640"/>
      <c r="ERG461" s="640"/>
      <c r="ERH461" s="640"/>
      <c r="ERI461" s="640"/>
      <c r="ERJ461" s="640"/>
      <c r="ERK461" s="640"/>
      <c r="ERL461" s="640"/>
      <c r="ERM461" s="640"/>
      <c r="ERN461" s="640"/>
      <c r="ERO461" s="640"/>
      <c r="ERP461" s="640"/>
      <c r="ERQ461" s="640"/>
      <c r="ERR461" s="640"/>
      <c r="ERS461" s="640"/>
      <c r="ERT461" s="640"/>
      <c r="ERU461" s="640"/>
      <c r="ERV461" s="640"/>
      <c r="ERW461" s="640"/>
      <c r="ERX461" s="640"/>
      <c r="ERY461" s="640"/>
      <c r="ERZ461" s="640"/>
      <c r="ESA461" s="640"/>
      <c r="ESB461" s="640"/>
      <c r="ESC461" s="640"/>
      <c r="ESD461" s="640"/>
      <c r="ESE461" s="640"/>
      <c r="ESF461" s="640"/>
      <c r="ESG461" s="640"/>
      <c r="ESH461" s="640"/>
      <c r="ESI461" s="640"/>
      <c r="ESJ461" s="640"/>
      <c r="ESK461" s="640"/>
      <c r="ESL461" s="640"/>
      <c r="ESM461" s="640"/>
      <c r="ESN461" s="640"/>
      <c r="ESO461" s="640"/>
      <c r="ESP461" s="640"/>
      <c r="ESQ461" s="640"/>
      <c r="ESR461" s="640"/>
      <c r="ESS461" s="640"/>
      <c r="EST461" s="640"/>
      <c r="ESU461" s="640"/>
      <c r="ESV461" s="640"/>
      <c r="ESW461" s="640"/>
      <c r="ESX461" s="640"/>
      <c r="ESY461" s="640"/>
      <c r="ESZ461" s="640"/>
      <c r="ETA461" s="640"/>
      <c r="ETB461" s="640"/>
      <c r="ETC461" s="640"/>
      <c r="ETD461" s="640"/>
      <c r="ETE461" s="640"/>
      <c r="ETF461" s="640"/>
      <c r="ETG461" s="640"/>
      <c r="ETH461" s="640"/>
      <c r="ETI461" s="640"/>
      <c r="ETJ461" s="640"/>
      <c r="ETK461" s="640"/>
      <c r="ETL461" s="640"/>
      <c r="ETM461" s="640"/>
      <c r="ETN461" s="640"/>
      <c r="ETO461" s="640"/>
      <c r="ETP461" s="640"/>
      <c r="ETQ461" s="640"/>
      <c r="ETR461" s="640"/>
      <c r="ETS461" s="640"/>
      <c r="ETT461" s="640"/>
      <c r="ETU461" s="640"/>
      <c r="ETV461" s="640"/>
      <c r="ETW461" s="640"/>
      <c r="ETX461" s="640"/>
      <c r="ETY461" s="640"/>
      <c r="ETZ461" s="640"/>
      <c r="EUA461" s="640"/>
      <c r="EUB461" s="640"/>
      <c r="EUC461" s="640"/>
      <c r="EUD461" s="640"/>
      <c r="EUE461" s="640"/>
      <c r="EUF461" s="640"/>
      <c r="EUG461" s="640"/>
      <c r="EUH461" s="640"/>
      <c r="EUI461" s="640"/>
      <c r="EUJ461" s="640"/>
      <c r="EUK461" s="640"/>
      <c r="EUL461" s="640"/>
      <c r="EUM461" s="640"/>
      <c r="EUN461" s="640"/>
      <c r="EUO461" s="640"/>
      <c r="EUP461" s="640"/>
      <c r="EUQ461" s="640"/>
      <c r="EUR461" s="640"/>
      <c r="EUS461" s="640"/>
      <c r="EUT461" s="640"/>
      <c r="EUU461" s="640"/>
      <c r="EUV461" s="640"/>
      <c r="EUW461" s="640"/>
      <c r="EUX461" s="640"/>
      <c r="EUY461" s="640"/>
      <c r="EUZ461" s="640"/>
      <c r="EVA461" s="640"/>
      <c r="EVB461" s="640"/>
      <c r="EVC461" s="640"/>
      <c r="EVD461" s="640"/>
      <c r="EVE461" s="640"/>
      <c r="EVF461" s="640"/>
      <c r="EVG461" s="640"/>
      <c r="EVH461" s="640"/>
      <c r="EVI461" s="640"/>
      <c r="EVJ461" s="640"/>
      <c r="EVK461" s="640"/>
      <c r="EVL461" s="640"/>
      <c r="EVM461" s="640"/>
      <c r="EVN461" s="640"/>
      <c r="EVO461" s="640"/>
      <c r="EVP461" s="640"/>
      <c r="EVQ461" s="640"/>
      <c r="EVR461" s="640"/>
      <c r="EVS461" s="640"/>
      <c r="EVT461" s="640"/>
      <c r="EVU461" s="640"/>
      <c r="EVV461" s="640"/>
      <c r="EVW461" s="640"/>
      <c r="EVX461" s="640"/>
      <c r="EVY461" s="640"/>
      <c r="EVZ461" s="640"/>
      <c r="EWA461" s="640"/>
      <c r="EWB461" s="640"/>
      <c r="EWC461" s="640"/>
      <c r="EWD461" s="640"/>
      <c r="EWE461" s="640"/>
      <c r="EWF461" s="640"/>
      <c r="EWG461" s="640"/>
      <c r="EWH461" s="640"/>
      <c r="EWI461" s="640"/>
      <c r="EWJ461" s="640"/>
      <c r="EWK461" s="640"/>
      <c r="EWL461" s="640"/>
      <c r="EWM461" s="640"/>
      <c r="EWN461" s="640"/>
      <c r="EWO461" s="640"/>
      <c r="EWP461" s="640"/>
      <c r="EWQ461" s="640"/>
      <c r="EWR461" s="640"/>
      <c r="EWS461" s="640"/>
      <c r="EWT461" s="640"/>
      <c r="EWU461" s="640"/>
      <c r="EWV461" s="640"/>
      <c r="EWW461" s="640"/>
      <c r="EWX461" s="640"/>
      <c r="EWY461" s="640"/>
      <c r="EWZ461" s="640"/>
      <c r="EXA461" s="640"/>
      <c r="EXB461" s="640"/>
      <c r="EXC461" s="640"/>
      <c r="EXD461" s="640"/>
      <c r="EXE461" s="640"/>
      <c r="EXF461" s="640"/>
      <c r="EXG461" s="640"/>
      <c r="EXH461" s="640"/>
      <c r="EXI461" s="640"/>
      <c r="EXJ461" s="640"/>
      <c r="EXK461" s="640"/>
      <c r="EXL461" s="640"/>
      <c r="EXM461" s="640"/>
      <c r="EXN461" s="640"/>
      <c r="EXO461" s="640"/>
      <c r="EXP461" s="640"/>
      <c r="EXQ461" s="640"/>
      <c r="EXR461" s="640"/>
      <c r="EXS461" s="640"/>
      <c r="EXT461" s="640"/>
      <c r="EXU461" s="640"/>
      <c r="EXV461" s="640"/>
      <c r="EXW461" s="640"/>
      <c r="EXX461" s="640"/>
      <c r="EXY461" s="640"/>
      <c r="EXZ461" s="640"/>
      <c r="EYA461" s="640"/>
      <c r="EYB461" s="640"/>
      <c r="EYC461" s="640"/>
      <c r="EYD461" s="640"/>
      <c r="EYE461" s="640"/>
      <c r="EYF461" s="640"/>
      <c r="EYG461" s="640"/>
      <c r="EYH461" s="640"/>
      <c r="EYI461" s="640"/>
      <c r="EYJ461" s="640"/>
      <c r="EYK461" s="640"/>
      <c r="EYL461" s="640"/>
      <c r="EYM461" s="640"/>
      <c r="EYN461" s="640"/>
      <c r="EYO461" s="640"/>
      <c r="EYP461" s="640"/>
      <c r="EYQ461" s="640"/>
      <c r="EYR461" s="640"/>
      <c r="EYS461" s="640"/>
      <c r="EYT461" s="640"/>
      <c r="EYU461" s="640"/>
      <c r="EYV461" s="640"/>
      <c r="EYW461" s="640"/>
      <c r="EYX461" s="640"/>
      <c r="EYY461" s="640"/>
      <c r="EYZ461" s="640"/>
      <c r="EZA461" s="640"/>
      <c r="EZB461" s="640"/>
      <c r="EZC461" s="640"/>
      <c r="EZD461" s="640"/>
      <c r="EZE461" s="640"/>
      <c r="EZF461" s="640"/>
      <c r="EZG461" s="640"/>
      <c r="EZH461" s="640"/>
      <c r="EZI461" s="640"/>
      <c r="EZJ461" s="640"/>
      <c r="EZK461" s="640"/>
      <c r="EZL461" s="640"/>
      <c r="EZM461" s="640"/>
      <c r="EZN461" s="640"/>
      <c r="EZO461" s="640"/>
      <c r="EZP461" s="640"/>
      <c r="EZQ461" s="640"/>
      <c r="EZR461" s="640"/>
      <c r="EZS461" s="640"/>
      <c r="EZT461" s="640"/>
      <c r="EZU461" s="640"/>
      <c r="EZV461" s="640"/>
      <c r="EZW461" s="640"/>
      <c r="EZX461" s="640"/>
      <c r="EZY461" s="640"/>
      <c r="EZZ461" s="640"/>
      <c r="FAA461" s="640"/>
      <c r="FAB461" s="640"/>
      <c r="FAC461" s="640"/>
      <c r="FAD461" s="640"/>
      <c r="FAE461" s="640"/>
      <c r="FAF461" s="640"/>
      <c r="FAG461" s="640"/>
      <c r="FAH461" s="640"/>
      <c r="FAI461" s="640"/>
      <c r="FAJ461" s="640"/>
      <c r="FAK461" s="640"/>
      <c r="FAL461" s="640"/>
      <c r="FAM461" s="640"/>
      <c r="FAN461" s="640"/>
      <c r="FAO461" s="640"/>
      <c r="FAP461" s="640"/>
      <c r="FAQ461" s="640"/>
      <c r="FAR461" s="640"/>
      <c r="FAS461" s="640"/>
      <c r="FAT461" s="640"/>
      <c r="FAU461" s="640"/>
      <c r="FAV461" s="640"/>
      <c r="FAW461" s="640"/>
      <c r="FAX461" s="640"/>
      <c r="FAY461" s="640"/>
      <c r="FAZ461" s="640"/>
      <c r="FBA461" s="640"/>
      <c r="FBB461" s="640"/>
      <c r="FBC461" s="640"/>
      <c r="FBD461" s="640"/>
      <c r="FBE461" s="640"/>
      <c r="FBF461" s="640"/>
      <c r="FBG461" s="640"/>
      <c r="FBH461" s="640"/>
      <c r="FBI461" s="640"/>
      <c r="FBJ461" s="640"/>
      <c r="FBK461" s="640"/>
      <c r="FBL461" s="640"/>
      <c r="FBM461" s="640"/>
      <c r="FBN461" s="640"/>
      <c r="FBO461" s="640"/>
      <c r="FBP461" s="640"/>
      <c r="FBQ461" s="640"/>
      <c r="FBR461" s="640"/>
      <c r="FBS461" s="640"/>
      <c r="FBT461" s="640"/>
      <c r="FBU461" s="640"/>
      <c r="FBV461" s="640"/>
      <c r="FBW461" s="640"/>
      <c r="FBX461" s="640"/>
      <c r="FBY461" s="640"/>
      <c r="FBZ461" s="640"/>
      <c r="FCA461" s="640"/>
      <c r="FCB461" s="640"/>
      <c r="FCC461" s="640"/>
      <c r="FCD461" s="640"/>
      <c r="FCE461" s="640"/>
      <c r="FCF461" s="640"/>
      <c r="FCG461" s="640"/>
      <c r="FCH461" s="640"/>
      <c r="FCI461" s="640"/>
      <c r="FCJ461" s="640"/>
      <c r="FCK461" s="640"/>
      <c r="FCL461" s="640"/>
      <c r="FCM461" s="640"/>
      <c r="FCN461" s="640"/>
      <c r="FCO461" s="640"/>
      <c r="FCP461" s="640"/>
      <c r="FCQ461" s="640"/>
      <c r="FCR461" s="640"/>
      <c r="FCS461" s="640"/>
      <c r="FCT461" s="640"/>
      <c r="FCU461" s="640"/>
      <c r="FCV461" s="640"/>
      <c r="FCW461" s="640"/>
      <c r="FCX461" s="640"/>
      <c r="FCY461" s="640"/>
      <c r="FCZ461" s="640"/>
      <c r="FDA461" s="640"/>
      <c r="FDB461" s="640"/>
      <c r="FDC461" s="640"/>
      <c r="FDD461" s="640"/>
      <c r="FDE461" s="640"/>
      <c r="FDF461" s="640"/>
      <c r="FDG461" s="640"/>
      <c r="FDH461" s="640"/>
      <c r="FDI461" s="640"/>
      <c r="FDJ461" s="640"/>
      <c r="FDK461" s="640"/>
      <c r="FDL461" s="640"/>
      <c r="FDM461" s="640"/>
      <c r="FDN461" s="640"/>
      <c r="FDO461" s="640"/>
      <c r="FDP461" s="640"/>
      <c r="FDQ461" s="640"/>
      <c r="FDR461" s="640"/>
      <c r="FDS461" s="640"/>
      <c r="FDT461" s="640"/>
      <c r="FDU461" s="640"/>
      <c r="FDV461" s="640"/>
      <c r="FDW461" s="640"/>
      <c r="FDX461" s="640"/>
      <c r="FDY461" s="640"/>
      <c r="FDZ461" s="640"/>
      <c r="FEA461" s="640"/>
      <c r="FEB461" s="640"/>
      <c r="FEC461" s="640"/>
      <c r="FED461" s="640"/>
      <c r="FEE461" s="640"/>
      <c r="FEF461" s="640"/>
      <c r="FEG461" s="640"/>
      <c r="FEH461" s="640"/>
      <c r="FEI461" s="640"/>
      <c r="FEJ461" s="640"/>
      <c r="FEK461" s="640"/>
      <c r="FEL461" s="640"/>
      <c r="FEM461" s="640"/>
      <c r="FEN461" s="640"/>
      <c r="FEO461" s="640"/>
      <c r="FEP461" s="640"/>
      <c r="FEQ461" s="640"/>
      <c r="FER461" s="640"/>
      <c r="FES461" s="640"/>
      <c r="FET461" s="640"/>
      <c r="FEU461" s="640"/>
      <c r="FEV461" s="640"/>
      <c r="FEW461" s="640"/>
      <c r="FEX461" s="640"/>
      <c r="FEY461" s="640"/>
      <c r="FEZ461" s="640"/>
      <c r="FFA461" s="640"/>
      <c r="FFB461" s="640"/>
      <c r="FFC461" s="640"/>
      <c r="FFD461" s="640"/>
      <c r="FFE461" s="640"/>
      <c r="FFF461" s="640"/>
      <c r="FFG461" s="640"/>
      <c r="FFH461" s="640"/>
      <c r="FFI461" s="640"/>
      <c r="FFJ461" s="640"/>
      <c r="FFK461" s="640"/>
      <c r="FFL461" s="640"/>
      <c r="FFM461" s="640"/>
      <c r="FFN461" s="640"/>
      <c r="FFO461" s="640"/>
      <c r="FFP461" s="640"/>
      <c r="FFQ461" s="640"/>
      <c r="FFR461" s="640"/>
      <c r="FFS461" s="640"/>
      <c r="FFT461" s="640"/>
      <c r="FFU461" s="640"/>
      <c r="FFV461" s="640"/>
      <c r="FFW461" s="640"/>
      <c r="FFX461" s="640"/>
      <c r="FFY461" s="640"/>
      <c r="FFZ461" s="640"/>
      <c r="FGA461" s="640"/>
      <c r="FGB461" s="640"/>
      <c r="FGC461" s="640"/>
      <c r="FGD461" s="640"/>
      <c r="FGE461" s="640"/>
      <c r="FGF461" s="640"/>
      <c r="FGG461" s="640"/>
      <c r="FGH461" s="640"/>
      <c r="FGI461" s="640"/>
      <c r="FGJ461" s="640"/>
      <c r="FGK461" s="640"/>
      <c r="FGL461" s="640"/>
      <c r="FGM461" s="640"/>
      <c r="FGN461" s="640"/>
      <c r="FGO461" s="640"/>
      <c r="FGP461" s="640"/>
      <c r="FGQ461" s="640"/>
      <c r="FGR461" s="640"/>
      <c r="FGS461" s="640"/>
      <c r="FGT461" s="640"/>
      <c r="FGU461" s="640"/>
      <c r="FGV461" s="640"/>
      <c r="FGW461" s="640"/>
      <c r="FGX461" s="640"/>
      <c r="FGY461" s="640"/>
      <c r="FGZ461" s="640"/>
      <c r="FHA461" s="640"/>
      <c r="FHB461" s="640"/>
      <c r="FHC461" s="640"/>
      <c r="FHD461" s="640"/>
      <c r="FHE461" s="640"/>
      <c r="FHF461" s="640"/>
      <c r="FHG461" s="640"/>
      <c r="FHH461" s="640"/>
      <c r="FHI461" s="640"/>
      <c r="FHJ461" s="640"/>
      <c r="FHK461" s="640"/>
      <c r="FHL461" s="640"/>
      <c r="FHM461" s="640"/>
      <c r="FHN461" s="640"/>
      <c r="FHO461" s="640"/>
      <c r="FHP461" s="640"/>
      <c r="FHQ461" s="640"/>
      <c r="FHR461" s="640"/>
      <c r="FHS461" s="640"/>
      <c r="FHT461" s="640"/>
      <c r="FHU461" s="640"/>
      <c r="FHV461" s="640"/>
      <c r="FHW461" s="640"/>
      <c r="FHX461" s="640"/>
      <c r="FHY461" s="640"/>
      <c r="FHZ461" s="640"/>
      <c r="FIA461" s="640"/>
      <c r="FIB461" s="640"/>
      <c r="FIC461" s="640"/>
      <c r="FID461" s="640"/>
      <c r="FIE461" s="640"/>
      <c r="FIF461" s="640"/>
      <c r="FIG461" s="640"/>
      <c r="FIH461" s="640"/>
      <c r="FII461" s="640"/>
      <c r="FIJ461" s="640"/>
      <c r="FIK461" s="640"/>
      <c r="FIL461" s="640"/>
      <c r="FIM461" s="640"/>
      <c r="FIN461" s="640"/>
      <c r="FIO461" s="640"/>
      <c r="FIP461" s="640"/>
      <c r="FIQ461" s="640"/>
      <c r="FIR461" s="640"/>
      <c r="FIS461" s="640"/>
      <c r="FIT461" s="640"/>
      <c r="FIU461" s="640"/>
      <c r="FIV461" s="640"/>
      <c r="FIW461" s="640"/>
      <c r="FIX461" s="640"/>
      <c r="FIY461" s="640"/>
      <c r="FIZ461" s="640"/>
      <c r="FJA461" s="640"/>
      <c r="FJB461" s="640"/>
      <c r="FJC461" s="640"/>
      <c r="FJD461" s="640"/>
      <c r="FJE461" s="640"/>
      <c r="FJF461" s="640"/>
      <c r="FJG461" s="640"/>
      <c r="FJH461" s="640"/>
      <c r="FJI461" s="640"/>
      <c r="FJJ461" s="640"/>
      <c r="FJK461" s="640"/>
      <c r="FJL461" s="640"/>
      <c r="FJM461" s="640"/>
      <c r="FJN461" s="640"/>
      <c r="FJO461" s="640"/>
      <c r="FJP461" s="640"/>
      <c r="FJQ461" s="640"/>
      <c r="FJR461" s="640"/>
      <c r="FJS461" s="640"/>
      <c r="FJT461" s="640"/>
      <c r="FJU461" s="640"/>
      <c r="FJV461" s="640"/>
      <c r="FJW461" s="640"/>
      <c r="FJX461" s="640"/>
      <c r="FJY461" s="640"/>
      <c r="FJZ461" s="640"/>
      <c r="FKA461" s="640"/>
      <c r="FKB461" s="640"/>
      <c r="FKC461" s="640"/>
      <c r="FKD461" s="640"/>
      <c r="FKE461" s="640"/>
      <c r="FKF461" s="640"/>
      <c r="FKG461" s="640"/>
      <c r="FKH461" s="640"/>
      <c r="FKI461" s="640"/>
      <c r="FKJ461" s="640"/>
      <c r="FKK461" s="640"/>
      <c r="FKL461" s="640"/>
      <c r="FKM461" s="640"/>
      <c r="FKN461" s="640"/>
      <c r="FKO461" s="640"/>
      <c r="FKP461" s="640"/>
      <c r="FKQ461" s="640"/>
      <c r="FKR461" s="640"/>
      <c r="FKS461" s="640"/>
      <c r="FKT461" s="640"/>
      <c r="FKU461" s="640"/>
      <c r="FKV461" s="640"/>
      <c r="FKW461" s="640"/>
      <c r="FKX461" s="640"/>
      <c r="FKY461" s="640"/>
      <c r="FKZ461" s="640"/>
      <c r="FLA461" s="640"/>
      <c r="FLB461" s="640"/>
      <c r="FLC461" s="640"/>
      <c r="FLD461" s="640"/>
      <c r="FLE461" s="640"/>
      <c r="FLF461" s="640"/>
      <c r="FLG461" s="640"/>
      <c r="FLH461" s="640"/>
      <c r="FLI461" s="640"/>
      <c r="FLJ461" s="640"/>
      <c r="FLK461" s="640"/>
      <c r="FLL461" s="640"/>
      <c r="FLM461" s="640"/>
      <c r="FLN461" s="640"/>
      <c r="FLO461" s="640"/>
      <c r="FLP461" s="640"/>
      <c r="FLQ461" s="640"/>
      <c r="FLR461" s="640"/>
      <c r="FLS461" s="640"/>
      <c r="FLT461" s="640"/>
      <c r="FLU461" s="640"/>
      <c r="FLV461" s="640"/>
      <c r="FLW461" s="640"/>
      <c r="FLX461" s="640"/>
      <c r="FLY461" s="640"/>
      <c r="FLZ461" s="640"/>
      <c r="FMA461" s="640"/>
      <c r="FMB461" s="640"/>
      <c r="FMC461" s="640"/>
      <c r="FMD461" s="640"/>
      <c r="FME461" s="640"/>
      <c r="FMF461" s="640"/>
      <c r="FMG461" s="640"/>
      <c r="FMH461" s="640"/>
      <c r="FMI461" s="640"/>
      <c r="FMJ461" s="640"/>
      <c r="FMK461" s="640"/>
      <c r="FML461" s="640"/>
      <c r="FMM461" s="640"/>
      <c r="FMN461" s="640"/>
      <c r="FMO461" s="640"/>
      <c r="FMP461" s="640"/>
      <c r="FMQ461" s="640"/>
      <c r="FMR461" s="640"/>
      <c r="FMS461" s="640"/>
      <c r="FMT461" s="640"/>
      <c r="FMU461" s="640"/>
      <c r="FMV461" s="640"/>
      <c r="FMW461" s="640"/>
      <c r="FMX461" s="640"/>
      <c r="FMY461" s="640"/>
      <c r="FMZ461" s="640"/>
      <c r="FNA461" s="640"/>
      <c r="FNB461" s="640"/>
      <c r="FNC461" s="640"/>
      <c r="FND461" s="640"/>
      <c r="FNE461" s="640"/>
      <c r="FNF461" s="640"/>
      <c r="FNG461" s="640"/>
      <c r="FNH461" s="640"/>
      <c r="FNI461" s="640"/>
      <c r="FNJ461" s="640"/>
      <c r="FNK461" s="640"/>
      <c r="FNL461" s="640"/>
      <c r="FNM461" s="640"/>
      <c r="FNN461" s="640"/>
      <c r="FNO461" s="640"/>
      <c r="FNP461" s="640"/>
      <c r="FNQ461" s="640"/>
      <c r="FNR461" s="640"/>
      <c r="FNS461" s="640"/>
      <c r="FNT461" s="640"/>
      <c r="FNU461" s="640"/>
      <c r="FNV461" s="640"/>
      <c r="FNW461" s="640"/>
      <c r="FNX461" s="640"/>
      <c r="FNY461" s="640"/>
      <c r="FNZ461" s="640"/>
      <c r="FOA461" s="640"/>
      <c r="FOB461" s="640"/>
      <c r="FOC461" s="640"/>
      <c r="FOD461" s="640"/>
      <c r="FOE461" s="640"/>
      <c r="FOF461" s="640"/>
      <c r="FOG461" s="640"/>
      <c r="FOH461" s="640"/>
      <c r="FOI461" s="640"/>
      <c r="FOJ461" s="640"/>
      <c r="FOK461" s="640"/>
      <c r="FOL461" s="640"/>
      <c r="FOM461" s="640"/>
      <c r="FON461" s="640"/>
      <c r="FOO461" s="640"/>
      <c r="FOP461" s="640"/>
      <c r="FOQ461" s="640"/>
      <c r="FOR461" s="640"/>
      <c r="FOS461" s="640"/>
      <c r="FOT461" s="640"/>
      <c r="FOU461" s="640"/>
      <c r="FOV461" s="640"/>
      <c r="FOW461" s="640"/>
      <c r="FOX461" s="640"/>
      <c r="FOY461" s="640"/>
      <c r="FOZ461" s="640"/>
      <c r="FPA461" s="640"/>
      <c r="FPB461" s="640"/>
      <c r="FPC461" s="640"/>
      <c r="FPD461" s="640"/>
      <c r="FPE461" s="640"/>
      <c r="FPF461" s="640"/>
      <c r="FPG461" s="640"/>
      <c r="FPH461" s="640"/>
      <c r="FPI461" s="640"/>
      <c r="FPJ461" s="640"/>
      <c r="FPK461" s="640"/>
      <c r="FPL461" s="640"/>
      <c r="FPM461" s="640"/>
      <c r="FPN461" s="640"/>
      <c r="FPO461" s="640"/>
      <c r="FPP461" s="640"/>
      <c r="FPQ461" s="640"/>
      <c r="FPR461" s="640"/>
      <c r="FPS461" s="640"/>
      <c r="FPT461" s="640"/>
      <c r="FPU461" s="640"/>
      <c r="FPV461" s="640"/>
      <c r="FPW461" s="640"/>
      <c r="FPX461" s="640"/>
      <c r="FPY461" s="640"/>
      <c r="FPZ461" s="640"/>
      <c r="FQA461" s="640"/>
      <c r="FQB461" s="640"/>
      <c r="FQC461" s="640"/>
      <c r="FQD461" s="640"/>
      <c r="FQE461" s="640"/>
      <c r="FQF461" s="640"/>
      <c r="FQG461" s="640"/>
      <c r="FQH461" s="640"/>
      <c r="FQI461" s="640"/>
      <c r="FQJ461" s="640"/>
      <c r="FQK461" s="640"/>
      <c r="FQL461" s="640"/>
      <c r="FQM461" s="640"/>
      <c r="FQN461" s="640"/>
      <c r="FQO461" s="640"/>
      <c r="FQP461" s="640"/>
      <c r="FQQ461" s="640"/>
      <c r="FQR461" s="640"/>
      <c r="FQS461" s="640"/>
      <c r="FQT461" s="640"/>
      <c r="FQU461" s="640"/>
      <c r="FQV461" s="640"/>
      <c r="FQW461" s="640"/>
      <c r="FQX461" s="640"/>
      <c r="FQY461" s="640"/>
      <c r="FQZ461" s="640"/>
      <c r="FRA461" s="640"/>
      <c r="FRB461" s="640"/>
      <c r="FRC461" s="640"/>
      <c r="FRD461" s="640"/>
      <c r="FRE461" s="640"/>
      <c r="FRF461" s="640"/>
      <c r="FRG461" s="640"/>
      <c r="FRH461" s="640"/>
      <c r="FRI461" s="640"/>
      <c r="FRJ461" s="640"/>
      <c r="FRK461" s="640"/>
      <c r="FRL461" s="640"/>
      <c r="FRM461" s="640"/>
      <c r="FRN461" s="640"/>
      <c r="FRO461" s="640"/>
      <c r="FRP461" s="640"/>
      <c r="FRQ461" s="640"/>
      <c r="FRR461" s="640"/>
      <c r="FRS461" s="640"/>
      <c r="FRT461" s="640"/>
      <c r="FRU461" s="640"/>
      <c r="FRV461" s="640"/>
      <c r="FRW461" s="640"/>
      <c r="FRX461" s="640"/>
      <c r="FRY461" s="640"/>
      <c r="FRZ461" s="640"/>
      <c r="FSA461" s="640"/>
      <c r="FSB461" s="640"/>
      <c r="FSC461" s="640"/>
      <c r="FSD461" s="640"/>
      <c r="FSE461" s="640"/>
      <c r="FSF461" s="640"/>
      <c r="FSG461" s="640"/>
      <c r="FSH461" s="640"/>
      <c r="FSI461" s="640"/>
      <c r="FSJ461" s="640"/>
      <c r="FSK461" s="640"/>
      <c r="FSL461" s="640"/>
      <c r="FSM461" s="640"/>
      <c r="FSN461" s="640"/>
      <c r="FSO461" s="640"/>
      <c r="FSP461" s="640"/>
      <c r="FSQ461" s="640"/>
      <c r="FSR461" s="640"/>
      <c r="FSS461" s="640"/>
      <c r="FST461" s="640"/>
      <c r="FSU461" s="640"/>
      <c r="FSV461" s="640"/>
      <c r="FSW461" s="640"/>
      <c r="FSX461" s="640"/>
      <c r="FSY461" s="640"/>
      <c r="FSZ461" s="640"/>
      <c r="FTA461" s="640"/>
      <c r="FTB461" s="640"/>
      <c r="FTC461" s="640"/>
      <c r="FTD461" s="640"/>
      <c r="FTE461" s="640"/>
      <c r="FTF461" s="640"/>
      <c r="FTG461" s="640"/>
      <c r="FTH461" s="640"/>
      <c r="FTI461" s="640"/>
      <c r="FTJ461" s="640"/>
      <c r="FTK461" s="640"/>
      <c r="FTL461" s="640"/>
      <c r="FTM461" s="640"/>
      <c r="FTN461" s="640"/>
      <c r="FTO461" s="640"/>
      <c r="FTP461" s="640"/>
      <c r="FTQ461" s="640"/>
      <c r="FTR461" s="640"/>
      <c r="FTS461" s="640"/>
      <c r="FTT461" s="640"/>
      <c r="FTU461" s="640"/>
      <c r="FTV461" s="640"/>
      <c r="FTW461" s="640"/>
      <c r="FTX461" s="640"/>
      <c r="FTY461" s="640"/>
      <c r="FTZ461" s="640"/>
      <c r="FUA461" s="640"/>
      <c r="FUB461" s="640"/>
      <c r="FUC461" s="640"/>
      <c r="FUD461" s="640"/>
      <c r="FUE461" s="640"/>
      <c r="FUF461" s="640"/>
      <c r="FUG461" s="640"/>
      <c r="FUH461" s="640"/>
      <c r="FUI461" s="640"/>
      <c r="FUJ461" s="640"/>
      <c r="FUK461" s="640"/>
      <c r="FUL461" s="640"/>
      <c r="FUM461" s="640"/>
      <c r="FUN461" s="640"/>
      <c r="FUO461" s="640"/>
      <c r="FUP461" s="640"/>
      <c r="FUQ461" s="640"/>
      <c r="FUR461" s="640"/>
      <c r="FUS461" s="640"/>
      <c r="FUT461" s="640"/>
      <c r="FUU461" s="640"/>
      <c r="FUV461" s="640"/>
      <c r="FUW461" s="640"/>
      <c r="FUX461" s="640"/>
      <c r="FUY461" s="640"/>
      <c r="FUZ461" s="640"/>
      <c r="FVA461" s="640"/>
      <c r="FVB461" s="640"/>
      <c r="FVC461" s="640"/>
      <c r="FVD461" s="640"/>
      <c r="FVE461" s="640"/>
      <c r="FVF461" s="640"/>
      <c r="FVG461" s="640"/>
      <c r="FVH461" s="640"/>
      <c r="FVI461" s="640"/>
      <c r="FVJ461" s="640"/>
      <c r="FVK461" s="640"/>
      <c r="FVL461" s="640"/>
      <c r="FVM461" s="640"/>
      <c r="FVN461" s="640"/>
      <c r="FVO461" s="640"/>
      <c r="FVP461" s="640"/>
      <c r="FVQ461" s="640"/>
      <c r="FVR461" s="640"/>
      <c r="FVS461" s="640"/>
      <c r="FVT461" s="640"/>
      <c r="FVU461" s="640"/>
      <c r="FVV461" s="640"/>
      <c r="FVW461" s="640"/>
      <c r="FVX461" s="640"/>
      <c r="FVY461" s="640"/>
      <c r="FVZ461" s="640"/>
      <c r="FWA461" s="640"/>
      <c r="FWB461" s="640"/>
      <c r="FWC461" s="640"/>
      <c r="FWD461" s="640"/>
      <c r="FWE461" s="640"/>
      <c r="FWF461" s="640"/>
      <c r="FWG461" s="640"/>
      <c r="FWH461" s="640"/>
      <c r="FWI461" s="640"/>
      <c r="FWJ461" s="640"/>
      <c r="FWK461" s="640"/>
      <c r="FWL461" s="640"/>
      <c r="FWM461" s="640"/>
      <c r="FWN461" s="640"/>
      <c r="FWO461" s="640"/>
      <c r="FWP461" s="640"/>
      <c r="FWQ461" s="640"/>
      <c r="FWR461" s="640"/>
      <c r="FWS461" s="640"/>
      <c r="FWT461" s="640"/>
      <c r="FWU461" s="640"/>
      <c r="FWV461" s="640"/>
      <c r="FWW461" s="640"/>
      <c r="FWX461" s="640"/>
      <c r="FWY461" s="640"/>
      <c r="FWZ461" s="640"/>
      <c r="FXA461" s="640"/>
      <c r="FXB461" s="640"/>
      <c r="FXC461" s="640"/>
      <c r="FXD461" s="640"/>
      <c r="FXE461" s="640"/>
      <c r="FXF461" s="640"/>
      <c r="FXG461" s="640"/>
      <c r="FXH461" s="640"/>
      <c r="FXI461" s="640"/>
      <c r="FXJ461" s="640"/>
      <c r="FXK461" s="640"/>
      <c r="FXL461" s="640"/>
      <c r="FXM461" s="640"/>
      <c r="FXN461" s="640"/>
      <c r="FXO461" s="640"/>
      <c r="FXP461" s="640"/>
      <c r="FXQ461" s="640"/>
      <c r="FXR461" s="640"/>
      <c r="FXS461" s="640"/>
      <c r="FXT461" s="640"/>
      <c r="FXU461" s="640"/>
      <c r="FXV461" s="640"/>
      <c r="FXW461" s="640"/>
      <c r="FXX461" s="640"/>
      <c r="FXY461" s="640"/>
      <c r="FXZ461" s="640"/>
      <c r="FYA461" s="640"/>
      <c r="FYB461" s="640"/>
      <c r="FYC461" s="640"/>
      <c r="FYD461" s="640"/>
      <c r="FYE461" s="640"/>
      <c r="FYF461" s="640"/>
      <c r="FYG461" s="640"/>
      <c r="FYH461" s="640"/>
      <c r="FYI461" s="640"/>
      <c r="FYJ461" s="640"/>
      <c r="FYK461" s="640"/>
      <c r="FYL461" s="640"/>
      <c r="FYM461" s="640"/>
      <c r="FYN461" s="640"/>
      <c r="FYO461" s="640"/>
      <c r="FYP461" s="640"/>
      <c r="FYQ461" s="640"/>
      <c r="FYR461" s="640"/>
      <c r="FYS461" s="640"/>
      <c r="FYT461" s="640"/>
      <c r="FYU461" s="640"/>
      <c r="FYV461" s="640"/>
      <c r="FYW461" s="640"/>
      <c r="FYX461" s="640"/>
      <c r="FYY461" s="640"/>
      <c r="FYZ461" s="640"/>
      <c r="FZA461" s="640"/>
      <c r="FZB461" s="640"/>
      <c r="FZC461" s="640"/>
      <c r="FZD461" s="640"/>
      <c r="FZE461" s="640"/>
      <c r="FZF461" s="640"/>
      <c r="FZG461" s="640"/>
      <c r="FZH461" s="640"/>
      <c r="FZI461" s="640"/>
      <c r="FZJ461" s="640"/>
      <c r="FZK461" s="640"/>
      <c r="FZL461" s="640"/>
      <c r="FZM461" s="640"/>
      <c r="FZN461" s="640"/>
      <c r="FZO461" s="640"/>
      <c r="FZP461" s="640"/>
      <c r="FZQ461" s="640"/>
      <c r="FZR461" s="640"/>
      <c r="FZS461" s="640"/>
      <c r="FZT461" s="640"/>
      <c r="FZU461" s="640"/>
      <c r="FZV461" s="640"/>
      <c r="FZW461" s="640"/>
      <c r="FZX461" s="640"/>
      <c r="FZY461" s="640"/>
      <c r="FZZ461" s="640"/>
      <c r="GAA461" s="640"/>
      <c r="GAB461" s="640"/>
      <c r="GAC461" s="640"/>
      <c r="GAD461" s="640"/>
      <c r="GAE461" s="640"/>
      <c r="GAF461" s="640"/>
      <c r="GAG461" s="640"/>
      <c r="GAH461" s="640"/>
      <c r="GAI461" s="640"/>
      <c r="GAJ461" s="640"/>
      <c r="GAK461" s="640"/>
      <c r="GAL461" s="640"/>
      <c r="GAM461" s="640"/>
      <c r="GAN461" s="640"/>
      <c r="GAO461" s="640"/>
      <c r="GAP461" s="640"/>
      <c r="GAQ461" s="640"/>
      <c r="GAR461" s="640"/>
      <c r="GAS461" s="640"/>
      <c r="GAT461" s="640"/>
      <c r="GAU461" s="640"/>
      <c r="GAV461" s="640"/>
      <c r="GAW461" s="640"/>
      <c r="GAX461" s="640"/>
      <c r="GAY461" s="640"/>
      <c r="GAZ461" s="640"/>
      <c r="GBA461" s="640"/>
      <c r="GBB461" s="640"/>
      <c r="GBC461" s="640"/>
      <c r="GBD461" s="640"/>
      <c r="GBE461" s="640"/>
      <c r="GBF461" s="640"/>
      <c r="GBG461" s="640"/>
      <c r="GBH461" s="640"/>
      <c r="GBI461" s="640"/>
      <c r="GBJ461" s="640"/>
      <c r="GBK461" s="640"/>
      <c r="GBL461" s="640"/>
      <c r="GBM461" s="640"/>
      <c r="GBN461" s="640"/>
      <c r="GBO461" s="640"/>
      <c r="GBP461" s="640"/>
      <c r="GBQ461" s="640"/>
      <c r="GBR461" s="640"/>
      <c r="GBS461" s="640"/>
      <c r="GBT461" s="640"/>
      <c r="GBU461" s="640"/>
      <c r="GBV461" s="640"/>
      <c r="GBW461" s="640"/>
      <c r="GBX461" s="640"/>
      <c r="GBY461" s="640"/>
      <c r="GBZ461" s="640"/>
      <c r="GCA461" s="640"/>
      <c r="GCB461" s="640"/>
      <c r="GCC461" s="640"/>
      <c r="GCD461" s="640"/>
      <c r="GCE461" s="640"/>
      <c r="GCF461" s="640"/>
      <c r="GCG461" s="640"/>
      <c r="GCH461" s="640"/>
      <c r="GCI461" s="640"/>
      <c r="GCJ461" s="640"/>
      <c r="GCK461" s="640"/>
      <c r="GCL461" s="640"/>
      <c r="GCM461" s="640"/>
      <c r="GCN461" s="640"/>
      <c r="GCO461" s="640"/>
      <c r="GCP461" s="640"/>
      <c r="GCQ461" s="640"/>
      <c r="GCR461" s="640"/>
      <c r="GCS461" s="640"/>
      <c r="GCT461" s="640"/>
      <c r="GCU461" s="640"/>
      <c r="GCV461" s="640"/>
      <c r="GCW461" s="640"/>
      <c r="GCX461" s="640"/>
      <c r="GCY461" s="640"/>
      <c r="GCZ461" s="640"/>
      <c r="GDA461" s="640"/>
      <c r="GDB461" s="640"/>
      <c r="GDC461" s="640"/>
      <c r="GDD461" s="640"/>
      <c r="GDE461" s="640"/>
      <c r="GDF461" s="640"/>
      <c r="GDG461" s="640"/>
      <c r="GDH461" s="640"/>
      <c r="GDI461" s="640"/>
      <c r="GDJ461" s="640"/>
      <c r="GDK461" s="640"/>
      <c r="GDL461" s="640"/>
      <c r="GDM461" s="640"/>
      <c r="GDN461" s="640"/>
      <c r="GDO461" s="640"/>
      <c r="GDP461" s="640"/>
      <c r="GDQ461" s="640"/>
      <c r="GDR461" s="640"/>
      <c r="GDS461" s="640"/>
      <c r="GDT461" s="640"/>
      <c r="GDU461" s="640"/>
      <c r="GDV461" s="640"/>
      <c r="GDW461" s="640"/>
      <c r="GDX461" s="640"/>
      <c r="GDY461" s="640"/>
      <c r="GDZ461" s="640"/>
      <c r="GEA461" s="640"/>
      <c r="GEB461" s="640"/>
      <c r="GEC461" s="640"/>
      <c r="GED461" s="640"/>
      <c r="GEE461" s="640"/>
      <c r="GEF461" s="640"/>
      <c r="GEG461" s="640"/>
      <c r="GEH461" s="640"/>
      <c r="GEI461" s="640"/>
      <c r="GEJ461" s="640"/>
      <c r="GEK461" s="640"/>
      <c r="GEL461" s="640"/>
      <c r="GEM461" s="640"/>
      <c r="GEN461" s="640"/>
      <c r="GEO461" s="640"/>
      <c r="GEP461" s="640"/>
      <c r="GEQ461" s="640"/>
      <c r="GER461" s="640"/>
      <c r="GES461" s="640"/>
      <c r="GET461" s="640"/>
      <c r="GEU461" s="640"/>
      <c r="GEV461" s="640"/>
      <c r="GEW461" s="640"/>
      <c r="GEX461" s="640"/>
      <c r="GEY461" s="640"/>
      <c r="GEZ461" s="640"/>
      <c r="GFA461" s="640"/>
      <c r="GFB461" s="640"/>
      <c r="GFC461" s="640"/>
      <c r="GFD461" s="640"/>
      <c r="GFE461" s="640"/>
      <c r="GFF461" s="640"/>
      <c r="GFG461" s="640"/>
      <c r="GFH461" s="640"/>
      <c r="GFI461" s="640"/>
      <c r="GFJ461" s="640"/>
      <c r="GFK461" s="640"/>
      <c r="GFL461" s="640"/>
      <c r="GFM461" s="640"/>
      <c r="GFN461" s="640"/>
      <c r="GFO461" s="640"/>
      <c r="GFP461" s="640"/>
      <c r="GFQ461" s="640"/>
      <c r="GFR461" s="640"/>
      <c r="GFS461" s="640"/>
      <c r="GFT461" s="640"/>
      <c r="GFU461" s="640"/>
      <c r="GFV461" s="640"/>
      <c r="GFW461" s="640"/>
      <c r="GFX461" s="640"/>
      <c r="GFY461" s="640"/>
      <c r="GFZ461" s="640"/>
      <c r="GGA461" s="640"/>
      <c r="GGB461" s="640"/>
      <c r="GGC461" s="640"/>
      <c r="GGD461" s="640"/>
      <c r="GGE461" s="640"/>
      <c r="GGF461" s="640"/>
      <c r="GGG461" s="640"/>
      <c r="GGH461" s="640"/>
      <c r="GGI461" s="640"/>
      <c r="GGJ461" s="640"/>
      <c r="GGK461" s="640"/>
      <c r="GGL461" s="640"/>
      <c r="GGM461" s="640"/>
      <c r="GGN461" s="640"/>
      <c r="GGO461" s="640"/>
      <c r="GGP461" s="640"/>
      <c r="GGQ461" s="640"/>
      <c r="GGR461" s="640"/>
      <c r="GGS461" s="640"/>
      <c r="GGT461" s="640"/>
      <c r="GGU461" s="640"/>
      <c r="GGV461" s="640"/>
      <c r="GGW461" s="640"/>
      <c r="GGX461" s="640"/>
      <c r="GGY461" s="640"/>
      <c r="GGZ461" s="640"/>
      <c r="GHA461" s="640"/>
      <c r="GHB461" s="640"/>
      <c r="GHC461" s="640"/>
      <c r="GHD461" s="640"/>
      <c r="GHE461" s="640"/>
      <c r="GHF461" s="640"/>
      <c r="GHG461" s="640"/>
      <c r="GHH461" s="640"/>
      <c r="GHI461" s="640"/>
      <c r="GHJ461" s="640"/>
      <c r="GHK461" s="640"/>
      <c r="GHL461" s="640"/>
      <c r="GHM461" s="640"/>
      <c r="GHN461" s="640"/>
      <c r="GHO461" s="640"/>
      <c r="GHP461" s="640"/>
      <c r="GHQ461" s="640"/>
      <c r="GHR461" s="640"/>
      <c r="GHS461" s="640"/>
      <c r="GHT461" s="640"/>
      <c r="GHU461" s="640"/>
      <c r="GHV461" s="640"/>
      <c r="GHW461" s="640"/>
      <c r="GHX461" s="640"/>
      <c r="GHY461" s="640"/>
      <c r="GHZ461" s="640"/>
      <c r="GIA461" s="640"/>
      <c r="GIB461" s="640"/>
      <c r="GIC461" s="640"/>
      <c r="GID461" s="640"/>
      <c r="GIE461" s="640"/>
      <c r="GIF461" s="640"/>
      <c r="GIG461" s="640"/>
      <c r="GIH461" s="640"/>
      <c r="GII461" s="640"/>
      <c r="GIJ461" s="640"/>
      <c r="GIK461" s="640"/>
      <c r="GIL461" s="640"/>
      <c r="GIM461" s="640"/>
      <c r="GIN461" s="640"/>
      <c r="GIO461" s="640"/>
      <c r="GIP461" s="640"/>
      <c r="GIQ461" s="640"/>
      <c r="GIR461" s="640"/>
      <c r="GIS461" s="640"/>
      <c r="GIT461" s="640"/>
      <c r="GIU461" s="640"/>
      <c r="GIV461" s="640"/>
      <c r="GIW461" s="640"/>
      <c r="GIX461" s="640"/>
      <c r="GIY461" s="640"/>
      <c r="GIZ461" s="640"/>
      <c r="GJA461" s="640"/>
      <c r="GJB461" s="640"/>
      <c r="GJC461" s="640"/>
      <c r="GJD461" s="640"/>
      <c r="GJE461" s="640"/>
      <c r="GJF461" s="640"/>
      <c r="GJG461" s="640"/>
      <c r="GJH461" s="640"/>
      <c r="GJI461" s="640"/>
      <c r="GJJ461" s="640"/>
      <c r="GJK461" s="640"/>
      <c r="GJL461" s="640"/>
      <c r="GJM461" s="640"/>
      <c r="GJN461" s="640"/>
      <c r="GJO461" s="640"/>
      <c r="GJP461" s="640"/>
      <c r="GJQ461" s="640"/>
      <c r="GJR461" s="640"/>
      <c r="GJS461" s="640"/>
      <c r="GJT461" s="640"/>
      <c r="GJU461" s="640"/>
      <c r="GJV461" s="640"/>
      <c r="GJW461" s="640"/>
      <c r="GJX461" s="640"/>
      <c r="GJY461" s="640"/>
      <c r="GJZ461" s="640"/>
      <c r="GKA461" s="640"/>
      <c r="GKB461" s="640"/>
      <c r="GKC461" s="640"/>
      <c r="GKD461" s="640"/>
      <c r="GKE461" s="640"/>
      <c r="GKF461" s="640"/>
      <c r="GKG461" s="640"/>
      <c r="GKH461" s="640"/>
      <c r="GKI461" s="640"/>
      <c r="GKJ461" s="640"/>
      <c r="GKK461" s="640"/>
      <c r="GKL461" s="640"/>
      <c r="GKM461" s="640"/>
      <c r="GKN461" s="640"/>
      <c r="GKO461" s="640"/>
      <c r="GKP461" s="640"/>
      <c r="GKQ461" s="640"/>
      <c r="GKR461" s="640"/>
      <c r="GKS461" s="640"/>
      <c r="GKT461" s="640"/>
      <c r="GKU461" s="640"/>
      <c r="GKV461" s="640"/>
      <c r="GKW461" s="640"/>
      <c r="GKX461" s="640"/>
      <c r="GKY461" s="640"/>
      <c r="GKZ461" s="640"/>
      <c r="GLA461" s="640"/>
      <c r="GLB461" s="640"/>
      <c r="GLC461" s="640"/>
      <c r="GLD461" s="640"/>
      <c r="GLE461" s="640"/>
      <c r="GLF461" s="640"/>
      <c r="GLG461" s="640"/>
      <c r="GLH461" s="640"/>
      <c r="GLI461" s="640"/>
      <c r="GLJ461" s="640"/>
      <c r="GLK461" s="640"/>
      <c r="GLL461" s="640"/>
      <c r="GLM461" s="640"/>
      <c r="GLN461" s="640"/>
      <c r="GLO461" s="640"/>
      <c r="GLP461" s="640"/>
      <c r="GLQ461" s="640"/>
      <c r="GLR461" s="640"/>
      <c r="GLS461" s="640"/>
      <c r="GLT461" s="640"/>
      <c r="GLU461" s="640"/>
      <c r="GLV461" s="640"/>
      <c r="GLW461" s="640"/>
      <c r="GLX461" s="640"/>
      <c r="GLY461" s="640"/>
      <c r="GLZ461" s="640"/>
      <c r="GMA461" s="640"/>
      <c r="GMB461" s="640"/>
      <c r="GMC461" s="640"/>
      <c r="GMD461" s="640"/>
      <c r="GME461" s="640"/>
      <c r="GMF461" s="640"/>
      <c r="GMG461" s="640"/>
      <c r="GMH461" s="640"/>
      <c r="GMI461" s="640"/>
      <c r="GMJ461" s="640"/>
      <c r="GMK461" s="640"/>
      <c r="GML461" s="640"/>
      <c r="GMM461" s="640"/>
      <c r="GMN461" s="640"/>
      <c r="GMO461" s="640"/>
      <c r="GMP461" s="640"/>
      <c r="GMQ461" s="640"/>
      <c r="GMR461" s="640"/>
      <c r="GMS461" s="640"/>
      <c r="GMT461" s="640"/>
      <c r="GMU461" s="640"/>
      <c r="GMV461" s="640"/>
      <c r="GMW461" s="640"/>
      <c r="GMX461" s="640"/>
      <c r="GMY461" s="640"/>
      <c r="GMZ461" s="640"/>
      <c r="GNA461" s="640"/>
      <c r="GNB461" s="640"/>
      <c r="GNC461" s="640"/>
      <c r="GND461" s="640"/>
      <c r="GNE461" s="640"/>
      <c r="GNF461" s="640"/>
      <c r="GNG461" s="640"/>
      <c r="GNH461" s="640"/>
      <c r="GNI461" s="640"/>
      <c r="GNJ461" s="640"/>
      <c r="GNK461" s="640"/>
      <c r="GNL461" s="640"/>
      <c r="GNM461" s="640"/>
      <c r="GNN461" s="640"/>
      <c r="GNO461" s="640"/>
      <c r="GNP461" s="640"/>
      <c r="GNQ461" s="640"/>
      <c r="GNR461" s="640"/>
      <c r="GNS461" s="640"/>
      <c r="GNT461" s="640"/>
      <c r="GNU461" s="640"/>
      <c r="GNV461" s="640"/>
      <c r="GNW461" s="640"/>
      <c r="GNX461" s="640"/>
      <c r="GNY461" s="640"/>
      <c r="GNZ461" s="640"/>
      <c r="GOA461" s="640"/>
      <c r="GOB461" s="640"/>
      <c r="GOC461" s="640"/>
      <c r="GOD461" s="640"/>
      <c r="GOE461" s="640"/>
      <c r="GOF461" s="640"/>
      <c r="GOG461" s="640"/>
      <c r="GOH461" s="640"/>
      <c r="GOI461" s="640"/>
      <c r="GOJ461" s="640"/>
      <c r="GOK461" s="640"/>
      <c r="GOL461" s="640"/>
      <c r="GOM461" s="640"/>
      <c r="GON461" s="640"/>
      <c r="GOO461" s="640"/>
      <c r="GOP461" s="640"/>
      <c r="GOQ461" s="640"/>
      <c r="GOR461" s="640"/>
      <c r="GOS461" s="640"/>
      <c r="GOT461" s="640"/>
      <c r="GOU461" s="640"/>
      <c r="GOV461" s="640"/>
      <c r="GOW461" s="640"/>
      <c r="GOX461" s="640"/>
      <c r="GOY461" s="640"/>
      <c r="GOZ461" s="640"/>
      <c r="GPA461" s="640"/>
      <c r="GPB461" s="640"/>
      <c r="GPC461" s="640"/>
      <c r="GPD461" s="640"/>
      <c r="GPE461" s="640"/>
      <c r="GPF461" s="640"/>
      <c r="GPG461" s="640"/>
      <c r="GPH461" s="640"/>
      <c r="GPI461" s="640"/>
      <c r="GPJ461" s="640"/>
      <c r="GPK461" s="640"/>
      <c r="GPL461" s="640"/>
      <c r="GPM461" s="640"/>
      <c r="GPN461" s="640"/>
      <c r="GPO461" s="640"/>
      <c r="GPP461" s="640"/>
      <c r="GPQ461" s="640"/>
      <c r="GPR461" s="640"/>
      <c r="GPS461" s="640"/>
      <c r="GPT461" s="640"/>
      <c r="GPU461" s="640"/>
      <c r="GPV461" s="640"/>
      <c r="GPW461" s="640"/>
      <c r="GPX461" s="640"/>
      <c r="GPY461" s="640"/>
      <c r="GPZ461" s="640"/>
      <c r="GQA461" s="640"/>
      <c r="GQB461" s="640"/>
      <c r="GQC461" s="640"/>
      <c r="GQD461" s="640"/>
      <c r="GQE461" s="640"/>
      <c r="GQF461" s="640"/>
      <c r="GQG461" s="640"/>
      <c r="GQH461" s="640"/>
      <c r="GQI461" s="640"/>
      <c r="GQJ461" s="640"/>
      <c r="GQK461" s="640"/>
      <c r="GQL461" s="640"/>
      <c r="GQM461" s="640"/>
      <c r="GQN461" s="640"/>
      <c r="GQO461" s="640"/>
      <c r="GQP461" s="640"/>
      <c r="GQQ461" s="640"/>
      <c r="GQR461" s="640"/>
      <c r="GQS461" s="640"/>
      <c r="GQT461" s="640"/>
      <c r="GQU461" s="640"/>
      <c r="GQV461" s="640"/>
      <c r="GQW461" s="640"/>
      <c r="GQX461" s="640"/>
      <c r="GQY461" s="640"/>
      <c r="GQZ461" s="640"/>
      <c r="GRA461" s="640"/>
      <c r="GRB461" s="640"/>
      <c r="GRC461" s="640"/>
      <c r="GRD461" s="640"/>
      <c r="GRE461" s="640"/>
      <c r="GRF461" s="640"/>
      <c r="GRG461" s="640"/>
      <c r="GRH461" s="640"/>
      <c r="GRI461" s="640"/>
      <c r="GRJ461" s="640"/>
      <c r="GRK461" s="640"/>
      <c r="GRL461" s="640"/>
      <c r="GRM461" s="640"/>
      <c r="GRN461" s="640"/>
      <c r="GRO461" s="640"/>
      <c r="GRP461" s="640"/>
      <c r="GRQ461" s="640"/>
      <c r="GRR461" s="640"/>
      <c r="GRS461" s="640"/>
      <c r="GRT461" s="640"/>
      <c r="GRU461" s="640"/>
      <c r="GRV461" s="640"/>
      <c r="GRW461" s="640"/>
      <c r="GRX461" s="640"/>
      <c r="GRY461" s="640"/>
      <c r="GRZ461" s="640"/>
      <c r="GSA461" s="640"/>
      <c r="GSB461" s="640"/>
      <c r="GSC461" s="640"/>
      <c r="GSD461" s="640"/>
      <c r="GSE461" s="640"/>
      <c r="GSF461" s="640"/>
      <c r="GSG461" s="640"/>
      <c r="GSH461" s="640"/>
      <c r="GSI461" s="640"/>
      <c r="GSJ461" s="640"/>
      <c r="GSK461" s="640"/>
      <c r="GSL461" s="640"/>
      <c r="GSM461" s="640"/>
      <c r="GSN461" s="640"/>
      <c r="GSO461" s="640"/>
      <c r="GSP461" s="640"/>
      <c r="GSQ461" s="640"/>
      <c r="GSR461" s="640"/>
      <c r="GSS461" s="640"/>
      <c r="GST461" s="640"/>
      <c r="GSU461" s="640"/>
      <c r="GSV461" s="640"/>
      <c r="GSW461" s="640"/>
      <c r="GSX461" s="640"/>
      <c r="GSY461" s="640"/>
      <c r="GSZ461" s="640"/>
      <c r="GTA461" s="640"/>
      <c r="GTB461" s="640"/>
      <c r="GTC461" s="640"/>
      <c r="GTD461" s="640"/>
      <c r="GTE461" s="640"/>
      <c r="GTF461" s="640"/>
      <c r="GTG461" s="640"/>
      <c r="GTH461" s="640"/>
      <c r="GTI461" s="640"/>
      <c r="GTJ461" s="640"/>
      <c r="GTK461" s="640"/>
      <c r="GTL461" s="640"/>
      <c r="GTM461" s="640"/>
      <c r="GTN461" s="640"/>
      <c r="GTO461" s="640"/>
      <c r="GTP461" s="640"/>
      <c r="GTQ461" s="640"/>
      <c r="GTR461" s="640"/>
      <c r="GTS461" s="640"/>
      <c r="GTT461" s="640"/>
      <c r="GTU461" s="640"/>
      <c r="GTV461" s="640"/>
      <c r="GTW461" s="640"/>
      <c r="GTX461" s="640"/>
      <c r="GTY461" s="640"/>
      <c r="GTZ461" s="640"/>
      <c r="GUA461" s="640"/>
      <c r="GUB461" s="640"/>
      <c r="GUC461" s="640"/>
      <c r="GUD461" s="640"/>
      <c r="GUE461" s="640"/>
      <c r="GUF461" s="640"/>
      <c r="GUG461" s="640"/>
      <c r="GUH461" s="640"/>
      <c r="GUI461" s="640"/>
      <c r="GUJ461" s="640"/>
      <c r="GUK461" s="640"/>
      <c r="GUL461" s="640"/>
      <c r="GUM461" s="640"/>
      <c r="GUN461" s="640"/>
      <c r="GUO461" s="640"/>
      <c r="GUP461" s="640"/>
      <c r="GUQ461" s="640"/>
      <c r="GUR461" s="640"/>
      <c r="GUS461" s="640"/>
      <c r="GUT461" s="640"/>
      <c r="GUU461" s="640"/>
      <c r="GUV461" s="640"/>
      <c r="GUW461" s="640"/>
      <c r="GUX461" s="640"/>
      <c r="GUY461" s="640"/>
      <c r="GUZ461" s="640"/>
      <c r="GVA461" s="640"/>
      <c r="GVB461" s="640"/>
      <c r="GVC461" s="640"/>
      <c r="GVD461" s="640"/>
      <c r="GVE461" s="640"/>
      <c r="GVF461" s="640"/>
      <c r="GVG461" s="640"/>
      <c r="GVH461" s="640"/>
      <c r="GVI461" s="640"/>
      <c r="GVJ461" s="640"/>
      <c r="GVK461" s="640"/>
      <c r="GVL461" s="640"/>
      <c r="GVM461" s="640"/>
      <c r="GVN461" s="640"/>
      <c r="GVO461" s="640"/>
      <c r="GVP461" s="640"/>
      <c r="GVQ461" s="640"/>
      <c r="GVR461" s="640"/>
      <c r="GVS461" s="640"/>
      <c r="GVT461" s="640"/>
      <c r="GVU461" s="640"/>
      <c r="GVV461" s="640"/>
      <c r="GVW461" s="640"/>
      <c r="GVX461" s="640"/>
      <c r="GVY461" s="640"/>
      <c r="GVZ461" s="640"/>
      <c r="GWA461" s="640"/>
      <c r="GWB461" s="640"/>
      <c r="GWC461" s="640"/>
      <c r="GWD461" s="640"/>
      <c r="GWE461" s="640"/>
      <c r="GWF461" s="640"/>
      <c r="GWG461" s="640"/>
      <c r="GWH461" s="640"/>
      <c r="GWI461" s="640"/>
      <c r="GWJ461" s="640"/>
      <c r="GWK461" s="640"/>
      <c r="GWL461" s="640"/>
      <c r="GWM461" s="640"/>
      <c r="GWN461" s="640"/>
      <c r="GWO461" s="640"/>
      <c r="GWP461" s="640"/>
      <c r="GWQ461" s="640"/>
      <c r="GWR461" s="640"/>
      <c r="GWS461" s="640"/>
      <c r="GWT461" s="640"/>
      <c r="GWU461" s="640"/>
      <c r="GWV461" s="640"/>
      <c r="GWW461" s="640"/>
      <c r="GWX461" s="640"/>
      <c r="GWY461" s="640"/>
      <c r="GWZ461" s="640"/>
      <c r="GXA461" s="640"/>
      <c r="GXB461" s="640"/>
      <c r="GXC461" s="640"/>
      <c r="GXD461" s="640"/>
      <c r="GXE461" s="640"/>
      <c r="GXF461" s="640"/>
      <c r="GXG461" s="640"/>
      <c r="GXH461" s="640"/>
      <c r="GXI461" s="640"/>
      <c r="GXJ461" s="640"/>
      <c r="GXK461" s="640"/>
      <c r="GXL461" s="640"/>
      <c r="GXM461" s="640"/>
      <c r="GXN461" s="640"/>
      <c r="GXO461" s="640"/>
      <c r="GXP461" s="640"/>
      <c r="GXQ461" s="640"/>
      <c r="GXR461" s="640"/>
      <c r="GXS461" s="640"/>
      <c r="GXT461" s="640"/>
      <c r="GXU461" s="640"/>
      <c r="GXV461" s="640"/>
      <c r="GXW461" s="640"/>
      <c r="GXX461" s="640"/>
      <c r="GXY461" s="640"/>
      <c r="GXZ461" s="640"/>
      <c r="GYA461" s="640"/>
      <c r="GYB461" s="640"/>
      <c r="GYC461" s="640"/>
      <c r="GYD461" s="640"/>
      <c r="GYE461" s="640"/>
      <c r="GYF461" s="640"/>
      <c r="GYG461" s="640"/>
      <c r="GYH461" s="640"/>
      <c r="GYI461" s="640"/>
      <c r="GYJ461" s="640"/>
      <c r="GYK461" s="640"/>
      <c r="GYL461" s="640"/>
      <c r="GYM461" s="640"/>
      <c r="GYN461" s="640"/>
      <c r="GYO461" s="640"/>
      <c r="GYP461" s="640"/>
      <c r="GYQ461" s="640"/>
      <c r="GYR461" s="640"/>
      <c r="GYS461" s="640"/>
      <c r="GYT461" s="640"/>
      <c r="GYU461" s="640"/>
      <c r="GYV461" s="640"/>
      <c r="GYW461" s="640"/>
      <c r="GYX461" s="640"/>
      <c r="GYY461" s="640"/>
      <c r="GYZ461" s="640"/>
      <c r="GZA461" s="640"/>
      <c r="GZB461" s="640"/>
      <c r="GZC461" s="640"/>
      <c r="GZD461" s="640"/>
      <c r="GZE461" s="640"/>
      <c r="GZF461" s="640"/>
      <c r="GZG461" s="640"/>
      <c r="GZH461" s="640"/>
      <c r="GZI461" s="640"/>
      <c r="GZJ461" s="640"/>
      <c r="GZK461" s="640"/>
      <c r="GZL461" s="640"/>
      <c r="GZM461" s="640"/>
      <c r="GZN461" s="640"/>
      <c r="GZO461" s="640"/>
      <c r="GZP461" s="640"/>
      <c r="GZQ461" s="640"/>
      <c r="GZR461" s="640"/>
      <c r="GZS461" s="640"/>
      <c r="GZT461" s="640"/>
      <c r="GZU461" s="640"/>
      <c r="GZV461" s="640"/>
      <c r="GZW461" s="640"/>
      <c r="GZX461" s="640"/>
      <c r="GZY461" s="640"/>
      <c r="GZZ461" s="640"/>
      <c r="HAA461" s="640"/>
      <c r="HAB461" s="640"/>
      <c r="HAC461" s="640"/>
      <c r="HAD461" s="640"/>
      <c r="HAE461" s="640"/>
      <c r="HAF461" s="640"/>
      <c r="HAG461" s="640"/>
      <c r="HAH461" s="640"/>
      <c r="HAI461" s="640"/>
      <c r="HAJ461" s="640"/>
      <c r="HAK461" s="640"/>
      <c r="HAL461" s="640"/>
      <c r="HAM461" s="640"/>
      <c r="HAN461" s="640"/>
      <c r="HAO461" s="640"/>
      <c r="HAP461" s="640"/>
      <c r="HAQ461" s="640"/>
      <c r="HAR461" s="640"/>
      <c r="HAS461" s="640"/>
      <c r="HAT461" s="640"/>
      <c r="HAU461" s="640"/>
      <c r="HAV461" s="640"/>
      <c r="HAW461" s="640"/>
      <c r="HAX461" s="640"/>
      <c r="HAY461" s="640"/>
      <c r="HAZ461" s="640"/>
      <c r="HBA461" s="640"/>
      <c r="HBB461" s="640"/>
      <c r="HBC461" s="640"/>
      <c r="HBD461" s="640"/>
      <c r="HBE461" s="640"/>
      <c r="HBF461" s="640"/>
      <c r="HBG461" s="640"/>
      <c r="HBH461" s="640"/>
      <c r="HBI461" s="640"/>
      <c r="HBJ461" s="640"/>
      <c r="HBK461" s="640"/>
      <c r="HBL461" s="640"/>
      <c r="HBM461" s="640"/>
      <c r="HBN461" s="640"/>
      <c r="HBO461" s="640"/>
      <c r="HBP461" s="640"/>
      <c r="HBQ461" s="640"/>
      <c r="HBR461" s="640"/>
      <c r="HBS461" s="640"/>
      <c r="HBT461" s="640"/>
      <c r="HBU461" s="640"/>
      <c r="HBV461" s="640"/>
      <c r="HBW461" s="640"/>
      <c r="HBX461" s="640"/>
      <c r="HBY461" s="640"/>
      <c r="HBZ461" s="640"/>
      <c r="HCA461" s="640"/>
      <c r="HCB461" s="640"/>
      <c r="HCC461" s="640"/>
      <c r="HCD461" s="640"/>
      <c r="HCE461" s="640"/>
      <c r="HCF461" s="640"/>
      <c r="HCG461" s="640"/>
      <c r="HCH461" s="640"/>
      <c r="HCI461" s="640"/>
      <c r="HCJ461" s="640"/>
      <c r="HCK461" s="640"/>
      <c r="HCL461" s="640"/>
      <c r="HCM461" s="640"/>
      <c r="HCN461" s="640"/>
      <c r="HCO461" s="640"/>
      <c r="HCP461" s="640"/>
      <c r="HCQ461" s="640"/>
      <c r="HCR461" s="640"/>
      <c r="HCS461" s="640"/>
      <c r="HCT461" s="640"/>
      <c r="HCU461" s="640"/>
      <c r="HCV461" s="640"/>
      <c r="HCW461" s="640"/>
      <c r="HCX461" s="640"/>
      <c r="HCY461" s="640"/>
      <c r="HCZ461" s="640"/>
      <c r="HDA461" s="640"/>
      <c r="HDB461" s="640"/>
      <c r="HDC461" s="640"/>
      <c r="HDD461" s="640"/>
      <c r="HDE461" s="640"/>
      <c r="HDF461" s="640"/>
      <c r="HDG461" s="640"/>
      <c r="HDH461" s="640"/>
      <c r="HDI461" s="640"/>
      <c r="HDJ461" s="640"/>
      <c r="HDK461" s="640"/>
      <c r="HDL461" s="640"/>
      <c r="HDM461" s="640"/>
      <c r="HDN461" s="640"/>
      <c r="HDO461" s="640"/>
      <c r="HDP461" s="640"/>
      <c r="HDQ461" s="640"/>
      <c r="HDR461" s="640"/>
      <c r="HDS461" s="640"/>
      <c r="HDT461" s="640"/>
      <c r="HDU461" s="640"/>
      <c r="HDV461" s="640"/>
      <c r="HDW461" s="640"/>
      <c r="HDX461" s="640"/>
      <c r="HDY461" s="640"/>
      <c r="HDZ461" s="640"/>
      <c r="HEA461" s="640"/>
      <c r="HEB461" s="640"/>
      <c r="HEC461" s="640"/>
      <c r="HED461" s="640"/>
      <c r="HEE461" s="640"/>
      <c r="HEF461" s="640"/>
      <c r="HEG461" s="640"/>
      <c r="HEH461" s="640"/>
      <c r="HEI461" s="640"/>
      <c r="HEJ461" s="640"/>
      <c r="HEK461" s="640"/>
      <c r="HEL461" s="640"/>
      <c r="HEM461" s="640"/>
      <c r="HEN461" s="640"/>
      <c r="HEO461" s="640"/>
      <c r="HEP461" s="640"/>
      <c r="HEQ461" s="640"/>
      <c r="HER461" s="640"/>
      <c r="HES461" s="640"/>
      <c r="HET461" s="640"/>
      <c r="HEU461" s="640"/>
      <c r="HEV461" s="640"/>
      <c r="HEW461" s="640"/>
      <c r="HEX461" s="640"/>
      <c r="HEY461" s="640"/>
      <c r="HEZ461" s="640"/>
      <c r="HFA461" s="640"/>
      <c r="HFB461" s="640"/>
      <c r="HFC461" s="640"/>
      <c r="HFD461" s="640"/>
      <c r="HFE461" s="640"/>
      <c r="HFF461" s="640"/>
      <c r="HFG461" s="640"/>
      <c r="HFH461" s="640"/>
      <c r="HFI461" s="640"/>
      <c r="HFJ461" s="640"/>
      <c r="HFK461" s="640"/>
      <c r="HFL461" s="640"/>
      <c r="HFM461" s="640"/>
      <c r="HFN461" s="640"/>
      <c r="HFO461" s="640"/>
      <c r="HFP461" s="640"/>
      <c r="HFQ461" s="640"/>
      <c r="HFR461" s="640"/>
      <c r="HFS461" s="640"/>
      <c r="HFT461" s="640"/>
      <c r="HFU461" s="640"/>
      <c r="HFV461" s="640"/>
      <c r="HFW461" s="640"/>
      <c r="HFX461" s="640"/>
      <c r="HFY461" s="640"/>
      <c r="HFZ461" s="640"/>
      <c r="HGA461" s="640"/>
      <c r="HGB461" s="640"/>
      <c r="HGC461" s="640"/>
      <c r="HGD461" s="640"/>
      <c r="HGE461" s="640"/>
      <c r="HGF461" s="640"/>
      <c r="HGG461" s="640"/>
      <c r="HGH461" s="640"/>
      <c r="HGI461" s="640"/>
      <c r="HGJ461" s="640"/>
      <c r="HGK461" s="640"/>
      <c r="HGL461" s="640"/>
      <c r="HGM461" s="640"/>
      <c r="HGN461" s="640"/>
      <c r="HGO461" s="640"/>
      <c r="HGP461" s="640"/>
      <c r="HGQ461" s="640"/>
      <c r="HGR461" s="640"/>
      <c r="HGS461" s="640"/>
      <c r="HGT461" s="640"/>
      <c r="HGU461" s="640"/>
      <c r="HGV461" s="640"/>
      <c r="HGW461" s="640"/>
      <c r="HGX461" s="640"/>
      <c r="HGY461" s="640"/>
      <c r="HGZ461" s="640"/>
      <c r="HHA461" s="640"/>
      <c r="HHB461" s="640"/>
      <c r="HHC461" s="640"/>
      <c r="HHD461" s="640"/>
      <c r="HHE461" s="640"/>
      <c r="HHF461" s="640"/>
      <c r="HHG461" s="640"/>
      <c r="HHH461" s="640"/>
      <c r="HHI461" s="640"/>
      <c r="HHJ461" s="640"/>
      <c r="HHK461" s="640"/>
      <c r="HHL461" s="640"/>
      <c r="HHM461" s="640"/>
      <c r="HHN461" s="640"/>
      <c r="HHO461" s="640"/>
      <c r="HHP461" s="640"/>
      <c r="HHQ461" s="640"/>
      <c r="HHR461" s="640"/>
      <c r="HHS461" s="640"/>
      <c r="HHT461" s="640"/>
      <c r="HHU461" s="640"/>
      <c r="HHV461" s="640"/>
      <c r="HHW461" s="640"/>
      <c r="HHX461" s="640"/>
      <c r="HHY461" s="640"/>
      <c r="HHZ461" s="640"/>
      <c r="HIA461" s="640"/>
      <c r="HIB461" s="640"/>
      <c r="HIC461" s="640"/>
      <c r="HID461" s="640"/>
      <c r="HIE461" s="640"/>
      <c r="HIF461" s="640"/>
      <c r="HIG461" s="640"/>
      <c r="HIH461" s="640"/>
      <c r="HII461" s="640"/>
      <c r="HIJ461" s="640"/>
      <c r="HIK461" s="640"/>
      <c r="HIL461" s="640"/>
      <c r="HIM461" s="640"/>
      <c r="HIN461" s="640"/>
      <c r="HIO461" s="640"/>
      <c r="HIP461" s="640"/>
      <c r="HIQ461" s="640"/>
      <c r="HIR461" s="640"/>
      <c r="HIS461" s="640"/>
      <c r="HIT461" s="640"/>
      <c r="HIU461" s="640"/>
      <c r="HIV461" s="640"/>
      <c r="HIW461" s="640"/>
      <c r="HIX461" s="640"/>
      <c r="HIY461" s="640"/>
      <c r="HIZ461" s="640"/>
      <c r="HJA461" s="640"/>
      <c r="HJB461" s="640"/>
      <c r="HJC461" s="640"/>
      <c r="HJD461" s="640"/>
      <c r="HJE461" s="640"/>
      <c r="HJF461" s="640"/>
      <c r="HJG461" s="640"/>
      <c r="HJH461" s="640"/>
      <c r="HJI461" s="640"/>
      <c r="HJJ461" s="640"/>
      <c r="HJK461" s="640"/>
      <c r="HJL461" s="640"/>
      <c r="HJM461" s="640"/>
      <c r="HJN461" s="640"/>
      <c r="HJO461" s="640"/>
      <c r="HJP461" s="640"/>
      <c r="HJQ461" s="640"/>
      <c r="HJR461" s="640"/>
      <c r="HJS461" s="640"/>
      <c r="HJT461" s="640"/>
      <c r="HJU461" s="640"/>
      <c r="HJV461" s="640"/>
      <c r="HJW461" s="640"/>
      <c r="HJX461" s="640"/>
      <c r="HJY461" s="640"/>
      <c r="HJZ461" s="640"/>
      <c r="HKA461" s="640"/>
      <c r="HKB461" s="640"/>
      <c r="HKC461" s="640"/>
      <c r="HKD461" s="640"/>
      <c r="HKE461" s="640"/>
      <c r="HKF461" s="640"/>
      <c r="HKG461" s="640"/>
      <c r="HKH461" s="640"/>
      <c r="HKI461" s="640"/>
      <c r="HKJ461" s="640"/>
      <c r="HKK461" s="640"/>
      <c r="HKL461" s="640"/>
      <c r="HKM461" s="640"/>
      <c r="HKN461" s="640"/>
      <c r="HKO461" s="640"/>
      <c r="HKP461" s="640"/>
      <c r="HKQ461" s="640"/>
      <c r="HKR461" s="640"/>
      <c r="HKS461" s="640"/>
      <c r="HKT461" s="640"/>
      <c r="HKU461" s="640"/>
      <c r="HKV461" s="640"/>
      <c r="HKW461" s="640"/>
      <c r="HKX461" s="640"/>
      <c r="HKY461" s="640"/>
      <c r="HKZ461" s="640"/>
      <c r="HLA461" s="640"/>
      <c r="HLB461" s="640"/>
      <c r="HLC461" s="640"/>
      <c r="HLD461" s="640"/>
      <c r="HLE461" s="640"/>
      <c r="HLF461" s="640"/>
      <c r="HLG461" s="640"/>
      <c r="HLH461" s="640"/>
      <c r="HLI461" s="640"/>
      <c r="HLJ461" s="640"/>
      <c r="HLK461" s="640"/>
      <c r="HLL461" s="640"/>
      <c r="HLM461" s="640"/>
      <c r="HLN461" s="640"/>
      <c r="HLO461" s="640"/>
      <c r="HLP461" s="640"/>
      <c r="HLQ461" s="640"/>
      <c r="HLR461" s="640"/>
      <c r="HLS461" s="640"/>
      <c r="HLT461" s="640"/>
      <c r="HLU461" s="640"/>
      <c r="HLV461" s="640"/>
      <c r="HLW461" s="640"/>
      <c r="HLX461" s="640"/>
      <c r="HLY461" s="640"/>
      <c r="HLZ461" s="640"/>
      <c r="HMA461" s="640"/>
      <c r="HMB461" s="640"/>
      <c r="HMC461" s="640"/>
      <c r="HMD461" s="640"/>
      <c r="HME461" s="640"/>
      <c r="HMF461" s="640"/>
      <c r="HMG461" s="640"/>
      <c r="HMH461" s="640"/>
      <c r="HMI461" s="640"/>
      <c r="HMJ461" s="640"/>
      <c r="HMK461" s="640"/>
      <c r="HML461" s="640"/>
      <c r="HMM461" s="640"/>
      <c r="HMN461" s="640"/>
      <c r="HMO461" s="640"/>
      <c r="HMP461" s="640"/>
      <c r="HMQ461" s="640"/>
      <c r="HMR461" s="640"/>
      <c r="HMS461" s="640"/>
      <c r="HMT461" s="640"/>
      <c r="HMU461" s="640"/>
      <c r="HMV461" s="640"/>
      <c r="HMW461" s="640"/>
      <c r="HMX461" s="640"/>
      <c r="HMY461" s="640"/>
      <c r="HMZ461" s="640"/>
      <c r="HNA461" s="640"/>
      <c r="HNB461" s="640"/>
      <c r="HNC461" s="640"/>
      <c r="HND461" s="640"/>
      <c r="HNE461" s="640"/>
      <c r="HNF461" s="640"/>
      <c r="HNG461" s="640"/>
      <c r="HNH461" s="640"/>
      <c r="HNI461" s="640"/>
      <c r="HNJ461" s="640"/>
      <c r="HNK461" s="640"/>
      <c r="HNL461" s="640"/>
      <c r="HNM461" s="640"/>
      <c r="HNN461" s="640"/>
      <c r="HNO461" s="640"/>
      <c r="HNP461" s="640"/>
      <c r="HNQ461" s="640"/>
      <c r="HNR461" s="640"/>
      <c r="HNS461" s="640"/>
      <c r="HNT461" s="640"/>
      <c r="HNU461" s="640"/>
      <c r="HNV461" s="640"/>
      <c r="HNW461" s="640"/>
      <c r="HNX461" s="640"/>
      <c r="HNY461" s="640"/>
      <c r="HNZ461" s="640"/>
      <c r="HOA461" s="640"/>
      <c r="HOB461" s="640"/>
      <c r="HOC461" s="640"/>
      <c r="HOD461" s="640"/>
      <c r="HOE461" s="640"/>
      <c r="HOF461" s="640"/>
      <c r="HOG461" s="640"/>
      <c r="HOH461" s="640"/>
      <c r="HOI461" s="640"/>
      <c r="HOJ461" s="640"/>
      <c r="HOK461" s="640"/>
      <c r="HOL461" s="640"/>
      <c r="HOM461" s="640"/>
      <c r="HON461" s="640"/>
      <c r="HOO461" s="640"/>
      <c r="HOP461" s="640"/>
      <c r="HOQ461" s="640"/>
      <c r="HOR461" s="640"/>
      <c r="HOS461" s="640"/>
      <c r="HOT461" s="640"/>
      <c r="HOU461" s="640"/>
      <c r="HOV461" s="640"/>
      <c r="HOW461" s="640"/>
      <c r="HOX461" s="640"/>
      <c r="HOY461" s="640"/>
      <c r="HOZ461" s="640"/>
      <c r="HPA461" s="640"/>
      <c r="HPB461" s="640"/>
      <c r="HPC461" s="640"/>
      <c r="HPD461" s="640"/>
      <c r="HPE461" s="640"/>
      <c r="HPF461" s="640"/>
      <c r="HPG461" s="640"/>
      <c r="HPH461" s="640"/>
      <c r="HPI461" s="640"/>
      <c r="HPJ461" s="640"/>
      <c r="HPK461" s="640"/>
      <c r="HPL461" s="640"/>
      <c r="HPM461" s="640"/>
      <c r="HPN461" s="640"/>
      <c r="HPO461" s="640"/>
      <c r="HPP461" s="640"/>
      <c r="HPQ461" s="640"/>
      <c r="HPR461" s="640"/>
      <c r="HPS461" s="640"/>
      <c r="HPT461" s="640"/>
      <c r="HPU461" s="640"/>
      <c r="HPV461" s="640"/>
      <c r="HPW461" s="640"/>
      <c r="HPX461" s="640"/>
      <c r="HPY461" s="640"/>
      <c r="HPZ461" s="640"/>
      <c r="HQA461" s="640"/>
      <c r="HQB461" s="640"/>
      <c r="HQC461" s="640"/>
      <c r="HQD461" s="640"/>
      <c r="HQE461" s="640"/>
      <c r="HQF461" s="640"/>
      <c r="HQG461" s="640"/>
      <c r="HQH461" s="640"/>
      <c r="HQI461" s="640"/>
      <c r="HQJ461" s="640"/>
      <c r="HQK461" s="640"/>
      <c r="HQL461" s="640"/>
      <c r="HQM461" s="640"/>
      <c r="HQN461" s="640"/>
      <c r="HQO461" s="640"/>
      <c r="HQP461" s="640"/>
      <c r="HQQ461" s="640"/>
      <c r="HQR461" s="640"/>
      <c r="HQS461" s="640"/>
      <c r="HQT461" s="640"/>
      <c r="HQU461" s="640"/>
      <c r="HQV461" s="640"/>
      <c r="HQW461" s="640"/>
      <c r="HQX461" s="640"/>
      <c r="HQY461" s="640"/>
      <c r="HQZ461" s="640"/>
      <c r="HRA461" s="640"/>
      <c r="HRB461" s="640"/>
      <c r="HRC461" s="640"/>
      <c r="HRD461" s="640"/>
      <c r="HRE461" s="640"/>
      <c r="HRF461" s="640"/>
      <c r="HRG461" s="640"/>
      <c r="HRH461" s="640"/>
      <c r="HRI461" s="640"/>
      <c r="HRJ461" s="640"/>
      <c r="HRK461" s="640"/>
      <c r="HRL461" s="640"/>
      <c r="HRM461" s="640"/>
      <c r="HRN461" s="640"/>
      <c r="HRO461" s="640"/>
      <c r="HRP461" s="640"/>
      <c r="HRQ461" s="640"/>
      <c r="HRR461" s="640"/>
      <c r="HRS461" s="640"/>
      <c r="HRT461" s="640"/>
      <c r="HRU461" s="640"/>
      <c r="HRV461" s="640"/>
      <c r="HRW461" s="640"/>
      <c r="HRX461" s="640"/>
      <c r="HRY461" s="640"/>
      <c r="HRZ461" s="640"/>
      <c r="HSA461" s="640"/>
      <c r="HSB461" s="640"/>
      <c r="HSC461" s="640"/>
      <c r="HSD461" s="640"/>
      <c r="HSE461" s="640"/>
      <c r="HSF461" s="640"/>
      <c r="HSG461" s="640"/>
      <c r="HSH461" s="640"/>
      <c r="HSI461" s="640"/>
      <c r="HSJ461" s="640"/>
      <c r="HSK461" s="640"/>
      <c r="HSL461" s="640"/>
      <c r="HSM461" s="640"/>
      <c r="HSN461" s="640"/>
      <c r="HSO461" s="640"/>
      <c r="HSP461" s="640"/>
      <c r="HSQ461" s="640"/>
      <c r="HSR461" s="640"/>
      <c r="HSS461" s="640"/>
      <c r="HST461" s="640"/>
      <c r="HSU461" s="640"/>
      <c r="HSV461" s="640"/>
      <c r="HSW461" s="640"/>
      <c r="HSX461" s="640"/>
      <c r="HSY461" s="640"/>
      <c r="HSZ461" s="640"/>
      <c r="HTA461" s="640"/>
      <c r="HTB461" s="640"/>
      <c r="HTC461" s="640"/>
      <c r="HTD461" s="640"/>
      <c r="HTE461" s="640"/>
      <c r="HTF461" s="640"/>
      <c r="HTG461" s="640"/>
      <c r="HTH461" s="640"/>
      <c r="HTI461" s="640"/>
      <c r="HTJ461" s="640"/>
      <c r="HTK461" s="640"/>
      <c r="HTL461" s="640"/>
      <c r="HTM461" s="640"/>
      <c r="HTN461" s="640"/>
      <c r="HTO461" s="640"/>
      <c r="HTP461" s="640"/>
      <c r="HTQ461" s="640"/>
      <c r="HTR461" s="640"/>
      <c r="HTS461" s="640"/>
      <c r="HTT461" s="640"/>
      <c r="HTU461" s="640"/>
      <c r="HTV461" s="640"/>
      <c r="HTW461" s="640"/>
      <c r="HTX461" s="640"/>
      <c r="HTY461" s="640"/>
      <c r="HTZ461" s="640"/>
      <c r="HUA461" s="640"/>
      <c r="HUB461" s="640"/>
      <c r="HUC461" s="640"/>
      <c r="HUD461" s="640"/>
      <c r="HUE461" s="640"/>
      <c r="HUF461" s="640"/>
      <c r="HUG461" s="640"/>
      <c r="HUH461" s="640"/>
      <c r="HUI461" s="640"/>
      <c r="HUJ461" s="640"/>
      <c r="HUK461" s="640"/>
      <c r="HUL461" s="640"/>
      <c r="HUM461" s="640"/>
      <c r="HUN461" s="640"/>
      <c r="HUO461" s="640"/>
      <c r="HUP461" s="640"/>
      <c r="HUQ461" s="640"/>
      <c r="HUR461" s="640"/>
      <c r="HUS461" s="640"/>
      <c r="HUT461" s="640"/>
      <c r="HUU461" s="640"/>
      <c r="HUV461" s="640"/>
      <c r="HUW461" s="640"/>
      <c r="HUX461" s="640"/>
      <c r="HUY461" s="640"/>
      <c r="HUZ461" s="640"/>
      <c r="HVA461" s="640"/>
      <c r="HVB461" s="640"/>
      <c r="HVC461" s="640"/>
      <c r="HVD461" s="640"/>
      <c r="HVE461" s="640"/>
      <c r="HVF461" s="640"/>
      <c r="HVG461" s="640"/>
      <c r="HVH461" s="640"/>
      <c r="HVI461" s="640"/>
      <c r="HVJ461" s="640"/>
      <c r="HVK461" s="640"/>
      <c r="HVL461" s="640"/>
      <c r="HVM461" s="640"/>
      <c r="HVN461" s="640"/>
      <c r="HVO461" s="640"/>
      <c r="HVP461" s="640"/>
      <c r="HVQ461" s="640"/>
      <c r="HVR461" s="640"/>
      <c r="HVS461" s="640"/>
      <c r="HVT461" s="640"/>
      <c r="HVU461" s="640"/>
      <c r="HVV461" s="640"/>
      <c r="HVW461" s="640"/>
      <c r="HVX461" s="640"/>
      <c r="HVY461" s="640"/>
      <c r="HVZ461" s="640"/>
      <c r="HWA461" s="640"/>
      <c r="HWB461" s="640"/>
      <c r="HWC461" s="640"/>
      <c r="HWD461" s="640"/>
      <c r="HWE461" s="640"/>
      <c r="HWF461" s="640"/>
      <c r="HWG461" s="640"/>
      <c r="HWH461" s="640"/>
      <c r="HWI461" s="640"/>
      <c r="HWJ461" s="640"/>
      <c r="HWK461" s="640"/>
      <c r="HWL461" s="640"/>
      <c r="HWM461" s="640"/>
      <c r="HWN461" s="640"/>
      <c r="HWO461" s="640"/>
      <c r="HWP461" s="640"/>
      <c r="HWQ461" s="640"/>
      <c r="HWR461" s="640"/>
      <c r="HWS461" s="640"/>
      <c r="HWT461" s="640"/>
      <c r="HWU461" s="640"/>
      <c r="HWV461" s="640"/>
      <c r="HWW461" s="640"/>
      <c r="HWX461" s="640"/>
      <c r="HWY461" s="640"/>
      <c r="HWZ461" s="640"/>
      <c r="HXA461" s="640"/>
      <c r="HXB461" s="640"/>
      <c r="HXC461" s="640"/>
      <c r="HXD461" s="640"/>
      <c r="HXE461" s="640"/>
      <c r="HXF461" s="640"/>
      <c r="HXG461" s="640"/>
      <c r="HXH461" s="640"/>
      <c r="HXI461" s="640"/>
      <c r="HXJ461" s="640"/>
      <c r="HXK461" s="640"/>
      <c r="HXL461" s="640"/>
      <c r="HXM461" s="640"/>
      <c r="HXN461" s="640"/>
      <c r="HXO461" s="640"/>
      <c r="HXP461" s="640"/>
      <c r="HXQ461" s="640"/>
      <c r="HXR461" s="640"/>
      <c r="HXS461" s="640"/>
      <c r="HXT461" s="640"/>
      <c r="HXU461" s="640"/>
      <c r="HXV461" s="640"/>
      <c r="HXW461" s="640"/>
      <c r="HXX461" s="640"/>
      <c r="HXY461" s="640"/>
      <c r="HXZ461" s="640"/>
      <c r="HYA461" s="640"/>
      <c r="HYB461" s="640"/>
      <c r="HYC461" s="640"/>
      <c r="HYD461" s="640"/>
      <c r="HYE461" s="640"/>
      <c r="HYF461" s="640"/>
      <c r="HYG461" s="640"/>
      <c r="HYH461" s="640"/>
      <c r="HYI461" s="640"/>
      <c r="HYJ461" s="640"/>
      <c r="HYK461" s="640"/>
      <c r="HYL461" s="640"/>
      <c r="HYM461" s="640"/>
      <c r="HYN461" s="640"/>
      <c r="HYO461" s="640"/>
      <c r="HYP461" s="640"/>
      <c r="HYQ461" s="640"/>
      <c r="HYR461" s="640"/>
      <c r="HYS461" s="640"/>
      <c r="HYT461" s="640"/>
      <c r="HYU461" s="640"/>
      <c r="HYV461" s="640"/>
      <c r="HYW461" s="640"/>
      <c r="HYX461" s="640"/>
      <c r="HYY461" s="640"/>
      <c r="HYZ461" s="640"/>
      <c r="HZA461" s="640"/>
      <c r="HZB461" s="640"/>
      <c r="HZC461" s="640"/>
      <c r="HZD461" s="640"/>
      <c r="HZE461" s="640"/>
      <c r="HZF461" s="640"/>
      <c r="HZG461" s="640"/>
      <c r="HZH461" s="640"/>
      <c r="HZI461" s="640"/>
      <c r="HZJ461" s="640"/>
      <c r="HZK461" s="640"/>
      <c r="HZL461" s="640"/>
      <c r="HZM461" s="640"/>
      <c r="HZN461" s="640"/>
      <c r="HZO461" s="640"/>
      <c r="HZP461" s="640"/>
      <c r="HZQ461" s="640"/>
      <c r="HZR461" s="640"/>
      <c r="HZS461" s="640"/>
      <c r="HZT461" s="640"/>
      <c r="HZU461" s="640"/>
      <c r="HZV461" s="640"/>
      <c r="HZW461" s="640"/>
      <c r="HZX461" s="640"/>
      <c r="HZY461" s="640"/>
      <c r="HZZ461" s="640"/>
      <c r="IAA461" s="640"/>
      <c r="IAB461" s="640"/>
      <c r="IAC461" s="640"/>
      <c r="IAD461" s="640"/>
      <c r="IAE461" s="640"/>
      <c r="IAF461" s="640"/>
      <c r="IAG461" s="640"/>
      <c r="IAH461" s="640"/>
      <c r="IAI461" s="640"/>
      <c r="IAJ461" s="640"/>
      <c r="IAK461" s="640"/>
      <c r="IAL461" s="640"/>
      <c r="IAM461" s="640"/>
      <c r="IAN461" s="640"/>
      <c r="IAO461" s="640"/>
      <c r="IAP461" s="640"/>
      <c r="IAQ461" s="640"/>
      <c r="IAR461" s="640"/>
      <c r="IAS461" s="640"/>
      <c r="IAT461" s="640"/>
      <c r="IAU461" s="640"/>
      <c r="IAV461" s="640"/>
      <c r="IAW461" s="640"/>
      <c r="IAX461" s="640"/>
      <c r="IAY461" s="640"/>
      <c r="IAZ461" s="640"/>
      <c r="IBA461" s="640"/>
      <c r="IBB461" s="640"/>
      <c r="IBC461" s="640"/>
      <c r="IBD461" s="640"/>
      <c r="IBE461" s="640"/>
      <c r="IBF461" s="640"/>
      <c r="IBG461" s="640"/>
      <c r="IBH461" s="640"/>
      <c r="IBI461" s="640"/>
      <c r="IBJ461" s="640"/>
      <c r="IBK461" s="640"/>
      <c r="IBL461" s="640"/>
      <c r="IBM461" s="640"/>
      <c r="IBN461" s="640"/>
      <c r="IBO461" s="640"/>
      <c r="IBP461" s="640"/>
      <c r="IBQ461" s="640"/>
      <c r="IBR461" s="640"/>
      <c r="IBS461" s="640"/>
      <c r="IBT461" s="640"/>
      <c r="IBU461" s="640"/>
      <c r="IBV461" s="640"/>
      <c r="IBW461" s="640"/>
      <c r="IBX461" s="640"/>
      <c r="IBY461" s="640"/>
      <c r="IBZ461" s="640"/>
      <c r="ICA461" s="640"/>
      <c r="ICB461" s="640"/>
      <c r="ICC461" s="640"/>
      <c r="ICD461" s="640"/>
      <c r="ICE461" s="640"/>
      <c r="ICF461" s="640"/>
      <c r="ICG461" s="640"/>
      <c r="ICH461" s="640"/>
      <c r="ICI461" s="640"/>
      <c r="ICJ461" s="640"/>
      <c r="ICK461" s="640"/>
      <c r="ICL461" s="640"/>
      <c r="ICM461" s="640"/>
      <c r="ICN461" s="640"/>
      <c r="ICO461" s="640"/>
      <c r="ICP461" s="640"/>
      <c r="ICQ461" s="640"/>
      <c r="ICR461" s="640"/>
      <c r="ICS461" s="640"/>
      <c r="ICT461" s="640"/>
      <c r="ICU461" s="640"/>
      <c r="ICV461" s="640"/>
      <c r="ICW461" s="640"/>
      <c r="ICX461" s="640"/>
      <c r="ICY461" s="640"/>
      <c r="ICZ461" s="640"/>
      <c r="IDA461" s="640"/>
      <c r="IDB461" s="640"/>
      <c r="IDC461" s="640"/>
      <c r="IDD461" s="640"/>
      <c r="IDE461" s="640"/>
      <c r="IDF461" s="640"/>
      <c r="IDG461" s="640"/>
      <c r="IDH461" s="640"/>
      <c r="IDI461" s="640"/>
      <c r="IDJ461" s="640"/>
      <c r="IDK461" s="640"/>
      <c r="IDL461" s="640"/>
      <c r="IDM461" s="640"/>
      <c r="IDN461" s="640"/>
      <c r="IDO461" s="640"/>
      <c r="IDP461" s="640"/>
      <c r="IDQ461" s="640"/>
      <c r="IDR461" s="640"/>
      <c r="IDS461" s="640"/>
      <c r="IDT461" s="640"/>
      <c r="IDU461" s="640"/>
      <c r="IDV461" s="640"/>
      <c r="IDW461" s="640"/>
      <c r="IDX461" s="640"/>
      <c r="IDY461" s="640"/>
      <c r="IDZ461" s="640"/>
      <c r="IEA461" s="640"/>
      <c r="IEB461" s="640"/>
      <c r="IEC461" s="640"/>
      <c r="IED461" s="640"/>
      <c r="IEE461" s="640"/>
      <c r="IEF461" s="640"/>
      <c r="IEG461" s="640"/>
      <c r="IEH461" s="640"/>
      <c r="IEI461" s="640"/>
      <c r="IEJ461" s="640"/>
      <c r="IEK461" s="640"/>
      <c r="IEL461" s="640"/>
      <c r="IEM461" s="640"/>
      <c r="IEN461" s="640"/>
      <c r="IEO461" s="640"/>
      <c r="IEP461" s="640"/>
      <c r="IEQ461" s="640"/>
      <c r="IER461" s="640"/>
      <c r="IES461" s="640"/>
      <c r="IET461" s="640"/>
      <c r="IEU461" s="640"/>
      <c r="IEV461" s="640"/>
      <c r="IEW461" s="640"/>
      <c r="IEX461" s="640"/>
      <c r="IEY461" s="640"/>
      <c r="IEZ461" s="640"/>
      <c r="IFA461" s="640"/>
      <c r="IFB461" s="640"/>
      <c r="IFC461" s="640"/>
      <c r="IFD461" s="640"/>
      <c r="IFE461" s="640"/>
      <c r="IFF461" s="640"/>
      <c r="IFG461" s="640"/>
      <c r="IFH461" s="640"/>
      <c r="IFI461" s="640"/>
      <c r="IFJ461" s="640"/>
      <c r="IFK461" s="640"/>
      <c r="IFL461" s="640"/>
      <c r="IFM461" s="640"/>
      <c r="IFN461" s="640"/>
      <c r="IFO461" s="640"/>
      <c r="IFP461" s="640"/>
      <c r="IFQ461" s="640"/>
      <c r="IFR461" s="640"/>
      <c r="IFS461" s="640"/>
      <c r="IFT461" s="640"/>
      <c r="IFU461" s="640"/>
      <c r="IFV461" s="640"/>
      <c r="IFW461" s="640"/>
      <c r="IFX461" s="640"/>
      <c r="IFY461" s="640"/>
      <c r="IFZ461" s="640"/>
      <c r="IGA461" s="640"/>
      <c r="IGB461" s="640"/>
      <c r="IGC461" s="640"/>
      <c r="IGD461" s="640"/>
      <c r="IGE461" s="640"/>
      <c r="IGF461" s="640"/>
      <c r="IGG461" s="640"/>
      <c r="IGH461" s="640"/>
      <c r="IGI461" s="640"/>
      <c r="IGJ461" s="640"/>
      <c r="IGK461" s="640"/>
      <c r="IGL461" s="640"/>
      <c r="IGM461" s="640"/>
      <c r="IGN461" s="640"/>
      <c r="IGO461" s="640"/>
      <c r="IGP461" s="640"/>
      <c r="IGQ461" s="640"/>
      <c r="IGR461" s="640"/>
      <c r="IGS461" s="640"/>
      <c r="IGT461" s="640"/>
      <c r="IGU461" s="640"/>
      <c r="IGV461" s="640"/>
      <c r="IGW461" s="640"/>
      <c r="IGX461" s="640"/>
      <c r="IGY461" s="640"/>
      <c r="IGZ461" s="640"/>
      <c r="IHA461" s="640"/>
      <c r="IHB461" s="640"/>
      <c r="IHC461" s="640"/>
      <c r="IHD461" s="640"/>
      <c r="IHE461" s="640"/>
      <c r="IHF461" s="640"/>
      <c r="IHG461" s="640"/>
      <c r="IHH461" s="640"/>
      <c r="IHI461" s="640"/>
      <c r="IHJ461" s="640"/>
      <c r="IHK461" s="640"/>
      <c r="IHL461" s="640"/>
      <c r="IHM461" s="640"/>
      <c r="IHN461" s="640"/>
      <c r="IHO461" s="640"/>
      <c r="IHP461" s="640"/>
      <c r="IHQ461" s="640"/>
      <c r="IHR461" s="640"/>
      <c r="IHS461" s="640"/>
      <c r="IHT461" s="640"/>
      <c r="IHU461" s="640"/>
      <c r="IHV461" s="640"/>
      <c r="IHW461" s="640"/>
      <c r="IHX461" s="640"/>
      <c r="IHY461" s="640"/>
      <c r="IHZ461" s="640"/>
      <c r="IIA461" s="640"/>
      <c r="IIB461" s="640"/>
      <c r="IIC461" s="640"/>
      <c r="IID461" s="640"/>
      <c r="IIE461" s="640"/>
      <c r="IIF461" s="640"/>
      <c r="IIG461" s="640"/>
      <c r="IIH461" s="640"/>
      <c r="III461" s="640"/>
      <c r="IIJ461" s="640"/>
      <c r="IIK461" s="640"/>
      <c r="IIL461" s="640"/>
      <c r="IIM461" s="640"/>
      <c r="IIN461" s="640"/>
      <c r="IIO461" s="640"/>
      <c r="IIP461" s="640"/>
      <c r="IIQ461" s="640"/>
      <c r="IIR461" s="640"/>
      <c r="IIS461" s="640"/>
      <c r="IIT461" s="640"/>
      <c r="IIU461" s="640"/>
      <c r="IIV461" s="640"/>
      <c r="IIW461" s="640"/>
      <c r="IIX461" s="640"/>
      <c r="IIY461" s="640"/>
      <c r="IIZ461" s="640"/>
      <c r="IJA461" s="640"/>
      <c r="IJB461" s="640"/>
      <c r="IJC461" s="640"/>
      <c r="IJD461" s="640"/>
      <c r="IJE461" s="640"/>
      <c r="IJF461" s="640"/>
      <c r="IJG461" s="640"/>
      <c r="IJH461" s="640"/>
      <c r="IJI461" s="640"/>
      <c r="IJJ461" s="640"/>
      <c r="IJK461" s="640"/>
      <c r="IJL461" s="640"/>
      <c r="IJM461" s="640"/>
      <c r="IJN461" s="640"/>
      <c r="IJO461" s="640"/>
      <c r="IJP461" s="640"/>
      <c r="IJQ461" s="640"/>
      <c r="IJR461" s="640"/>
      <c r="IJS461" s="640"/>
      <c r="IJT461" s="640"/>
      <c r="IJU461" s="640"/>
      <c r="IJV461" s="640"/>
      <c r="IJW461" s="640"/>
      <c r="IJX461" s="640"/>
      <c r="IJY461" s="640"/>
      <c r="IJZ461" s="640"/>
      <c r="IKA461" s="640"/>
      <c r="IKB461" s="640"/>
      <c r="IKC461" s="640"/>
      <c r="IKD461" s="640"/>
      <c r="IKE461" s="640"/>
      <c r="IKF461" s="640"/>
      <c r="IKG461" s="640"/>
      <c r="IKH461" s="640"/>
      <c r="IKI461" s="640"/>
      <c r="IKJ461" s="640"/>
      <c r="IKK461" s="640"/>
      <c r="IKL461" s="640"/>
      <c r="IKM461" s="640"/>
      <c r="IKN461" s="640"/>
      <c r="IKO461" s="640"/>
      <c r="IKP461" s="640"/>
      <c r="IKQ461" s="640"/>
      <c r="IKR461" s="640"/>
      <c r="IKS461" s="640"/>
      <c r="IKT461" s="640"/>
      <c r="IKU461" s="640"/>
      <c r="IKV461" s="640"/>
      <c r="IKW461" s="640"/>
      <c r="IKX461" s="640"/>
      <c r="IKY461" s="640"/>
      <c r="IKZ461" s="640"/>
      <c r="ILA461" s="640"/>
      <c r="ILB461" s="640"/>
      <c r="ILC461" s="640"/>
      <c r="ILD461" s="640"/>
      <c r="ILE461" s="640"/>
      <c r="ILF461" s="640"/>
      <c r="ILG461" s="640"/>
      <c r="ILH461" s="640"/>
      <c r="ILI461" s="640"/>
      <c r="ILJ461" s="640"/>
      <c r="ILK461" s="640"/>
      <c r="ILL461" s="640"/>
      <c r="ILM461" s="640"/>
      <c r="ILN461" s="640"/>
      <c r="ILO461" s="640"/>
      <c r="ILP461" s="640"/>
      <c r="ILQ461" s="640"/>
      <c r="ILR461" s="640"/>
      <c r="ILS461" s="640"/>
      <c r="ILT461" s="640"/>
      <c r="ILU461" s="640"/>
      <c r="ILV461" s="640"/>
      <c r="ILW461" s="640"/>
      <c r="ILX461" s="640"/>
      <c r="ILY461" s="640"/>
      <c r="ILZ461" s="640"/>
      <c r="IMA461" s="640"/>
      <c r="IMB461" s="640"/>
      <c r="IMC461" s="640"/>
      <c r="IMD461" s="640"/>
      <c r="IME461" s="640"/>
      <c r="IMF461" s="640"/>
      <c r="IMG461" s="640"/>
      <c r="IMH461" s="640"/>
      <c r="IMI461" s="640"/>
      <c r="IMJ461" s="640"/>
      <c r="IMK461" s="640"/>
      <c r="IML461" s="640"/>
      <c r="IMM461" s="640"/>
      <c r="IMN461" s="640"/>
      <c r="IMO461" s="640"/>
      <c r="IMP461" s="640"/>
      <c r="IMQ461" s="640"/>
      <c r="IMR461" s="640"/>
      <c r="IMS461" s="640"/>
      <c r="IMT461" s="640"/>
      <c r="IMU461" s="640"/>
      <c r="IMV461" s="640"/>
      <c r="IMW461" s="640"/>
      <c r="IMX461" s="640"/>
      <c r="IMY461" s="640"/>
      <c r="IMZ461" s="640"/>
      <c r="INA461" s="640"/>
      <c r="INB461" s="640"/>
      <c r="INC461" s="640"/>
      <c r="IND461" s="640"/>
      <c r="INE461" s="640"/>
      <c r="INF461" s="640"/>
      <c r="ING461" s="640"/>
      <c r="INH461" s="640"/>
      <c r="INI461" s="640"/>
      <c r="INJ461" s="640"/>
      <c r="INK461" s="640"/>
      <c r="INL461" s="640"/>
      <c r="INM461" s="640"/>
      <c r="INN461" s="640"/>
      <c r="INO461" s="640"/>
      <c r="INP461" s="640"/>
      <c r="INQ461" s="640"/>
      <c r="INR461" s="640"/>
      <c r="INS461" s="640"/>
      <c r="INT461" s="640"/>
      <c r="INU461" s="640"/>
      <c r="INV461" s="640"/>
      <c r="INW461" s="640"/>
      <c r="INX461" s="640"/>
      <c r="INY461" s="640"/>
      <c r="INZ461" s="640"/>
      <c r="IOA461" s="640"/>
      <c r="IOB461" s="640"/>
      <c r="IOC461" s="640"/>
      <c r="IOD461" s="640"/>
      <c r="IOE461" s="640"/>
      <c r="IOF461" s="640"/>
      <c r="IOG461" s="640"/>
      <c r="IOH461" s="640"/>
      <c r="IOI461" s="640"/>
      <c r="IOJ461" s="640"/>
      <c r="IOK461" s="640"/>
      <c r="IOL461" s="640"/>
      <c r="IOM461" s="640"/>
      <c r="ION461" s="640"/>
      <c r="IOO461" s="640"/>
      <c r="IOP461" s="640"/>
      <c r="IOQ461" s="640"/>
      <c r="IOR461" s="640"/>
      <c r="IOS461" s="640"/>
      <c r="IOT461" s="640"/>
      <c r="IOU461" s="640"/>
      <c r="IOV461" s="640"/>
      <c r="IOW461" s="640"/>
      <c r="IOX461" s="640"/>
      <c r="IOY461" s="640"/>
      <c r="IOZ461" s="640"/>
      <c r="IPA461" s="640"/>
      <c r="IPB461" s="640"/>
      <c r="IPC461" s="640"/>
      <c r="IPD461" s="640"/>
      <c r="IPE461" s="640"/>
      <c r="IPF461" s="640"/>
      <c r="IPG461" s="640"/>
      <c r="IPH461" s="640"/>
      <c r="IPI461" s="640"/>
      <c r="IPJ461" s="640"/>
      <c r="IPK461" s="640"/>
      <c r="IPL461" s="640"/>
      <c r="IPM461" s="640"/>
      <c r="IPN461" s="640"/>
      <c r="IPO461" s="640"/>
      <c r="IPP461" s="640"/>
      <c r="IPQ461" s="640"/>
      <c r="IPR461" s="640"/>
      <c r="IPS461" s="640"/>
      <c r="IPT461" s="640"/>
      <c r="IPU461" s="640"/>
      <c r="IPV461" s="640"/>
      <c r="IPW461" s="640"/>
      <c r="IPX461" s="640"/>
      <c r="IPY461" s="640"/>
      <c r="IPZ461" s="640"/>
      <c r="IQA461" s="640"/>
      <c r="IQB461" s="640"/>
      <c r="IQC461" s="640"/>
      <c r="IQD461" s="640"/>
      <c r="IQE461" s="640"/>
      <c r="IQF461" s="640"/>
      <c r="IQG461" s="640"/>
      <c r="IQH461" s="640"/>
      <c r="IQI461" s="640"/>
      <c r="IQJ461" s="640"/>
      <c r="IQK461" s="640"/>
      <c r="IQL461" s="640"/>
      <c r="IQM461" s="640"/>
      <c r="IQN461" s="640"/>
      <c r="IQO461" s="640"/>
      <c r="IQP461" s="640"/>
      <c r="IQQ461" s="640"/>
      <c r="IQR461" s="640"/>
      <c r="IQS461" s="640"/>
      <c r="IQT461" s="640"/>
      <c r="IQU461" s="640"/>
      <c r="IQV461" s="640"/>
      <c r="IQW461" s="640"/>
      <c r="IQX461" s="640"/>
      <c r="IQY461" s="640"/>
      <c r="IQZ461" s="640"/>
      <c r="IRA461" s="640"/>
      <c r="IRB461" s="640"/>
      <c r="IRC461" s="640"/>
      <c r="IRD461" s="640"/>
      <c r="IRE461" s="640"/>
      <c r="IRF461" s="640"/>
      <c r="IRG461" s="640"/>
      <c r="IRH461" s="640"/>
      <c r="IRI461" s="640"/>
      <c r="IRJ461" s="640"/>
      <c r="IRK461" s="640"/>
      <c r="IRL461" s="640"/>
      <c r="IRM461" s="640"/>
      <c r="IRN461" s="640"/>
      <c r="IRO461" s="640"/>
      <c r="IRP461" s="640"/>
      <c r="IRQ461" s="640"/>
      <c r="IRR461" s="640"/>
      <c r="IRS461" s="640"/>
      <c r="IRT461" s="640"/>
      <c r="IRU461" s="640"/>
      <c r="IRV461" s="640"/>
      <c r="IRW461" s="640"/>
      <c r="IRX461" s="640"/>
      <c r="IRY461" s="640"/>
      <c r="IRZ461" s="640"/>
      <c r="ISA461" s="640"/>
      <c r="ISB461" s="640"/>
      <c r="ISC461" s="640"/>
      <c r="ISD461" s="640"/>
      <c r="ISE461" s="640"/>
      <c r="ISF461" s="640"/>
      <c r="ISG461" s="640"/>
      <c r="ISH461" s="640"/>
      <c r="ISI461" s="640"/>
      <c r="ISJ461" s="640"/>
      <c r="ISK461" s="640"/>
      <c r="ISL461" s="640"/>
      <c r="ISM461" s="640"/>
      <c r="ISN461" s="640"/>
      <c r="ISO461" s="640"/>
      <c r="ISP461" s="640"/>
      <c r="ISQ461" s="640"/>
      <c r="ISR461" s="640"/>
      <c r="ISS461" s="640"/>
      <c r="IST461" s="640"/>
      <c r="ISU461" s="640"/>
      <c r="ISV461" s="640"/>
      <c r="ISW461" s="640"/>
      <c r="ISX461" s="640"/>
      <c r="ISY461" s="640"/>
      <c r="ISZ461" s="640"/>
      <c r="ITA461" s="640"/>
      <c r="ITB461" s="640"/>
      <c r="ITC461" s="640"/>
      <c r="ITD461" s="640"/>
      <c r="ITE461" s="640"/>
      <c r="ITF461" s="640"/>
      <c r="ITG461" s="640"/>
      <c r="ITH461" s="640"/>
      <c r="ITI461" s="640"/>
      <c r="ITJ461" s="640"/>
      <c r="ITK461" s="640"/>
      <c r="ITL461" s="640"/>
      <c r="ITM461" s="640"/>
      <c r="ITN461" s="640"/>
      <c r="ITO461" s="640"/>
      <c r="ITP461" s="640"/>
      <c r="ITQ461" s="640"/>
      <c r="ITR461" s="640"/>
      <c r="ITS461" s="640"/>
      <c r="ITT461" s="640"/>
      <c r="ITU461" s="640"/>
      <c r="ITV461" s="640"/>
      <c r="ITW461" s="640"/>
      <c r="ITX461" s="640"/>
      <c r="ITY461" s="640"/>
      <c r="ITZ461" s="640"/>
      <c r="IUA461" s="640"/>
      <c r="IUB461" s="640"/>
      <c r="IUC461" s="640"/>
      <c r="IUD461" s="640"/>
      <c r="IUE461" s="640"/>
      <c r="IUF461" s="640"/>
      <c r="IUG461" s="640"/>
      <c r="IUH461" s="640"/>
      <c r="IUI461" s="640"/>
      <c r="IUJ461" s="640"/>
      <c r="IUK461" s="640"/>
      <c r="IUL461" s="640"/>
      <c r="IUM461" s="640"/>
      <c r="IUN461" s="640"/>
      <c r="IUO461" s="640"/>
      <c r="IUP461" s="640"/>
      <c r="IUQ461" s="640"/>
      <c r="IUR461" s="640"/>
      <c r="IUS461" s="640"/>
      <c r="IUT461" s="640"/>
      <c r="IUU461" s="640"/>
      <c r="IUV461" s="640"/>
      <c r="IUW461" s="640"/>
      <c r="IUX461" s="640"/>
      <c r="IUY461" s="640"/>
      <c r="IUZ461" s="640"/>
      <c r="IVA461" s="640"/>
      <c r="IVB461" s="640"/>
      <c r="IVC461" s="640"/>
      <c r="IVD461" s="640"/>
      <c r="IVE461" s="640"/>
      <c r="IVF461" s="640"/>
      <c r="IVG461" s="640"/>
      <c r="IVH461" s="640"/>
      <c r="IVI461" s="640"/>
      <c r="IVJ461" s="640"/>
      <c r="IVK461" s="640"/>
      <c r="IVL461" s="640"/>
      <c r="IVM461" s="640"/>
      <c r="IVN461" s="640"/>
      <c r="IVO461" s="640"/>
      <c r="IVP461" s="640"/>
      <c r="IVQ461" s="640"/>
      <c r="IVR461" s="640"/>
      <c r="IVS461" s="640"/>
      <c r="IVT461" s="640"/>
      <c r="IVU461" s="640"/>
      <c r="IVV461" s="640"/>
      <c r="IVW461" s="640"/>
      <c r="IVX461" s="640"/>
      <c r="IVY461" s="640"/>
      <c r="IVZ461" s="640"/>
      <c r="IWA461" s="640"/>
      <c r="IWB461" s="640"/>
      <c r="IWC461" s="640"/>
      <c r="IWD461" s="640"/>
      <c r="IWE461" s="640"/>
      <c r="IWF461" s="640"/>
      <c r="IWG461" s="640"/>
      <c r="IWH461" s="640"/>
      <c r="IWI461" s="640"/>
      <c r="IWJ461" s="640"/>
      <c r="IWK461" s="640"/>
      <c r="IWL461" s="640"/>
      <c r="IWM461" s="640"/>
      <c r="IWN461" s="640"/>
      <c r="IWO461" s="640"/>
      <c r="IWP461" s="640"/>
      <c r="IWQ461" s="640"/>
      <c r="IWR461" s="640"/>
      <c r="IWS461" s="640"/>
      <c r="IWT461" s="640"/>
      <c r="IWU461" s="640"/>
      <c r="IWV461" s="640"/>
      <c r="IWW461" s="640"/>
      <c r="IWX461" s="640"/>
      <c r="IWY461" s="640"/>
      <c r="IWZ461" s="640"/>
      <c r="IXA461" s="640"/>
      <c r="IXB461" s="640"/>
      <c r="IXC461" s="640"/>
      <c r="IXD461" s="640"/>
      <c r="IXE461" s="640"/>
      <c r="IXF461" s="640"/>
      <c r="IXG461" s="640"/>
      <c r="IXH461" s="640"/>
      <c r="IXI461" s="640"/>
      <c r="IXJ461" s="640"/>
      <c r="IXK461" s="640"/>
      <c r="IXL461" s="640"/>
      <c r="IXM461" s="640"/>
      <c r="IXN461" s="640"/>
      <c r="IXO461" s="640"/>
      <c r="IXP461" s="640"/>
      <c r="IXQ461" s="640"/>
      <c r="IXR461" s="640"/>
      <c r="IXS461" s="640"/>
      <c r="IXT461" s="640"/>
      <c r="IXU461" s="640"/>
      <c r="IXV461" s="640"/>
      <c r="IXW461" s="640"/>
      <c r="IXX461" s="640"/>
      <c r="IXY461" s="640"/>
      <c r="IXZ461" s="640"/>
      <c r="IYA461" s="640"/>
      <c r="IYB461" s="640"/>
      <c r="IYC461" s="640"/>
      <c r="IYD461" s="640"/>
      <c r="IYE461" s="640"/>
      <c r="IYF461" s="640"/>
      <c r="IYG461" s="640"/>
      <c r="IYH461" s="640"/>
      <c r="IYI461" s="640"/>
      <c r="IYJ461" s="640"/>
      <c r="IYK461" s="640"/>
      <c r="IYL461" s="640"/>
      <c r="IYM461" s="640"/>
      <c r="IYN461" s="640"/>
      <c r="IYO461" s="640"/>
      <c r="IYP461" s="640"/>
      <c r="IYQ461" s="640"/>
      <c r="IYR461" s="640"/>
      <c r="IYS461" s="640"/>
      <c r="IYT461" s="640"/>
      <c r="IYU461" s="640"/>
      <c r="IYV461" s="640"/>
      <c r="IYW461" s="640"/>
      <c r="IYX461" s="640"/>
      <c r="IYY461" s="640"/>
      <c r="IYZ461" s="640"/>
      <c r="IZA461" s="640"/>
      <c r="IZB461" s="640"/>
      <c r="IZC461" s="640"/>
      <c r="IZD461" s="640"/>
      <c r="IZE461" s="640"/>
      <c r="IZF461" s="640"/>
      <c r="IZG461" s="640"/>
      <c r="IZH461" s="640"/>
      <c r="IZI461" s="640"/>
      <c r="IZJ461" s="640"/>
      <c r="IZK461" s="640"/>
      <c r="IZL461" s="640"/>
      <c r="IZM461" s="640"/>
      <c r="IZN461" s="640"/>
      <c r="IZO461" s="640"/>
      <c r="IZP461" s="640"/>
      <c r="IZQ461" s="640"/>
      <c r="IZR461" s="640"/>
      <c r="IZS461" s="640"/>
      <c r="IZT461" s="640"/>
      <c r="IZU461" s="640"/>
      <c r="IZV461" s="640"/>
      <c r="IZW461" s="640"/>
      <c r="IZX461" s="640"/>
      <c r="IZY461" s="640"/>
      <c r="IZZ461" s="640"/>
      <c r="JAA461" s="640"/>
      <c r="JAB461" s="640"/>
      <c r="JAC461" s="640"/>
      <c r="JAD461" s="640"/>
      <c r="JAE461" s="640"/>
      <c r="JAF461" s="640"/>
      <c r="JAG461" s="640"/>
      <c r="JAH461" s="640"/>
      <c r="JAI461" s="640"/>
      <c r="JAJ461" s="640"/>
      <c r="JAK461" s="640"/>
      <c r="JAL461" s="640"/>
      <c r="JAM461" s="640"/>
      <c r="JAN461" s="640"/>
      <c r="JAO461" s="640"/>
      <c r="JAP461" s="640"/>
      <c r="JAQ461" s="640"/>
      <c r="JAR461" s="640"/>
      <c r="JAS461" s="640"/>
      <c r="JAT461" s="640"/>
      <c r="JAU461" s="640"/>
      <c r="JAV461" s="640"/>
      <c r="JAW461" s="640"/>
      <c r="JAX461" s="640"/>
      <c r="JAY461" s="640"/>
      <c r="JAZ461" s="640"/>
      <c r="JBA461" s="640"/>
      <c r="JBB461" s="640"/>
      <c r="JBC461" s="640"/>
      <c r="JBD461" s="640"/>
      <c r="JBE461" s="640"/>
      <c r="JBF461" s="640"/>
      <c r="JBG461" s="640"/>
      <c r="JBH461" s="640"/>
      <c r="JBI461" s="640"/>
      <c r="JBJ461" s="640"/>
      <c r="JBK461" s="640"/>
      <c r="JBL461" s="640"/>
      <c r="JBM461" s="640"/>
      <c r="JBN461" s="640"/>
      <c r="JBO461" s="640"/>
      <c r="JBP461" s="640"/>
      <c r="JBQ461" s="640"/>
      <c r="JBR461" s="640"/>
      <c r="JBS461" s="640"/>
      <c r="JBT461" s="640"/>
      <c r="JBU461" s="640"/>
      <c r="JBV461" s="640"/>
      <c r="JBW461" s="640"/>
      <c r="JBX461" s="640"/>
      <c r="JBY461" s="640"/>
      <c r="JBZ461" s="640"/>
      <c r="JCA461" s="640"/>
      <c r="JCB461" s="640"/>
      <c r="JCC461" s="640"/>
      <c r="JCD461" s="640"/>
      <c r="JCE461" s="640"/>
      <c r="JCF461" s="640"/>
      <c r="JCG461" s="640"/>
      <c r="JCH461" s="640"/>
      <c r="JCI461" s="640"/>
      <c r="JCJ461" s="640"/>
      <c r="JCK461" s="640"/>
      <c r="JCL461" s="640"/>
      <c r="JCM461" s="640"/>
      <c r="JCN461" s="640"/>
      <c r="JCO461" s="640"/>
      <c r="JCP461" s="640"/>
      <c r="JCQ461" s="640"/>
      <c r="JCR461" s="640"/>
      <c r="JCS461" s="640"/>
      <c r="JCT461" s="640"/>
      <c r="JCU461" s="640"/>
      <c r="JCV461" s="640"/>
      <c r="JCW461" s="640"/>
      <c r="JCX461" s="640"/>
      <c r="JCY461" s="640"/>
      <c r="JCZ461" s="640"/>
      <c r="JDA461" s="640"/>
      <c r="JDB461" s="640"/>
      <c r="JDC461" s="640"/>
      <c r="JDD461" s="640"/>
      <c r="JDE461" s="640"/>
      <c r="JDF461" s="640"/>
      <c r="JDG461" s="640"/>
      <c r="JDH461" s="640"/>
      <c r="JDI461" s="640"/>
      <c r="JDJ461" s="640"/>
      <c r="JDK461" s="640"/>
      <c r="JDL461" s="640"/>
      <c r="JDM461" s="640"/>
      <c r="JDN461" s="640"/>
      <c r="JDO461" s="640"/>
      <c r="JDP461" s="640"/>
      <c r="JDQ461" s="640"/>
      <c r="JDR461" s="640"/>
      <c r="JDS461" s="640"/>
      <c r="JDT461" s="640"/>
      <c r="JDU461" s="640"/>
      <c r="JDV461" s="640"/>
      <c r="JDW461" s="640"/>
      <c r="JDX461" s="640"/>
      <c r="JDY461" s="640"/>
      <c r="JDZ461" s="640"/>
      <c r="JEA461" s="640"/>
      <c r="JEB461" s="640"/>
      <c r="JEC461" s="640"/>
      <c r="JED461" s="640"/>
      <c r="JEE461" s="640"/>
      <c r="JEF461" s="640"/>
      <c r="JEG461" s="640"/>
      <c r="JEH461" s="640"/>
      <c r="JEI461" s="640"/>
      <c r="JEJ461" s="640"/>
      <c r="JEK461" s="640"/>
      <c r="JEL461" s="640"/>
      <c r="JEM461" s="640"/>
      <c r="JEN461" s="640"/>
      <c r="JEO461" s="640"/>
      <c r="JEP461" s="640"/>
      <c r="JEQ461" s="640"/>
      <c r="JER461" s="640"/>
      <c r="JES461" s="640"/>
      <c r="JET461" s="640"/>
      <c r="JEU461" s="640"/>
      <c r="JEV461" s="640"/>
      <c r="JEW461" s="640"/>
      <c r="JEX461" s="640"/>
      <c r="JEY461" s="640"/>
      <c r="JEZ461" s="640"/>
      <c r="JFA461" s="640"/>
      <c r="JFB461" s="640"/>
      <c r="JFC461" s="640"/>
      <c r="JFD461" s="640"/>
      <c r="JFE461" s="640"/>
      <c r="JFF461" s="640"/>
      <c r="JFG461" s="640"/>
      <c r="JFH461" s="640"/>
      <c r="JFI461" s="640"/>
      <c r="JFJ461" s="640"/>
      <c r="JFK461" s="640"/>
      <c r="JFL461" s="640"/>
      <c r="JFM461" s="640"/>
      <c r="JFN461" s="640"/>
      <c r="JFO461" s="640"/>
      <c r="JFP461" s="640"/>
      <c r="JFQ461" s="640"/>
      <c r="JFR461" s="640"/>
      <c r="JFS461" s="640"/>
      <c r="JFT461" s="640"/>
      <c r="JFU461" s="640"/>
      <c r="JFV461" s="640"/>
      <c r="JFW461" s="640"/>
      <c r="JFX461" s="640"/>
      <c r="JFY461" s="640"/>
      <c r="JFZ461" s="640"/>
      <c r="JGA461" s="640"/>
      <c r="JGB461" s="640"/>
      <c r="JGC461" s="640"/>
      <c r="JGD461" s="640"/>
      <c r="JGE461" s="640"/>
      <c r="JGF461" s="640"/>
      <c r="JGG461" s="640"/>
      <c r="JGH461" s="640"/>
      <c r="JGI461" s="640"/>
      <c r="JGJ461" s="640"/>
      <c r="JGK461" s="640"/>
      <c r="JGL461" s="640"/>
      <c r="JGM461" s="640"/>
      <c r="JGN461" s="640"/>
      <c r="JGO461" s="640"/>
      <c r="JGP461" s="640"/>
      <c r="JGQ461" s="640"/>
      <c r="JGR461" s="640"/>
      <c r="JGS461" s="640"/>
      <c r="JGT461" s="640"/>
      <c r="JGU461" s="640"/>
      <c r="JGV461" s="640"/>
      <c r="JGW461" s="640"/>
      <c r="JGX461" s="640"/>
      <c r="JGY461" s="640"/>
      <c r="JGZ461" s="640"/>
      <c r="JHA461" s="640"/>
      <c r="JHB461" s="640"/>
      <c r="JHC461" s="640"/>
      <c r="JHD461" s="640"/>
      <c r="JHE461" s="640"/>
      <c r="JHF461" s="640"/>
      <c r="JHG461" s="640"/>
      <c r="JHH461" s="640"/>
      <c r="JHI461" s="640"/>
      <c r="JHJ461" s="640"/>
      <c r="JHK461" s="640"/>
      <c r="JHL461" s="640"/>
      <c r="JHM461" s="640"/>
      <c r="JHN461" s="640"/>
      <c r="JHO461" s="640"/>
      <c r="JHP461" s="640"/>
      <c r="JHQ461" s="640"/>
      <c r="JHR461" s="640"/>
      <c r="JHS461" s="640"/>
      <c r="JHT461" s="640"/>
      <c r="JHU461" s="640"/>
      <c r="JHV461" s="640"/>
      <c r="JHW461" s="640"/>
      <c r="JHX461" s="640"/>
      <c r="JHY461" s="640"/>
      <c r="JHZ461" s="640"/>
      <c r="JIA461" s="640"/>
      <c r="JIB461" s="640"/>
      <c r="JIC461" s="640"/>
      <c r="JID461" s="640"/>
      <c r="JIE461" s="640"/>
      <c r="JIF461" s="640"/>
      <c r="JIG461" s="640"/>
      <c r="JIH461" s="640"/>
      <c r="JII461" s="640"/>
      <c r="JIJ461" s="640"/>
      <c r="JIK461" s="640"/>
      <c r="JIL461" s="640"/>
      <c r="JIM461" s="640"/>
      <c r="JIN461" s="640"/>
      <c r="JIO461" s="640"/>
      <c r="JIP461" s="640"/>
      <c r="JIQ461" s="640"/>
      <c r="JIR461" s="640"/>
      <c r="JIS461" s="640"/>
      <c r="JIT461" s="640"/>
      <c r="JIU461" s="640"/>
      <c r="JIV461" s="640"/>
      <c r="JIW461" s="640"/>
      <c r="JIX461" s="640"/>
      <c r="JIY461" s="640"/>
      <c r="JIZ461" s="640"/>
      <c r="JJA461" s="640"/>
      <c r="JJB461" s="640"/>
      <c r="JJC461" s="640"/>
      <c r="JJD461" s="640"/>
      <c r="JJE461" s="640"/>
      <c r="JJF461" s="640"/>
      <c r="JJG461" s="640"/>
      <c r="JJH461" s="640"/>
      <c r="JJI461" s="640"/>
      <c r="JJJ461" s="640"/>
      <c r="JJK461" s="640"/>
      <c r="JJL461" s="640"/>
      <c r="JJM461" s="640"/>
      <c r="JJN461" s="640"/>
      <c r="JJO461" s="640"/>
      <c r="JJP461" s="640"/>
      <c r="JJQ461" s="640"/>
      <c r="JJR461" s="640"/>
      <c r="JJS461" s="640"/>
      <c r="JJT461" s="640"/>
      <c r="JJU461" s="640"/>
      <c r="JJV461" s="640"/>
      <c r="JJW461" s="640"/>
      <c r="JJX461" s="640"/>
      <c r="JJY461" s="640"/>
      <c r="JJZ461" s="640"/>
      <c r="JKA461" s="640"/>
      <c r="JKB461" s="640"/>
      <c r="JKC461" s="640"/>
      <c r="JKD461" s="640"/>
      <c r="JKE461" s="640"/>
      <c r="JKF461" s="640"/>
      <c r="JKG461" s="640"/>
      <c r="JKH461" s="640"/>
      <c r="JKI461" s="640"/>
      <c r="JKJ461" s="640"/>
      <c r="JKK461" s="640"/>
      <c r="JKL461" s="640"/>
      <c r="JKM461" s="640"/>
      <c r="JKN461" s="640"/>
      <c r="JKO461" s="640"/>
      <c r="JKP461" s="640"/>
      <c r="JKQ461" s="640"/>
      <c r="JKR461" s="640"/>
      <c r="JKS461" s="640"/>
      <c r="JKT461" s="640"/>
      <c r="JKU461" s="640"/>
      <c r="JKV461" s="640"/>
      <c r="JKW461" s="640"/>
      <c r="JKX461" s="640"/>
      <c r="JKY461" s="640"/>
      <c r="JKZ461" s="640"/>
      <c r="JLA461" s="640"/>
      <c r="JLB461" s="640"/>
      <c r="JLC461" s="640"/>
      <c r="JLD461" s="640"/>
      <c r="JLE461" s="640"/>
      <c r="JLF461" s="640"/>
      <c r="JLG461" s="640"/>
      <c r="JLH461" s="640"/>
      <c r="JLI461" s="640"/>
      <c r="JLJ461" s="640"/>
      <c r="JLK461" s="640"/>
      <c r="JLL461" s="640"/>
      <c r="JLM461" s="640"/>
      <c r="JLN461" s="640"/>
      <c r="JLO461" s="640"/>
      <c r="JLP461" s="640"/>
      <c r="JLQ461" s="640"/>
      <c r="JLR461" s="640"/>
      <c r="JLS461" s="640"/>
      <c r="JLT461" s="640"/>
      <c r="JLU461" s="640"/>
      <c r="JLV461" s="640"/>
      <c r="JLW461" s="640"/>
      <c r="JLX461" s="640"/>
      <c r="JLY461" s="640"/>
      <c r="JLZ461" s="640"/>
      <c r="JMA461" s="640"/>
      <c r="JMB461" s="640"/>
      <c r="JMC461" s="640"/>
      <c r="JMD461" s="640"/>
      <c r="JME461" s="640"/>
      <c r="JMF461" s="640"/>
      <c r="JMG461" s="640"/>
      <c r="JMH461" s="640"/>
      <c r="JMI461" s="640"/>
      <c r="JMJ461" s="640"/>
      <c r="JMK461" s="640"/>
      <c r="JML461" s="640"/>
      <c r="JMM461" s="640"/>
      <c r="JMN461" s="640"/>
      <c r="JMO461" s="640"/>
      <c r="JMP461" s="640"/>
      <c r="JMQ461" s="640"/>
      <c r="JMR461" s="640"/>
      <c r="JMS461" s="640"/>
      <c r="JMT461" s="640"/>
      <c r="JMU461" s="640"/>
      <c r="JMV461" s="640"/>
      <c r="JMW461" s="640"/>
      <c r="JMX461" s="640"/>
      <c r="JMY461" s="640"/>
      <c r="JMZ461" s="640"/>
      <c r="JNA461" s="640"/>
      <c r="JNB461" s="640"/>
      <c r="JNC461" s="640"/>
      <c r="JND461" s="640"/>
      <c r="JNE461" s="640"/>
      <c r="JNF461" s="640"/>
      <c r="JNG461" s="640"/>
      <c r="JNH461" s="640"/>
      <c r="JNI461" s="640"/>
      <c r="JNJ461" s="640"/>
      <c r="JNK461" s="640"/>
      <c r="JNL461" s="640"/>
      <c r="JNM461" s="640"/>
      <c r="JNN461" s="640"/>
      <c r="JNO461" s="640"/>
      <c r="JNP461" s="640"/>
      <c r="JNQ461" s="640"/>
      <c r="JNR461" s="640"/>
      <c r="JNS461" s="640"/>
      <c r="JNT461" s="640"/>
      <c r="JNU461" s="640"/>
      <c r="JNV461" s="640"/>
      <c r="JNW461" s="640"/>
      <c r="JNX461" s="640"/>
      <c r="JNY461" s="640"/>
      <c r="JNZ461" s="640"/>
      <c r="JOA461" s="640"/>
      <c r="JOB461" s="640"/>
      <c r="JOC461" s="640"/>
      <c r="JOD461" s="640"/>
      <c r="JOE461" s="640"/>
      <c r="JOF461" s="640"/>
      <c r="JOG461" s="640"/>
      <c r="JOH461" s="640"/>
      <c r="JOI461" s="640"/>
      <c r="JOJ461" s="640"/>
      <c r="JOK461" s="640"/>
      <c r="JOL461" s="640"/>
      <c r="JOM461" s="640"/>
      <c r="JON461" s="640"/>
      <c r="JOO461" s="640"/>
      <c r="JOP461" s="640"/>
      <c r="JOQ461" s="640"/>
      <c r="JOR461" s="640"/>
      <c r="JOS461" s="640"/>
      <c r="JOT461" s="640"/>
      <c r="JOU461" s="640"/>
      <c r="JOV461" s="640"/>
      <c r="JOW461" s="640"/>
      <c r="JOX461" s="640"/>
      <c r="JOY461" s="640"/>
      <c r="JOZ461" s="640"/>
      <c r="JPA461" s="640"/>
      <c r="JPB461" s="640"/>
      <c r="JPC461" s="640"/>
      <c r="JPD461" s="640"/>
      <c r="JPE461" s="640"/>
      <c r="JPF461" s="640"/>
      <c r="JPG461" s="640"/>
      <c r="JPH461" s="640"/>
      <c r="JPI461" s="640"/>
      <c r="JPJ461" s="640"/>
      <c r="JPK461" s="640"/>
      <c r="JPL461" s="640"/>
      <c r="JPM461" s="640"/>
      <c r="JPN461" s="640"/>
      <c r="JPO461" s="640"/>
      <c r="JPP461" s="640"/>
      <c r="JPQ461" s="640"/>
      <c r="JPR461" s="640"/>
      <c r="JPS461" s="640"/>
      <c r="JPT461" s="640"/>
      <c r="JPU461" s="640"/>
      <c r="JPV461" s="640"/>
      <c r="JPW461" s="640"/>
      <c r="JPX461" s="640"/>
      <c r="JPY461" s="640"/>
      <c r="JPZ461" s="640"/>
      <c r="JQA461" s="640"/>
      <c r="JQB461" s="640"/>
      <c r="JQC461" s="640"/>
      <c r="JQD461" s="640"/>
      <c r="JQE461" s="640"/>
      <c r="JQF461" s="640"/>
      <c r="JQG461" s="640"/>
      <c r="JQH461" s="640"/>
      <c r="JQI461" s="640"/>
      <c r="JQJ461" s="640"/>
      <c r="JQK461" s="640"/>
      <c r="JQL461" s="640"/>
      <c r="JQM461" s="640"/>
      <c r="JQN461" s="640"/>
      <c r="JQO461" s="640"/>
      <c r="JQP461" s="640"/>
      <c r="JQQ461" s="640"/>
      <c r="JQR461" s="640"/>
      <c r="JQS461" s="640"/>
      <c r="JQT461" s="640"/>
      <c r="JQU461" s="640"/>
      <c r="JQV461" s="640"/>
      <c r="JQW461" s="640"/>
      <c r="JQX461" s="640"/>
      <c r="JQY461" s="640"/>
      <c r="JQZ461" s="640"/>
      <c r="JRA461" s="640"/>
      <c r="JRB461" s="640"/>
      <c r="JRC461" s="640"/>
      <c r="JRD461" s="640"/>
      <c r="JRE461" s="640"/>
      <c r="JRF461" s="640"/>
      <c r="JRG461" s="640"/>
      <c r="JRH461" s="640"/>
      <c r="JRI461" s="640"/>
      <c r="JRJ461" s="640"/>
      <c r="JRK461" s="640"/>
      <c r="JRL461" s="640"/>
      <c r="JRM461" s="640"/>
      <c r="JRN461" s="640"/>
      <c r="JRO461" s="640"/>
      <c r="JRP461" s="640"/>
      <c r="JRQ461" s="640"/>
      <c r="JRR461" s="640"/>
      <c r="JRS461" s="640"/>
      <c r="JRT461" s="640"/>
      <c r="JRU461" s="640"/>
      <c r="JRV461" s="640"/>
      <c r="JRW461" s="640"/>
      <c r="JRX461" s="640"/>
      <c r="JRY461" s="640"/>
      <c r="JRZ461" s="640"/>
      <c r="JSA461" s="640"/>
      <c r="JSB461" s="640"/>
      <c r="JSC461" s="640"/>
      <c r="JSD461" s="640"/>
      <c r="JSE461" s="640"/>
      <c r="JSF461" s="640"/>
      <c r="JSG461" s="640"/>
      <c r="JSH461" s="640"/>
      <c r="JSI461" s="640"/>
      <c r="JSJ461" s="640"/>
      <c r="JSK461" s="640"/>
      <c r="JSL461" s="640"/>
      <c r="JSM461" s="640"/>
      <c r="JSN461" s="640"/>
      <c r="JSO461" s="640"/>
      <c r="JSP461" s="640"/>
      <c r="JSQ461" s="640"/>
      <c r="JSR461" s="640"/>
      <c r="JSS461" s="640"/>
      <c r="JST461" s="640"/>
      <c r="JSU461" s="640"/>
      <c r="JSV461" s="640"/>
      <c r="JSW461" s="640"/>
      <c r="JSX461" s="640"/>
      <c r="JSY461" s="640"/>
      <c r="JSZ461" s="640"/>
      <c r="JTA461" s="640"/>
      <c r="JTB461" s="640"/>
      <c r="JTC461" s="640"/>
      <c r="JTD461" s="640"/>
      <c r="JTE461" s="640"/>
      <c r="JTF461" s="640"/>
      <c r="JTG461" s="640"/>
      <c r="JTH461" s="640"/>
      <c r="JTI461" s="640"/>
      <c r="JTJ461" s="640"/>
      <c r="JTK461" s="640"/>
      <c r="JTL461" s="640"/>
      <c r="JTM461" s="640"/>
      <c r="JTN461" s="640"/>
      <c r="JTO461" s="640"/>
      <c r="JTP461" s="640"/>
      <c r="JTQ461" s="640"/>
      <c r="JTR461" s="640"/>
      <c r="JTS461" s="640"/>
      <c r="JTT461" s="640"/>
      <c r="JTU461" s="640"/>
      <c r="JTV461" s="640"/>
      <c r="JTW461" s="640"/>
      <c r="JTX461" s="640"/>
      <c r="JTY461" s="640"/>
      <c r="JTZ461" s="640"/>
      <c r="JUA461" s="640"/>
      <c r="JUB461" s="640"/>
      <c r="JUC461" s="640"/>
      <c r="JUD461" s="640"/>
      <c r="JUE461" s="640"/>
      <c r="JUF461" s="640"/>
      <c r="JUG461" s="640"/>
      <c r="JUH461" s="640"/>
      <c r="JUI461" s="640"/>
      <c r="JUJ461" s="640"/>
      <c r="JUK461" s="640"/>
      <c r="JUL461" s="640"/>
      <c r="JUM461" s="640"/>
      <c r="JUN461" s="640"/>
      <c r="JUO461" s="640"/>
      <c r="JUP461" s="640"/>
      <c r="JUQ461" s="640"/>
      <c r="JUR461" s="640"/>
      <c r="JUS461" s="640"/>
      <c r="JUT461" s="640"/>
      <c r="JUU461" s="640"/>
      <c r="JUV461" s="640"/>
      <c r="JUW461" s="640"/>
      <c r="JUX461" s="640"/>
      <c r="JUY461" s="640"/>
      <c r="JUZ461" s="640"/>
      <c r="JVA461" s="640"/>
      <c r="JVB461" s="640"/>
      <c r="JVC461" s="640"/>
      <c r="JVD461" s="640"/>
      <c r="JVE461" s="640"/>
      <c r="JVF461" s="640"/>
      <c r="JVG461" s="640"/>
      <c r="JVH461" s="640"/>
      <c r="JVI461" s="640"/>
      <c r="JVJ461" s="640"/>
      <c r="JVK461" s="640"/>
      <c r="JVL461" s="640"/>
      <c r="JVM461" s="640"/>
      <c r="JVN461" s="640"/>
      <c r="JVO461" s="640"/>
      <c r="JVP461" s="640"/>
      <c r="JVQ461" s="640"/>
      <c r="JVR461" s="640"/>
      <c r="JVS461" s="640"/>
      <c r="JVT461" s="640"/>
      <c r="JVU461" s="640"/>
      <c r="JVV461" s="640"/>
      <c r="JVW461" s="640"/>
      <c r="JVX461" s="640"/>
      <c r="JVY461" s="640"/>
      <c r="JVZ461" s="640"/>
      <c r="JWA461" s="640"/>
      <c r="JWB461" s="640"/>
      <c r="JWC461" s="640"/>
      <c r="JWD461" s="640"/>
      <c r="JWE461" s="640"/>
      <c r="JWF461" s="640"/>
      <c r="JWG461" s="640"/>
      <c r="JWH461" s="640"/>
      <c r="JWI461" s="640"/>
      <c r="JWJ461" s="640"/>
      <c r="JWK461" s="640"/>
      <c r="JWL461" s="640"/>
      <c r="JWM461" s="640"/>
      <c r="JWN461" s="640"/>
      <c r="JWO461" s="640"/>
      <c r="JWP461" s="640"/>
      <c r="JWQ461" s="640"/>
      <c r="JWR461" s="640"/>
      <c r="JWS461" s="640"/>
      <c r="JWT461" s="640"/>
      <c r="JWU461" s="640"/>
      <c r="JWV461" s="640"/>
      <c r="JWW461" s="640"/>
      <c r="JWX461" s="640"/>
      <c r="JWY461" s="640"/>
      <c r="JWZ461" s="640"/>
      <c r="JXA461" s="640"/>
      <c r="JXB461" s="640"/>
      <c r="JXC461" s="640"/>
      <c r="JXD461" s="640"/>
      <c r="JXE461" s="640"/>
      <c r="JXF461" s="640"/>
      <c r="JXG461" s="640"/>
      <c r="JXH461" s="640"/>
      <c r="JXI461" s="640"/>
      <c r="JXJ461" s="640"/>
      <c r="JXK461" s="640"/>
      <c r="JXL461" s="640"/>
      <c r="JXM461" s="640"/>
      <c r="JXN461" s="640"/>
      <c r="JXO461" s="640"/>
      <c r="JXP461" s="640"/>
      <c r="JXQ461" s="640"/>
      <c r="JXR461" s="640"/>
      <c r="JXS461" s="640"/>
      <c r="JXT461" s="640"/>
      <c r="JXU461" s="640"/>
      <c r="JXV461" s="640"/>
      <c r="JXW461" s="640"/>
      <c r="JXX461" s="640"/>
      <c r="JXY461" s="640"/>
      <c r="JXZ461" s="640"/>
      <c r="JYA461" s="640"/>
      <c r="JYB461" s="640"/>
      <c r="JYC461" s="640"/>
      <c r="JYD461" s="640"/>
      <c r="JYE461" s="640"/>
      <c r="JYF461" s="640"/>
      <c r="JYG461" s="640"/>
      <c r="JYH461" s="640"/>
      <c r="JYI461" s="640"/>
      <c r="JYJ461" s="640"/>
      <c r="JYK461" s="640"/>
      <c r="JYL461" s="640"/>
      <c r="JYM461" s="640"/>
      <c r="JYN461" s="640"/>
      <c r="JYO461" s="640"/>
      <c r="JYP461" s="640"/>
      <c r="JYQ461" s="640"/>
      <c r="JYR461" s="640"/>
      <c r="JYS461" s="640"/>
      <c r="JYT461" s="640"/>
      <c r="JYU461" s="640"/>
      <c r="JYV461" s="640"/>
      <c r="JYW461" s="640"/>
      <c r="JYX461" s="640"/>
      <c r="JYY461" s="640"/>
      <c r="JYZ461" s="640"/>
      <c r="JZA461" s="640"/>
      <c r="JZB461" s="640"/>
      <c r="JZC461" s="640"/>
      <c r="JZD461" s="640"/>
      <c r="JZE461" s="640"/>
      <c r="JZF461" s="640"/>
      <c r="JZG461" s="640"/>
      <c r="JZH461" s="640"/>
      <c r="JZI461" s="640"/>
      <c r="JZJ461" s="640"/>
      <c r="JZK461" s="640"/>
      <c r="JZL461" s="640"/>
      <c r="JZM461" s="640"/>
      <c r="JZN461" s="640"/>
      <c r="JZO461" s="640"/>
      <c r="JZP461" s="640"/>
      <c r="JZQ461" s="640"/>
      <c r="JZR461" s="640"/>
      <c r="JZS461" s="640"/>
      <c r="JZT461" s="640"/>
      <c r="JZU461" s="640"/>
      <c r="JZV461" s="640"/>
      <c r="JZW461" s="640"/>
      <c r="JZX461" s="640"/>
      <c r="JZY461" s="640"/>
      <c r="JZZ461" s="640"/>
      <c r="KAA461" s="640"/>
      <c r="KAB461" s="640"/>
      <c r="KAC461" s="640"/>
      <c r="KAD461" s="640"/>
      <c r="KAE461" s="640"/>
      <c r="KAF461" s="640"/>
      <c r="KAG461" s="640"/>
      <c r="KAH461" s="640"/>
      <c r="KAI461" s="640"/>
      <c r="KAJ461" s="640"/>
      <c r="KAK461" s="640"/>
      <c r="KAL461" s="640"/>
      <c r="KAM461" s="640"/>
      <c r="KAN461" s="640"/>
      <c r="KAO461" s="640"/>
      <c r="KAP461" s="640"/>
      <c r="KAQ461" s="640"/>
      <c r="KAR461" s="640"/>
      <c r="KAS461" s="640"/>
      <c r="KAT461" s="640"/>
      <c r="KAU461" s="640"/>
      <c r="KAV461" s="640"/>
      <c r="KAW461" s="640"/>
      <c r="KAX461" s="640"/>
      <c r="KAY461" s="640"/>
      <c r="KAZ461" s="640"/>
      <c r="KBA461" s="640"/>
      <c r="KBB461" s="640"/>
      <c r="KBC461" s="640"/>
      <c r="KBD461" s="640"/>
      <c r="KBE461" s="640"/>
      <c r="KBF461" s="640"/>
      <c r="KBG461" s="640"/>
      <c r="KBH461" s="640"/>
      <c r="KBI461" s="640"/>
      <c r="KBJ461" s="640"/>
      <c r="KBK461" s="640"/>
      <c r="KBL461" s="640"/>
      <c r="KBM461" s="640"/>
      <c r="KBN461" s="640"/>
      <c r="KBO461" s="640"/>
      <c r="KBP461" s="640"/>
      <c r="KBQ461" s="640"/>
      <c r="KBR461" s="640"/>
      <c r="KBS461" s="640"/>
      <c r="KBT461" s="640"/>
      <c r="KBU461" s="640"/>
      <c r="KBV461" s="640"/>
      <c r="KBW461" s="640"/>
      <c r="KBX461" s="640"/>
      <c r="KBY461" s="640"/>
      <c r="KBZ461" s="640"/>
      <c r="KCA461" s="640"/>
      <c r="KCB461" s="640"/>
      <c r="KCC461" s="640"/>
      <c r="KCD461" s="640"/>
      <c r="KCE461" s="640"/>
      <c r="KCF461" s="640"/>
      <c r="KCG461" s="640"/>
      <c r="KCH461" s="640"/>
      <c r="KCI461" s="640"/>
      <c r="KCJ461" s="640"/>
      <c r="KCK461" s="640"/>
      <c r="KCL461" s="640"/>
      <c r="KCM461" s="640"/>
      <c r="KCN461" s="640"/>
      <c r="KCO461" s="640"/>
      <c r="KCP461" s="640"/>
      <c r="KCQ461" s="640"/>
      <c r="KCR461" s="640"/>
      <c r="KCS461" s="640"/>
      <c r="KCT461" s="640"/>
      <c r="KCU461" s="640"/>
      <c r="KCV461" s="640"/>
      <c r="KCW461" s="640"/>
      <c r="KCX461" s="640"/>
      <c r="KCY461" s="640"/>
      <c r="KCZ461" s="640"/>
      <c r="KDA461" s="640"/>
      <c r="KDB461" s="640"/>
      <c r="KDC461" s="640"/>
      <c r="KDD461" s="640"/>
      <c r="KDE461" s="640"/>
      <c r="KDF461" s="640"/>
      <c r="KDG461" s="640"/>
      <c r="KDH461" s="640"/>
      <c r="KDI461" s="640"/>
      <c r="KDJ461" s="640"/>
      <c r="KDK461" s="640"/>
      <c r="KDL461" s="640"/>
      <c r="KDM461" s="640"/>
      <c r="KDN461" s="640"/>
      <c r="KDO461" s="640"/>
      <c r="KDP461" s="640"/>
      <c r="KDQ461" s="640"/>
      <c r="KDR461" s="640"/>
      <c r="KDS461" s="640"/>
      <c r="KDT461" s="640"/>
      <c r="KDU461" s="640"/>
      <c r="KDV461" s="640"/>
      <c r="KDW461" s="640"/>
      <c r="KDX461" s="640"/>
      <c r="KDY461" s="640"/>
      <c r="KDZ461" s="640"/>
      <c r="KEA461" s="640"/>
      <c r="KEB461" s="640"/>
      <c r="KEC461" s="640"/>
      <c r="KED461" s="640"/>
      <c r="KEE461" s="640"/>
      <c r="KEF461" s="640"/>
      <c r="KEG461" s="640"/>
      <c r="KEH461" s="640"/>
      <c r="KEI461" s="640"/>
      <c r="KEJ461" s="640"/>
      <c r="KEK461" s="640"/>
      <c r="KEL461" s="640"/>
      <c r="KEM461" s="640"/>
      <c r="KEN461" s="640"/>
      <c r="KEO461" s="640"/>
      <c r="KEP461" s="640"/>
      <c r="KEQ461" s="640"/>
      <c r="KER461" s="640"/>
      <c r="KES461" s="640"/>
      <c r="KET461" s="640"/>
      <c r="KEU461" s="640"/>
      <c r="KEV461" s="640"/>
      <c r="KEW461" s="640"/>
      <c r="KEX461" s="640"/>
      <c r="KEY461" s="640"/>
      <c r="KEZ461" s="640"/>
      <c r="KFA461" s="640"/>
      <c r="KFB461" s="640"/>
      <c r="KFC461" s="640"/>
      <c r="KFD461" s="640"/>
      <c r="KFE461" s="640"/>
      <c r="KFF461" s="640"/>
      <c r="KFG461" s="640"/>
      <c r="KFH461" s="640"/>
      <c r="KFI461" s="640"/>
      <c r="KFJ461" s="640"/>
      <c r="KFK461" s="640"/>
      <c r="KFL461" s="640"/>
      <c r="KFM461" s="640"/>
      <c r="KFN461" s="640"/>
      <c r="KFO461" s="640"/>
      <c r="KFP461" s="640"/>
      <c r="KFQ461" s="640"/>
      <c r="KFR461" s="640"/>
      <c r="KFS461" s="640"/>
      <c r="KFT461" s="640"/>
      <c r="KFU461" s="640"/>
      <c r="KFV461" s="640"/>
      <c r="KFW461" s="640"/>
      <c r="KFX461" s="640"/>
      <c r="KFY461" s="640"/>
      <c r="KFZ461" s="640"/>
      <c r="KGA461" s="640"/>
      <c r="KGB461" s="640"/>
      <c r="KGC461" s="640"/>
      <c r="KGD461" s="640"/>
      <c r="KGE461" s="640"/>
      <c r="KGF461" s="640"/>
      <c r="KGG461" s="640"/>
      <c r="KGH461" s="640"/>
      <c r="KGI461" s="640"/>
      <c r="KGJ461" s="640"/>
      <c r="KGK461" s="640"/>
      <c r="KGL461" s="640"/>
      <c r="KGM461" s="640"/>
      <c r="KGN461" s="640"/>
      <c r="KGO461" s="640"/>
      <c r="KGP461" s="640"/>
      <c r="KGQ461" s="640"/>
      <c r="KGR461" s="640"/>
      <c r="KGS461" s="640"/>
      <c r="KGT461" s="640"/>
      <c r="KGU461" s="640"/>
      <c r="KGV461" s="640"/>
      <c r="KGW461" s="640"/>
      <c r="KGX461" s="640"/>
      <c r="KGY461" s="640"/>
      <c r="KGZ461" s="640"/>
      <c r="KHA461" s="640"/>
      <c r="KHB461" s="640"/>
      <c r="KHC461" s="640"/>
      <c r="KHD461" s="640"/>
      <c r="KHE461" s="640"/>
      <c r="KHF461" s="640"/>
      <c r="KHG461" s="640"/>
      <c r="KHH461" s="640"/>
      <c r="KHI461" s="640"/>
      <c r="KHJ461" s="640"/>
      <c r="KHK461" s="640"/>
      <c r="KHL461" s="640"/>
      <c r="KHM461" s="640"/>
      <c r="KHN461" s="640"/>
      <c r="KHO461" s="640"/>
      <c r="KHP461" s="640"/>
      <c r="KHQ461" s="640"/>
      <c r="KHR461" s="640"/>
      <c r="KHS461" s="640"/>
      <c r="KHT461" s="640"/>
      <c r="KHU461" s="640"/>
      <c r="KHV461" s="640"/>
      <c r="KHW461" s="640"/>
      <c r="KHX461" s="640"/>
      <c r="KHY461" s="640"/>
      <c r="KHZ461" s="640"/>
      <c r="KIA461" s="640"/>
      <c r="KIB461" s="640"/>
      <c r="KIC461" s="640"/>
      <c r="KID461" s="640"/>
      <c r="KIE461" s="640"/>
      <c r="KIF461" s="640"/>
      <c r="KIG461" s="640"/>
      <c r="KIH461" s="640"/>
      <c r="KII461" s="640"/>
      <c r="KIJ461" s="640"/>
      <c r="KIK461" s="640"/>
      <c r="KIL461" s="640"/>
      <c r="KIM461" s="640"/>
      <c r="KIN461" s="640"/>
      <c r="KIO461" s="640"/>
      <c r="KIP461" s="640"/>
      <c r="KIQ461" s="640"/>
      <c r="KIR461" s="640"/>
      <c r="KIS461" s="640"/>
      <c r="KIT461" s="640"/>
      <c r="KIU461" s="640"/>
      <c r="KIV461" s="640"/>
      <c r="KIW461" s="640"/>
      <c r="KIX461" s="640"/>
      <c r="KIY461" s="640"/>
      <c r="KIZ461" s="640"/>
      <c r="KJA461" s="640"/>
      <c r="KJB461" s="640"/>
      <c r="KJC461" s="640"/>
      <c r="KJD461" s="640"/>
      <c r="KJE461" s="640"/>
      <c r="KJF461" s="640"/>
      <c r="KJG461" s="640"/>
      <c r="KJH461" s="640"/>
      <c r="KJI461" s="640"/>
      <c r="KJJ461" s="640"/>
      <c r="KJK461" s="640"/>
      <c r="KJL461" s="640"/>
      <c r="KJM461" s="640"/>
      <c r="KJN461" s="640"/>
      <c r="KJO461" s="640"/>
      <c r="KJP461" s="640"/>
      <c r="KJQ461" s="640"/>
      <c r="KJR461" s="640"/>
      <c r="KJS461" s="640"/>
      <c r="KJT461" s="640"/>
      <c r="KJU461" s="640"/>
      <c r="KJV461" s="640"/>
      <c r="KJW461" s="640"/>
      <c r="KJX461" s="640"/>
      <c r="KJY461" s="640"/>
      <c r="KJZ461" s="640"/>
      <c r="KKA461" s="640"/>
      <c r="KKB461" s="640"/>
      <c r="KKC461" s="640"/>
      <c r="KKD461" s="640"/>
      <c r="KKE461" s="640"/>
      <c r="KKF461" s="640"/>
      <c r="KKG461" s="640"/>
      <c r="KKH461" s="640"/>
      <c r="KKI461" s="640"/>
      <c r="KKJ461" s="640"/>
      <c r="KKK461" s="640"/>
      <c r="KKL461" s="640"/>
      <c r="KKM461" s="640"/>
      <c r="KKN461" s="640"/>
      <c r="KKO461" s="640"/>
      <c r="KKP461" s="640"/>
      <c r="KKQ461" s="640"/>
      <c r="KKR461" s="640"/>
      <c r="KKS461" s="640"/>
      <c r="KKT461" s="640"/>
      <c r="KKU461" s="640"/>
      <c r="KKV461" s="640"/>
      <c r="KKW461" s="640"/>
      <c r="KKX461" s="640"/>
      <c r="KKY461" s="640"/>
      <c r="KKZ461" s="640"/>
      <c r="KLA461" s="640"/>
      <c r="KLB461" s="640"/>
      <c r="KLC461" s="640"/>
      <c r="KLD461" s="640"/>
      <c r="KLE461" s="640"/>
      <c r="KLF461" s="640"/>
      <c r="KLG461" s="640"/>
      <c r="KLH461" s="640"/>
      <c r="KLI461" s="640"/>
      <c r="KLJ461" s="640"/>
      <c r="KLK461" s="640"/>
      <c r="KLL461" s="640"/>
      <c r="KLM461" s="640"/>
      <c r="KLN461" s="640"/>
      <c r="KLO461" s="640"/>
      <c r="KLP461" s="640"/>
      <c r="KLQ461" s="640"/>
      <c r="KLR461" s="640"/>
      <c r="KLS461" s="640"/>
      <c r="KLT461" s="640"/>
      <c r="KLU461" s="640"/>
      <c r="KLV461" s="640"/>
      <c r="KLW461" s="640"/>
      <c r="KLX461" s="640"/>
      <c r="KLY461" s="640"/>
      <c r="KLZ461" s="640"/>
      <c r="KMA461" s="640"/>
      <c r="KMB461" s="640"/>
      <c r="KMC461" s="640"/>
      <c r="KMD461" s="640"/>
      <c r="KME461" s="640"/>
      <c r="KMF461" s="640"/>
      <c r="KMG461" s="640"/>
      <c r="KMH461" s="640"/>
      <c r="KMI461" s="640"/>
      <c r="KMJ461" s="640"/>
      <c r="KMK461" s="640"/>
      <c r="KML461" s="640"/>
      <c r="KMM461" s="640"/>
      <c r="KMN461" s="640"/>
      <c r="KMO461" s="640"/>
      <c r="KMP461" s="640"/>
      <c r="KMQ461" s="640"/>
      <c r="KMR461" s="640"/>
      <c r="KMS461" s="640"/>
      <c r="KMT461" s="640"/>
      <c r="KMU461" s="640"/>
      <c r="KMV461" s="640"/>
      <c r="KMW461" s="640"/>
      <c r="KMX461" s="640"/>
      <c r="KMY461" s="640"/>
      <c r="KMZ461" s="640"/>
      <c r="KNA461" s="640"/>
      <c r="KNB461" s="640"/>
      <c r="KNC461" s="640"/>
      <c r="KND461" s="640"/>
      <c r="KNE461" s="640"/>
      <c r="KNF461" s="640"/>
      <c r="KNG461" s="640"/>
      <c r="KNH461" s="640"/>
      <c r="KNI461" s="640"/>
      <c r="KNJ461" s="640"/>
      <c r="KNK461" s="640"/>
      <c r="KNL461" s="640"/>
      <c r="KNM461" s="640"/>
      <c r="KNN461" s="640"/>
      <c r="KNO461" s="640"/>
      <c r="KNP461" s="640"/>
      <c r="KNQ461" s="640"/>
      <c r="KNR461" s="640"/>
      <c r="KNS461" s="640"/>
      <c r="KNT461" s="640"/>
      <c r="KNU461" s="640"/>
      <c r="KNV461" s="640"/>
      <c r="KNW461" s="640"/>
      <c r="KNX461" s="640"/>
      <c r="KNY461" s="640"/>
      <c r="KNZ461" s="640"/>
      <c r="KOA461" s="640"/>
      <c r="KOB461" s="640"/>
      <c r="KOC461" s="640"/>
      <c r="KOD461" s="640"/>
      <c r="KOE461" s="640"/>
      <c r="KOF461" s="640"/>
      <c r="KOG461" s="640"/>
      <c r="KOH461" s="640"/>
      <c r="KOI461" s="640"/>
      <c r="KOJ461" s="640"/>
      <c r="KOK461" s="640"/>
      <c r="KOL461" s="640"/>
      <c r="KOM461" s="640"/>
      <c r="KON461" s="640"/>
      <c r="KOO461" s="640"/>
      <c r="KOP461" s="640"/>
      <c r="KOQ461" s="640"/>
      <c r="KOR461" s="640"/>
      <c r="KOS461" s="640"/>
      <c r="KOT461" s="640"/>
      <c r="KOU461" s="640"/>
      <c r="KOV461" s="640"/>
      <c r="KOW461" s="640"/>
      <c r="KOX461" s="640"/>
      <c r="KOY461" s="640"/>
      <c r="KOZ461" s="640"/>
      <c r="KPA461" s="640"/>
      <c r="KPB461" s="640"/>
      <c r="KPC461" s="640"/>
      <c r="KPD461" s="640"/>
      <c r="KPE461" s="640"/>
      <c r="KPF461" s="640"/>
      <c r="KPG461" s="640"/>
      <c r="KPH461" s="640"/>
      <c r="KPI461" s="640"/>
      <c r="KPJ461" s="640"/>
      <c r="KPK461" s="640"/>
      <c r="KPL461" s="640"/>
      <c r="KPM461" s="640"/>
      <c r="KPN461" s="640"/>
      <c r="KPO461" s="640"/>
      <c r="KPP461" s="640"/>
      <c r="KPQ461" s="640"/>
      <c r="KPR461" s="640"/>
      <c r="KPS461" s="640"/>
      <c r="KPT461" s="640"/>
      <c r="KPU461" s="640"/>
      <c r="KPV461" s="640"/>
      <c r="KPW461" s="640"/>
      <c r="KPX461" s="640"/>
      <c r="KPY461" s="640"/>
      <c r="KPZ461" s="640"/>
      <c r="KQA461" s="640"/>
      <c r="KQB461" s="640"/>
      <c r="KQC461" s="640"/>
      <c r="KQD461" s="640"/>
      <c r="KQE461" s="640"/>
      <c r="KQF461" s="640"/>
      <c r="KQG461" s="640"/>
      <c r="KQH461" s="640"/>
      <c r="KQI461" s="640"/>
      <c r="KQJ461" s="640"/>
      <c r="KQK461" s="640"/>
      <c r="KQL461" s="640"/>
      <c r="KQM461" s="640"/>
      <c r="KQN461" s="640"/>
      <c r="KQO461" s="640"/>
      <c r="KQP461" s="640"/>
      <c r="KQQ461" s="640"/>
      <c r="KQR461" s="640"/>
      <c r="KQS461" s="640"/>
      <c r="KQT461" s="640"/>
      <c r="KQU461" s="640"/>
      <c r="KQV461" s="640"/>
      <c r="KQW461" s="640"/>
      <c r="KQX461" s="640"/>
      <c r="KQY461" s="640"/>
      <c r="KQZ461" s="640"/>
      <c r="KRA461" s="640"/>
      <c r="KRB461" s="640"/>
      <c r="KRC461" s="640"/>
      <c r="KRD461" s="640"/>
      <c r="KRE461" s="640"/>
      <c r="KRF461" s="640"/>
      <c r="KRG461" s="640"/>
      <c r="KRH461" s="640"/>
      <c r="KRI461" s="640"/>
      <c r="KRJ461" s="640"/>
      <c r="KRK461" s="640"/>
      <c r="KRL461" s="640"/>
      <c r="KRM461" s="640"/>
      <c r="KRN461" s="640"/>
      <c r="KRO461" s="640"/>
      <c r="KRP461" s="640"/>
      <c r="KRQ461" s="640"/>
      <c r="KRR461" s="640"/>
      <c r="KRS461" s="640"/>
      <c r="KRT461" s="640"/>
      <c r="KRU461" s="640"/>
      <c r="KRV461" s="640"/>
      <c r="KRW461" s="640"/>
      <c r="KRX461" s="640"/>
      <c r="KRY461" s="640"/>
      <c r="KRZ461" s="640"/>
      <c r="KSA461" s="640"/>
      <c r="KSB461" s="640"/>
      <c r="KSC461" s="640"/>
      <c r="KSD461" s="640"/>
      <c r="KSE461" s="640"/>
      <c r="KSF461" s="640"/>
      <c r="KSG461" s="640"/>
      <c r="KSH461" s="640"/>
      <c r="KSI461" s="640"/>
      <c r="KSJ461" s="640"/>
      <c r="KSK461" s="640"/>
      <c r="KSL461" s="640"/>
      <c r="KSM461" s="640"/>
      <c r="KSN461" s="640"/>
      <c r="KSO461" s="640"/>
      <c r="KSP461" s="640"/>
      <c r="KSQ461" s="640"/>
      <c r="KSR461" s="640"/>
      <c r="KSS461" s="640"/>
      <c r="KST461" s="640"/>
      <c r="KSU461" s="640"/>
      <c r="KSV461" s="640"/>
      <c r="KSW461" s="640"/>
      <c r="KSX461" s="640"/>
      <c r="KSY461" s="640"/>
      <c r="KSZ461" s="640"/>
      <c r="KTA461" s="640"/>
      <c r="KTB461" s="640"/>
      <c r="KTC461" s="640"/>
      <c r="KTD461" s="640"/>
      <c r="KTE461" s="640"/>
      <c r="KTF461" s="640"/>
      <c r="KTG461" s="640"/>
      <c r="KTH461" s="640"/>
      <c r="KTI461" s="640"/>
      <c r="KTJ461" s="640"/>
      <c r="KTK461" s="640"/>
      <c r="KTL461" s="640"/>
      <c r="KTM461" s="640"/>
      <c r="KTN461" s="640"/>
      <c r="KTO461" s="640"/>
      <c r="KTP461" s="640"/>
      <c r="KTQ461" s="640"/>
      <c r="KTR461" s="640"/>
      <c r="KTS461" s="640"/>
      <c r="KTT461" s="640"/>
      <c r="KTU461" s="640"/>
      <c r="KTV461" s="640"/>
      <c r="KTW461" s="640"/>
      <c r="KTX461" s="640"/>
      <c r="KTY461" s="640"/>
      <c r="KTZ461" s="640"/>
      <c r="KUA461" s="640"/>
      <c r="KUB461" s="640"/>
      <c r="KUC461" s="640"/>
      <c r="KUD461" s="640"/>
      <c r="KUE461" s="640"/>
      <c r="KUF461" s="640"/>
      <c r="KUG461" s="640"/>
      <c r="KUH461" s="640"/>
      <c r="KUI461" s="640"/>
      <c r="KUJ461" s="640"/>
      <c r="KUK461" s="640"/>
      <c r="KUL461" s="640"/>
      <c r="KUM461" s="640"/>
      <c r="KUN461" s="640"/>
      <c r="KUO461" s="640"/>
      <c r="KUP461" s="640"/>
      <c r="KUQ461" s="640"/>
      <c r="KUR461" s="640"/>
      <c r="KUS461" s="640"/>
      <c r="KUT461" s="640"/>
      <c r="KUU461" s="640"/>
      <c r="KUV461" s="640"/>
      <c r="KUW461" s="640"/>
      <c r="KUX461" s="640"/>
      <c r="KUY461" s="640"/>
      <c r="KUZ461" s="640"/>
      <c r="KVA461" s="640"/>
      <c r="KVB461" s="640"/>
      <c r="KVC461" s="640"/>
      <c r="KVD461" s="640"/>
      <c r="KVE461" s="640"/>
      <c r="KVF461" s="640"/>
      <c r="KVG461" s="640"/>
      <c r="KVH461" s="640"/>
      <c r="KVI461" s="640"/>
      <c r="KVJ461" s="640"/>
      <c r="KVK461" s="640"/>
      <c r="KVL461" s="640"/>
      <c r="KVM461" s="640"/>
      <c r="KVN461" s="640"/>
      <c r="KVO461" s="640"/>
      <c r="KVP461" s="640"/>
      <c r="KVQ461" s="640"/>
      <c r="KVR461" s="640"/>
      <c r="KVS461" s="640"/>
      <c r="KVT461" s="640"/>
      <c r="KVU461" s="640"/>
      <c r="KVV461" s="640"/>
      <c r="KVW461" s="640"/>
      <c r="KVX461" s="640"/>
      <c r="KVY461" s="640"/>
      <c r="KVZ461" s="640"/>
      <c r="KWA461" s="640"/>
      <c r="KWB461" s="640"/>
      <c r="KWC461" s="640"/>
      <c r="KWD461" s="640"/>
      <c r="KWE461" s="640"/>
      <c r="KWF461" s="640"/>
      <c r="KWG461" s="640"/>
      <c r="KWH461" s="640"/>
      <c r="KWI461" s="640"/>
      <c r="KWJ461" s="640"/>
      <c r="KWK461" s="640"/>
      <c r="KWL461" s="640"/>
      <c r="KWM461" s="640"/>
      <c r="KWN461" s="640"/>
      <c r="KWO461" s="640"/>
      <c r="KWP461" s="640"/>
      <c r="KWQ461" s="640"/>
      <c r="KWR461" s="640"/>
      <c r="KWS461" s="640"/>
      <c r="KWT461" s="640"/>
      <c r="KWU461" s="640"/>
      <c r="KWV461" s="640"/>
      <c r="KWW461" s="640"/>
      <c r="KWX461" s="640"/>
      <c r="KWY461" s="640"/>
      <c r="KWZ461" s="640"/>
      <c r="KXA461" s="640"/>
      <c r="KXB461" s="640"/>
      <c r="KXC461" s="640"/>
      <c r="KXD461" s="640"/>
      <c r="KXE461" s="640"/>
      <c r="KXF461" s="640"/>
      <c r="KXG461" s="640"/>
      <c r="KXH461" s="640"/>
      <c r="KXI461" s="640"/>
      <c r="KXJ461" s="640"/>
      <c r="KXK461" s="640"/>
      <c r="KXL461" s="640"/>
      <c r="KXM461" s="640"/>
      <c r="KXN461" s="640"/>
      <c r="KXO461" s="640"/>
      <c r="KXP461" s="640"/>
      <c r="KXQ461" s="640"/>
      <c r="KXR461" s="640"/>
      <c r="KXS461" s="640"/>
      <c r="KXT461" s="640"/>
      <c r="KXU461" s="640"/>
      <c r="KXV461" s="640"/>
      <c r="KXW461" s="640"/>
      <c r="KXX461" s="640"/>
      <c r="KXY461" s="640"/>
      <c r="KXZ461" s="640"/>
      <c r="KYA461" s="640"/>
      <c r="KYB461" s="640"/>
      <c r="KYC461" s="640"/>
      <c r="KYD461" s="640"/>
      <c r="KYE461" s="640"/>
      <c r="KYF461" s="640"/>
      <c r="KYG461" s="640"/>
      <c r="KYH461" s="640"/>
      <c r="KYI461" s="640"/>
      <c r="KYJ461" s="640"/>
      <c r="KYK461" s="640"/>
      <c r="KYL461" s="640"/>
      <c r="KYM461" s="640"/>
      <c r="KYN461" s="640"/>
      <c r="KYO461" s="640"/>
      <c r="KYP461" s="640"/>
      <c r="KYQ461" s="640"/>
      <c r="KYR461" s="640"/>
      <c r="KYS461" s="640"/>
      <c r="KYT461" s="640"/>
      <c r="KYU461" s="640"/>
      <c r="KYV461" s="640"/>
      <c r="KYW461" s="640"/>
      <c r="KYX461" s="640"/>
      <c r="KYY461" s="640"/>
      <c r="KYZ461" s="640"/>
      <c r="KZA461" s="640"/>
      <c r="KZB461" s="640"/>
      <c r="KZC461" s="640"/>
      <c r="KZD461" s="640"/>
      <c r="KZE461" s="640"/>
      <c r="KZF461" s="640"/>
      <c r="KZG461" s="640"/>
      <c r="KZH461" s="640"/>
      <c r="KZI461" s="640"/>
      <c r="KZJ461" s="640"/>
      <c r="KZK461" s="640"/>
      <c r="KZL461" s="640"/>
      <c r="KZM461" s="640"/>
      <c r="KZN461" s="640"/>
      <c r="KZO461" s="640"/>
      <c r="KZP461" s="640"/>
      <c r="KZQ461" s="640"/>
      <c r="KZR461" s="640"/>
      <c r="KZS461" s="640"/>
      <c r="KZT461" s="640"/>
      <c r="KZU461" s="640"/>
      <c r="KZV461" s="640"/>
      <c r="KZW461" s="640"/>
      <c r="KZX461" s="640"/>
      <c r="KZY461" s="640"/>
      <c r="KZZ461" s="640"/>
      <c r="LAA461" s="640"/>
      <c r="LAB461" s="640"/>
      <c r="LAC461" s="640"/>
      <c r="LAD461" s="640"/>
      <c r="LAE461" s="640"/>
      <c r="LAF461" s="640"/>
      <c r="LAG461" s="640"/>
      <c r="LAH461" s="640"/>
      <c r="LAI461" s="640"/>
      <c r="LAJ461" s="640"/>
      <c r="LAK461" s="640"/>
      <c r="LAL461" s="640"/>
      <c r="LAM461" s="640"/>
      <c r="LAN461" s="640"/>
      <c r="LAO461" s="640"/>
      <c r="LAP461" s="640"/>
      <c r="LAQ461" s="640"/>
      <c r="LAR461" s="640"/>
      <c r="LAS461" s="640"/>
      <c r="LAT461" s="640"/>
      <c r="LAU461" s="640"/>
      <c r="LAV461" s="640"/>
      <c r="LAW461" s="640"/>
      <c r="LAX461" s="640"/>
      <c r="LAY461" s="640"/>
      <c r="LAZ461" s="640"/>
      <c r="LBA461" s="640"/>
      <c r="LBB461" s="640"/>
      <c r="LBC461" s="640"/>
      <c r="LBD461" s="640"/>
      <c r="LBE461" s="640"/>
      <c r="LBF461" s="640"/>
      <c r="LBG461" s="640"/>
      <c r="LBH461" s="640"/>
      <c r="LBI461" s="640"/>
      <c r="LBJ461" s="640"/>
      <c r="LBK461" s="640"/>
      <c r="LBL461" s="640"/>
      <c r="LBM461" s="640"/>
      <c r="LBN461" s="640"/>
      <c r="LBO461" s="640"/>
      <c r="LBP461" s="640"/>
      <c r="LBQ461" s="640"/>
      <c r="LBR461" s="640"/>
      <c r="LBS461" s="640"/>
      <c r="LBT461" s="640"/>
      <c r="LBU461" s="640"/>
      <c r="LBV461" s="640"/>
      <c r="LBW461" s="640"/>
      <c r="LBX461" s="640"/>
      <c r="LBY461" s="640"/>
      <c r="LBZ461" s="640"/>
      <c r="LCA461" s="640"/>
      <c r="LCB461" s="640"/>
      <c r="LCC461" s="640"/>
      <c r="LCD461" s="640"/>
      <c r="LCE461" s="640"/>
      <c r="LCF461" s="640"/>
      <c r="LCG461" s="640"/>
      <c r="LCH461" s="640"/>
      <c r="LCI461" s="640"/>
      <c r="LCJ461" s="640"/>
      <c r="LCK461" s="640"/>
      <c r="LCL461" s="640"/>
      <c r="LCM461" s="640"/>
      <c r="LCN461" s="640"/>
      <c r="LCO461" s="640"/>
      <c r="LCP461" s="640"/>
      <c r="LCQ461" s="640"/>
      <c r="LCR461" s="640"/>
      <c r="LCS461" s="640"/>
      <c r="LCT461" s="640"/>
      <c r="LCU461" s="640"/>
      <c r="LCV461" s="640"/>
      <c r="LCW461" s="640"/>
      <c r="LCX461" s="640"/>
      <c r="LCY461" s="640"/>
      <c r="LCZ461" s="640"/>
      <c r="LDA461" s="640"/>
      <c r="LDB461" s="640"/>
      <c r="LDC461" s="640"/>
      <c r="LDD461" s="640"/>
      <c r="LDE461" s="640"/>
      <c r="LDF461" s="640"/>
      <c r="LDG461" s="640"/>
      <c r="LDH461" s="640"/>
      <c r="LDI461" s="640"/>
      <c r="LDJ461" s="640"/>
      <c r="LDK461" s="640"/>
      <c r="LDL461" s="640"/>
      <c r="LDM461" s="640"/>
      <c r="LDN461" s="640"/>
      <c r="LDO461" s="640"/>
      <c r="LDP461" s="640"/>
      <c r="LDQ461" s="640"/>
      <c r="LDR461" s="640"/>
      <c r="LDS461" s="640"/>
      <c r="LDT461" s="640"/>
      <c r="LDU461" s="640"/>
      <c r="LDV461" s="640"/>
      <c r="LDW461" s="640"/>
      <c r="LDX461" s="640"/>
      <c r="LDY461" s="640"/>
      <c r="LDZ461" s="640"/>
      <c r="LEA461" s="640"/>
      <c r="LEB461" s="640"/>
      <c r="LEC461" s="640"/>
      <c r="LED461" s="640"/>
      <c r="LEE461" s="640"/>
      <c r="LEF461" s="640"/>
      <c r="LEG461" s="640"/>
      <c r="LEH461" s="640"/>
      <c r="LEI461" s="640"/>
      <c r="LEJ461" s="640"/>
      <c r="LEK461" s="640"/>
      <c r="LEL461" s="640"/>
      <c r="LEM461" s="640"/>
      <c r="LEN461" s="640"/>
      <c r="LEO461" s="640"/>
      <c r="LEP461" s="640"/>
      <c r="LEQ461" s="640"/>
      <c r="LER461" s="640"/>
      <c r="LES461" s="640"/>
      <c r="LET461" s="640"/>
      <c r="LEU461" s="640"/>
      <c r="LEV461" s="640"/>
      <c r="LEW461" s="640"/>
      <c r="LEX461" s="640"/>
      <c r="LEY461" s="640"/>
      <c r="LEZ461" s="640"/>
      <c r="LFA461" s="640"/>
      <c r="LFB461" s="640"/>
      <c r="LFC461" s="640"/>
      <c r="LFD461" s="640"/>
      <c r="LFE461" s="640"/>
      <c r="LFF461" s="640"/>
      <c r="LFG461" s="640"/>
      <c r="LFH461" s="640"/>
      <c r="LFI461" s="640"/>
      <c r="LFJ461" s="640"/>
      <c r="LFK461" s="640"/>
      <c r="LFL461" s="640"/>
      <c r="LFM461" s="640"/>
      <c r="LFN461" s="640"/>
      <c r="LFO461" s="640"/>
      <c r="LFP461" s="640"/>
      <c r="LFQ461" s="640"/>
      <c r="LFR461" s="640"/>
      <c r="LFS461" s="640"/>
      <c r="LFT461" s="640"/>
      <c r="LFU461" s="640"/>
      <c r="LFV461" s="640"/>
      <c r="LFW461" s="640"/>
      <c r="LFX461" s="640"/>
      <c r="LFY461" s="640"/>
      <c r="LFZ461" s="640"/>
      <c r="LGA461" s="640"/>
      <c r="LGB461" s="640"/>
      <c r="LGC461" s="640"/>
      <c r="LGD461" s="640"/>
      <c r="LGE461" s="640"/>
      <c r="LGF461" s="640"/>
      <c r="LGG461" s="640"/>
      <c r="LGH461" s="640"/>
      <c r="LGI461" s="640"/>
      <c r="LGJ461" s="640"/>
      <c r="LGK461" s="640"/>
      <c r="LGL461" s="640"/>
      <c r="LGM461" s="640"/>
      <c r="LGN461" s="640"/>
      <c r="LGO461" s="640"/>
      <c r="LGP461" s="640"/>
      <c r="LGQ461" s="640"/>
      <c r="LGR461" s="640"/>
      <c r="LGS461" s="640"/>
      <c r="LGT461" s="640"/>
      <c r="LGU461" s="640"/>
      <c r="LGV461" s="640"/>
      <c r="LGW461" s="640"/>
      <c r="LGX461" s="640"/>
      <c r="LGY461" s="640"/>
      <c r="LGZ461" s="640"/>
      <c r="LHA461" s="640"/>
      <c r="LHB461" s="640"/>
      <c r="LHC461" s="640"/>
      <c r="LHD461" s="640"/>
      <c r="LHE461" s="640"/>
      <c r="LHF461" s="640"/>
      <c r="LHG461" s="640"/>
      <c r="LHH461" s="640"/>
      <c r="LHI461" s="640"/>
      <c r="LHJ461" s="640"/>
      <c r="LHK461" s="640"/>
      <c r="LHL461" s="640"/>
      <c r="LHM461" s="640"/>
      <c r="LHN461" s="640"/>
      <c r="LHO461" s="640"/>
      <c r="LHP461" s="640"/>
      <c r="LHQ461" s="640"/>
      <c r="LHR461" s="640"/>
      <c r="LHS461" s="640"/>
      <c r="LHT461" s="640"/>
      <c r="LHU461" s="640"/>
      <c r="LHV461" s="640"/>
      <c r="LHW461" s="640"/>
      <c r="LHX461" s="640"/>
      <c r="LHY461" s="640"/>
      <c r="LHZ461" s="640"/>
      <c r="LIA461" s="640"/>
      <c r="LIB461" s="640"/>
      <c r="LIC461" s="640"/>
      <c r="LID461" s="640"/>
      <c r="LIE461" s="640"/>
      <c r="LIF461" s="640"/>
      <c r="LIG461" s="640"/>
      <c r="LIH461" s="640"/>
      <c r="LII461" s="640"/>
      <c r="LIJ461" s="640"/>
      <c r="LIK461" s="640"/>
      <c r="LIL461" s="640"/>
      <c r="LIM461" s="640"/>
      <c r="LIN461" s="640"/>
      <c r="LIO461" s="640"/>
      <c r="LIP461" s="640"/>
      <c r="LIQ461" s="640"/>
      <c r="LIR461" s="640"/>
      <c r="LIS461" s="640"/>
      <c r="LIT461" s="640"/>
      <c r="LIU461" s="640"/>
      <c r="LIV461" s="640"/>
      <c r="LIW461" s="640"/>
      <c r="LIX461" s="640"/>
      <c r="LIY461" s="640"/>
      <c r="LIZ461" s="640"/>
      <c r="LJA461" s="640"/>
      <c r="LJB461" s="640"/>
      <c r="LJC461" s="640"/>
      <c r="LJD461" s="640"/>
      <c r="LJE461" s="640"/>
      <c r="LJF461" s="640"/>
      <c r="LJG461" s="640"/>
      <c r="LJH461" s="640"/>
      <c r="LJI461" s="640"/>
      <c r="LJJ461" s="640"/>
      <c r="LJK461" s="640"/>
      <c r="LJL461" s="640"/>
      <c r="LJM461" s="640"/>
      <c r="LJN461" s="640"/>
      <c r="LJO461" s="640"/>
      <c r="LJP461" s="640"/>
      <c r="LJQ461" s="640"/>
      <c r="LJR461" s="640"/>
      <c r="LJS461" s="640"/>
      <c r="LJT461" s="640"/>
      <c r="LJU461" s="640"/>
      <c r="LJV461" s="640"/>
      <c r="LJW461" s="640"/>
      <c r="LJX461" s="640"/>
      <c r="LJY461" s="640"/>
      <c r="LJZ461" s="640"/>
      <c r="LKA461" s="640"/>
      <c r="LKB461" s="640"/>
      <c r="LKC461" s="640"/>
      <c r="LKD461" s="640"/>
      <c r="LKE461" s="640"/>
      <c r="LKF461" s="640"/>
      <c r="LKG461" s="640"/>
      <c r="LKH461" s="640"/>
      <c r="LKI461" s="640"/>
      <c r="LKJ461" s="640"/>
      <c r="LKK461" s="640"/>
      <c r="LKL461" s="640"/>
      <c r="LKM461" s="640"/>
      <c r="LKN461" s="640"/>
      <c r="LKO461" s="640"/>
      <c r="LKP461" s="640"/>
      <c r="LKQ461" s="640"/>
      <c r="LKR461" s="640"/>
      <c r="LKS461" s="640"/>
      <c r="LKT461" s="640"/>
      <c r="LKU461" s="640"/>
      <c r="LKV461" s="640"/>
      <c r="LKW461" s="640"/>
      <c r="LKX461" s="640"/>
      <c r="LKY461" s="640"/>
      <c r="LKZ461" s="640"/>
      <c r="LLA461" s="640"/>
      <c r="LLB461" s="640"/>
      <c r="LLC461" s="640"/>
      <c r="LLD461" s="640"/>
      <c r="LLE461" s="640"/>
      <c r="LLF461" s="640"/>
      <c r="LLG461" s="640"/>
      <c r="LLH461" s="640"/>
      <c r="LLI461" s="640"/>
      <c r="LLJ461" s="640"/>
      <c r="LLK461" s="640"/>
      <c r="LLL461" s="640"/>
      <c r="LLM461" s="640"/>
      <c r="LLN461" s="640"/>
      <c r="LLO461" s="640"/>
      <c r="LLP461" s="640"/>
      <c r="LLQ461" s="640"/>
      <c r="LLR461" s="640"/>
      <c r="LLS461" s="640"/>
      <c r="LLT461" s="640"/>
      <c r="LLU461" s="640"/>
      <c r="LLV461" s="640"/>
      <c r="LLW461" s="640"/>
      <c r="LLX461" s="640"/>
      <c r="LLY461" s="640"/>
      <c r="LLZ461" s="640"/>
      <c r="LMA461" s="640"/>
      <c r="LMB461" s="640"/>
      <c r="LMC461" s="640"/>
      <c r="LMD461" s="640"/>
      <c r="LME461" s="640"/>
      <c r="LMF461" s="640"/>
      <c r="LMG461" s="640"/>
      <c r="LMH461" s="640"/>
      <c r="LMI461" s="640"/>
      <c r="LMJ461" s="640"/>
      <c r="LMK461" s="640"/>
      <c r="LML461" s="640"/>
      <c r="LMM461" s="640"/>
      <c r="LMN461" s="640"/>
      <c r="LMO461" s="640"/>
      <c r="LMP461" s="640"/>
      <c r="LMQ461" s="640"/>
      <c r="LMR461" s="640"/>
      <c r="LMS461" s="640"/>
      <c r="LMT461" s="640"/>
      <c r="LMU461" s="640"/>
      <c r="LMV461" s="640"/>
      <c r="LMW461" s="640"/>
      <c r="LMX461" s="640"/>
      <c r="LMY461" s="640"/>
      <c r="LMZ461" s="640"/>
      <c r="LNA461" s="640"/>
      <c r="LNB461" s="640"/>
      <c r="LNC461" s="640"/>
      <c r="LND461" s="640"/>
      <c r="LNE461" s="640"/>
      <c r="LNF461" s="640"/>
      <c r="LNG461" s="640"/>
      <c r="LNH461" s="640"/>
      <c r="LNI461" s="640"/>
      <c r="LNJ461" s="640"/>
      <c r="LNK461" s="640"/>
      <c r="LNL461" s="640"/>
      <c r="LNM461" s="640"/>
      <c r="LNN461" s="640"/>
      <c r="LNO461" s="640"/>
      <c r="LNP461" s="640"/>
      <c r="LNQ461" s="640"/>
      <c r="LNR461" s="640"/>
      <c r="LNS461" s="640"/>
      <c r="LNT461" s="640"/>
      <c r="LNU461" s="640"/>
      <c r="LNV461" s="640"/>
      <c r="LNW461" s="640"/>
      <c r="LNX461" s="640"/>
      <c r="LNY461" s="640"/>
      <c r="LNZ461" s="640"/>
      <c r="LOA461" s="640"/>
      <c r="LOB461" s="640"/>
      <c r="LOC461" s="640"/>
      <c r="LOD461" s="640"/>
      <c r="LOE461" s="640"/>
      <c r="LOF461" s="640"/>
      <c r="LOG461" s="640"/>
      <c r="LOH461" s="640"/>
      <c r="LOI461" s="640"/>
      <c r="LOJ461" s="640"/>
      <c r="LOK461" s="640"/>
      <c r="LOL461" s="640"/>
      <c r="LOM461" s="640"/>
      <c r="LON461" s="640"/>
      <c r="LOO461" s="640"/>
      <c r="LOP461" s="640"/>
      <c r="LOQ461" s="640"/>
      <c r="LOR461" s="640"/>
      <c r="LOS461" s="640"/>
      <c r="LOT461" s="640"/>
      <c r="LOU461" s="640"/>
      <c r="LOV461" s="640"/>
      <c r="LOW461" s="640"/>
      <c r="LOX461" s="640"/>
      <c r="LOY461" s="640"/>
      <c r="LOZ461" s="640"/>
      <c r="LPA461" s="640"/>
      <c r="LPB461" s="640"/>
      <c r="LPC461" s="640"/>
      <c r="LPD461" s="640"/>
      <c r="LPE461" s="640"/>
      <c r="LPF461" s="640"/>
      <c r="LPG461" s="640"/>
      <c r="LPH461" s="640"/>
      <c r="LPI461" s="640"/>
      <c r="LPJ461" s="640"/>
      <c r="LPK461" s="640"/>
      <c r="LPL461" s="640"/>
      <c r="LPM461" s="640"/>
      <c r="LPN461" s="640"/>
      <c r="LPO461" s="640"/>
      <c r="LPP461" s="640"/>
      <c r="LPQ461" s="640"/>
      <c r="LPR461" s="640"/>
      <c r="LPS461" s="640"/>
      <c r="LPT461" s="640"/>
      <c r="LPU461" s="640"/>
      <c r="LPV461" s="640"/>
      <c r="LPW461" s="640"/>
      <c r="LPX461" s="640"/>
      <c r="LPY461" s="640"/>
      <c r="LPZ461" s="640"/>
      <c r="LQA461" s="640"/>
      <c r="LQB461" s="640"/>
      <c r="LQC461" s="640"/>
      <c r="LQD461" s="640"/>
      <c r="LQE461" s="640"/>
      <c r="LQF461" s="640"/>
      <c r="LQG461" s="640"/>
      <c r="LQH461" s="640"/>
      <c r="LQI461" s="640"/>
      <c r="LQJ461" s="640"/>
      <c r="LQK461" s="640"/>
      <c r="LQL461" s="640"/>
      <c r="LQM461" s="640"/>
      <c r="LQN461" s="640"/>
      <c r="LQO461" s="640"/>
      <c r="LQP461" s="640"/>
      <c r="LQQ461" s="640"/>
      <c r="LQR461" s="640"/>
      <c r="LQS461" s="640"/>
      <c r="LQT461" s="640"/>
      <c r="LQU461" s="640"/>
      <c r="LQV461" s="640"/>
      <c r="LQW461" s="640"/>
      <c r="LQX461" s="640"/>
      <c r="LQY461" s="640"/>
      <c r="LQZ461" s="640"/>
      <c r="LRA461" s="640"/>
      <c r="LRB461" s="640"/>
      <c r="LRC461" s="640"/>
      <c r="LRD461" s="640"/>
      <c r="LRE461" s="640"/>
      <c r="LRF461" s="640"/>
      <c r="LRG461" s="640"/>
      <c r="LRH461" s="640"/>
      <c r="LRI461" s="640"/>
      <c r="LRJ461" s="640"/>
      <c r="LRK461" s="640"/>
      <c r="LRL461" s="640"/>
      <c r="LRM461" s="640"/>
      <c r="LRN461" s="640"/>
      <c r="LRO461" s="640"/>
      <c r="LRP461" s="640"/>
      <c r="LRQ461" s="640"/>
      <c r="LRR461" s="640"/>
      <c r="LRS461" s="640"/>
      <c r="LRT461" s="640"/>
      <c r="LRU461" s="640"/>
      <c r="LRV461" s="640"/>
      <c r="LRW461" s="640"/>
      <c r="LRX461" s="640"/>
      <c r="LRY461" s="640"/>
      <c r="LRZ461" s="640"/>
      <c r="LSA461" s="640"/>
      <c r="LSB461" s="640"/>
      <c r="LSC461" s="640"/>
      <c r="LSD461" s="640"/>
      <c r="LSE461" s="640"/>
      <c r="LSF461" s="640"/>
      <c r="LSG461" s="640"/>
      <c r="LSH461" s="640"/>
      <c r="LSI461" s="640"/>
      <c r="LSJ461" s="640"/>
      <c r="LSK461" s="640"/>
      <c r="LSL461" s="640"/>
      <c r="LSM461" s="640"/>
      <c r="LSN461" s="640"/>
      <c r="LSO461" s="640"/>
      <c r="LSP461" s="640"/>
      <c r="LSQ461" s="640"/>
      <c r="LSR461" s="640"/>
      <c r="LSS461" s="640"/>
      <c r="LST461" s="640"/>
      <c r="LSU461" s="640"/>
      <c r="LSV461" s="640"/>
      <c r="LSW461" s="640"/>
      <c r="LSX461" s="640"/>
      <c r="LSY461" s="640"/>
      <c r="LSZ461" s="640"/>
      <c r="LTA461" s="640"/>
      <c r="LTB461" s="640"/>
      <c r="LTC461" s="640"/>
      <c r="LTD461" s="640"/>
      <c r="LTE461" s="640"/>
      <c r="LTF461" s="640"/>
      <c r="LTG461" s="640"/>
      <c r="LTH461" s="640"/>
      <c r="LTI461" s="640"/>
      <c r="LTJ461" s="640"/>
      <c r="LTK461" s="640"/>
      <c r="LTL461" s="640"/>
      <c r="LTM461" s="640"/>
      <c r="LTN461" s="640"/>
      <c r="LTO461" s="640"/>
      <c r="LTP461" s="640"/>
      <c r="LTQ461" s="640"/>
      <c r="LTR461" s="640"/>
      <c r="LTS461" s="640"/>
      <c r="LTT461" s="640"/>
      <c r="LTU461" s="640"/>
      <c r="LTV461" s="640"/>
      <c r="LTW461" s="640"/>
      <c r="LTX461" s="640"/>
      <c r="LTY461" s="640"/>
      <c r="LTZ461" s="640"/>
      <c r="LUA461" s="640"/>
      <c r="LUB461" s="640"/>
      <c r="LUC461" s="640"/>
      <c r="LUD461" s="640"/>
      <c r="LUE461" s="640"/>
      <c r="LUF461" s="640"/>
      <c r="LUG461" s="640"/>
      <c r="LUH461" s="640"/>
      <c r="LUI461" s="640"/>
      <c r="LUJ461" s="640"/>
      <c r="LUK461" s="640"/>
      <c r="LUL461" s="640"/>
      <c r="LUM461" s="640"/>
      <c r="LUN461" s="640"/>
      <c r="LUO461" s="640"/>
      <c r="LUP461" s="640"/>
      <c r="LUQ461" s="640"/>
      <c r="LUR461" s="640"/>
      <c r="LUS461" s="640"/>
      <c r="LUT461" s="640"/>
      <c r="LUU461" s="640"/>
      <c r="LUV461" s="640"/>
      <c r="LUW461" s="640"/>
      <c r="LUX461" s="640"/>
      <c r="LUY461" s="640"/>
      <c r="LUZ461" s="640"/>
      <c r="LVA461" s="640"/>
      <c r="LVB461" s="640"/>
      <c r="LVC461" s="640"/>
      <c r="LVD461" s="640"/>
      <c r="LVE461" s="640"/>
      <c r="LVF461" s="640"/>
      <c r="LVG461" s="640"/>
      <c r="LVH461" s="640"/>
      <c r="LVI461" s="640"/>
      <c r="LVJ461" s="640"/>
      <c r="LVK461" s="640"/>
      <c r="LVL461" s="640"/>
      <c r="LVM461" s="640"/>
      <c r="LVN461" s="640"/>
      <c r="LVO461" s="640"/>
      <c r="LVP461" s="640"/>
      <c r="LVQ461" s="640"/>
      <c r="LVR461" s="640"/>
      <c r="LVS461" s="640"/>
      <c r="LVT461" s="640"/>
      <c r="LVU461" s="640"/>
      <c r="LVV461" s="640"/>
      <c r="LVW461" s="640"/>
      <c r="LVX461" s="640"/>
      <c r="LVY461" s="640"/>
      <c r="LVZ461" s="640"/>
      <c r="LWA461" s="640"/>
      <c r="LWB461" s="640"/>
      <c r="LWC461" s="640"/>
      <c r="LWD461" s="640"/>
      <c r="LWE461" s="640"/>
      <c r="LWF461" s="640"/>
      <c r="LWG461" s="640"/>
      <c r="LWH461" s="640"/>
      <c r="LWI461" s="640"/>
      <c r="LWJ461" s="640"/>
      <c r="LWK461" s="640"/>
      <c r="LWL461" s="640"/>
      <c r="LWM461" s="640"/>
      <c r="LWN461" s="640"/>
      <c r="LWO461" s="640"/>
      <c r="LWP461" s="640"/>
      <c r="LWQ461" s="640"/>
      <c r="LWR461" s="640"/>
      <c r="LWS461" s="640"/>
      <c r="LWT461" s="640"/>
      <c r="LWU461" s="640"/>
      <c r="LWV461" s="640"/>
      <c r="LWW461" s="640"/>
      <c r="LWX461" s="640"/>
      <c r="LWY461" s="640"/>
      <c r="LWZ461" s="640"/>
      <c r="LXA461" s="640"/>
      <c r="LXB461" s="640"/>
      <c r="LXC461" s="640"/>
      <c r="LXD461" s="640"/>
      <c r="LXE461" s="640"/>
      <c r="LXF461" s="640"/>
      <c r="LXG461" s="640"/>
      <c r="LXH461" s="640"/>
      <c r="LXI461" s="640"/>
      <c r="LXJ461" s="640"/>
      <c r="LXK461" s="640"/>
      <c r="LXL461" s="640"/>
      <c r="LXM461" s="640"/>
      <c r="LXN461" s="640"/>
      <c r="LXO461" s="640"/>
      <c r="LXP461" s="640"/>
      <c r="LXQ461" s="640"/>
      <c r="LXR461" s="640"/>
      <c r="LXS461" s="640"/>
      <c r="LXT461" s="640"/>
      <c r="LXU461" s="640"/>
      <c r="LXV461" s="640"/>
      <c r="LXW461" s="640"/>
      <c r="LXX461" s="640"/>
      <c r="LXY461" s="640"/>
      <c r="LXZ461" s="640"/>
      <c r="LYA461" s="640"/>
      <c r="LYB461" s="640"/>
      <c r="LYC461" s="640"/>
      <c r="LYD461" s="640"/>
      <c r="LYE461" s="640"/>
      <c r="LYF461" s="640"/>
      <c r="LYG461" s="640"/>
      <c r="LYH461" s="640"/>
      <c r="LYI461" s="640"/>
      <c r="LYJ461" s="640"/>
      <c r="LYK461" s="640"/>
      <c r="LYL461" s="640"/>
      <c r="LYM461" s="640"/>
      <c r="LYN461" s="640"/>
      <c r="LYO461" s="640"/>
      <c r="LYP461" s="640"/>
      <c r="LYQ461" s="640"/>
      <c r="LYR461" s="640"/>
      <c r="LYS461" s="640"/>
      <c r="LYT461" s="640"/>
      <c r="LYU461" s="640"/>
      <c r="LYV461" s="640"/>
      <c r="LYW461" s="640"/>
      <c r="LYX461" s="640"/>
      <c r="LYY461" s="640"/>
      <c r="LYZ461" s="640"/>
      <c r="LZA461" s="640"/>
      <c r="LZB461" s="640"/>
      <c r="LZC461" s="640"/>
      <c r="LZD461" s="640"/>
      <c r="LZE461" s="640"/>
      <c r="LZF461" s="640"/>
      <c r="LZG461" s="640"/>
      <c r="LZH461" s="640"/>
      <c r="LZI461" s="640"/>
      <c r="LZJ461" s="640"/>
      <c r="LZK461" s="640"/>
      <c r="LZL461" s="640"/>
      <c r="LZM461" s="640"/>
      <c r="LZN461" s="640"/>
      <c r="LZO461" s="640"/>
      <c r="LZP461" s="640"/>
      <c r="LZQ461" s="640"/>
      <c r="LZR461" s="640"/>
      <c r="LZS461" s="640"/>
      <c r="LZT461" s="640"/>
      <c r="LZU461" s="640"/>
      <c r="LZV461" s="640"/>
      <c r="LZW461" s="640"/>
      <c r="LZX461" s="640"/>
      <c r="LZY461" s="640"/>
      <c r="LZZ461" s="640"/>
      <c r="MAA461" s="640"/>
      <c r="MAB461" s="640"/>
      <c r="MAC461" s="640"/>
      <c r="MAD461" s="640"/>
      <c r="MAE461" s="640"/>
      <c r="MAF461" s="640"/>
      <c r="MAG461" s="640"/>
      <c r="MAH461" s="640"/>
      <c r="MAI461" s="640"/>
      <c r="MAJ461" s="640"/>
      <c r="MAK461" s="640"/>
      <c r="MAL461" s="640"/>
      <c r="MAM461" s="640"/>
      <c r="MAN461" s="640"/>
      <c r="MAO461" s="640"/>
      <c r="MAP461" s="640"/>
      <c r="MAQ461" s="640"/>
      <c r="MAR461" s="640"/>
      <c r="MAS461" s="640"/>
      <c r="MAT461" s="640"/>
      <c r="MAU461" s="640"/>
      <c r="MAV461" s="640"/>
      <c r="MAW461" s="640"/>
      <c r="MAX461" s="640"/>
      <c r="MAY461" s="640"/>
      <c r="MAZ461" s="640"/>
      <c r="MBA461" s="640"/>
      <c r="MBB461" s="640"/>
      <c r="MBC461" s="640"/>
      <c r="MBD461" s="640"/>
      <c r="MBE461" s="640"/>
      <c r="MBF461" s="640"/>
      <c r="MBG461" s="640"/>
      <c r="MBH461" s="640"/>
      <c r="MBI461" s="640"/>
      <c r="MBJ461" s="640"/>
      <c r="MBK461" s="640"/>
      <c r="MBL461" s="640"/>
      <c r="MBM461" s="640"/>
      <c r="MBN461" s="640"/>
      <c r="MBO461" s="640"/>
      <c r="MBP461" s="640"/>
      <c r="MBQ461" s="640"/>
      <c r="MBR461" s="640"/>
      <c r="MBS461" s="640"/>
      <c r="MBT461" s="640"/>
      <c r="MBU461" s="640"/>
      <c r="MBV461" s="640"/>
      <c r="MBW461" s="640"/>
      <c r="MBX461" s="640"/>
      <c r="MBY461" s="640"/>
      <c r="MBZ461" s="640"/>
      <c r="MCA461" s="640"/>
      <c r="MCB461" s="640"/>
      <c r="MCC461" s="640"/>
      <c r="MCD461" s="640"/>
      <c r="MCE461" s="640"/>
      <c r="MCF461" s="640"/>
      <c r="MCG461" s="640"/>
      <c r="MCH461" s="640"/>
      <c r="MCI461" s="640"/>
      <c r="MCJ461" s="640"/>
      <c r="MCK461" s="640"/>
      <c r="MCL461" s="640"/>
      <c r="MCM461" s="640"/>
      <c r="MCN461" s="640"/>
      <c r="MCO461" s="640"/>
      <c r="MCP461" s="640"/>
      <c r="MCQ461" s="640"/>
      <c r="MCR461" s="640"/>
      <c r="MCS461" s="640"/>
      <c r="MCT461" s="640"/>
      <c r="MCU461" s="640"/>
      <c r="MCV461" s="640"/>
      <c r="MCW461" s="640"/>
      <c r="MCX461" s="640"/>
      <c r="MCY461" s="640"/>
      <c r="MCZ461" s="640"/>
      <c r="MDA461" s="640"/>
      <c r="MDB461" s="640"/>
      <c r="MDC461" s="640"/>
      <c r="MDD461" s="640"/>
      <c r="MDE461" s="640"/>
      <c r="MDF461" s="640"/>
      <c r="MDG461" s="640"/>
      <c r="MDH461" s="640"/>
      <c r="MDI461" s="640"/>
      <c r="MDJ461" s="640"/>
      <c r="MDK461" s="640"/>
      <c r="MDL461" s="640"/>
      <c r="MDM461" s="640"/>
      <c r="MDN461" s="640"/>
      <c r="MDO461" s="640"/>
      <c r="MDP461" s="640"/>
      <c r="MDQ461" s="640"/>
      <c r="MDR461" s="640"/>
      <c r="MDS461" s="640"/>
      <c r="MDT461" s="640"/>
      <c r="MDU461" s="640"/>
      <c r="MDV461" s="640"/>
      <c r="MDW461" s="640"/>
      <c r="MDX461" s="640"/>
      <c r="MDY461" s="640"/>
      <c r="MDZ461" s="640"/>
      <c r="MEA461" s="640"/>
      <c r="MEB461" s="640"/>
      <c r="MEC461" s="640"/>
      <c r="MED461" s="640"/>
      <c r="MEE461" s="640"/>
      <c r="MEF461" s="640"/>
      <c r="MEG461" s="640"/>
      <c r="MEH461" s="640"/>
      <c r="MEI461" s="640"/>
      <c r="MEJ461" s="640"/>
      <c r="MEK461" s="640"/>
      <c r="MEL461" s="640"/>
      <c r="MEM461" s="640"/>
      <c r="MEN461" s="640"/>
      <c r="MEO461" s="640"/>
      <c r="MEP461" s="640"/>
      <c r="MEQ461" s="640"/>
      <c r="MER461" s="640"/>
      <c r="MES461" s="640"/>
      <c r="MET461" s="640"/>
      <c r="MEU461" s="640"/>
      <c r="MEV461" s="640"/>
      <c r="MEW461" s="640"/>
      <c r="MEX461" s="640"/>
      <c r="MEY461" s="640"/>
      <c r="MEZ461" s="640"/>
      <c r="MFA461" s="640"/>
      <c r="MFB461" s="640"/>
      <c r="MFC461" s="640"/>
      <c r="MFD461" s="640"/>
      <c r="MFE461" s="640"/>
      <c r="MFF461" s="640"/>
      <c r="MFG461" s="640"/>
      <c r="MFH461" s="640"/>
      <c r="MFI461" s="640"/>
      <c r="MFJ461" s="640"/>
      <c r="MFK461" s="640"/>
      <c r="MFL461" s="640"/>
      <c r="MFM461" s="640"/>
      <c r="MFN461" s="640"/>
      <c r="MFO461" s="640"/>
      <c r="MFP461" s="640"/>
      <c r="MFQ461" s="640"/>
      <c r="MFR461" s="640"/>
      <c r="MFS461" s="640"/>
      <c r="MFT461" s="640"/>
      <c r="MFU461" s="640"/>
      <c r="MFV461" s="640"/>
      <c r="MFW461" s="640"/>
      <c r="MFX461" s="640"/>
      <c r="MFY461" s="640"/>
      <c r="MFZ461" s="640"/>
      <c r="MGA461" s="640"/>
      <c r="MGB461" s="640"/>
      <c r="MGC461" s="640"/>
      <c r="MGD461" s="640"/>
      <c r="MGE461" s="640"/>
      <c r="MGF461" s="640"/>
      <c r="MGG461" s="640"/>
      <c r="MGH461" s="640"/>
      <c r="MGI461" s="640"/>
      <c r="MGJ461" s="640"/>
      <c r="MGK461" s="640"/>
      <c r="MGL461" s="640"/>
      <c r="MGM461" s="640"/>
      <c r="MGN461" s="640"/>
      <c r="MGO461" s="640"/>
      <c r="MGP461" s="640"/>
      <c r="MGQ461" s="640"/>
      <c r="MGR461" s="640"/>
      <c r="MGS461" s="640"/>
      <c r="MGT461" s="640"/>
      <c r="MGU461" s="640"/>
      <c r="MGV461" s="640"/>
      <c r="MGW461" s="640"/>
      <c r="MGX461" s="640"/>
      <c r="MGY461" s="640"/>
      <c r="MGZ461" s="640"/>
      <c r="MHA461" s="640"/>
      <c r="MHB461" s="640"/>
      <c r="MHC461" s="640"/>
      <c r="MHD461" s="640"/>
      <c r="MHE461" s="640"/>
      <c r="MHF461" s="640"/>
      <c r="MHG461" s="640"/>
      <c r="MHH461" s="640"/>
      <c r="MHI461" s="640"/>
      <c r="MHJ461" s="640"/>
      <c r="MHK461" s="640"/>
      <c r="MHL461" s="640"/>
      <c r="MHM461" s="640"/>
      <c r="MHN461" s="640"/>
      <c r="MHO461" s="640"/>
      <c r="MHP461" s="640"/>
      <c r="MHQ461" s="640"/>
      <c r="MHR461" s="640"/>
      <c r="MHS461" s="640"/>
      <c r="MHT461" s="640"/>
      <c r="MHU461" s="640"/>
      <c r="MHV461" s="640"/>
      <c r="MHW461" s="640"/>
      <c r="MHX461" s="640"/>
      <c r="MHY461" s="640"/>
      <c r="MHZ461" s="640"/>
      <c r="MIA461" s="640"/>
      <c r="MIB461" s="640"/>
      <c r="MIC461" s="640"/>
      <c r="MID461" s="640"/>
      <c r="MIE461" s="640"/>
      <c r="MIF461" s="640"/>
      <c r="MIG461" s="640"/>
      <c r="MIH461" s="640"/>
      <c r="MII461" s="640"/>
      <c r="MIJ461" s="640"/>
      <c r="MIK461" s="640"/>
      <c r="MIL461" s="640"/>
      <c r="MIM461" s="640"/>
      <c r="MIN461" s="640"/>
      <c r="MIO461" s="640"/>
      <c r="MIP461" s="640"/>
      <c r="MIQ461" s="640"/>
      <c r="MIR461" s="640"/>
      <c r="MIS461" s="640"/>
      <c r="MIT461" s="640"/>
      <c r="MIU461" s="640"/>
      <c r="MIV461" s="640"/>
      <c r="MIW461" s="640"/>
      <c r="MIX461" s="640"/>
      <c r="MIY461" s="640"/>
      <c r="MIZ461" s="640"/>
      <c r="MJA461" s="640"/>
      <c r="MJB461" s="640"/>
      <c r="MJC461" s="640"/>
      <c r="MJD461" s="640"/>
      <c r="MJE461" s="640"/>
      <c r="MJF461" s="640"/>
      <c r="MJG461" s="640"/>
      <c r="MJH461" s="640"/>
      <c r="MJI461" s="640"/>
      <c r="MJJ461" s="640"/>
      <c r="MJK461" s="640"/>
      <c r="MJL461" s="640"/>
      <c r="MJM461" s="640"/>
      <c r="MJN461" s="640"/>
      <c r="MJO461" s="640"/>
      <c r="MJP461" s="640"/>
      <c r="MJQ461" s="640"/>
      <c r="MJR461" s="640"/>
      <c r="MJS461" s="640"/>
      <c r="MJT461" s="640"/>
      <c r="MJU461" s="640"/>
      <c r="MJV461" s="640"/>
      <c r="MJW461" s="640"/>
      <c r="MJX461" s="640"/>
      <c r="MJY461" s="640"/>
      <c r="MJZ461" s="640"/>
      <c r="MKA461" s="640"/>
      <c r="MKB461" s="640"/>
      <c r="MKC461" s="640"/>
      <c r="MKD461" s="640"/>
      <c r="MKE461" s="640"/>
      <c r="MKF461" s="640"/>
      <c r="MKG461" s="640"/>
      <c r="MKH461" s="640"/>
      <c r="MKI461" s="640"/>
      <c r="MKJ461" s="640"/>
      <c r="MKK461" s="640"/>
      <c r="MKL461" s="640"/>
      <c r="MKM461" s="640"/>
      <c r="MKN461" s="640"/>
      <c r="MKO461" s="640"/>
      <c r="MKP461" s="640"/>
      <c r="MKQ461" s="640"/>
      <c r="MKR461" s="640"/>
      <c r="MKS461" s="640"/>
      <c r="MKT461" s="640"/>
      <c r="MKU461" s="640"/>
      <c r="MKV461" s="640"/>
      <c r="MKW461" s="640"/>
      <c r="MKX461" s="640"/>
      <c r="MKY461" s="640"/>
      <c r="MKZ461" s="640"/>
      <c r="MLA461" s="640"/>
      <c r="MLB461" s="640"/>
      <c r="MLC461" s="640"/>
      <c r="MLD461" s="640"/>
      <c r="MLE461" s="640"/>
      <c r="MLF461" s="640"/>
      <c r="MLG461" s="640"/>
      <c r="MLH461" s="640"/>
      <c r="MLI461" s="640"/>
      <c r="MLJ461" s="640"/>
      <c r="MLK461" s="640"/>
      <c r="MLL461" s="640"/>
      <c r="MLM461" s="640"/>
      <c r="MLN461" s="640"/>
      <c r="MLO461" s="640"/>
      <c r="MLP461" s="640"/>
      <c r="MLQ461" s="640"/>
      <c r="MLR461" s="640"/>
      <c r="MLS461" s="640"/>
      <c r="MLT461" s="640"/>
      <c r="MLU461" s="640"/>
      <c r="MLV461" s="640"/>
      <c r="MLW461" s="640"/>
      <c r="MLX461" s="640"/>
      <c r="MLY461" s="640"/>
      <c r="MLZ461" s="640"/>
      <c r="MMA461" s="640"/>
      <c r="MMB461" s="640"/>
      <c r="MMC461" s="640"/>
      <c r="MMD461" s="640"/>
      <c r="MME461" s="640"/>
      <c r="MMF461" s="640"/>
      <c r="MMG461" s="640"/>
      <c r="MMH461" s="640"/>
      <c r="MMI461" s="640"/>
      <c r="MMJ461" s="640"/>
      <c r="MMK461" s="640"/>
      <c r="MML461" s="640"/>
      <c r="MMM461" s="640"/>
      <c r="MMN461" s="640"/>
      <c r="MMO461" s="640"/>
      <c r="MMP461" s="640"/>
      <c r="MMQ461" s="640"/>
      <c r="MMR461" s="640"/>
      <c r="MMS461" s="640"/>
      <c r="MMT461" s="640"/>
      <c r="MMU461" s="640"/>
      <c r="MMV461" s="640"/>
      <c r="MMW461" s="640"/>
      <c r="MMX461" s="640"/>
      <c r="MMY461" s="640"/>
      <c r="MMZ461" s="640"/>
      <c r="MNA461" s="640"/>
      <c r="MNB461" s="640"/>
      <c r="MNC461" s="640"/>
      <c r="MND461" s="640"/>
      <c r="MNE461" s="640"/>
      <c r="MNF461" s="640"/>
      <c r="MNG461" s="640"/>
      <c r="MNH461" s="640"/>
      <c r="MNI461" s="640"/>
      <c r="MNJ461" s="640"/>
      <c r="MNK461" s="640"/>
      <c r="MNL461" s="640"/>
      <c r="MNM461" s="640"/>
      <c r="MNN461" s="640"/>
      <c r="MNO461" s="640"/>
      <c r="MNP461" s="640"/>
      <c r="MNQ461" s="640"/>
      <c r="MNR461" s="640"/>
      <c r="MNS461" s="640"/>
      <c r="MNT461" s="640"/>
      <c r="MNU461" s="640"/>
      <c r="MNV461" s="640"/>
      <c r="MNW461" s="640"/>
      <c r="MNX461" s="640"/>
      <c r="MNY461" s="640"/>
      <c r="MNZ461" s="640"/>
      <c r="MOA461" s="640"/>
      <c r="MOB461" s="640"/>
      <c r="MOC461" s="640"/>
      <c r="MOD461" s="640"/>
      <c r="MOE461" s="640"/>
      <c r="MOF461" s="640"/>
      <c r="MOG461" s="640"/>
      <c r="MOH461" s="640"/>
      <c r="MOI461" s="640"/>
      <c r="MOJ461" s="640"/>
      <c r="MOK461" s="640"/>
      <c r="MOL461" s="640"/>
      <c r="MOM461" s="640"/>
      <c r="MON461" s="640"/>
      <c r="MOO461" s="640"/>
      <c r="MOP461" s="640"/>
      <c r="MOQ461" s="640"/>
      <c r="MOR461" s="640"/>
      <c r="MOS461" s="640"/>
      <c r="MOT461" s="640"/>
      <c r="MOU461" s="640"/>
      <c r="MOV461" s="640"/>
      <c r="MOW461" s="640"/>
      <c r="MOX461" s="640"/>
      <c r="MOY461" s="640"/>
      <c r="MOZ461" s="640"/>
      <c r="MPA461" s="640"/>
      <c r="MPB461" s="640"/>
      <c r="MPC461" s="640"/>
      <c r="MPD461" s="640"/>
      <c r="MPE461" s="640"/>
      <c r="MPF461" s="640"/>
      <c r="MPG461" s="640"/>
      <c r="MPH461" s="640"/>
      <c r="MPI461" s="640"/>
      <c r="MPJ461" s="640"/>
      <c r="MPK461" s="640"/>
      <c r="MPL461" s="640"/>
      <c r="MPM461" s="640"/>
      <c r="MPN461" s="640"/>
      <c r="MPO461" s="640"/>
      <c r="MPP461" s="640"/>
      <c r="MPQ461" s="640"/>
      <c r="MPR461" s="640"/>
      <c r="MPS461" s="640"/>
      <c r="MPT461" s="640"/>
      <c r="MPU461" s="640"/>
      <c r="MPV461" s="640"/>
      <c r="MPW461" s="640"/>
      <c r="MPX461" s="640"/>
      <c r="MPY461" s="640"/>
      <c r="MPZ461" s="640"/>
      <c r="MQA461" s="640"/>
      <c r="MQB461" s="640"/>
      <c r="MQC461" s="640"/>
      <c r="MQD461" s="640"/>
      <c r="MQE461" s="640"/>
      <c r="MQF461" s="640"/>
      <c r="MQG461" s="640"/>
      <c r="MQH461" s="640"/>
      <c r="MQI461" s="640"/>
      <c r="MQJ461" s="640"/>
      <c r="MQK461" s="640"/>
      <c r="MQL461" s="640"/>
      <c r="MQM461" s="640"/>
      <c r="MQN461" s="640"/>
      <c r="MQO461" s="640"/>
      <c r="MQP461" s="640"/>
      <c r="MQQ461" s="640"/>
      <c r="MQR461" s="640"/>
      <c r="MQS461" s="640"/>
      <c r="MQT461" s="640"/>
      <c r="MQU461" s="640"/>
      <c r="MQV461" s="640"/>
      <c r="MQW461" s="640"/>
      <c r="MQX461" s="640"/>
      <c r="MQY461" s="640"/>
      <c r="MQZ461" s="640"/>
      <c r="MRA461" s="640"/>
      <c r="MRB461" s="640"/>
      <c r="MRC461" s="640"/>
      <c r="MRD461" s="640"/>
      <c r="MRE461" s="640"/>
      <c r="MRF461" s="640"/>
      <c r="MRG461" s="640"/>
      <c r="MRH461" s="640"/>
      <c r="MRI461" s="640"/>
      <c r="MRJ461" s="640"/>
      <c r="MRK461" s="640"/>
      <c r="MRL461" s="640"/>
      <c r="MRM461" s="640"/>
      <c r="MRN461" s="640"/>
      <c r="MRO461" s="640"/>
      <c r="MRP461" s="640"/>
      <c r="MRQ461" s="640"/>
      <c r="MRR461" s="640"/>
      <c r="MRS461" s="640"/>
      <c r="MRT461" s="640"/>
      <c r="MRU461" s="640"/>
      <c r="MRV461" s="640"/>
      <c r="MRW461" s="640"/>
      <c r="MRX461" s="640"/>
      <c r="MRY461" s="640"/>
      <c r="MRZ461" s="640"/>
      <c r="MSA461" s="640"/>
      <c r="MSB461" s="640"/>
      <c r="MSC461" s="640"/>
      <c r="MSD461" s="640"/>
      <c r="MSE461" s="640"/>
      <c r="MSF461" s="640"/>
      <c r="MSG461" s="640"/>
      <c r="MSH461" s="640"/>
      <c r="MSI461" s="640"/>
      <c r="MSJ461" s="640"/>
      <c r="MSK461" s="640"/>
      <c r="MSL461" s="640"/>
      <c r="MSM461" s="640"/>
      <c r="MSN461" s="640"/>
      <c r="MSO461" s="640"/>
      <c r="MSP461" s="640"/>
      <c r="MSQ461" s="640"/>
      <c r="MSR461" s="640"/>
      <c r="MSS461" s="640"/>
      <c r="MST461" s="640"/>
      <c r="MSU461" s="640"/>
      <c r="MSV461" s="640"/>
      <c r="MSW461" s="640"/>
      <c r="MSX461" s="640"/>
      <c r="MSY461" s="640"/>
      <c r="MSZ461" s="640"/>
      <c r="MTA461" s="640"/>
      <c r="MTB461" s="640"/>
      <c r="MTC461" s="640"/>
      <c r="MTD461" s="640"/>
      <c r="MTE461" s="640"/>
      <c r="MTF461" s="640"/>
      <c r="MTG461" s="640"/>
      <c r="MTH461" s="640"/>
      <c r="MTI461" s="640"/>
      <c r="MTJ461" s="640"/>
      <c r="MTK461" s="640"/>
      <c r="MTL461" s="640"/>
      <c r="MTM461" s="640"/>
      <c r="MTN461" s="640"/>
      <c r="MTO461" s="640"/>
      <c r="MTP461" s="640"/>
      <c r="MTQ461" s="640"/>
      <c r="MTR461" s="640"/>
      <c r="MTS461" s="640"/>
      <c r="MTT461" s="640"/>
      <c r="MTU461" s="640"/>
      <c r="MTV461" s="640"/>
      <c r="MTW461" s="640"/>
      <c r="MTX461" s="640"/>
      <c r="MTY461" s="640"/>
      <c r="MTZ461" s="640"/>
      <c r="MUA461" s="640"/>
      <c r="MUB461" s="640"/>
      <c r="MUC461" s="640"/>
      <c r="MUD461" s="640"/>
      <c r="MUE461" s="640"/>
      <c r="MUF461" s="640"/>
      <c r="MUG461" s="640"/>
      <c r="MUH461" s="640"/>
      <c r="MUI461" s="640"/>
      <c r="MUJ461" s="640"/>
      <c r="MUK461" s="640"/>
      <c r="MUL461" s="640"/>
      <c r="MUM461" s="640"/>
      <c r="MUN461" s="640"/>
      <c r="MUO461" s="640"/>
      <c r="MUP461" s="640"/>
      <c r="MUQ461" s="640"/>
      <c r="MUR461" s="640"/>
      <c r="MUS461" s="640"/>
      <c r="MUT461" s="640"/>
      <c r="MUU461" s="640"/>
      <c r="MUV461" s="640"/>
      <c r="MUW461" s="640"/>
      <c r="MUX461" s="640"/>
      <c r="MUY461" s="640"/>
      <c r="MUZ461" s="640"/>
      <c r="MVA461" s="640"/>
      <c r="MVB461" s="640"/>
      <c r="MVC461" s="640"/>
      <c r="MVD461" s="640"/>
      <c r="MVE461" s="640"/>
      <c r="MVF461" s="640"/>
      <c r="MVG461" s="640"/>
      <c r="MVH461" s="640"/>
      <c r="MVI461" s="640"/>
      <c r="MVJ461" s="640"/>
      <c r="MVK461" s="640"/>
      <c r="MVL461" s="640"/>
      <c r="MVM461" s="640"/>
      <c r="MVN461" s="640"/>
      <c r="MVO461" s="640"/>
      <c r="MVP461" s="640"/>
      <c r="MVQ461" s="640"/>
      <c r="MVR461" s="640"/>
      <c r="MVS461" s="640"/>
      <c r="MVT461" s="640"/>
      <c r="MVU461" s="640"/>
      <c r="MVV461" s="640"/>
      <c r="MVW461" s="640"/>
      <c r="MVX461" s="640"/>
      <c r="MVY461" s="640"/>
      <c r="MVZ461" s="640"/>
      <c r="MWA461" s="640"/>
      <c r="MWB461" s="640"/>
      <c r="MWC461" s="640"/>
      <c r="MWD461" s="640"/>
      <c r="MWE461" s="640"/>
      <c r="MWF461" s="640"/>
      <c r="MWG461" s="640"/>
      <c r="MWH461" s="640"/>
      <c r="MWI461" s="640"/>
      <c r="MWJ461" s="640"/>
      <c r="MWK461" s="640"/>
      <c r="MWL461" s="640"/>
      <c r="MWM461" s="640"/>
      <c r="MWN461" s="640"/>
      <c r="MWO461" s="640"/>
      <c r="MWP461" s="640"/>
      <c r="MWQ461" s="640"/>
      <c r="MWR461" s="640"/>
      <c r="MWS461" s="640"/>
      <c r="MWT461" s="640"/>
      <c r="MWU461" s="640"/>
      <c r="MWV461" s="640"/>
      <c r="MWW461" s="640"/>
      <c r="MWX461" s="640"/>
      <c r="MWY461" s="640"/>
      <c r="MWZ461" s="640"/>
      <c r="MXA461" s="640"/>
      <c r="MXB461" s="640"/>
      <c r="MXC461" s="640"/>
      <c r="MXD461" s="640"/>
      <c r="MXE461" s="640"/>
      <c r="MXF461" s="640"/>
      <c r="MXG461" s="640"/>
      <c r="MXH461" s="640"/>
      <c r="MXI461" s="640"/>
      <c r="MXJ461" s="640"/>
      <c r="MXK461" s="640"/>
      <c r="MXL461" s="640"/>
      <c r="MXM461" s="640"/>
      <c r="MXN461" s="640"/>
      <c r="MXO461" s="640"/>
      <c r="MXP461" s="640"/>
      <c r="MXQ461" s="640"/>
      <c r="MXR461" s="640"/>
      <c r="MXS461" s="640"/>
      <c r="MXT461" s="640"/>
      <c r="MXU461" s="640"/>
      <c r="MXV461" s="640"/>
      <c r="MXW461" s="640"/>
      <c r="MXX461" s="640"/>
      <c r="MXY461" s="640"/>
      <c r="MXZ461" s="640"/>
      <c r="MYA461" s="640"/>
      <c r="MYB461" s="640"/>
      <c r="MYC461" s="640"/>
      <c r="MYD461" s="640"/>
      <c r="MYE461" s="640"/>
      <c r="MYF461" s="640"/>
      <c r="MYG461" s="640"/>
      <c r="MYH461" s="640"/>
      <c r="MYI461" s="640"/>
      <c r="MYJ461" s="640"/>
      <c r="MYK461" s="640"/>
      <c r="MYL461" s="640"/>
      <c r="MYM461" s="640"/>
      <c r="MYN461" s="640"/>
      <c r="MYO461" s="640"/>
      <c r="MYP461" s="640"/>
      <c r="MYQ461" s="640"/>
      <c r="MYR461" s="640"/>
      <c r="MYS461" s="640"/>
      <c r="MYT461" s="640"/>
      <c r="MYU461" s="640"/>
      <c r="MYV461" s="640"/>
      <c r="MYW461" s="640"/>
      <c r="MYX461" s="640"/>
      <c r="MYY461" s="640"/>
      <c r="MYZ461" s="640"/>
      <c r="MZA461" s="640"/>
      <c r="MZB461" s="640"/>
      <c r="MZC461" s="640"/>
      <c r="MZD461" s="640"/>
      <c r="MZE461" s="640"/>
      <c r="MZF461" s="640"/>
      <c r="MZG461" s="640"/>
      <c r="MZH461" s="640"/>
      <c r="MZI461" s="640"/>
      <c r="MZJ461" s="640"/>
      <c r="MZK461" s="640"/>
      <c r="MZL461" s="640"/>
      <c r="MZM461" s="640"/>
      <c r="MZN461" s="640"/>
      <c r="MZO461" s="640"/>
      <c r="MZP461" s="640"/>
      <c r="MZQ461" s="640"/>
      <c r="MZR461" s="640"/>
      <c r="MZS461" s="640"/>
      <c r="MZT461" s="640"/>
      <c r="MZU461" s="640"/>
      <c r="MZV461" s="640"/>
      <c r="MZW461" s="640"/>
      <c r="MZX461" s="640"/>
      <c r="MZY461" s="640"/>
      <c r="MZZ461" s="640"/>
      <c r="NAA461" s="640"/>
      <c r="NAB461" s="640"/>
      <c r="NAC461" s="640"/>
      <c r="NAD461" s="640"/>
      <c r="NAE461" s="640"/>
      <c r="NAF461" s="640"/>
      <c r="NAG461" s="640"/>
      <c r="NAH461" s="640"/>
      <c r="NAI461" s="640"/>
      <c r="NAJ461" s="640"/>
      <c r="NAK461" s="640"/>
      <c r="NAL461" s="640"/>
      <c r="NAM461" s="640"/>
      <c r="NAN461" s="640"/>
      <c r="NAO461" s="640"/>
      <c r="NAP461" s="640"/>
      <c r="NAQ461" s="640"/>
      <c r="NAR461" s="640"/>
      <c r="NAS461" s="640"/>
      <c r="NAT461" s="640"/>
      <c r="NAU461" s="640"/>
      <c r="NAV461" s="640"/>
      <c r="NAW461" s="640"/>
      <c r="NAX461" s="640"/>
      <c r="NAY461" s="640"/>
      <c r="NAZ461" s="640"/>
      <c r="NBA461" s="640"/>
      <c r="NBB461" s="640"/>
      <c r="NBC461" s="640"/>
      <c r="NBD461" s="640"/>
      <c r="NBE461" s="640"/>
      <c r="NBF461" s="640"/>
      <c r="NBG461" s="640"/>
      <c r="NBH461" s="640"/>
      <c r="NBI461" s="640"/>
      <c r="NBJ461" s="640"/>
      <c r="NBK461" s="640"/>
      <c r="NBL461" s="640"/>
      <c r="NBM461" s="640"/>
      <c r="NBN461" s="640"/>
      <c r="NBO461" s="640"/>
      <c r="NBP461" s="640"/>
      <c r="NBQ461" s="640"/>
      <c r="NBR461" s="640"/>
      <c r="NBS461" s="640"/>
      <c r="NBT461" s="640"/>
      <c r="NBU461" s="640"/>
      <c r="NBV461" s="640"/>
      <c r="NBW461" s="640"/>
      <c r="NBX461" s="640"/>
      <c r="NBY461" s="640"/>
      <c r="NBZ461" s="640"/>
      <c r="NCA461" s="640"/>
      <c r="NCB461" s="640"/>
      <c r="NCC461" s="640"/>
      <c r="NCD461" s="640"/>
      <c r="NCE461" s="640"/>
      <c r="NCF461" s="640"/>
      <c r="NCG461" s="640"/>
      <c r="NCH461" s="640"/>
      <c r="NCI461" s="640"/>
      <c r="NCJ461" s="640"/>
      <c r="NCK461" s="640"/>
      <c r="NCL461" s="640"/>
      <c r="NCM461" s="640"/>
      <c r="NCN461" s="640"/>
      <c r="NCO461" s="640"/>
      <c r="NCP461" s="640"/>
      <c r="NCQ461" s="640"/>
      <c r="NCR461" s="640"/>
      <c r="NCS461" s="640"/>
      <c r="NCT461" s="640"/>
      <c r="NCU461" s="640"/>
      <c r="NCV461" s="640"/>
      <c r="NCW461" s="640"/>
      <c r="NCX461" s="640"/>
      <c r="NCY461" s="640"/>
      <c r="NCZ461" s="640"/>
      <c r="NDA461" s="640"/>
      <c r="NDB461" s="640"/>
      <c r="NDC461" s="640"/>
      <c r="NDD461" s="640"/>
      <c r="NDE461" s="640"/>
      <c r="NDF461" s="640"/>
      <c r="NDG461" s="640"/>
      <c r="NDH461" s="640"/>
      <c r="NDI461" s="640"/>
      <c r="NDJ461" s="640"/>
      <c r="NDK461" s="640"/>
      <c r="NDL461" s="640"/>
      <c r="NDM461" s="640"/>
      <c r="NDN461" s="640"/>
      <c r="NDO461" s="640"/>
      <c r="NDP461" s="640"/>
      <c r="NDQ461" s="640"/>
      <c r="NDR461" s="640"/>
      <c r="NDS461" s="640"/>
      <c r="NDT461" s="640"/>
      <c r="NDU461" s="640"/>
      <c r="NDV461" s="640"/>
      <c r="NDW461" s="640"/>
      <c r="NDX461" s="640"/>
      <c r="NDY461" s="640"/>
      <c r="NDZ461" s="640"/>
      <c r="NEA461" s="640"/>
      <c r="NEB461" s="640"/>
      <c r="NEC461" s="640"/>
      <c r="NED461" s="640"/>
      <c r="NEE461" s="640"/>
      <c r="NEF461" s="640"/>
      <c r="NEG461" s="640"/>
      <c r="NEH461" s="640"/>
      <c r="NEI461" s="640"/>
      <c r="NEJ461" s="640"/>
      <c r="NEK461" s="640"/>
      <c r="NEL461" s="640"/>
      <c r="NEM461" s="640"/>
      <c r="NEN461" s="640"/>
      <c r="NEO461" s="640"/>
      <c r="NEP461" s="640"/>
      <c r="NEQ461" s="640"/>
      <c r="NER461" s="640"/>
      <c r="NES461" s="640"/>
      <c r="NET461" s="640"/>
      <c r="NEU461" s="640"/>
      <c r="NEV461" s="640"/>
      <c r="NEW461" s="640"/>
      <c r="NEX461" s="640"/>
      <c r="NEY461" s="640"/>
      <c r="NEZ461" s="640"/>
      <c r="NFA461" s="640"/>
      <c r="NFB461" s="640"/>
      <c r="NFC461" s="640"/>
      <c r="NFD461" s="640"/>
      <c r="NFE461" s="640"/>
      <c r="NFF461" s="640"/>
      <c r="NFG461" s="640"/>
      <c r="NFH461" s="640"/>
      <c r="NFI461" s="640"/>
      <c r="NFJ461" s="640"/>
      <c r="NFK461" s="640"/>
      <c r="NFL461" s="640"/>
      <c r="NFM461" s="640"/>
      <c r="NFN461" s="640"/>
      <c r="NFO461" s="640"/>
      <c r="NFP461" s="640"/>
      <c r="NFQ461" s="640"/>
      <c r="NFR461" s="640"/>
      <c r="NFS461" s="640"/>
      <c r="NFT461" s="640"/>
      <c r="NFU461" s="640"/>
      <c r="NFV461" s="640"/>
      <c r="NFW461" s="640"/>
      <c r="NFX461" s="640"/>
      <c r="NFY461" s="640"/>
      <c r="NFZ461" s="640"/>
      <c r="NGA461" s="640"/>
      <c r="NGB461" s="640"/>
      <c r="NGC461" s="640"/>
      <c r="NGD461" s="640"/>
      <c r="NGE461" s="640"/>
      <c r="NGF461" s="640"/>
      <c r="NGG461" s="640"/>
      <c r="NGH461" s="640"/>
      <c r="NGI461" s="640"/>
      <c r="NGJ461" s="640"/>
      <c r="NGK461" s="640"/>
      <c r="NGL461" s="640"/>
      <c r="NGM461" s="640"/>
      <c r="NGN461" s="640"/>
      <c r="NGO461" s="640"/>
      <c r="NGP461" s="640"/>
      <c r="NGQ461" s="640"/>
      <c r="NGR461" s="640"/>
      <c r="NGS461" s="640"/>
      <c r="NGT461" s="640"/>
      <c r="NGU461" s="640"/>
      <c r="NGV461" s="640"/>
      <c r="NGW461" s="640"/>
      <c r="NGX461" s="640"/>
      <c r="NGY461" s="640"/>
      <c r="NGZ461" s="640"/>
      <c r="NHA461" s="640"/>
      <c r="NHB461" s="640"/>
      <c r="NHC461" s="640"/>
      <c r="NHD461" s="640"/>
      <c r="NHE461" s="640"/>
      <c r="NHF461" s="640"/>
      <c r="NHG461" s="640"/>
      <c r="NHH461" s="640"/>
      <c r="NHI461" s="640"/>
      <c r="NHJ461" s="640"/>
      <c r="NHK461" s="640"/>
      <c r="NHL461" s="640"/>
      <c r="NHM461" s="640"/>
      <c r="NHN461" s="640"/>
      <c r="NHO461" s="640"/>
      <c r="NHP461" s="640"/>
      <c r="NHQ461" s="640"/>
      <c r="NHR461" s="640"/>
      <c r="NHS461" s="640"/>
      <c r="NHT461" s="640"/>
      <c r="NHU461" s="640"/>
      <c r="NHV461" s="640"/>
      <c r="NHW461" s="640"/>
      <c r="NHX461" s="640"/>
      <c r="NHY461" s="640"/>
      <c r="NHZ461" s="640"/>
      <c r="NIA461" s="640"/>
      <c r="NIB461" s="640"/>
      <c r="NIC461" s="640"/>
      <c r="NID461" s="640"/>
      <c r="NIE461" s="640"/>
      <c r="NIF461" s="640"/>
      <c r="NIG461" s="640"/>
      <c r="NIH461" s="640"/>
      <c r="NII461" s="640"/>
      <c r="NIJ461" s="640"/>
      <c r="NIK461" s="640"/>
      <c r="NIL461" s="640"/>
      <c r="NIM461" s="640"/>
      <c r="NIN461" s="640"/>
      <c r="NIO461" s="640"/>
      <c r="NIP461" s="640"/>
      <c r="NIQ461" s="640"/>
      <c r="NIR461" s="640"/>
      <c r="NIS461" s="640"/>
      <c r="NIT461" s="640"/>
      <c r="NIU461" s="640"/>
      <c r="NIV461" s="640"/>
      <c r="NIW461" s="640"/>
      <c r="NIX461" s="640"/>
      <c r="NIY461" s="640"/>
      <c r="NIZ461" s="640"/>
      <c r="NJA461" s="640"/>
      <c r="NJB461" s="640"/>
      <c r="NJC461" s="640"/>
      <c r="NJD461" s="640"/>
      <c r="NJE461" s="640"/>
      <c r="NJF461" s="640"/>
      <c r="NJG461" s="640"/>
      <c r="NJH461" s="640"/>
      <c r="NJI461" s="640"/>
      <c r="NJJ461" s="640"/>
      <c r="NJK461" s="640"/>
      <c r="NJL461" s="640"/>
      <c r="NJM461" s="640"/>
      <c r="NJN461" s="640"/>
      <c r="NJO461" s="640"/>
      <c r="NJP461" s="640"/>
      <c r="NJQ461" s="640"/>
      <c r="NJR461" s="640"/>
      <c r="NJS461" s="640"/>
      <c r="NJT461" s="640"/>
      <c r="NJU461" s="640"/>
      <c r="NJV461" s="640"/>
      <c r="NJW461" s="640"/>
      <c r="NJX461" s="640"/>
      <c r="NJY461" s="640"/>
      <c r="NJZ461" s="640"/>
      <c r="NKA461" s="640"/>
      <c r="NKB461" s="640"/>
      <c r="NKC461" s="640"/>
      <c r="NKD461" s="640"/>
      <c r="NKE461" s="640"/>
      <c r="NKF461" s="640"/>
      <c r="NKG461" s="640"/>
      <c r="NKH461" s="640"/>
      <c r="NKI461" s="640"/>
      <c r="NKJ461" s="640"/>
      <c r="NKK461" s="640"/>
      <c r="NKL461" s="640"/>
      <c r="NKM461" s="640"/>
      <c r="NKN461" s="640"/>
      <c r="NKO461" s="640"/>
      <c r="NKP461" s="640"/>
      <c r="NKQ461" s="640"/>
      <c r="NKR461" s="640"/>
      <c r="NKS461" s="640"/>
      <c r="NKT461" s="640"/>
      <c r="NKU461" s="640"/>
      <c r="NKV461" s="640"/>
      <c r="NKW461" s="640"/>
      <c r="NKX461" s="640"/>
      <c r="NKY461" s="640"/>
      <c r="NKZ461" s="640"/>
      <c r="NLA461" s="640"/>
      <c r="NLB461" s="640"/>
      <c r="NLC461" s="640"/>
      <c r="NLD461" s="640"/>
      <c r="NLE461" s="640"/>
      <c r="NLF461" s="640"/>
      <c r="NLG461" s="640"/>
      <c r="NLH461" s="640"/>
      <c r="NLI461" s="640"/>
      <c r="NLJ461" s="640"/>
      <c r="NLK461" s="640"/>
      <c r="NLL461" s="640"/>
      <c r="NLM461" s="640"/>
      <c r="NLN461" s="640"/>
      <c r="NLO461" s="640"/>
      <c r="NLP461" s="640"/>
      <c r="NLQ461" s="640"/>
      <c r="NLR461" s="640"/>
      <c r="NLS461" s="640"/>
      <c r="NLT461" s="640"/>
      <c r="NLU461" s="640"/>
      <c r="NLV461" s="640"/>
      <c r="NLW461" s="640"/>
      <c r="NLX461" s="640"/>
      <c r="NLY461" s="640"/>
      <c r="NLZ461" s="640"/>
      <c r="NMA461" s="640"/>
      <c r="NMB461" s="640"/>
      <c r="NMC461" s="640"/>
      <c r="NMD461" s="640"/>
      <c r="NME461" s="640"/>
      <c r="NMF461" s="640"/>
      <c r="NMG461" s="640"/>
      <c r="NMH461" s="640"/>
      <c r="NMI461" s="640"/>
      <c r="NMJ461" s="640"/>
      <c r="NMK461" s="640"/>
      <c r="NML461" s="640"/>
      <c r="NMM461" s="640"/>
      <c r="NMN461" s="640"/>
      <c r="NMO461" s="640"/>
      <c r="NMP461" s="640"/>
      <c r="NMQ461" s="640"/>
      <c r="NMR461" s="640"/>
      <c r="NMS461" s="640"/>
      <c r="NMT461" s="640"/>
      <c r="NMU461" s="640"/>
      <c r="NMV461" s="640"/>
      <c r="NMW461" s="640"/>
      <c r="NMX461" s="640"/>
      <c r="NMY461" s="640"/>
      <c r="NMZ461" s="640"/>
      <c r="NNA461" s="640"/>
      <c r="NNB461" s="640"/>
      <c r="NNC461" s="640"/>
      <c r="NND461" s="640"/>
      <c r="NNE461" s="640"/>
      <c r="NNF461" s="640"/>
      <c r="NNG461" s="640"/>
      <c r="NNH461" s="640"/>
      <c r="NNI461" s="640"/>
      <c r="NNJ461" s="640"/>
      <c r="NNK461" s="640"/>
      <c r="NNL461" s="640"/>
      <c r="NNM461" s="640"/>
      <c r="NNN461" s="640"/>
      <c r="NNO461" s="640"/>
      <c r="NNP461" s="640"/>
      <c r="NNQ461" s="640"/>
      <c r="NNR461" s="640"/>
      <c r="NNS461" s="640"/>
      <c r="NNT461" s="640"/>
      <c r="NNU461" s="640"/>
      <c r="NNV461" s="640"/>
      <c r="NNW461" s="640"/>
      <c r="NNX461" s="640"/>
      <c r="NNY461" s="640"/>
      <c r="NNZ461" s="640"/>
      <c r="NOA461" s="640"/>
      <c r="NOB461" s="640"/>
      <c r="NOC461" s="640"/>
      <c r="NOD461" s="640"/>
      <c r="NOE461" s="640"/>
      <c r="NOF461" s="640"/>
      <c r="NOG461" s="640"/>
      <c r="NOH461" s="640"/>
      <c r="NOI461" s="640"/>
      <c r="NOJ461" s="640"/>
      <c r="NOK461" s="640"/>
      <c r="NOL461" s="640"/>
      <c r="NOM461" s="640"/>
      <c r="NON461" s="640"/>
      <c r="NOO461" s="640"/>
      <c r="NOP461" s="640"/>
      <c r="NOQ461" s="640"/>
      <c r="NOR461" s="640"/>
      <c r="NOS461" s="640"/>
      <c r="NOT461" s="640"/>
      <c r="NOU461" s="640"/>
      <c r="NOV461" s="640"/>
      <c r="NOW461" s="640"/>
      <c r="NOX461" s="640"/>
      <c r="NOY461" s="640"/>
      <c r="NOZ461" s="640"/>
      <c r="NPA461" s="640"/>
      <c r="NPB461" s="640"/>
      <c r="NPC461" s="640"/>
      <c r="NPD461" s="640"/>
      <c r="NPE461" s="640"/>
      <c r="NPF461" s="640"/>
      <c r="NPG461" s="640"/>
      <c r="NPH461" s="640"/>
      <c r="NPI461" s="640"/>
      <c r="NPJ461" s="640"/>
      <c r="NPK461" s="640"/>
      <c r="NPL461" s="640"/>
      <c r="NPM461" s="640"/>
      <c r="NPN461" s="640"/>
      <c r="NPO461" s="640"/>
      <c r="NPP461" s="640"/>
      <c r="NPQ461" s="640"/>
      <c r="NPR461" s="640"/>
      <c r="NPS461" s="640"/>
      <c r="NPT461" s="640"/>
      <c r="NPU461" s="640"/>
      <c r="NPV461" s="640"/>
      <c r="NPW461" s="640"/>
      <c r="NPX461" s="640"/>
      <c r="NPY461" s="640"/>
      <c r="NPZ461" s="640"/>
      <c r="NQA461" s="640"/>
      <c r="NQB461" s="640"/>
      <c r="NQC461" s="640"/>
      <c r="NQD461" s="640"/>
      <c r="NQE461" s="640"/>
      <c r="NQF461" s="640"/>
      <c r="NQG461" s="640"/>
      <c r="NQH461" s="640"/>
      <c r="NQI461" s="640"/>
      <c r="NQJ461" s="640"/>
      <c r="NQK461" s="640"/>
      <c r="NQL461" s="640"/>
      <c r="NQM461" s="640"/>
      <c r="NQN461" s="640"/>
      <c r="NQO461" s="640"/>
      <c r="NQP461" s="640"/>
      <c r="NQQ461" s="640"/>
      <c r="NQR461" s="640"/>
      <c r="NQS461" s="640"/>
      <c r="NQT461" s="640"/>
      <c r="NQU461" s="640"/>
      <c r="NQV461" s="640"/>
      <c r="NQW461" s="640"/>
      <c r="NQX461" s="640"/>
      <c r="NQY461" s="640"/>
      <c r="NQZ461" s="640"/>
      <c r="NRA461" s="640"/>
      <c r="NRB461" s="640"/>
      <c r="NRC461" s="640"/>
      <c r="NRD461" s="640"/>
      <c r="NRE461" s="640"/>
      <c r="NRF461" s="640"/>
      <c r="NRG461" s="640"/>
      <c r="NRH461" s="640"/>
      <c r="NRI461" s="640"/>
      <c r="NRJ461" s="640"/>
      <c r="NRK461" s="640"/>
      <c r="NRL461" s="640"/>
      <c r="NRM461" s="640"/>
      <c r="NRN461" s="640"/>
      <c r="NRO461" s="640"/>
      <c r="NRP461" s="640"/>
      <c r="NRQ461" s="640"/>
      <c r="NRR461" s="640"/>
      <c r="NRS461" s="640"/>
      <c r="NRT461" s="640"/>
      <c r="NRU461" s="640"/>
      <c r="NRV461" s="640"/>
      <c r="NRW461" s="640"/>
      <c r="NRX461" s="640"/>
      <c r="NRY461" s="640"/>
      <c r="NRZ461" s="640"/>
      <c r="NSA461" s="640"/>
      <c r="NSB461" s="640"/>
      <c r="NSC461" s="640"/>
      <c r="NSD461" s="640"/>
      <c r="NSE461" s="640"/>
      <c r="NSF461" s="640"/>
      <c r="NSG461" s="640"/>
      <c r="NSH461" s="640"/>
      <c r="NSI461" s="640"/>
      <c r="NSJ461" s="640"/>
      <c r="NSK461" s="640"/>
      <c r="NSL461" s="640"/>
      <c r="NSM461" s="640"/>
      <c r="NSN461" s="640"/>
      <c r="NSO461" s="640"/>
      <c r="NSP461" s="640"/>
      <c r="NSQ461" s="640"/>
      <c r="NSR461" s="640"/>
      <c r="NSS461" s="640"/>
      <c r="NST461" s="640"/>
      <c r="NSU461" s="640"/>
      <c r="NSV461" s="640"/>
      <c r="NSW461" s="640"/>
      <c r="NSX461" s="640"/>
      <c r="NSY461" s="640"/>
      <c r="NSZ461" s="640"/>
      <c r="NTA461" s="640"/>
      <c r="NTB461" s="640"/>
      <c r="NTC461" s="640"/>
      <c r="NTD461" s="640"/>
      <c r="NTE461" s="640"/>
      <c r="NTF461" s="640"/>
      <c r="NTG461" s="640"/>
      <c r="NTH461" s="640"/>
      <c r="NTI461" s="640"/>
      <c r="NTJ461" s="640"/>
      <c r="NTK461" s="640"/>
      <c r="NTL461" s="640"/>
      <c r="NTM461" s="640"/>
      <c r="NTN461" s="640"/>
      <c r="NTO461" s="640"/>
      <c r="NTP461" s="640"/>
      <c r="NTQ461" s="640"/>
      <c r="NTR461" s="640"/>
      <c r="NTS461" s="640"/>
      <c r="NTT461" s="640"/>
      <c r="NTU461" s="640"/>
      <c r="NTV461" s="640"/>
      <c r="NTW461" s="640"/>
      <c r="NTX461" s="640"/>
      <c r="NTY461" s="640"/>
      <c r="NTZ461" s="640"/>
      <c r="NUA461" s="640"/>
      <c r="NUB461" s="640"/>
      <c r="NUC461" s="640"/>
      <c r="NUD461" s="640"/>
      <c r="NUE461" s="640"/>
      <c r="NUF461" s="640"/>
      <c r="NUG461" s="640"/>
      <c r="NUH461" s="640"/>
      <c r="NUI461" s="640"/>
      <c r="NUJ461" s="640"/>
      <c r="NUK461" s="640"/>
      <c r="NUL461" s="640"/>
      <c r="NUM461" s="640"/>
      <c r="NUN461" s="640"/>
      <c r="NUO461" s="640"/>
      <c r="NUP461" s="640"/>
      <c r="NUQ461" s="640"/>
      <c r="NUR461" s="640"/>
      <c r="NUS461" s="640"/>
      <c r="NUT461" s="640"/>
      <c r="NUU461" s="640"/>
      <c r="NUV461" s="640"/>
      <c r="NUW461" s="640"/>
      <c r="NUX461" s="640"/>
      <c r="NUY461" s="640"/>
      <c r="NUZ461" s="640"/>
      <c r="NVA461" s="640"/>
      <c r="NVB461" s="640"/>
      <c r="NVC461" s="640"/>
      <c r="NVD461" s="640"/>
      <c r="NVE461" s="640"/>
      <c r="NVF461" s="640"/>
      <c r="NVG461" s="640"/>
      <c r="NVH461" s="640"/>
      <c r="NVI461" s="640"/>
      <c r="NVJ461" s="640"/>
      <c r="NVK461" s="640"/>
      <c r="NVL461" s="640"/>
      <c r="NVM461" s="640"/>
      <c r="NVN461" s="640"/>
      <c r="NVO461" s="640"/>
      <c r="NVP461" s="640"/>
      <c r="NVQ461" s="640"/>
      <c r="NVR461" s="640"/>
      <c r="NVS461" s="640"/>
      <c r="NVT461" s="640"/>
      <c r="NVU461" s="640"/>
      <c r="NVV461" s="640"/>
      <c r="NVW461" s="640"/>
      <c r="NVX461" s="640"/>
      <c r="NVY461" s="640"/>
      <c r="NVZ461" s="640"/>
      <c r="NWA461" s="640"/>
      <c r="NWB461" s="640"/>
      <c r="NWC461" s="640"/>
      <c r="NWD461" s="640"/>
      <c r="NWE461" s="640"/>
      <c r="NWF461" s="640"/>
      <c r="NWG461" s="640"/>
      <c r="NWH461" s="640"/>
      <c r="NWI461" s="640"/>
      <c r="NWJ461" s="640"/>
      <c r="NWK461" s="640"/>
      <c r="NWL461" s="640"/>
      <c r="NWM461" s="640"/>
      <c r="NWN461" s="640"/>
      <c r="NWO461" s="640"/>
      <c r="NWP461" s="640"/>
      <c r="NWQ461" s="640"/>
      <c r="NWR461" s="640"/>
      <c r="NWS461" s="640"/>
      <c r="NWT461" s="640"/>
      <c r="NWU461" s="640"/>
      <c r="NWV461" s="640"/>
      <c r="NWW461" s="640"/>
      <c r="NWX461" s="640"/>
      <c r="NWY461" s="640"/>
      <c r="NWZ461" s="640"/>
      <c r="NXA461" s="640"/>
      <c r="NXB461" s="640"/>
      <c r="NXC461" s="640"/>
      <c r="NXD461" s="640"/>
      <c r="NXE461" s="640"/>
      <c r="NXF461" s="640"/>
      <c r="NXG461" s="640"/>
      <c r="NXH461" s="640"/>
      <c r="NXI461" s="640"/>
      <c r="NXJ461" s="640"/>
      <c r="NXK461" s="640"/>
      <c r="NXL461" s="640"/>
      <c r="NXM461" s="640"/>
      <c r="NXN461" s="640"/>
      <c r="NXO461" s="640"/>
      <c r="NXP461" s="640"/>
      <c r="NXQ461" s="640"/>
      <c r="NXR461" s="640"/>
      <c r="NXS461" s="640"/>
      <c r="NXT461" s="640"/>
      <c r="NXU461" s="640"/>
      <c r="NXV461" s="640"/>
      <c r="NXW461" s="640"/>
      <c r="NXX461" s="640"/>
      <c r="NXY461" s="640"/>
      <c r="NXZ461" s="640"/>
      <c r="NYA461" s="640"/>
      <c r="NYB461" s="640"/>
      <c r="NYC461" s="640"/>
      <c r="NYD461" s="640"/>
      <c r="NYE461" s="640"/>
      <c r="NYF461" s="640"/>
      <c r="NYG461" s="640"/>
      <c r="NYH461" s="640"/>
      <c r="NYI461" s="640"/>
      <c r="NYJ461" s="640"/>
      <c r="NYK461" s="640"/>
      <c r="NYL461" s="640"/>
      <c r="NYM461" s="640"/>
      <c r="NYN461" s="640"/>
      <c r="NYO461" s="640"/>
      <c r="NYP461" s="640"/>
      <c r="NYQ461" s="640"/>
      <c r="NYR461" s="640"/>
      <c r="NYS461" s="640"/>
      <c r="NYT461" s="640"/>
      <c r="NYU461" s="640"/>
      <c r="NYV461" s="640"/>
      <c r="NYW461" s="640"/>
      <c r="NYX461" s="640"/>
      <c r="NYY461" s="640"/>
      <c r="NYZ461" s="640"/>
      <c r="NZA461" s="640"/>
      <c r="NZB461" s="640"/>
      <c r="NZC461" s="640"/>
      <c r="NZD461" s="640"/>
      <c r="NZE461" s="640"/>
      <c r="NZF461" s="640"/>
      <c r="NZG461" s="640"/>
      <c r="NZH461" s="640"/>
      <c r="NZI461" s="640"/>
      <c r="NZJ461" s="640"/>
      <c r="NZK461" s="640"/>
      <c r="NZL461" s="640"/>
      <c r="NZM461" s="640"/>
      <c r="NZN461" s="640"/>
      <c r="NZO461" s="640"/>
      <c r="NZP461" s="640"/>
      <c r="NZQ461" s="640"/>
      <c r="NZR461" s="640"/>
      <c r="NZS461" s="640"/>
      <c r="NZT461" s="640"/>
      <c r="NZU461" s="640"/>
      <c r="NZV461" s="640"/>
      <c r="NZW461" s="640"/>
      <c r="NZX461" s="640"/>
      <c r="NZY461" s="640"/>
      <c r="NZZ461" s="640"/>
      <c r="OAA461" s="640"/>
      <c r="OAB461" s="640"/>
      <c r="OAC461" s="640"/>
      <c r="OAD461" s="640"/>
      <c r="OAE461" s="640"/>
      <c r="OAF461" s="640"/>
      <c r="OAG461" s="640"/>
      <c r="OAH461" s="640"/>
      <c r="OAI461" s="640"/>
      <c r="OAJ461" s="640"/>
      <c r="OAK461" s="640"/>
      <c r="OAL461" s="640"/>
      <c r="OAM461" s="640"/>
      <c r="OAN461" s="640"/>
      <c r="OAO461" s="640"/>
      <c r="OAP461" s="640"/>
      <c r="OAQ461" s="640"/>
      <c r="OAR461" s="640"/>
      <c r="OAS461" s="640"/>
      <c r="OAT461" s="640"/>
      <c r="OAU461" s="640"/>
      <c r="OAV461" s="640"/>
      <c r="OAW461" s="640"/>
      <c r="OAX461" s="640"/>
      <c r="OAY461" s="640"/>
      <c r="OAZ461" s="640"/>
      <c r="OBA461" s="640"/>
      <c r="OBB461" s="640"/>
      <c r="OBC461" s="640"/>
      <c r="OBD461" s="640"/>
      <c r="OBE461" s="640"/>
      <c r="OBF461" s="640"/>
      <c r="OBG461" s="640"/>
      <c r="OBH461" s="640"/>
      <c r="OBI461" s="640"/>
      <c r="OBJ461" s="640"/>
      <c r="OBK461" s="640"/>
      <c r="OBL461" s="640"/>
      <c r="OBM461" s="640"/>
      <c r="OBN461" s="640"/>
      <c r="OBO461" s="640"/>
      <c r="OBP461" s="640"/>
      <c r="OBQ461" s="640"/>
      <c r="OBR461" s="640"/>
      <c r="OBS461" s="640"/>
      <c r="OBT461" s="640"/>
      <c r="OBU461" s="640"/>
      <c r="OBV461" s="640"/>
      <c r="OBW461" s="640"/>
      <c r="OBX461" s="640"/>
      <c r="OBY461" s="640"/>
      <c r="OBZ461" s="640"/>
      <c r="OCA461" s="640"/>
      <c r="OCB461" s="640"/>
      <c r="OCC461" s="640"/>
      <c r="OCD461" s="640"/>
      <c r="OCE461" s="640"/>
      <c r="OCF461" s="640"/>
      <c r="OCG461" s="640"/>
      <c r="OCH461" s="640"/>
      <c r="OCI461" s="640"/>
      <c r="OCJ461" s="640"/>
      <c r="OCK461" s="640"/>
      <c r="OCL461" s="640"/>
      <c r="OCM461" s="640"/>
      <c r="OCN461" s="640"/>
      <c r="OCO461" s="640"/>
      <c r="OCP461" s="640"/>
      <c r="OCQ461" s="640"/>
      <c r="OCR461" s="640"/>
      <c r="OCS461" s="640"/>
      <c r="OCT461" s="640"/>
      <c r="OCU461" s="640"/>
      <c r="OCV461" s="640"/>
      <c r="OCW461" s="640"/>
      <c r="OCX461" s="640"/>
      <c r="OCY461" s="640"/>
      <c r="OCZ461" s="640"/>
      <c r="ODA461" s="640"/>
      <c r="ODB461" s="640"/>
      <c r="ODC461" s="640"/>
      <c r="ODD461" s="640"/>
      <c r="ODE461" s="640"/>
      <c r="ODF461" s="640"/>
      <c r="ODG461" s="640"/>
      <c r="ODH461" s="640"/>
      <c r="ODI461" s="640"/>
      <c r="ODJ461" s="640"/>
      <c r="ODK461" s="640"/>
      <c r="ODL461" s="640"/>
      <c r="ODM461" s="640"/>
      <c r="ODN461" s="640"/>
      <c r="ODO461" s="640"/>
      <c r="ODP461" s="640"/>
      <c r="ODQ461" s="640"/>
      <c r="ODR461" s="640"/>
      <c r="ODS461" s="640"/>
      <c r="ODT461" s="640"/>
      <c r="ODU461" s="640"/>
      <c r="ODV461" s="640"/>
      <c r="ODW461" s="640"/>
      <c r="ODX461" s="640"/>
      <c r="ODY461" s="640"/>
      <c r="ODZ461" s="640"/>
      <c r="OEA461" s="640"/>
      <c r="OEB461" s="640"/>
      <c r="OEC461" s="640"/>
      <c r="OED461" s="640"/>
      <c r="OEE461" s="640"/>
      <c r="OEF461" s="640"/>
      <c r="OEG461" s="640"/>
      <c r="OEH461" s="640"/>
      <c r="OEI461" s="640"/>
      <c r="OEJ461" s="640"/>
      <c r="OEK461" s="640"/>
      <c r="OEL461" s="640"/>
      <c r="OEM461" s="640"/>
      <c r="OEN461" s="640"/>
      <c r="OEO461" s="640"/>
      <c r="OEP461" s="640"/>
      <c r="OEQ461" s="640"/>
      <c r="OER461" s="640"/>
      <c r="OES461" s="640"/>
      <c r="OET461" s="640"/>
      <c r="OEU461" s="640"/>
      <c r="OEV461" s="640"/>
      <c r="OEW461" s="640"/>
      <c r="OEX461" s="640"/>
      <c r="OEY461" s="640"/>
      <c r="OEZ461" s="640"/>
      <c r="OFA461" s="640"/>
      <c r="OFB461" s="640"/>
      <c r="OFC461" s="640"/>
      <c r="OFD461" s="640"/>
      <c r="OFE461" s="640"/>
      <c r="OFF461" s="640"/>
      <c r="OFG461" s="640"/>
      <c r="OFH461" s="640"/>
      <c r="OFI461" s="640"/>
      <c r="OFJ461" s="640"/>
      <c r="OFK461" s="640"/>
      <c r="OFL461" s="640"/>
      <c r="OFM461" s="640"/>
      <c r="OFN461" s="640"/>
      <c r="OFO461" s="640"/>
      <c r="OFP461" s="640"/>
      <c r="OFQ461" s="640"/>
      <c r="OFR461" s="640"/>
      <c r="OFS461" s="640"/>
      <c r="OFT461" s="640"/>
      <c r="OFU461" s="640"/>
      <c r="OFV461" s="640"/>
      <c r="OFW461" s="640"/>
      <c r="OFX461" s="640"/>
      <c r="OFY461" s="640"/>
      <c r="OFZ461" s="640"/>
      <c r="OGA461" s="640"/>
      <c r="OGB461" s="640"/>
      <c r="OGC461" s="640"/>
      <c r="OGD461" s="640"/>
      <c r="OGE461" s="640"/>
      <c r="OGF461" s="640"/>
      <c r="OGG461" s="640"/>
      <c r="OGH461" s="640"/>
      <c r="OGI461" s="640"/>
      <c r="OGJ461" s="640"/>
      <c r="OGK461" s="640"/>
      <c r="OGL461" s="640"/>
      <c r="OGM461" s="640"/>
      <c r="OGN461" s="640"/>
      <c r="OGO461" s="640"/>
      <c r="OGP461" s="640"/>
      <c r="OGQ461" s="640"/>
      <c r="OGR461" s="640"/>
      <c r="OGS461" s="640"/>
      <c r="OGT461" s="640"/>
      <c r="OGU461" s="640"/>
      <c r="OGV461" s="640"/>
      <c r="OGW461" s="640"/>
      <c r="OGX461" s="640"/>
      <c r="OGY461" s="640"/>
      <c r="OGZ461" s="640"/>
      <c r="OHA461" s="640"/>
      <c r="OHB461" s="640"/>
      <c r="OHC461" s="640"/>
      <c r="OHD461" s="640"/>
      <c r="OHE461" s="640"/>
      <c r="OHF461" s="640"/>
      <c r="OHG461" s="640"/>
      <c r="OHH461" s="640"/>
      <c r="OHI461" s="640"/>
      <c r="OHJ461" s="640"/>
      <c r="OHK461" s="640"/>
      <c r="OHL461" s="640"/>
      <c r="OHM461" s="640"/>
      <c r="OHN461" s="640"/>
      <c r="OHO461" s="640"/>
      <c r="OHP461" s="640"/>
      <c r="OHQ461" s="640"/>
      <c r="OHR461" s="640"/>
      <c r="OHS461" s="640"/>
      <c r="OHT461" s="640"/>
      <c r="OHU461" s="640"/>
      <c r="OHV461" s="640"/>
      <c r="OHW461" s="640"/>
      <c r="OHX461" s="640"/>
      <c r="OHY461" s="640"/>
      <c r="OHZ461" s="640"/>
      <c r="OIA461" s="640"/>
      <c r="OIB461" s="640"/>
      <c r="OIC461" s="640"/>
      <c r="OID461" s="640"/>
      <c r="OIE461" s="640"/>
      <c r="OIF461" s="640"/>
      <c r="OIG461" s="640"/>
      <c r="OIH461" s="640"/>
      <c r="OII461" s="640"/>
      <c r="OIJ461" s="640"/>
      <c r="OIK461" s="640"/>
      <c r="OIL461" s="640"/>
      <c r="OIM461" s="640"/>
      <c r="OIN461" s="640"/>
      <c r="OIO461" s="640"/>
      <c r="OIP461" s="640"/>
      <c r="OIQ461" s="640"/>
      <c r="OIR461" s="640"/>
      <c r="OIS461" s="640"/>
      <c r="OIT461" s="640"/>
      <c r="OIU461" s="640"/>
      <c r="OIV461" s="640"/>
      <c r="OIW461" s="640"/>
      <c r="OIX461" s="640"/>
      <c r="OIY461" s="640"/>
      <c r="OIZ461" s="640"/>
      <c r="OJA461" s="640"/>
      <c r="OJB461" s="640"/>
      <c r="OJC461" s="640"/>
      <c r="OJD461" s="640"/>
      <c r="OJE461" s="640"/>
      <c r="OJF461" s="640"/>
      <c r="OJG461" s="640"/>
      <c r="OJH461" s="640"/>
      <c r="OJI461" s="640"/>
      <c r="OJJ461" s="640"/>
      <c r="OJK461" s="640"/>
      <c r="OJL461" s="640"/>
      <c r="OJM461" s="640"/>
      <c r="OJN461" s="640"/>
      <c r="OJO461" s="640"/>
      <c r="OJP461" s="640"/>
      <c r="OJQ461" s="640"/>
      <c r="OJR461" s="640"/>
      <c r="OJS461" s="640"/>
      <c r="OJT461" s="640"/>
      <c r="OJU461" s="640"/>
      <c r="OJV461" s="640"/>
      <c r="OJW461" s="640"/>
      <c r="OJX461" s="640"/>
      <c r="OJY461" s="640"/>
      <c r="OJZ461" s="640"/>
      <c r="OKA461" s="640"/>
      <c r="OKB461" s="640"/>
      <c r="OKC461" s="640"/>
      <c r="OKD461" s="640"/>
      <c r="OKE461" s="640"/>
      <c r="OKF461" s="640"/>
      <c r="OKG461" s="640"/>
      <c r="OKH461" s="640"/>
      <c r="OKI461" s="640"/>
      <c r="OKJ461" s="640"/>
      <c r="OKK461" s="640"/>
      <c r="OKL461" s="640"/>
      <c r="OKM461" s="640"/>
      <c r="OKN461" s="640"/>
      <c r="OKO461" s="640"/>
      <c r="OKP461" s="640"/>
      <c r="OKQ461" s="640"/>
      <c r="OKR461" s="640"/>
      <c r="OKS461" s="640"/>
      <c r="OKT461" s="640"/>
      <c r="OKU461" s="640"/>
      <c r="OKV461" s="640"/>
      <c r="OKW461" s="640"/>
      <c r="OKX461" s="640"/>
      <c r="OKY461" s="640"/>
      <c r="OKZ461" s="640"/>
      <c r="OLA461" s="640"/>
      <c r="OLB461" s="640"/>
      <c r="OLC461" s="640"/>
      <c r="OLD461" s="640"/>
      <c r="OLE461" s="640"/>
      <c r="OLF461" s="640"/>
      <c r="OLG461" s="640"/>
      <c r="OLH461" s="640"/>
      <c r="OLI461" s="640"/>
      <c r="OLJ461" s="640"/>
      <c r="OLK461" s="640"/>
      <c r="OLL461" s="640"/>
      <c r="OLM461" s="640"/>
      <c r="OLN461" s="640"/>
      <c r="OLO461" s="640"/>
      <c r="OLP461" s="640"/>
      <c r="OLQ461" s="640"/>
      <c r="OLR461" s="640"/>
      <c r="OLS461" s="640"/>
      <c r="OLT461" s="640"/>
      <c r="OLU461" s="640"/>
      <c r="OLV461" s="640"/>
      <c r="OLW461" s="640"/>
      <c r="OLX461" s="640"/>
      <c r="OLY461" s="640"/>
      <c r="OLZ461" s="640"/>
      <c r="OMA461" s="640"/>
      <c r="OMB461" s="640"/>
      <c r="OMC461" s="640"/>
      <c r="OMD461" s="640"/>
      <c r="OME461" s="640"/>
      <c r="OMF461" s="640"/>
      <c r="OMG461" s="640"/>
      <c r="OMH461" s="640"/>
      <c r="OMI461" s="640"/>
      <c r="OMJ461" s="640"/>
      <c r="OMK461" s="640"/>
      <c r="OML461" s="640"/>
      <c r="OMM461" s="640"/>
      <c r="OMN461" s="640"/>
      <c r="OMO461" s="640"/>
      <c r="OMP461" s="640"/>
      <c r="OMQ461" s="640"/>
      <c r="OMR461" s="640"/>
      <c r="OMS461" s="640"/>
      <c r="OMT461" s="640"/>
      <c r="OMU461" s="640"/>
      <c r="OMV461" s="640"/>
      <c r="OMW461" s="640"/>
      <c r="OMX461" s="640"/>
      <c r="OMY461" s="640"/>
      <c r="OMZ461" s="640"/>
      <c r="ONA461" s="640"/>
      <c r="ONB461" s="640"/>
      <c r="ONC461" s="640"/>
      <c r="OND461" s="640"/>
      <c r="ONE461" s="640"/>
      <c r="ONF461" s="640"/>
      <c r="ONG461" s="640"/>
      <c r="ONH461" s="640"/>
      <c r="ONI461" s="640"/>
      <c r="ONJ461" s="640"/>
      <c r="ONK461" s="640"/>
      <c r="ONL461" s="640"/>
      <c r="ONM461" s="640"/>
      <c r="ONN461" s="640"/>
      <c r="ONO461" s="640"/>
      <c r="ONP461" s="640"/>
      <c r="ONQ461" s="640"/>
      <c r="ONR461" s="640"/>
      <c r="ONS461" s="640"/>
      <c r="ONT461" s="640"/>
      <c r="ONU461" s="640"/>
      <c r="ONV461" s="640"/>
      <c r="ONW461" s="640"/>
      <c r="ONX461" s="640"/>
      <c r="ONY461" s="640"/>
      <c r="ONZ461" s="640"/>
      <c r="OOA461" s="640"/>
      <c r="OOB461" s="640"/>
      <c r="OOC461" s="640"/>
      <c r="OOD461" s="640"/>
      <c r="OOE461" s="640"/>
      <c r="OOF461" s="640"/>
      <c r="OOG461" s="640"/>
      <c r="OOH461" s="640"/>
      <c r="OOI461" s="640"/>
      <c r="OOJ461" s="640"/>
      <c r="OOK461" s="640"/>
      <c r="OOL461" s="640"/>
      <c r="OOM461" s="640"/>
      <c r="OON461" s="640"/>
      <c r="OOO461" s="640"/>
      <c r="OOP461" s="640"/>
      <c r="OOQ461" s="640"/>
      <c r="OOR461" s="640"/>
      <c r="OOS461" s="640"/>
      <c r="OOT461" s="640"/>
      <c r="OOU461" s="640"/>
      <c r="OOV461" s="640"/>
      <c r="OOW461" s="640"/>
      <c r="OOX461" s="640"/>
      <c r="OOY461" s="640"/>
      <c r="OOZ461" s="640"/>
      <c r="OPA461" s="640"/>
      <c r="OPB461" s="640"/>
      <c r="OPC461" s="640"/>
      <c r="OPD461" s="640"/>
      <c r="OPE461" s="640"/>
      <c r="OPF461" s="640"/>
      <c r="OPG461" s="640"/>
      <c r="OPH461" s="640"/>
      <c r="OPI461" s="640"/>
      <c r="OPJ461" s="640"/>
      <c r="OPK461" s="640"/>
      <c r="OPL461" s="640"/>
      <c r="OPM461" s="640"/>
      <c r="OPN461" s="640"/>
      <c r="OPO461" s="640"/>
      <c r="OPP461" s="640"/>
      <c r="OPQ461" s="640"/>
      <c r="OPR461" s="640"/>
      <c r="OPS461" s="640"/>
      <c r="OPT461" s="640"/>
      <c r="OPU461" s="640"/>
      <c r="OPV461" s="640"/>
      <c r="OPW461" s="640"/>
      <c r="OPX461" s="640"/>
      <c r="OPY461" s="640"/>
      <c r="OPZ461" s="640"/>
      <c r="OQA461" s="640"/>
      <c r="OQB461" s="640"/>
      <c r="OQC461" s="640"/>
      <c r="OQD461" s="640"/>
      <c r="OQE461" s="640"/>
      <c r="OQF461" s="640"/>
      <c r="OQG461" s="640"/>
      <c r="OQH461" s="640"/>
      <c r="OQI461" s="640"/>
      <c r="OQJ461" s="640"/>
      <c r="OQK461" s="640"/>
      <c r="OQL461" s="640"/>
      <c r="OQM461" s="640"/>
      <c r="OQN461" s="640"/>
      <c r="OQO461" s="640"/>
      <c r="OQP461" s="640"/>
      <c r="OQQ461" s="640"/>
      <c r="OQR461" s="640"/>
      <c r="OQS461" s="640"/>
      <c r="OQT461" s="640"/>
      <c r="OQU461" s="640"/>
      <c r="OQV461" s="640"/>
      <c r="OQW461" s="640"/>
      <c r="OQX461" s="640"/>
      <c r="OQY461" s="640"/>
      <c r="OQZ461" s="640"/>
      <c r="ORA461" s="640"/>
      <c r="ORB461" s="640"/>
      <c r="ORC461" s="640"/>
      <c r="ORD461" s="640"/>
      <c r="ORE461" s="640"/>
      <c r="ORF461" s="640"/>
      <c r="ORG461" s="640"/>
      <c r="ORH461" s="640"/>
      <c r="ORI461" s="640"/>
      <c r="ORJ461" s="640"/>
      <c r="ORK461" s="640"/>
      <c r="ORL461" s="640"/>
      <c r="ORM461" s="640"/>
      <c r="ORN461" s="640"/>
      <c r="ORO461" s="640"/>
      <c r="ORP461" s="640"/>
      <c r="ORQ461" s="640"/>
      <c r="ORR461" s="640"/>
      <c r="ORS461" s="640"/>
      <c r="ORT461" s="640"/>
      <c r="ORU461" s="640"/>
      <c r="ORV461" s="640"/>
      <c r="ORW461" s="640"/>
      <c r="ORX461" s="640"/>
      <c r="ORY461" s="640"/>
      <c r="ORZ461" s="640"/>
      <c r="OSA461" s="640"/>
      <c r="OSB461" s="640"/>
      <c r="OSC461" s="640"/>
      <c r="OSD461" s="640"/>
      <c r="OSE461" s="640"/>
      <c r="OSF461" s="640"/>
      <c r="OSG461" s="640"/>
      <c r="OSH461" s="640"/>
      <c r="OSI461" s="640"/>
      <c r="OSJ461" s="640"/>
      <c r="OSK461" s="640"/>
      <c r="OSL461" s="640"/>
      <c r="OSM461" s="640"/>
      <c r="OSN461" s="640"/>
      <c r="OSO461" s="640"/>
      <c r="OSP461" s="640"/>
      <c r="OSQ461" s="640"/>
      <c r="OSR461" s="640"/>
      <c r="OSS461" s="640"/>
      <c r="OST461" s="640"/>
      <c r="OSU461" s="640"/>
      <c r="OSV461" s="640"/>
      <c r="OSW461" s="640"/>
      <c r="OSX461" s="640"/>
      <c r="OSY461" s="640"/>
      <c r="OSZ461" s="640"/>
      <c r="OTA461" s="640"/>
      <c r="OTB461" s="640"/>
      <c r="OTC461" s="640"/>
      <c r="OTD461" s="640"/>
      <c r="OTE461" s="640"/>
      <c r="OTF461" s="640"/>
      <c r="OTG461" s="640"/>
      <c r="OTH461" s="640"/>
      <c r="OTI461" s="640"/>
      <c r="OTJ461" s="640"/>
      <c r="OTK461" s="640"/>
      <c r="OTL461" s="640"/>
      <c r="OTM461" s="640"/>
      <c r="OTN461" s="640"/>
      <c r="OTO461" s="640"/>
      <c r="OTP461" s="640"/>
      <c r="OTQ461" s="640"/>
      <c r="OTR461" s="640"/>
      <c r="OTS461" s="640"/>
      <c r="OTT461" s="640"/>
      <c r="OTU461" s="640"/>
      <c r="OTV461" s="640"/>
      <c r="OTW461" s="640"/>
      <c r="OTX461" s="640"/>
      <c r="OTY461" s="640"/>
      <c r="OTZ461" s="640"/>
      <c r="OUA461" s="640"/>
      <c r="OUB461" s="640"/>
      <c r="OUC461" s="640"/>
      <c r="OUD461" s="640"/>
      <c r="OUE461" s="640"/>
      <c r="OUF461" s="640"/>
      <c r="OUG461" s="640"/>
      <c r="OUH461" s="640"/>
      <c r="OUI461" s="640"/>
      <c r="OUJ461" s="640"/>
      <c r="OUK461" s="640"/>
      <c r="OUL461" s="640"/>
      <c r="OUM461" s="640"/>
      <c r="OUN461" s="640"/>
      <c r="OUO461" s="640"/>
      <c r="OUP461" s="640"/>
      <c r="OUQ461" s="640"/>
      <c r="OUR461" s="640"/>
      <c r="OUS461" s="640"/>
      <c r="OUT461" s="640"/>
      <c r="OUU461" s="640"/>
      <c r="OUV461" s="640"/>
      <c r="OUW461" s="640"/>
      <c r="OUX461" s="640"/>
      <c r="OUY461" s="640"/>
      <c r="OUZ461" s="640"/>
      <c r="OVA461" s="640"/>
      <c r="OVB461" s="640"/>
      <c r="OVC461" s="640"/>
      <c r="OVD461" s="640"/>
      <c r="OVE461" s="640"/>
      <c r="OVF461" s="640"/>
      <c r="OVG461" s="640"/>
      <c r="OVH461" s="640"/>
      <c r="OVI461" s="640"/>
      <c r="OVJ461" s="640"/>
      <c r="OVK461" s="640"/>
      <c r="OVL461" s="640"/>
      <c r="OVM461" s="640"/>
      <c r="OVN461" s="640"/>
      <c r="OVO461" s="640"/>
      <c r="OVP461" s="640"/>
      <c r="OVQ461" s="640"/>
      <c r="OVR461" s="640"/>
      <c r="OVS461" s="640"/>
      <c r="OVT461" s="640"/>
      <c r="OVU461" s="640"/>
      <c r="OVV461" s="640"/>
      <c r="OVW461" s="640"/>
      <c r="OVX461" s="640"/>
      <c r="OVY461" s="640"/>
      <c r="OVZ461" s="640"/>
      <c r="OWA461" s="640"/>
      <c r="OWB461" s="640"/>
      <c r="OWC461" s="640"/>
      <c r="OWD461" s="640"/>
      <c r="OWE461" s="640"/>
      <c r="OWF461" s="640"/>
      <c r="OWG461" s="640"/>
      <c r="OWH461" s="640"/>
      <c r="OWI461" s="640"/>
      <c r="OWJ461" s="640"/>
      <c r="OWK461" s="640"/>
      <c r="OWL461" s="640"/>
      <c r="OWM461" s="640"/>
      <c r="OWN461" s="640"/>
      <c r="OWO461" s="640"/>
      <c r="OWP461" s="640"/>
      <c r="OWQ461" s="640"/>
      <c r="OWR461" s="640"/>
      <c r="OWS461" s="640"/>
      <c r="OWT461" s="640"/>
      <c r="OWU461" s="640"/>
      <c r="OWV461" s="640"/>
      <c r="OWW461" s="640"/>
      <c r="OWX461" s="640"/>
      <c r="OWY461" s="640"/>
      <c r="OWZ461" s="640"/>
      <c r="OXA461" s="640"/>
      <c r="OXB461" s="640"/>
      <c r="OXC461" s="640"/>
      <c r="OXD461" s="640"/>
      <c r="OXE461" s="640"/>
      <c r="OXF461" s="640"/>
      <c r="OXG461" s="640"/>
      <c r="OXH461" s="640"/>
      <c r="OXI461" s="640"/>
      <c r="OXJ461" s="640"/>
      <c r="OXK461" s="640"/>
      <c r="OXL461" s="640"/>
      <c r="OXM461" s="640"/>
      <c r="OXN461" s="640"/>
      <c r="OXO461" s="640"/>
      <c r="OXP461" s="640"/>
      <c r="OXQ461" s="640"/>
      <c r="OXR461" s="640"/>
      <c r="OXS461" s="640"/>
      <c r="OXT461" s="640"/>
      <c r="OXU461" s="640"/>
      <c r="OXV461" s="640"/>
      <c r="OXW461" s="640"/>
      <c r="OXX461" s="640"/>
      <c r="OXY461" s="640"/>
      <c r="OXZ461" s="640"/>
      <c r="OYA461" s="640"/>
      <c r="OYB461" s="640"/>
      <c r="OYC461" s="640"/>
      <c r="OYD461" s="640"/>
      <c r="OYE461" s="640"/>
      <c r="OYF461" s="640"/>
      <c r="OYG461" s="640"/>
      <c r="OYH461" s="640"/>
      <c r="OYI461" s="640"/>
      <c r="OYJ461" s="640"/>
      <c r="OYK461" s="640"/>
      <c r="OYL461" s="640"/>
      <c r="OYM461" s="640"/>
      <c r="OYN461" s="640"/>
      <c r="OYO461" s="640"/>
      <c r="OYP461" s="640"/>
      <c r="OYQ461" s="640"/>
      <c r="OYR461" s="640"/>
      <c r="OYS461" s="640"/>
      <c r="OYT461" s="640"/>
      <c r="OYU461" s="640"/>
      <c r="OYV461" s="640"/>
      <c r="OYW461" s="640"/>
      <c r="OYX461" s="640"/>
      <c r="OYY461" s="640"/>
      <c r="OYZ461" s="640"/>
      <c r="OZA461" s="640"/>
      <c r="OZB461" s="640"/>
      <c r="OZC461" s="640"/>
      <c r="OZD461" s="640"/>
      <c r="OZE461" s="640"/>
      <c r="OZF461" s="640"/>
      <c r="OZG461" s="640"/>
      <c r="OZH461" s="640"/>
      <c r="OZI461" s="640"/>
      <c r="OZJ461" s="640"/>
      <c r="OZK461" s="640"/>
      <c r="OZL461" s="640"/>
      <c r="OZM461" s="640"/>
      <c r="OZN461" s="640"/>
      <c r="OZO461" s="640"/>
      <c r="OZP461" s="640"/>
      <c r="OZQ461" s="640"/>
      <c r="OZR461" s="640"/>
      <c r="OZS461" s="640"/>
      <c r="OZT461" s="640"/>
      <c r="OZU461" s="640"/>
      <c r="OZV461" s="640"/>
      <c r="OZW461" s="640"/>
      <c r="OZX461" s="640"/>
      <c r="OZY461" s="640"/>
      <c r="OZZ461" s="640"/>
      <c r="PAA461" s="640"/>
      <c r="PAB461" s="640"/>
      <c r="PAC461" s="640"/>
      <c r="PAD461" s="640"/>
      <c r="PAE461" s="640"/>
      <c r="PAF461" s="640"/>
      <c r="PAG461" s="640"/>
      <c r="PAH461" s="640"/>
      <c r="PAI461" s="640"/>
      <c r="PAJ461" s="640"/>
      <c r="PAK461" s="640"/>
      <c r="PAL461" s="640"/>
      <c r="PAM461" s="640"/>
      <c r="PAN461" s="640"/>
      <c r="PAO461" s="640"/>
      <c r="PAP461" s="640"/>
      <c r="PAQ461" s="640"/>
      <c r="PAR461" s="640"/>
      <c r="PAS461" s="640"/>
      <c r="PAT461" s="640"/>
      <c r="PAU461" s="640"/>
      <c r="PAV461" s="640"/>
      <c r="PAW461" s="640"/>
      <c r="PAX461" s="640"/>
      <c r="PAY461" s="640"/>
      <c r="PAZ461" s="640"/>
      <c r="PBA461" s="640"/>
      <c r="PBB461" s="640"/>
      <c r="PBC461" s="640"/>
      <c r="PBD461" s="640"/>
      <c r="PBE461" s="640"/>
      <c r="PBF461" s="640"/>
      <c r="PBG461" s="640"/>
      <c r="PBH461" s="640"/>
      <c r="PBI461" s="640"/>
      <c r="PBJ461" s="640"/>
      <c r="PBK461" s="640"/>
      <c r="PBL461" s="640"/>
      <c r="PBM461" s="640"/>
      <c r="PBN461" s="640"/>
      <c r="PBO461" s="640"/>
      <c r="PBP461" s="640"/>
      <c r="PBQ461" s="640"/>
      <c r="PBR461" s="640"/>
      <c r="PBS461" s="640"/>
      <c r="PBT461" s="640"/>
      <c r="PBU461" s="640"/>
      <c r="PBV461" s="640"/>
      <c r="PBW461" s="640"/>
      <c r="PBX461" s="640"/>
      <c r="PBY461" s="640"/>
      <c r="PBZ461" s="640"/>
      <c r="PCA461" s="640"/>
      <c r="PCB461" s="640"/>
      <c r="PCC461" s="640"/>
      <c r="PCD461" s="640"/>
      <c r="PCE461" s="640"/>
      <c r="PCF461" s="640"/>
      <c r="PCG461" s="640"/>
      <c r="PCH461" s="640"/>
      <c r="PCI461" s="640"/>
      <c r="PCJ461" s="640"/>
      <c r="PCK461" s="640"/>
      <c r="PCL461" s="640"/>
      <c r="PCM461" s="640"/>
      <c r="PCN461" s="640"/>
      <c r="PCO461" s="640"/>
      <c r="PCP461" s="640"/>
      <c r="PCQ461" s="640"/>
      <c r="PCR461" s="640"/>
      <c r="PCS461" s="640"/>
      <c r="PCT461" s="640"/>
      <c r="PCU461" s="640"/>
      <c r="PCV461" s="640"/>
      <c r="PCW461" s="640"/>
      <c r="PCX461" s="640"/>
      <c r="PCY461" s="640"/>
      <c r="PCZ461" s="640"/>
      <c r="PDA461" s="640"/>
      <c r="PDB461" s="640"/>
      <c r="PDC461" s="640"/>
      <c r="PDD461" s="640"/>
      <c r="PDE461" s="640"/>
      <c r="PDF461" s="640"/>
      <c r="PDG461" s="640"/>
      <c r="PDH461" s="640"/>
      <c r="PDI461" s="640"/>
      <c r="PDJ461" s="640"/>
      <c r="PDK461" s="640"/>
      <c r="PDL461" s="640"/>
      <c r="PDM461" s="640"/>
      <c r="PDN461" s="640"/>
      <c r="PDO461" s="640"/>
      <c r="PDP461" s="640"/>
      <c r="PDQ461" s="640"/>
      <c r="PDR461" s="640"/>
      <c r="PDS461" s="640"/>
      <c r="PDT461" s="640"/>
      <c r="PDU461" s="640"/>
      <c r="PDV461" s="640"/>
      <c r="PDW461" s="640"/>
      <c r="PDX461" s="640"/>
      <c r="PDY461" s="640"/>
      <c r="PDZ461" s="640"/>
      <c r="PEA461" s="640"/>
      <c r="PEB461" s="640"/>
      <c r="PEC461" s="640"/>
      <c r="PED461" s="640"/>
      <c r="PEE461" s="640"/>
      <c r="PEF461" s="640"/>
      <c r="PEG461" s="640"/>
      <c r="PEH461" s="640"/>
      <c r="PEI461" s="640"/>
      <c r="PEJ461" s="640"/>
      <c r="PEK461" s="640"/>
      <c r="PEL461" s="640"/>
      <c r="PEM461" s="640"/>
      <c r="PEN461" s="640"/>
      <c r="PEO461" s="640"/>
      <c r="PEP461" s="640"/>
      <c r="PEQ461" s="640"/>
      <c r="PER461" s="640"/>
      <c r="PES461" s="640"/>
      <c r="PET461" s="640"/>
      <c r="PEU461" s="640"/>
      <c r="PEV461" s="640"/>
      <c r="PEW461" s="640"/>
      <c r="PEX461" s="640"/>
      <c r="PEY461" s="640"/>
      <c r="PEZ461" s="640"/>
      <c r="PFA461" s="640"/>
      <c r="PFB461" s="640"/>
      <c r="PFC461" s="640"/>
      <c r="PFD461" s="640"/>
      <c r="PFE461" s="640"/>
      <c r="PFF461" s="640"/>
      <c r="PFG461" s="640"/>
      <c r="PFH461" s="640"/>
      <c r="PFI461" s="640"/>
      <c r="PFJ461" s="640"/>
      <c r="PFK461" s="640"/>
      <c r="PFL461" s="640"/>
      <c r="PFM461" s="640"/>
      <c r="PFN461" s="640"/>
      <c r="PFO461" s="640"/>
      <c r="PFP461" s="640"/>
      <c r="PFQ461" s="640"/>
      <c r="PFR461" s="640"/>
      <c r="PFS461" s="640"/>
      <c r="PFT461" s="640"/>
      <c r="PFU461" s="640"/>
      <c r="PFV461" s="640"/>
      <c r="PFW461" s="640"/>
      <c r="PFX461" s="640"/>
      <c r="PFY461" s="640"/>
      <c r="PFZ461" s="640"/>
      <c r="PGA461" s="640"/>
      <c r="PGB461" s="640"/>
      <c r="PGC461" s="640"/>
      <c r="PGD461" s="640"/>
      <c r="PGE461" s="640"/>
      <c r="PGF461" s="640"/>
      <c r="PGG461" s="640"/>
      <c r="PGH461" s="640"/>
      <c r="PGI461" s="640"/>
      <c r="PGJ461" s="640"/>
      <c r="PGK461" s="640"/>
      <c r="PGL461" s="640"/>
      <c r="PGM461" s="640"/>
      <c r="PGN461" s="640"/>
      <c r="PGO461" s="640"/>
      <c r="PGP461" s="640"/>
      <c r="PGQ461" s="640"/>
      <c r="PGR461" s="640"/>
      <c r="PGS461" s="640"/>
      <c r="PGT461" s="640"/>
      <c r="PGU461" s="640"/>
      <c r="PGV461" s="640"/>
      <c r="PGW461" s="640"/>
      <c r="PGX461" s="640"/>
      <c r="PGY461" s="640"/>
      <c r="PGZ461" s="640"/>
      <c r="PHA461" s="640"/>
      <c r="PHB461" s="640"/>
      <c r="PHC461" s="640"/>
      <c r="PHD461" s="640"/>
      <c r="PHE461" s="640"/>
      <c r="PHF461" s="640"/>
      <c r="PHG461" s="640"/>
      <c r="PHH461" s="640"/>
      <c r="PHI461" s="640"/>
      <c r="PHJ461" s="640"/>
      <c r="PHK461" s="640"/>
      <c r="PHL461" s="640"/>
      <c r="PHM461" s="640"/>
      <c r="PHN461" s="640"/>
      <c r="PHO461" s="640"/>
      <c r="PHP461" s="640"/>
      <c r="PHQ461" s="640"/>
      <c r="PHR461" s="640"/>
      <c r="PHS461" s="640"/>
      <c r="PHT461" s="640"/>
      <c r="PHU461" s="640"/>
      <c r="PHV461" s="640"/>
      <c r="PHW461" s="640"/>
      <c r="PHX461" s="640"/>
      <c r="PHY461" s="640"/>
      <c r="PHZ461" s="640"/>
      <c r="PIA461" s="640"/>
      <c r="PIB461" s="640"/>
      <c r="PIC461" s="640"/>
      <c r="PID461" s="640"/>
      <c r="PIE461" s="640"/>
      <c r="PIF461" s="640"/>
      <c r="PIG461" s="640"/>
      <c r="PIH461" s="640"/>
      <c r="PII461" s="640"/>
      <c r="PIJ461" s="640"/>
      <c r="PIK461" s="640"/>
      <c r="PIL461" s="640"/>
      <c r="PIM461" s="640"/>
      <c r="PIN461" s="640"/>
      <c r="PIO461" s="640"/>
      <c r="PIP461" s="640"/>
      <c r="PIQ461" s="640"/>
      <c r="PIR461" s="640"/>
      <c r="PIS461" s="640"/>
      <c r="PIT461" s="640"/>
      <c r="PIU461" s="640"/>
      <c r="PIV461" s="640"/>
      <c r="PIW461" s="640"/>
      <c r="PIX461" s="640"/>
      <c r="PIY461" s="640"/>
      <c r="PIZ461" s="640"/>
      <c r="PJA461" s="640"/>
      <c r="PJB461" s="640"/>
      <c r="PJC461" s="640"/>
      <c r="PJD461" s="640"/>
      <c r="PJE461" s="640"/>
      <c r="PJF461" s="640"/>
      <c r="PJG461" s="640"/>
      <c r="PJH461" s="640"/>
      <c r="PJI461" s="640"/>
      <c r="PJJ461" s="640"/>
      <c r="PJK461" s="640"/>
      <c r="PJL461" s="640"/>
      <c r="PJM461" s="640"/>
      <c r="PJN461" s="640"/>
      <c r="PJO461" s="640"/>
      <c r="PJP461" s="640"/>
      <c r="PJQ461" s="640"/>
      <c r="PJR461" s="640"/>
      <c r="PJS461" s="640"/>
      <c r="PJT461" s="640"/>
      <c r="PJU461" s="640"/>
      <c r="PJV461" s="640"/>
      <c r="PJW461" s="640"/>
      <c r="PJX461" s="640"/>
      <c r="PJY461" s="640"/>
      <c r="PJZ461" s="640"/>
      <c r="PKA461" s="640"/>
      <c r="PKB461" s="640"/>
      <c r="PKC461" s="640"/>
      <c r="PKD461" s="640"/>
      <c r="PKE461" s="640"/>
      <c r="PKF461" s="640"/>
      <c r="PKG461" s="640"/>
      <c r="PKH461" s="640"/>
      <c r="PKI461" s="640"/>
      <c r="PKJ461" s="640"/>
      <c r="PKK461" s="640"/>
      <c r="PKL461" s="640"/>
      <c r="PKM461" s="640"/>
      <c r="PKN461" s="640"/>
      <c r="PKO461" s="640"/>
      <c r="PKP461" s="640"/>
      <c r="PKQ461" s="640"/>
      <c r="PKR461" s="640"/>
      <c r="PKS461" s="640"/>
      <c r="PKT461" s="640"/>
      <c r="PKU461" s="640"/>
      <c r="PKV461" s="640"/>
      <c r="PKW461" s="640"/>
      <c r="PKX461" s="640"/>
      <c r="PKY461" s="640"/>
      <c r="PKZ461" s="640"/>
      <c r="PLA461" s="640"/>
      <c r="PLB461" s="640"/>
      <c r="PLC461" s="640"/>
      <c r="PLD461" s="640"/>
      <c r="PLE461" s="640"/>
      <c r="PLF461" s="640"/>
      <c r="PLG461" s="640"/>
      <c r="PLH461" s="640"/>
      <c r="PLI461" s="640"/>
      <c r="PLJ461" s="640"/>
      <c r="PLK461" s="640"/>
      <c r="PLL461" s="640"/>
      <c r="PLM461" s="640"/>
      <c r="PLN461" s="640"/>
      <c r="PLO461" s="640"/>
      <c r="PLP461" s="640"/>
      <c r="PLQ461" s="640"/>
      <c r="PLR461" s="640"/>
      <c r="PLS461" s="640"/>
      <c r="PLT461" s="640"/>
      <c r="PLU461" s="640"/>
      <c r="PLV461" s="640"/>
      <c r="PLW461" s="640"/>
      <c r="PLX461" s="640"/>
      <c r="PLY461" s="640"/>
      <c r="PLZ461" s="640"/>
      <c r="PMA461" s="640"/>
      <c r="PMB461" s="640"/>
      <c r="PMC461" s="640"/>
      <c r="PMD461" s="640"/>
      <c r="PME461" s="640"/>
      <c r="PMF461" s="640"/>
      <c r="PMG461" s="640"/>
      <c r="PMH461" s="640"/>
      <c r="PMI461" s="640"/>
      <c r="PMJ461" s="640"/>
      <c r="PMK461" s="640"/>
      <c r="PML461" s="640"/>
      <c r="PMM461" s="640"/>
      <c r="PMN461" s="640"/>
      <c r="PMO461" s="640"/>
      <c r="PMP461" s="640"/>
      <c r="PMQ461" s="640"/>
      <c r="PMR461" s="640"/>
      <c r="PMS461" s="640"/>
      <c r="PMT461" s="640"/>
      <c r="PMU461" s="640"/>
      <c r="PMV461" s="640"/>
      <c r="PMW461" s="640"/>
      <c r="PMX461" s="640"/>
      <c r="PMY461" s="640"/>
      <c r="PMZ461" s="640"/>
      <c r="PNA461" s="640"/>
      <c r="PNB461" s="640"/>
      <c r="PNC461" s="640"/>
      <c r="PND461" s="640"/>
      <c r="PNE461" s="640"/>
      <c r="PNF461" s="640"/>
      <c r="PNG461" s="640"/>
      <c r="PNH461" s="640"/>
      <c r="PNI461" s="640"/>
      <c r="PNJ461" s="640"/>
      <c r="PNK461" s="640"/>
      <c r="PNL461" s="640"/>
      <c r="PNM461" s="640"/>
      <c r="PNN461" s="640"/>
      <c r="PNO461" s="640"/>
      <c r="PNP461" s="640"/>
      <c r="PNQ461" s="640"/>
      <c r="PNR461" s="640"/>
      <c r="PNS461" s="640"/>
      <c r="PNT461" s="640"/>
      <c r="PNU461" s="640"/>
      <c r="PNV461" s="640"/>
      <c r="PNW461" s="640"/>
      <c r="PNX461" s="640"/>
      <c r="PNY461" s="640"/>
      <c r="PNZ461" s="640"/>
      <c r="POA461" s="640"/>
      <c r="POB461" s="640"/>
      <c r="POC461" s="640"/>
      <c r="POD461" s="640"/>
      <c r="POE461" s="640"/>
      <c r="POF461" s="640"/>
      <c r="POG461" s="640"/>
      <c r="POH461" s="640"/>
      <c r="POI461" s="640"/>
      <c r="POJ461" s="640"/>
      <c r="POK461" s="640"/>
      <c r="POL461" s="640"/>
      <c r="POM461" s="640"/>
      <c r="PON461" s="640"/>
      <c r="POO461" s="640"/>
      <c r="POP461" s="640"/>
      <c r="POQ461" s="640"/>
      <c r="POR461" s="640"/>
      <c r="POS461" s="640"/>
      <c r="POT461" s="640"/>
      <c r="POU461" s="640"/>
      <c r="POV461" s="640"/>
      <c r="POW461" s="640"/>
      <c r="POX461" s="640"/>
      <c r="POY461" s="640"/>
      <c r="POZ461" s="640"/>
      <c r="PPA461" s="640"/>
      <c r="PPB461" s="640"/>
      <c r="PPC461" s="640"/>
      <c r="PPD461" s="640"/>
      <c r="PPE461" s="640"/>
      <c r="PPF461" s="640"/>
      <c r="PPG461" s="640"/>
      <c r="PPH461" s="640"/>
      <c r="PPI461" s="640"/>
      <c r="PPJ461" s="640"/>
      <c r="PPK461" s="640"/>
      <c r="PPL461" s="640"/>
      <c r="PPM461" s="640"/>
      <c r="PPN461" s="640"/>
      <c r="PPO461" s="640"/>
      <c r="PPP461" s="640"/>
      <c r="PPQ461" s="640"/>
      <c r="PPR461" s="640"/>
      <c r="PPS461" s="640"/>
      <c r="PPT461" s="640"/>
      <c r="PPU461" s="640"/>
      <c r="PPV461" s="640"/>
      <c r="PPW461" s="640"/>
      <c r="PPX461" s="640"/>
      <c r="PPY461" s="640"/>
      <c r="PPZ461" s="640"/>
      <c r="PQA461" s="640"/>
      <c r="PQB461" s="640"/>
      <c r="PQC461" s="640"/>
      <c r="PQD461" s="640"/>
      <c r="PQE461" s="640"/>
      <c r="PQF461" s="640"/>
      <c r="PQG461" s="640"/>
      <c r="PQH461" s="640"/>
      <c r="PQI461" s="640"/>
      <c r="PQJ461" s="640"/>
      <c r="PQK461" s="640"/>
      <c r="PQL461" s="640"/>
      <c r="PQM461" s="640"/>
      <c r="PQN461" s="640"/>
      <c r="PQO461" s="640"/>
      <c r="PQP461" s="640"/>
      <c r="PQQ461" s="640"/>
      <c r="PQR461" s="640"/>
      <c r="PQS461" s="640"/>
      <c r="PQT461" s="640"/>
      <c r="PQU461" s="640"/>
      <c r="PQV461" s="640"/>
      <c r="PQW461" s="640"/>
      <c r="PQX461" s="640"/>
      <c r="PQY461" s="640"/>
      <c r="PQZ461" s="640"/>
      <c r="PRA461" s="640"/>
      <c r="PRB461" s="640"/>
      <c r="PRC461" s="640"/>
      <c r="PRD461" s="640"/>
      <c r="PRE461" s="640"/>
      <c r="PRF461" s="640"/>
      <c r="PRG461" s="640"/>
      <c r="PRH461" s="640"/>
      <c r="PRI461" s="640"/>
      <c r="PRJ461" s="640"/>
      <c r="PRK461" s="640"/>
      <c r="PRL461" s="640"/>
      <c r="PRM461" s="640"/>
      <c r="PRN461" s="640"/>
      <c r="PRO461" s="640"/>
      <c r="PRP461" s="640"/>
      <c r="PRQ461" s="640"/>
      <c r="PRR461" s="640"/>
      <c r="PRS461" s="640"/>
      <c r="PRT461" s="640"/>
      <c r="PRU461" s="640"/>
      <c r="PRV461" s="640"/>
      <c r="PRW461" s="640"/>
      <c r="PRX461" s="640"/>
      <c r="PRY461" s="640"/>
      <c r="PRZ461" s="640"/>
      <c r="PSA461" s="640"/>
      <c r="PSB461" s="640"/>
      <c r="PSC461" s="640"/>
      <c r="PSD461" s="640"/>
      <c r="PSE461" s="640"/>
      <c r="PSF461" s="640"/>
      <c r="PSG461" s="640"/>
      <c r="PSH461" s="640"/>
      <c r="PSI461" s="640"/>
      <c r="PSJ461" s="640"/>
      <c r="PSK461" s="640"/>
      <c r="PSL461" s="640"/>
      <c r="PSM461" s="640"/>
      <c r="PSN461" s="640"/>
      <c r="PSO461" s="640"/>
      <c r="PSP461" s="640"/>
      <c r="PSQ461" s="640"/>
      <c r="PSR461" s="640"/>
      <c r="PSS461" s="640"/>
      <c r="PST461" s="640"/>
      <c r="PSU461" s="640"/>
      <c r="PSV461" s="640"/>
      <c r="PSW461" s="640"/>
      <c r="PSX461" s="640"/>
      <c r="PSY461" s="640"/>
      <c r="PSZ461" s="640"/>
      <c r="PTA461" s="640"/>
      <c r="PTB461" s="640"/>
      <c r="PTC461" s="640"/>
      <c r="PTD461" s="640"/>
      <c r="PTE461" s="640"/>
      <c r="PTF461" s="640"/>
      <c r="PTG461" s="640"/>
      <c r="PTH461" s="640"/>
      <c r="PTI461" s="640"/>
      <c r="PTJ461" s="640"/>
      <c r="PTK461" s="640"/>
      <c r="PTL461" s="640"/>
      <c r="PTM461" s="640"/>
      <c r="PTN461" s="640"/>
      <c r="PTO461" s="640"/>
      <c r="PTP461" s="640"/>
      <c r="PTQ461" s="640"/>
      <c r="PTR461" s="640"/>
      <c r="PTS461" s="640"/>
      <c r="PTT461" s="640"/>
      <c r="PTU461" s="640"/>
      <c r="PTV461" s="640"/>
      <c r="PTW461" s="640"/>
      <c r="PTX461" s="640"/>
      <c r="PTY461" s="640"/>
      <c r="PTZ461" s="640"/>
      <c r="PUA461" s="640"/>
      <c r="PUB461" s="640"/>
      <c r="PUC461" s="640"/>
      <c r="PUD461" s="640"/>
      <c r="PUE461" s="640"/>
      <c r="PUF461" s="640"/>
      <c r="PUG461" s="640"/>
      <c r="PUH461" s="640"/>
      <c r="PUI461" s="640"/>
      <c r="PUJ461" s="640"/>
      <c r="PUK461" s="640"/>
      <c r="PUL461" s="640"/>
      <c r="PUM461" s="640"/>
      <c r="PUN461" s="640"/>
      <c r="PUO461" s="640"/>
      <c r="PUP461" s="640"/>
      <c r="PUQ461" s="640"/>
      <c r="PUR461" s="640"/>
      <c r="PUS461" s="640"/>
      <c r="PUT461" s="640"/>
      <c r="PUU461" s="640"/>
      <c r="PUV461" s="640"/>
      <c r="PUW461" s="640"/>
      <c r="PUX461" s="640"/>
      <c r="PUY461" s="640"/>
      <c r="PUZ461" s="640"/>
      <c r="PVA461" s="640"/>
      <c r="PVB461" s="640"/>
      <c r="PVC461" s="640"/>
      <c r="PVD461" s="640"/>
      <c r="PVE461" s="640"/>
      <c r="PVF461" s="640"/>
      <c r="PVG461" s="640"/>
      <c r="PVH461" s="640"/>
      <c r="PVI461" s="640"/>
      <c r="PVJ461" s="640"/>
      <c r="PVK461" s="640"/>
      <c r="PVL461" s="640"/>
      <c r="PVM461" s="640"/>
      <c r="PVN461" s="640"/>
      <c r="PVO461" s="640"/>
      <c r="PVP461" s="640"/>
      <c r="PVQ461" s="640"/>
      <c r="PVR461" s="640"/>
      <c r="PVS461" s="640"/>
      <c r="PVT461" s="640"/>
      <c r="PVU461" s="640"/>
      <c r="PVV461" s="640"/>
      <c r="PVW461" s="640"/>
      <c r="PVX461" s="640"/>
      <c r="PVY461" s="640"/>
      <c r="PVZ461" s="640"/>
      <c r="PWA461" s="640"/>
      <c r="PWB461" s="640"/>
      <c r="PWC461" s="640"/>
      <c r="PWD461" s="640"/>
      <c r="PWE461" s="640"/>
      <c r="PWF461" s="640"/>
      <c r="PWG461" s="640"/>
      <c r="PWH461" s="640"/>
      <c r="PWI461" s="640"/>
      <c r="PWJ461" s="640"/>
      <c r="PWK461" s="640"/>
      <c r="PWL461" s="640"/>
      <c r="PWM461" s="640"/>
      <c r="PWN461" s="640"/>
      <c r="PWO461" s="640"/>
      <c r="PWP461" s="640"/>
      <c r="PWQ461" s="640"/>
      <c r="PWR461" s="640"/>
      <c r="PWS461" s="640"/>
      <c r="PWT461" s="640"/>
      <c r="PWU461" s="640"/>
      <c r="PWV461" s="640"/>
      <c r="PWW461" s="640"/>
      <c r="PWX461" s="640"/>
      <c r="PWY461" s="640"/>
      <c r="PWZ461" s="640"/>
      <c r="PXA461" s="640"/>
      <c r="PXB461" s="640"/>
      <c r="PXC461" s="640"/>
      <c r="PXD461" s="640"/>
      <c r="PXE461" s="640"/>
      <c r="PXF461" s="640"/>
      <c r="PXG461" s="640"/>
      <c r="PXH461" s="640"/>
      <c r="PXI461" s="640"/>
      <c r="PXJ461" s="640"/>
      <c r="PXK461" s="640"/>
      <c r="PXL461" s="640"/>
      <c r="PXM461" s="640"/>
      <c r="PXN461" s="640"/>
      <c r="PXO461" s="640"/>
      <c r="PXP461" s="640"/>
      <c r="PXQ461" s="640"/>
      <c r="PXR461" s="640"/>
      <c r="PXS461" s="640"/>
      <c r="PXT461" s="640"/>
      <c r="PXU461" s="640"/>
      <c r="PXV461" s="640"/>
      <c r="PXW461" s="640"/>
      <c r="PXX461" s="640"/>
      <c r="PXY461" s="640"/>
      <c r="PXZ461" s="640"/>
      <c r="PYA461" s="640"/>
      <c r="PYB461" s="640"/>
      <c r="PYC461" s="640"/>
      <c r="PYD461" s="640"/>
      <c r="PYE461" s="640"/>
      <c r="PYF461" s="640"/>
      <c r="PYG461" s="640"/>
      <c r="PYH461" s="640"/>
      <c r="PYI461" s="640"/>
      <c r="PYJ461" s="640"/>
      <c r="PYK461" s="640"/>
      <c r="PYL461" s="640"/>
      <c r="PYM461" s="640"/>
      <c r="PYN461" s="640"/>
      <c r="PYO461" s="640"/>
      <c r="PYP461" s="640"/>
      <c r="PYQ461" s="640"/>
      <c r="PYR461" s="640"/>
      <c r="PYS461" s="640"/>
      <c r="PYT461" s="640"/>
      <c r="PYU461" s="640"/>
      <c r="PYV461" s="640"/>
      <c r="PYW461" s="640"/>
      <c r="PYX461" s="640"/>
      <c r="PYY461" s="640"/>
      <c r="PYZ461" s="640"/>
      <c r="PZA461" s="640"/>
      <c r="PZB461" s="640"/>
      <c r="PZC461" s="640"/>
      <c r="PZD461" s="640"/>
      <c r="PZE461" s="640"/>
      <c r="PZF461" s="640"/>
      <c r="PZG461" s="640"/>
      <c r="PZH461" s="640"/>
      <c r="PZI461" s="640"/>
      <c r="PZJ461" s="640"/>
      <c r="PZK461" s="640"/>
      <c r="PZL461" s="640"/>
      <c r="PZM461" s="640"/>
      <c r="PZN461" s="640"/>
      <c r="PZO461" s="640"/>
      <c r="PZP461" s="640"/>
      <c r="PZQ461" s="640"/>
      <c r="PZR461" s="640"/>
      <c r="PZS461" s="640"/>
      <c r="PZT461" s="640"/>
      <c r="PZU461" s="640"/>
      <c r="PZV461" s="640"/>
      <c r="PZW461" s="640"/>
      <c r="PZX461" s="640"/>
      <c r="PZY461" s="640"/>
      <c r="PZZ461" s="640"/>
      <c r="QAA461" s="640"/>
      <c r="QAB461" s="640"/>
      <c r="QAC461" s="640"/>
      <c r="QAD461" s="640"/>
      <c r="QAE461" s="640"/>
      <c r="QAF461" s="640"/>
      <c r="QAG461" s="640"/>
      <c r="QAH461" s="640"/>
      <c r="QAI461" s="640"/>
      <c r="QAJ461" s="640"/>
      <c r="QAK461" s="640"/>
      <c r="QAL461" s="640"/>
      <c r="QAM461" s="640"/>
      <c r="QAN461" s="640"/>
      <c r="QAO461" s="640"/>
      <c r="QAP461" s="640"/>
      <c r="QAQ461" s="640"/>
      <c r="QAR461" s="640"/>
      <c r="QAS461" s="640"/>
      <c r="QAT461" s="640"/>
      <c r="QAU461" s="640"/>
      <c r="QAV461" s="640"/>
      <c r="QAW461" s="640"/>
      <c r="QAX461" s="640"/>
      <c r="QAY461" s="640"/>
      <c r="QAZ461" s="640"/>
      <c r="QBA461" s="640"/>
      <c r="QBB461" s="640"/>
      <c r="QBC461" s="640"/>
      <c r="QBD461" s="640"/>
      <c r="QBE461" s="640"/>
      <c r="QBF461" s="640"/>
      <c r="QBG461" s="640"/>
      <c r="QBH461" s="640"/>
      <c r="QBI461" s="640"/>
      <c r="QBJ461" s="640"/>
      <c r="QBK461" s="640"/>
      <c r="QBL461" s="640"/>
      <c r="QBM461" s="640"/>
      <c r="QBN461" s="640"/>
      <c r="QBO461" s="640"/>
      <c r="QBP461" s="640"/>
      <c r="QBQ461" s="640"/>
      <c r="QBR461" s="640"/>
      <c r="QBS461" s="640"/>
      <c r="QBT461" s="640"/>
      <c r="QBU461" s="640"/>
      <c r="QBV461" s="640"/>
      <c r="QBW461" s="640"/>
      <c r="QBX461" s="640"/>
      <c r="QBY461" s="640"/>
      <c r="QBZ461" s="640"/>
      <c r="QCA461" s="640"/>
      <c r="QCB461" s="640"/>
      <c r="QCC461" s="640"/>
      <c r="QCD461" s="640"/>
      <c r="QCE461" s="640"/>
      <c r="QCF461" s="640"/>
      <c r="QCG461" s="640"/>
      <c r="QCH461" s="640"/>
      <c r="QCI461" s="640"/>
      <c r="QCJ461" s="640"/>
      <c r="QCK461" s="640"/>
      <c r="QCL461" s="640"/>
      <c r="QCM461" s="640"/>
      <c r="QCN461" s="640"/>
      <c r="QCO461" s="640"/>
      <c r="QCP461" s="640"/>
      <c r="QCQ461" s="640"/>
      <c r="QCR461" s="640"/>
      <c r="QCS461" s="640"/>
      <c r="QCT461" s="640"/>
      <c r="QCU461" s="640"/>
      <c r="QCV461" s="640"/>
      <c r="QCW461" s="640"/>
      <c r="QCX461" s="640"/>
      <c r="QCY461" s="640"/>
      <c r="QCZ461" s="640"/>
      <c r="QDA461" s="640"/>
      <c r="QDB461" s="640"/>
      <c r="QDC461" s="640"/>
      <c r="QDD461" s="640"/>
      <c r="QDE461" s="640"/>
      <c r="QDF461" s="640"/>
      <c r="QDG461" s="640"/>
      <c r="QDH461" s="640"/>
      <c r="QDI461" s="640"/>
      <c r="QDJ461" s="640"/>
      <c r="QDK461" s="640"/>
      <c r="QDL461" s="640"/>
      <c r="QDM461" s="640"/>
      <c r="QDN461" s="640"/>
      <c r="QDO461" s="640"/>
      <c r="QDP461" s="640"/>
      <c r="QDQ461" s="640"/>
      <c r="QDR461" s="640"/>
      <c r="QDS461" s="640"/>
      <c r="QDT461" s="640"/>
      <c r="QDU461" s="640"/>
      <c r="QDV461" s="640"/>
      <c r="QDW461" s="640"/>
      <c r="QDX461" s="640"/>
      <c r="QDY461" s="640"/>
      <c r="QDZ461" s="640"/>
      <c r="QEA461" s="640"/>
      <c r="QEB461" s="640"/>
      <c r="QEC461" s="640"/>
      <c r="QED461" s="640"/>
      <c r="QEE461" s="640"/>
      <c r="QEF461" s="640"/>
      <c r="QEG461" s="640"/>
      <c r="QEH461" s="640"/>
      <c r="QEI461" s="640"/>
      <c r="QEJ461" s="640"/>
      <c r="QEK461" s="640"/>
      <c r="QEL461" s="640"/>
      <c r="QEM461" s="640"/>
      <c r="QEN461" s="640"/>
      <c r="QEO461" s="640"/>
      <c r="QEP461" s="640"/>
      <c r="QEQ461" s="640"/>
      <c r="QER461" s="640"/>
      <c r="QES461" s="640"/>
      <c r="QET461" s="640"/>
      <c r="QEU461" s="640"/>
      <c r="QEV461" s="640"/>
      <c r="QEW461" s="640"/>
      <c r="QEX461" s="640"/>
      <c r="QEY461" s="640"/>
      <c r="QEZ461" s="640"/>
      <c r="QFA461" s="640"/>
      <c r="QFB461" s="640"/>
      <c r="QFC461" s="640"/>
      <c r="QFD461" s="640"/>
      <c r="QFE461" s="640"/>
      <c r="QFF461" s="640"/>
      <c r="QFG461" s="640"/>
      <c r="QFH461" s="640"/>
      <c r="QFI461" s="640"/>
      <c r="QFJ461" s="640"/>
      <c r="QFK461" s="640"/>
      <c r="QFL461" s="640"/>
      <c r="QFM461" s="640"/>
      <c r="QFN461" s="640"/>
      <c r="QFO461" s="640"/>
      <c r="QFP461" s="640"/>
      <c r="QFQ461" s="640"/>
      <c r="QFR461" s="640"/>
      <c r="QFS461" s="640"/>
      <c r="QFT461" s="640"/>
      <c r="QFU461" s="640"/>
      <c r="QFV461" s="640"/>
      <c r="QFW461" s="640"/>
      <c r="QFX461" s="640"/>
      <c r="QFY461" s="640"/>
      <c r="QFZ461" s="640"/>
      <c r="QGA461" s="640"/>
      <c r="QGB461" s="640"/>
      <c r="QGC461" s="640"/>
      <c r="QGD461" s="640"/>
      <c r="QGE461" s="640"/>
      <c r="QGF461" s="640"/>
      <c r="QGG461" s="640"/>
      <c r="QGH461" s="640"/>
      <c r="QGI461" s="640"/>
      <c r="QGJ461" s="640"/>
      <c r="QGK461" s="640"/>
      <c r="QGL461" s="640"/>
      <c r="QGM461" s="640"/>
      <c r="QGN461" s="640"/>
      <c r="QGO461" s="640"/>
      <c r="QGP461" s="640"/>
      <c r="QGQ461" s="640"/>
      <c r="QGR461" s="640"/>
      <c r="QGS461" s="640"/>
      <c r="QGT461" s="640"/>
      <c r="QGU461" s="640"/>
      <c r="QGV461" s="640"/>
      <c r="QGW461" s="640"/>
      <c r="QGX461" s="640"/>
      <c r="QGY461" s="640"/>
      <c r="QGZ461" s="640"/>
      <c r="QHA461" s="640"/>
      <c r="QHB461" s="640"/>
      <c r="QHC461" s="640"/>
      <c r="QHD461" s="640"/>
      <c r="QHE461" s="640"/>
      <c r="QHF461" s="640"/>
      <c r="QHG461" s="640"/>
      <c r="QHH461" s="640"/>
      <c r="QHI461" s="640"/>
      <c r="QHJ461" s="640"/>
      <c r="QHK461" s="640"/>
      <c r="QHL461" s="640"/>
      <c r="QHM461" s="640"/>
      <c r="QHN461" s="640"/>
      <c r="QHO461" s="640"/>
      <c r="QHP461" s="640"/>
      <c r="QHQ461" s="640"/>
      <c r="QHR461" s="640"/>
      <c r="QHS461" s="640"/>
      <c r="QHT461" s="640"/>
      <c r="QHU461" s="640"/>
      <c r="QHV461" s="640"/>
      <c r="QHW461" s="640"/>
      <c r="QHX461" s="640"/>
      <c r="QHY461" s="640"/>
      <c r="QHZ461" s="640"/>
      <c r="QIA461" s="640"/>
      <c r="QIB461" s="640"/>
      <c r="QIC461" s="640"/>
      <c r="QID461" s="640"/>
      <c r="QIE461" s="640"/>
      <c r="QIF461" s="640"/>
      <c r="QIG461" s="640"/>
      <c r="QIH461" s="640"/>
      <c r="QII461" s="640"/>
      <c r="QIJ461" s="640"/>
      <c r="QIK461" s="640"/>
      <c r="QIL461" s="640"/>
      <c r="QIM461" s="640"/>
      <c r="QIN461" s="640"/>
      <c r="QIO461" s="640"/>
      <c r="QIP461" s="640"/>
      <c r="QIQ461" s="640"/>
      <c r="QIR461" s="640"/>
      <c r="QIS461" s="640"/>
      <c r="QIT461" s="640"/>
      <c r="QIU461" s="640"/>
      <c r="QIV461" s="640"/>
      <c r="QIW461" s="640"/>
      <c r="QIX461" s="640"/>
      <c r="QIY461" s="640"/>
      <c r="QIZ461" s="640"/>
      <c r="QJA461" s="640"/>
      <c r="QJB461" s="640"/>
      <c r="QJC461" s="640"/>
      <c r="QJD461" s="640"/>
      <c r="QJE461" s="640"/>
      <c r="QJF461" s="640"/>
      <c r="QJG461" s="640"/>
      <c r="QJH461" s="640"/>
      <c r="QJI461" s="640"/>
      <c r="QJJ461" s="640"/>
      <c r="QJK461" s="640"/>
      <c r="QJL461" s="640"/>
      <c r="QJM461" s="640"/>
      <c r="QJN461" s="640"/>
      <c r="QJO461" s="640"/>
      <c r="QJP461" s="640"/>
      <c r="QJQ461" s="640"/>
      <c r="QJR461" s="640"/>
      <c r="QJS461" s="640"/>
      <c r="QJT461" s="640"/>
      <c r="QJU461" s="640"/>
      <c r="QJV461" s="640"/>
      <c r="QJW461" s="640"/>
      <c r="QJX461" s="640"/>
      <c r="QJY461" s="640"/>
      <c r="QJZ461" s="640"/>
      <c r="QKA461" s="640"/>
      <c r="QKB461" s="640"/>
      <c r="QKC461" s="640"/>
      <c r="QKD461" s="640"/>
      <c r="QKE461" s="640"/>
      <c r="QKF461" s="640"/>
      <c r="QKG461" s="640"/>
      <c r="QKH461" s="640"/>
      <c r="QKI461" s="640"/>
      <c r="QKJ461" s="640"/>
      <c r="QKK461" s="640"/>
      <c r="QKL461" s="640"/>
      <c r="QKM461" s="640"/>
      <c r="QKN461" s="640"/>
      <c r="QKO461" s="640"/>
      <c r="QKP461" s="640"/>
      <c r="QKQ461" s="640"/>
      <c r="QKR461" s="640"/>
      <c r="QKS461" s="640"/>
      <c r="QKT461" s="640"/>
      <c r="QKU461" s="640"/>
      <c r="QKV461" s="640"/>
      <c r="QKW461" s="640"/>
      <c r="QKX461" s="640"/>
      <c r="QKY461" s="640"/>
      <c r="QKZ461" s="640"/>
      <c r="QLA461" s="640"/>
      <c r="QLB461" s="640"/>
      <c r="QLC461" s="640"/>
      <c r="QLD461" s="640"/>
      <c r="QLE461" s="640"/>
      <c r="QLF461" s="640"/>
      <c r="QLG461" s="640"/>
      <c r="QLH461" s="640"/>
      <c r="QLI461" s="640"/>
      <c r="QLJ461" s="640"/>
      <c r="QLK461" s="640"/>
      <c r="QLL461" s="640"/>
      <c r="QLM461" s="640"/>
      <c r="QLN461" s="640"/>
      <c r="QLO461" s="640"/>
      <c r="QLP461" s="640"/>
      <c r="QLQ461" s="640"/>
      <c r="QLR461" s="640"/>
      <c r="QLS461" s="640"/>
      <c r="QLT461" s="640"/>
      <c r="QLU461" s="640"/>
      <c r="QLV461" s="640"/>
      <c r="QLW461" s="640"/>
      <c r="QLX461" s="640"/>
      <c r="QLY461" s="640"/>
      <c r="QLZ461" s="640"/>
      <c r="QMA461" s="640"/>
      <c r="QMB461" s="640"/>
      <c r="QMC461" s="640"/>
      <c r="QMD461" s="640"/>
      <c r="QME461" s="640"/>
      <c r="QMF461" s="640"/>
      <c r="QMG461" s="640"/>
      <c r="QMH461" s="640"/>
      <c r="QMI461" s="640"/>
      <c r="QMJ461" s="640"/>
      <c r="QMK461" s="640"/>
      <c r="QML461" s="640"/>
      <c r="QMM461" s="640"/>
      <c r="QMN461" s="640"/>
      <c r="QMO461" s="640"/>
      <c r="QMP461" s="640"/>
      <c r="QMQ461" s="640"/>
      <c r="QMR461" s="640"/>
      <c r="QMS461" s="640"/>
      <c r="QMT461" s="640"/>
      <c r="QMU461" s="640"/>
      <c r="QMV461" s="640"/>
      <c r="QMW461" s="640"/>
      <c r="QMX461" s="640"/>
      <c r="QMY461" s="640"/>
      <c r="QMZ461" s="640"/>
      <c r="QNA461" s="640"/>
      <c r="QNB461" s="640"/>
      <c r="QNC461" s="640"/>
      <c r="QND461" s="640"/>
      <c r="QNE461" s="640"/>
      <c r="QNF461" s="640"/>
      <c r="QNG461" s="640"/>
      <c r="QNH461" s="640"/>
      <c r="QNI461" s="640"/>
      <c r="QNJ461" s="640"/>
      <c r="QNK461" s="640"/>
      <c r="QNL461" s="640"/>
      <c r="QNM461" s="640"/>
      <c r="QNN461" s="640"/>
      <c r="QNO461" s="640"/>
      <c r="QNP461" s="640"/>
      <c r="QNQ461" s="640"/>
      <c r="QNR461" s="640"/>
      <c r="QNS461" s="640"/>
      <c r="QNT461" s="640"/>
      <c r="QNU461" s="640"/>
      <c r="QNV461" s="640"/>
      <c r="QNW461" s="640"/>
      <c r="QNX461" s="640"/>
      <c r="QNY461" s="640"/>
      <c r="QNZ461" s="640"/>
      <c r="QOA461" s="640"/>
      <c r="QOB461" s="640"/>
      <c r="QOC461" s="640"/>
      <c r="QOD461" s="640"/>
      <c r="QOE461" s="640"/>
      <c r="QOF461" s="640"/>
      <c r="QOG461" s="640"/>
      <c r="QOH461" s="640"/>
      <c r="QOI461" s="640"/>
      <c r="QOJ461" s="640"/>
      <c r="QOK461" s="640"/>
      <c r="QOL461" s="640"/>
      <c r="QOM461" s="640"/>
      <c r="QON461" s="640"/>
      <c r="QOO461" s="640"/>
      <c r="QOP461" s="640"/>
      <c r="QOQ461" s="640"/>
      <c r="QOR461" s="640"/>
      <c r="QOS461" s="640"/>
      <c r="QOT461" s="640"/>
      <c r="QOU461" s="640"/>
      <c r="QOV461" s="640"/>
      <c r="QOW461" s="640"/>
      <c r="QOX461" s="640"/>
      <c r="QOY461" s="640"/>
      <c r="QOZ461" s="640"/>
      <c r="QPA461" s="640"/>
      <c r="QPB461" s="640"/>
      <c r="QPC461" s="640"/>
      <c r="QPD461" s="640"/>
      <c r="QPE461" s="640"/>
      <c r="QPF461" s="640"/>
      <c r="QPG461" s="640"/>
      <c r="QPH461" s="640"/>
      <c r="QPI461" s="640"/>
      <c r="QPJ461" s="640"/>
      <c r="QPK461" s="640"/>
      <c r="QPL461" s="640"/>
      <c r="QPM461" s="640"/>
      <c r="QPN461" s="640"/>
      <c r="QPO461" s="640"/>
      <c r="QPP461" s="640"/>
      <c r="QPQ461" s="640"/>
      <c r="QPR461" s="640"/>
      <c r="QPS461" s="640"/>
      <c r="QPT461" s="640"/>
      <c r="QPU461" s="640"/>
      <c r="QPV461" s="640"/>
      <c r="QPW461" s="640"/>
      <c r="QPX461" s="640"/>
      <c r="QPY461" s="640"/>
      <c r="QPZ461" s="640"/>
      <c r="QQA461" s="640"/>
      <c r="QQB461" s="640"/>
      <c r="QQC461" s="640"/>
      <c r="QQD461" s="640"/>
      <c r="QQE461" s="640"/>
      <c r="QQF461" s="640"/>
      <c r="QQG461" s="640"/>
      <c r="QQH461" s="640"/>
      <c r="QQI461" s="640"/>
      <c r="QQJ461" s="640"/>
      <c r="QQK461" s="640"/>
      <c r="QQL461" s="640"/>
      <c r="QQM461" s="640"/>
      <c r="QQN461" s="640"/>
      <c r="QQO461" s="640"/>
      <c r="QQP461" s="640"/>
      <c r="QQQ461" s="640"/>
      <c r="QQR461" s="640"/>
      <c r="QQS461" s="640"/>
      <c r="QQT461" s="640"/>
      <c r="QQU461" s="640"/>
      <c r="QQV461" s="640"/>
      <c r="QQW461" s="640"/>
      <c r="QQX461" s="640"/>
      <c r="QQY461" s="640"/>
      <c r="QQZ461" s="640"/>
      <c r="QRA461" s="640"/>
      <c r="QRB461" s="640"/>
      <c r="QRC461" s="640"/>
      <c r="QRD461" s="640"/>
      <c r="QRE461" s="640"/>
      <c r="QRF461" s="640"/>
      <c r="QRG461" s="640"/>
      <c r="QRH461" s="640"/>
      <c r="QRI461" s="640"/>
      <c r="QRJ461" s="640"/>
      <c r="QRK461" s="640"/>
      <c r="QRL461" s="640"/>
      <c r="QRM461" s="640"/>
      <c r="QRN461" s="640"/>
      <c r="QRO461" s="640"/>
      <c r="QRP461" s="640"/>
      <c r="QRQ461" s="640"/>
      <c r="QRR461" s="640"/>
      <c r="QRS461" s="640"/>
      <c r="QRT461" s="640"/>
      <c r="QRU461" s="640"/>
      <c r="QRV461" s="640"/>
      <c r="QRW461" s="640"/>
      <c r="QRX461" s="640"/>
      <c r="QRY461" s="640"/>
      <c r="QRZ461" s="640"/>
      <c r="QSA461" s="640"/>
      <c r="QSB461" s="640"/>
      <c r="QSC461" s="640"/>
      <c r="QSD461" s="640"/>
      <c r="QSE461" s="640"/>
      <c r="QSF461" s="640"/>
      <c r="QSG461" s="640"/>
      <c r="QSH461" s="640"/>
      <c r="QSI461" s="640"/>
      <c r="QSJ461" s="640"/>
      <c r="QSK461" s="640"/>
      <c r="QSL461" s="640"/>
      <c r="QSM461" s="640"/>
      <c r="QSN461" s="640"/>
      <c r="QSO461" s="640"/>
      <c r="QSP461" s="640"/>
      <c r="QSQ461" s="640"/>
      <c r="QSR461" s="640"/>
      <c r="QSS461" s="640"/>
      <c r="QST461" s="640"/>
      <c r="QSU461" s="640"/>
      <c r="QSV461" s="640"/>
      <c r="QSW461" s="640"/>
      <c r="QSX461" s="640"/>
      <c r="QSY461" s="640"/>
      <c r="QSZ461" s="640"/>
      <c r="QTA461" s="640"/>
      <c r="QTB461" s="640"/>
      <c r="QTC461" s="640"/>
      <c r="QTD461" s="640"/>
      <c r="QTE461" s="640"/>
      <c r="QTF461" s="640"/>
      <c r="QTG461" s="640"/>
      <c r="QTH461" s="640"/>
      <c r="QTI461" s="640"/>
      <c r="QTJ461" s="640"/>
      <c r="QTK461" s="640"/>
      <c r="QTL461" s="640"/>
      <c r="QTM461" s="640"/>
      <c r="QTN461" s="640"/>
      <c r="QTO461" s="640"/>
      <c r="QTP461" s="640"/>
      <c r="QTQ461" s="640"/>
      <c r="QTR461" s="640"/>
      <c r="QTS461" s="640"/>
      <c r="QTT461" s="640"/>
      <c r="QTU461" s="640"/>
      <c r="QTV461" s="640"/>
      <c r="QTW461" s="640"/>
      <c r="QTX461" s="640"/>
      <c r="QTY461" s="640"/>
      <c r="QTZ461" s="640"/>
      <c r="QUA461" s="640"/>
      <c r="QUB461" s="640"/>
      <c r="QUC461" s="640"/>
      <c r="QUD461" s="640"/>
      <c r="QUE461" s="640"/>
      <c r="QUF461" s="640"/>
      <c r="QUG461" s="640"/>
      <c r="QUH461" s="640"/>
      <c r="QUI461" s="640"/>
      <c r="QUJ461" s="640"/>
      <c r="QUK461" s="640"/>
      <c r="QUL461" s="640"/>
      <c r="QUM461" s="640"/>
      <c r="QUN461" s="640"/>
      <c r="QUO461" s="640"/>
      <c r="QUP461" s="640"/>
      <c r="QUQ461" s="640"/>
      <c r="QUR461" s="640"/>
      <c r="QUS461" s="640"/>
      <c r="QUT461" s="640"/>
      <c r="QUU461" s="640"/>
      <c r="QUV461" s="640"/>
      <c r="QUW461" s="640"/>
      <c r="QUX461" s="640"/>
      <c r="QUY461" s="640"/>
      <c r="QUZ461" s="640"/>
      <c r="QVA461" s="640"/>
      <c r="QVB461" s="640"/>
      <c r="QVC461" s="640"/>
      <c r="QVD461" s="640"/>
      <c r="QVE461" s="640"/>
      <c r="QVF461" s="640"/>
      <c r="QVG461" s="640"/>
      <c r="QVH461" s="640"/>
      <c r="QVI461" s="640"/>
      <c r="QVJ461" s="640"/>
      <c r="QVK461" s="640"/>
      <c r="QVL461" s="640"/>
      <c r="QVM461" s="640"/>
      <c r="QVN461" s="640"/>
      <c r="QVO461" s="640"/>
      <c r="QVP461" s="640"/>
      <c r="QVQ461" s="640"/>
      <c r="QVR461" s="640"/>
      <c r="QVS461" s="640"/>
      <c r="QVT461" s="640"/>
      <c r="QVU461" s="640"/>
      <c r="QVV461" s="640"/>
      <c r="QVW461" s="640"/>
      <c r="QVX461" s="640"/>
      <c r="QVY461" s="640"/>
      <c r="QVZ461" s="640"/>
      <c r="QWA461" s="640"/>
      <c r="QWB461" s="640"/>
      <c r="QWC461" s="640"/>
      <c r="QWD461" s="640"/>
      <c r="QWE461" s="640"/>
      <c r="QWF461" s="640"/>
      <c r="QWG461" s="640"/>
      <c r="QWH461" s="640"/>
      <c r="QWI461" s="640"/>
      <c r="QWJ461" s="640"/>
      <c r="QWK461" s="640"/>
      <c r="QWL461" s="640"/>
      <c r="QWM461" s="640"/>
      <c r="QWN461" s="640"/>
      <c r="QWO461" s="640"/>
      <c r="QWP461" s="640"/>
      <c r="QWQ461" s="640"/>
      <c r="QWR461" s="640"/>
      <c r="QWS461" s="640"/>
      <c r="QWT461" s="640"/>
      <c r="QWU461" s="640"/>
      <c r="QWV461" s="640"/>
      <c r="QWW461" s="640"/>
      <c r="QWX461" s="640"/>
      <c r="QWY461" s="640"/>
      <c r="QWZ461" s="640"/>
      <c r="QXA461" s="640"/>
      <c r="QXB461" s="640"/>
      <c r="QXC461" s="640"/>
      <c r="QXD461" s="640"/>
      <c r="QXE461" s="640"/>
      <c r="QXF461" s="640"/>
      <c r="QXG461" s="640"/>
      <c r="QXH461" s="640"/>
      <c r="QXI461" s="640"/>
      <c r="QXJ461" s="640"/>
      <c r="QXK461" s="640"/>
      <c r="QXL461" s="640"/>
      <c r="QXM461" s="640"/>
      <c r="QXN461" s="640"/>
      <c r="QXO461" s="640"/>
      <c r="QXP461" s="640"/>
      <c r="QXQ461" s="640"/>
      <c r="QXR461" s="640"/>
      <c r="QXS461" s="640"/>
      <c r="QXT461" s="640"/>
      <c r="QXU461" s="640"/>
      <c r="QXV461" s="640"/>
      <c r="QXW461" s="640"/>
      <c r="QXX461" s="640"/>
      <c r="QXY461" s="640"/>
      <c r="QXZ461" s="640"/>
      <c r="QYA461" s="640"/>
      <c r="QYB461" s="640"/>
      <c r="QYC461" s="640"/>
      <c r="QYD461" s="640"/>
      <c r="QYE461" s="640"/>
      <c r="QYF461" s="640"/>
      <c r="QYG461" s="640"/>
      <c r="QYH461" s="640"/>
      <c r="QYI461" s="640"/>
      <c r="QYJ461" s="640"/>
      <c r="QYK461" s="640"/>
      <c r="QYL461" s="640"/>
      <c r="QYM461" s="640"/>
      <c r="QYN461" s="640"/>
      <c r="QYO461" s="640"/>
      <c r="QYP461" s="640"/>
      <c r="QYQ461" s="640"/>
      <c r="QYR461" s="640"/>
      <c r="QYS461" s="640"/>
      <c r="QYT461" s="640"/>
      <c r="QYU461" s="640"/>
      <c r="QYV461" s="640"/>
      <c r="QYW461" s="640"/>
      <c r="QYX461" s="640"/>
      <c r="QYY461" s="640"/>
      <c r="QYZ461" s="640"/>
      <c r="QZA461" s="640"/>
      <c r="QZB461" s="640"/>
      <c r="QZC461" s="640"/>
      <c r="QZD461" s="640"/>
      <c r="QZE461" s="640"/>
      <c r="QZF461" s="640"/>
      <c r="QZG461" s="640"/>
      <c r="QZH461" s="640"/>
      <c r="QZI461" s="640"/>
      <c r="QZJ461" s="640"/>
      <c r="QZK461" s="640"/>
      <c r="QZL461" s="640"/>
      <c r="QZM461" s="640"/>
      <c r="QZN461" s="640"/>
      <c r="QZO461" s="640"/>
      <c r="QZP461" s="640"/>
      <c r="QZQ461" s="640"/>
      <c r="QZR461" s="640"/>
      <c r="QZS461" s="640"/>
      <c r="QZT461" s="640"/>
      <c r="QZU461" s="640"/>
      <c r="QZV461" s="640"/>
      <c r="QZW461" s="640"/>
      <c r="QZX461" s="640"/>
      <c r="QZY461" s="640"/>
      <c r="QZZ461" s="640"/>
      <c r="RAA461" s="640"/>
      <c r="RAB461" s="640"/>
      <c r="RAC461" s="640"/>
      <c r="RAD461" s="640"/>
      <c r="RAE461" s="640"/>
      <c r="RAF461" s="640"/>
      <c r="RAG461" s="640"/>
      <c r="RAH461" s="640"/>
      <c r="RAI461" s="640"/>
      <c r="RAJ461" s="640"/>
      <c r="RAK461" s="640"/>
      <c r="RAL461" s="640"/>
      <c r="RAM461" s="640"/>
      <c r="RAN461" s="640"/>
      <c r="RAO461" s="640"/>
      <c r="RAP461" s="640"/>
      <c r="RAQ461" s="640"/>
      <c r="RAR461" s="640"/>
      <c r="RAS461" s="640"/>
      <c r="RAT461" s="640"/>
      <c r="RAU461" s="640"/>
      <c r="RAV461" s="640"/>
      <c r="RAW461" s="640"/>
      <c r="RAX461" s="640"/>
      <c r="RAY461" s="640"/>
      <c r="RAZ461" s="640"/>
      <c r="RBA461" s="640"/>
      <c r="RBB461" s="640"/>
      <c r="RBC461" s="640"/>
      <c r="RBD461" s="640"/>
      <c r="RBE461" s="640"/>
      <c r="RBF461" s="640"/>
      <c r="RBG461" s="640"/>
      <c r="RBH461" s="640"/>
      <c r="RBI461" s="640"/>
      <c r="RBJ461" s="640"/>
      <c r="RBK461" s="640"/>
      <c r="RBL461" s="640"/>
      <c r="RBM461" s="640"/>
      <c r="RBN461" s="640"/>
      <c r="RBO461" s="640"/>
      <c r="RBP461" s="640"/>
      <c r="RBQ461" s="640"/>
      <c r="RBR461" s="640"/>
      <c r="RBS461" s="640"/>
      <c r="RBT461" s="640"/>
      <c r="RBU461" s="640"/>
      <c r="RBV461" s="640"/>
      <c r="RBW461" s="640"/>
      <c r="RBX461" s="640"/>
      <c r="RBY461" s="640"/>
      <c r="RBZ461" s="640"/>
      <c r="RCA461" s="640"/>
      <c r="RCB461" s="640"/>
      <c r="RCC461" s="640"/>
      <c r="RCD461" s="640"/>
      <c r="RCE461" s="640"/>
      <c r="RCF461" s="640"/>
      <c r="RCG461" s="640"/>
      <c r="RCH461" s="640"/>
      <c r="RCI461" s="640"/>
      <c r="RCJ461" s="640"/>
      <c r="RCK461" s="640"/>
      <c r="RCL461" s="640"/>
      <c r="RCM461" s="640"/>
      <c r="RCN461" s="640"/>
      <c r="RCO461" s="640"/>
      <c r="RCP461" s="640"/>
      <c r="RCQ461" s="640"/>
      <c r="RCR461" s="640"/>
      <c r="RCS461" s="640"/>
      <c r="RCT461" s="640"/>
      <c r="RCU461" s="640"/>
      <c r="RCV461" s="640"/>
      <c r="RCW461" s="640"/>
      <c r="RCX461" s="640"/>
      <c r="RCY461" s="640"/>
      <c r="RCZ461" s="640"/>
      <c r="RDA461" s="640"/>
      <c r="RDB461" s="640"/>
      <c r="RDC461" s="640"/>
      <c r="RDD461" s="640"/>
      <c r="RDE461" s="640"/>
      <c r="RDF461" s="640"/>
      <c r="RDG461" s="640"/>
      <c r="RDH461" s="640"/>
      <c r="RDI461" s="640"/>
      <c r="RDJ461" s="640"/>
      <c r="RDK461" s="640"/>
      <c r="RDL461" s="640"/>
      <c r="RDM461" s="640"/>
      <c r="RDN461" s="640"/>
      <c r="RDO461" s="640"/>
      <c r="RDP461" s="640"/>
      <c r="RDQ461" s="640"/>
      <c r="RDR461" s="640"/>
      <c r="RDS461" s="640"/>
      <c r="RDT461" s="640"/>
      <c r="RDU461" s="640"/>
      <c r="RDV461" s="640"/>
      <c r="RDW461" s="640"/>
      <c r="RDX461" s="640"/>
      <c r="RDY461" s="640"/>
      <c r="RDZ461" s="640"/>
      <c r="REA461" s="640"/>
      <c r="REB461" s="640"/>
      <c r="REC461" s="640"/>
      <c r="RED461" s="640"/>
      <c r="REE461" s="640"/>
      <c r="REF461" s="640"/>
      <c r="REG461" s="640"/>
      <c r="REH461" s="640"/>
      <c r="REI461" s="640"/>
      <c r="REJ461" s="640"/>
      <c r="REK461" s="640"/>
      <c r="REL461" s="640"/>
      <c r="REM461" s="640"/>
      <c r="REN461" s="640"/>
      <c r="REO461" s="640"/>
      <c r="REP461" s="640"/>
      <c r="REQ461" s="640"/>
      <c r="RER461" s="640"/>
      <c r="RES461" s="640"/>
      <c r="RET461" s="640"/>
      <c r="REU461" s="640"/>
      <c r="REV461" s="640"/>
      <c r="REW461" s="640"/>
      <c r="REX461" s="640"/>
      <c r="REY461" s="640"/>
      <c r="REZ461" s="640"/>
      <c r="RFA461" s="640"/>
      <c r="RFB461" s="640"/>
      <c r="RFC461" s="640"/>
      <c r="RFD461" s="640"/>
      <c r="RFE461" s="640"/>
      <c r="RFF461" s="640"/>
      <c r="RFG461" s="640"/>
      <c r="RFH461" s="640"/>
      <c r="RFI461" s="640"/>
      <c r="RFJ461" s="640"/>
      <c r="RFK461" s="640"/>
      <c r="RFL461" s="640"/>
      <c r="RFM461" s="640"/>
      <c r="RFN461" s="640"/>
      <c r="RFO461" s="640"/>
      <c r="RFP461" s="640"/>
      <c r="RFQ461" s="640"/>
      <c r="RFR461" s="640"/>
      <c r="RFS461" s="640"/>
      <c r="RFT461" s="640"/>
      <c r="RFU461" s="640"/>
      <c r="RFV461" s="640"/>
      <c r="RFW461" s="640"/>
      <c r="RFX461" s="640"/>
      <c r="RFY461" s="640"/>
      <c r="RFZ461" s="640"/>
      <c r="RGA461" s="640"/>
      <c r="RGB461" s="640"/>
      <c r="RGC461" s="640"/>
      <c r="RGD461" s="640"/>
      <c r="RGE461" s="640"/>
      <c r="RGF461" s="640"/>
      <c r="RGG461" s="640"/>
      <c r="RGH461" s="640"/>
      <c r="RGI461" s="640"/>
      <c r="RGJ461" s="640"/>
      <c r="RGK461" s="640"/>
      <c r="RGL461" s="640"/>
      <c r="RGM461" s="640"/>
      <c r="RGN461" s="640"/>
      <c r="RGO461" s="640"/>
      <c r="RGP461" s="640"/>
      <c r="RGQ461" s="640"/>
      <c r="RGR461" s="640"/>
      <c r="RGS461" s="640"/>
      <c r="RGT461" s="640"/>
      <c r="RGU461" s="640"/>
      <c r="RGV461" s="640"/>
      <c r="RGW461" s="640"/>
      <c r="RGX461" s="640"/>
      <c r="RGY461" s="640"/>
      <c r="RGZ461" s="640"/>
      <c r="RHA461" s="640"/>
      <c r="RHB461" s="640"/>
      <c r="RHC461" s="640"/>
      <c r="RHD461" s="640"/>
      <c r="RHE461" s="640"/>
      <c r="RHF461" s="640"/>
      <c r="RHG461" s="640"/>
      <c r="RHH461" s="640"/>
      <c r="RHI461" s="640"/>
      <c r="RHJ461" s="640"/>
      <c r="RHK461" s="640"/>
      <c r="RHL461" s="640"/>
      <c r="RHM461" s="640"/>
      <c r="RHN461" s="640"/>
      <c r="RHO461" s="640"/>
      <c r="RHP461" s="640"/>
      <c r="RHQ461" s="640"/>
      <c r="RHR461" s="640"/>
      <c r="RHS461" s="640"/>
      <c r="RHT461" s="640"/>
      <c r="RHU461" s="640"/>
      <c r="RHV461" s="640"/>
      <c r="RHW461" s="640"/>
      <c r="RHX461" s="640"/>
      <c r="RHY461" s="640"/>
      <c r="RHZ461" s="640"/>
      <c r="RIA461" s="640"/>
      <c r="RIB461" s="640"/>
      <c r="RIC461" s="640"/>
      <c r="RID461" s="640"/>
      <c r="RIE461" s="640"/>
      <c r="RIF461" s="640"/>
      <c r="RIG461" s="640"/>
      <c r="RIH461" s="640"/>
      <c r="RII461" s="640"/>
      <c r="RIJ461" s="640"/>
      <c r="RIK461" s="640"/>
      <c r="RIL461" s="640"/>
      <c r="RIM461" s="640"/>
      <c r="RIN461" s="640"/>
      <c r="RIO461" s="640"/>
      <c r="RIP461" s="640"/>
      <c r="RIQ461" s="640"/>
      <c r="RIR461" s="640"/>
      <c r="RIS461" s="640"/>
      <c r="RIT461" s="640"/>
      <c r="RIU461" s="640"/>
      <c r="RIV461" s="640"/>
      <c r="RIW461" s="640"/>
      <c r="RIX461" s="640"/>
      <c r="RIY461" s="640"/>
      <c r="RIZ461" s="640"/>
      <c r="RJA461" s="640"/>
      <c r="RJB461" s="640"/>
      <c r="RJC461" s="640"/>
      <c r="RJD461" s="640"/>
      <c r="RJE461" s="640"/>
      <c r="RJF461" s="640"/>
      <c r="RJG461" s="640"/>
      <c r="RJH461" s="640"/>
      <c r="RJI461" s="640"/>
      <c r="RJJ461" s="640"/>
      <c r="RJK461" s="640"/>
      <c r="RJL461" s="640"/>
      <c r="RJM461" s="640"/>
      <c r="RJN461" s="640"/>
      <c r="RJO461" s="640"/>
      <c r="RJP461" s="640"/>
      <c r="RJQ461" s="640"/>
      <c r="RJR461" s="640"/>
      <c r="RJS461" s="640"/>
      <c r="RJT461" s="640"/>
      <c r="RJU461" s="640"/>
      <c r="RJV461" s="640"/>
      <c r="RJW461" s="640"/>
      <c r="RJX461" s="640"/>
      <c r="RJY461" s="640"/>
      <c r="RJZ461" s="640"/>
      <c r="RKA461" s="640"/>
      <c r="RKB461" s="640"/>
      <c r="RKC461" s="640"/>
      <c r="RKD461" s="640"/>
      <c r="RKE461" s="640"/>
      <c r="RKF461" s="640"/>
      <c r="RKG461" s="640"/>
      <c r="RKH461" s="640"/>
      <c r="RKI461" s="640"/>
      <c r="RKJ461" s="640"/>
      <c r="RKK461" s="640"/>
      <c r="RKL461" s="640"/>
      <c r="RKM461" s="640"/>
      <c r="RKN461" s="640"/>
      <c r="RKO461" s="640"/>
      <c r="RKP461" s="640"/>
      <c r="RKQ461" s="640"/>
      <c r="RKR461" s="640"/>
      <c r="RKS461" s="640"/>
      <c r="RKT461" s="640"/>
      <c r="RKU461" s="640"/>
      <c r="RKV461" s="640"/>
      <c r="RKW461" s="640"/>
      <c r="RKX461" s="640"/>
      <c r="RKY461" s="640"/>
      <c r="RKZ461" s="640"/>
      <c r="RLA461" s="640"/>
      <c r="RLB461" s="640"/>
      <c r="RLC461" s="640"/>
      <c r="RLD461" s="640"/>
      <c r="RLE461" s="640"/>
      <c r="RLF461" s="640"/>
      <c r="RLG461" s="640"/>
      <c r="RLH461" s="640"/>
      <c r="RLI461" s="640"/>
      <c r="RLJ461" s="640"/>
      <c r="RLK461" s="640"/>
      <c r="RLL461" s="640"/>
      <c r="RLM461" s="640"/>
      <c r="RLN461" s="640"/>
      <c r="RLO461" s="640"/>
      <c r="RLP461" s="640"/>
      <c r="RLQ461" s="640"/>
      <c r="RLR461" s="640"/>
      <c r="RLS461" s="640"/>
      <c r="RLT461" s="640"/>
      <c r="RLU461" s="640"/>
      <c r="RLV461" s="640"/>
      <c r="RLW461" s="640"/>
      <c r="RLX461" s="640"/>
      <c r="RLY461" s="640"/>
      <c r="RLZ461" s="640"/>
      <c r="RMA461" s="640"/>
      <c r="RMB461" s="640"/>
      <c r="RMC461" s="640"/>
      <c r="RMD461" s="640"/>
      <c r="RME461" s="640"/>
      <c r="RMF461" s="640"/>
      <c r="RMG461" s="640"/>
      <c r="RMH461" s="640"/>
      <c r="RMI461" s="640"/>
      <c r="RMJ461" s="640"/>
      <c r="RMK461" s="640"/>
      <c r="RML461" s="640"/>
      <c r="RMM461" s="640"/>
      <c r="RMN461" s="640"/>
      <c r="RMO461" s="640"/>
      <c r="RMP461" s="640"/>
      <c r="RMQ461" s="640"/>
      <c r="RMR461" s="640"/>
      <c r="RMS461" s="640"/>
      <c r="RMT461" s="640"/>
      <c r="RMU461" s="640"/>
      <c r="RMV461" s="640"/>
      <c r="RMW461" s="640"/>
      <c r="RMX461" s="640"/>
      <c r="RMY461" s="640"/>
      <c r="RMZ461" s="640"/>
      <c r="RNA461" s="640"/>
      <c r="RNB461" s="640"/>
      <c r="RNC461" s="640"/>
      <c r="RND461" s="640"/>
      <c r="RNE461" s="640"/>
      <c r="RNF461" s="640"/>
      <c r="RNG461" s="640"/>
      <c r="RNH461" s="640"/>
      <c r="RNI461" s="640"/>
      <c r="RNJ461" s="640"/>
      <c r="RNK461" s="640"/>
      <c r="RNL461" s="640"/>
      <c r="RNM461" s="640"/>
      <c r="RNN461" s="640"/>
      <c r="RNO461" s="640"/>
      <c r="RNP461" s="640"/>
      <c r="RNQ461" s="640"/>
      <c r="RNR461" s="640"/>
      <c r="RNS461" s="640"/>
      <c r="RNT461" s="640"/>
      <c r="RNU461" s="640"/>
      <c r="RNV461" s="640"/>
      <c r="RNW461" s="640"/>
      <c r="RNX461" s="640"/>
      <c r="RNY461" s="640"/>
      <c r="RNZ461" s="640"/>
      <c r="ROA461" s="640"/>
      <c r="ROB461" s="640"/>
      <c r="ROC461" s="640"/>
      <c r="ROD461" s="640"/>
      <c r="ROE461" s="640"/>
      <c r="ROF461" s="640"/>
      <c r="ROG461" s="640"/>
      <c r="ROH461" s="640"/>
      <c r="ROI461" s="640"/>
      <c r="ROJ461" s="640"/>
      <c r="ROK461" s="640"/>
      <c r="ROL461" s="640"/>
      <c r="ROM461" s="640"/>
      <c r="RON461" s="640"/>
      <c r="ROO461" s="640"/>
      <c r="ROP461" s="640"/>
      <c r="ROQ461" s="640"/>
      <c r="ROR461" s="640"/>
      <c r="ROS461" s="640"/>
      <c r="ROT461" s="640"/>
      <c r="ROU461" s="640"/>
      <c r="ROV461" s="640"/>
      <c r="ROW461" s="640"/>
      <c r="ROX461" s="640"/>
      <c r="ROY461" s="640"/>
      <c r="ROZ461" s="640"/>
      <c r="RPA461" s="640"/>
      <c r="RPB461" s="640"/>
      <c r="RPC461" s="640"/>
      <c r="RPD461" s="640"/>
      <c r="RPE461" s="640"/>
      <c r="RPF461" s="640"/>
      <c r="RPG461" s="640"/>
      <c r="RPH461" s="640"/>
      <c r="RPI461" s="640"/>
      <c r="RPJ461" s="640"/>
      <c r="RPK461" s="640"/>
      <c r="RPL461" s="640"/>
      <c r="RPM461" s="640"/>
      <c r="RPN461" s="640"/>
      <c r="RPO461" s="640"/>
      <c r="RPP461" s="640"/>
      <c r="RPQ461" s="640"/>
      <c r="RPR461" s="640"/>
      <c r="RPS461" s="640"/>
      <c r="RPT461" s="640"/>
      <c r="RPU461" s="640"/>
      <c r="RPV461" s="640"/>
      <c r="RPW461" s="640"/>
      <c r="RPX461" s="640"/>
      <c r="RPY461" s="640"/>
      <c r="RPZ461" s="640"/>
      <c r="RQA461" s="640"/>
      <c r="RQB461" s="640"/>
      <c r="RQC461" s="640"/>
      <c r="RQD461" s="640"/>
      <c r="RQE461" s="640"/>
      <c r="RQF461" s="640"/>
      <c r="RQG461" s="640"/>
      <c r="RQH461" s="640"/>
      <c r="RQI461" s="640"/>
      <c r="RQJ461" s="640"/>
      <c r="RQK461" s="640"/>
      <c r="RQL461" s="640"/>
      <c r="RQM461" s="640"/>
      <c r="RQN461" s="640"/>
      <c r="RQO461" s="640"/>
      <c r="RQP461" s="640"/>
      <c r="RQQ461" s="640"/>
      <c r="RQR461" s="640"/>
      <c r="RQS461" s="640"/>
      <c r="RQT461" s="640"/>
      <c r="RQU461" s="640"/>
      <c r="RQV461" s="640"/>
      <c r="RQW461" s="640"/>
      <c r="RQX461" s="640"/>
      <c r="RQY461" s="640"/>
      <c r="RQZ461" s="640"/>
      <c r="RRA461" s="640"/>
      <c r="RRB461" s="640"/>
      <c r="RRC461" s="640"/>
      <c r="RRD461" s="640"/>
      <c r="RRE461" s="640"/>
      <c r="RRF461" s="640"/>
      <c r="RRG461" s="640"/>
      <c r="RRH461" s="640"/>
      <c r="RRI461" s="640"/>
      <c r="RRJ461" s="640"/>
      <c r="RRK461" s="640"/>
      <c r="RRL461" s="640"/>
      <c r="RRM461" s="640"/>
      <c r="RRN461" s="640"/>
      <c r="RRO461" s="640"/>
      <c r="RRP461" s="640"/>
      <c r="RRQ461" s="640"/>
      <c r="RRR461" s="640"/>
      <c r="RRS461" s="640"/>
      <c r="RRT461" s="640"/>
      <c r="RRU461" s="640"/>
      <c r="RRV461" s="640"/>
      <c r="RRW461" s="640"/>
      <c r="RRX461" s="640"/>
      <c r="RRY461" s="640"/>
      <c r="RRZ461" s="640"/>
      <c r="RSA461" s="640"/>
      <c r="RSB461" s="640"/>
      <c r="RSC461" s="640"/>
      <c r="RSD461" s="640"/>
      <c r="RSE461" s="640"/>
      <c r="RSF461" s="640"/>
      <c r="RSG461" s="640"/>
      <c r="RSH461" s="640"/>
      <c r="RSI461" s="640"/>
      <c r="RSJ461" s="640"/>
      <c r="RSK461" s="640"/>
      <c r="RSL461" s="640"/>
      <c r="RSM461" s="640"/>
      <c r="RSN461" s="640"/>
      <c r="RSO461" s="640"/>
      <c r="RSP461" s="640"/>
      <c r="RSQ461" s="640"/>
      <c r="RSR461" s="640"/>
      <c r="RSS461" s="640"/>
      <c r="RST461" s="640"/>
      <c r="RSU461" s="640"/>
      <c r="RSV461" s="640"/>
      <c r="RSW461" s="640"/>
      <c r="RSX461" s="640"/>
      <c r="RSY461" s="640"/>
      <c r="RSZ461" s="640"/>
      <c r="RTA461" s="640"/>
      <c r="RTB461" s="640"/>
      <c r="RTC461" s="640"/>
      <c r="RTD461" s="640"/>
      <c r="RTE461" s="640"/>
      <c r="RTF461" s="640"/>
      <c r="RTG461" s="640"/>
      <c r="RTH461" s="640"/>
      <c r="RTI461" s="640"/>
      <c r="RTJ461" s="640"/>
      <c r="RTK461" s="640"/>
      <c r="RTL461" s="640"/>
      <c r="RTM461" s="640"/>
      <c r="RTN461" s="640"/>
      <c r="RTO461" s="640"/>
      <c r="RTP461" s="640"/>
      <c r="RTQ461" s="640"/>
      <c r="RTR461" s="640"/>
      <c r="RTS461" s="640"/>
      <c r="RTT461" s="640"/>
      <c r="RTU461" s="640"/>
      <c r="RTV461" s="640"/>
      <c r="RTW461" s="640"/>
      <c r="RTX461" s="640"/>
      <c r="RTY461" s="640"/>
      <c r="RTZ461" s="640"/>
      <c r="RUA461" s="640"/>
      <c r="RUB461" s="640"/>
      <c r="RUC461" s="640"/>
      <c r="RUD461" s="640"/>
      <c r="RUE461" s="640"/>
      <c r="RUF461" s="640"/>
      <c r="RUG461" s="640"/>
      <c r="RUH461" s="640"/>
      <c r="RUI461" s="640"/>
      <c r="RUJ461" s="640"/>
      <c r="RUK461" s="640"/>
      <c r="RUL461" s="640"/>
      <c r="RUM461" s="640"/>
      <c r="RUN461" s="640"/>
      <c r="RUO461" s="640"/>
      <c r="RUP461" s="640"/>
      <c r="RUQ461" s="640"/>
      <c r="RUR461" s="640"/>
      <c r="RUS461" s="640"/>
      <c r="RUT461" s="640"/>
      <c r="RUU461" s="640"/>
      <c r="RUV461" s="640"/>
      <c r="RUW461" s="640"/>
      <c r="RUX461" s="640"/>
      <c r="RUY461" s="640"/>
      <c r="RUZ461" s="640"/>
      <c r="RVA461" s="640"/>
      <c r="RVB461" s="640"/>
      <c r="RVC461" s="640"/>
      <c r="RVD461" s="640"/>
      <c r="RVE461" s="640"/>
      <c r="RVF461" s="640"/>
      <c r="RVG461" s="640"/>
      <c r="RVH461" s="640"/>
      <c r="RVI461" s="640"/>
      <c r="RVJ461" s="640"/>
      <c r="RVK461" s="640"/>
      <c r="RVL461" s="640"/>
      <c r="RVM461" s="640"/>
      <c r="RVN461" s="640"/>
      <c r="RVO461" s="640"/>
      <c r="RVP461" s="640"/>
      <c r="RVQ461" s="640"/>
      <c r="RVR461" s="640"/>
      <c r="RVS461" s="640"/>
      <c r="RVT461" s="640"/>
      <c r="RVU461" s="640"/>
      <c r="RVV461" s="640"/>
      <c r="RVW461" s="640"/>
      <c r="RVX461" s="640"/>
      <c r="RVY461" s="640"/>
      <c r="RVZ461" s="640"/>
      <c r="RWA461" s="640"/>
      <c r="RWB461" s="640"/>
      <c r="RWC461" s="640"/>
      <c r="RWD461" s="640"/>
      <c r="RWE461" s="640"/>
      <c r="RWF461" s="640"/>
      <c r="RWG461" s="640"/>
      <c r="RWH461" s="640"/>
      <c r="RWI461" s="640"/>
      <c r="RWJ461" s="640"/>
      <c r="RWK461" s="640"/>
      <c r="RWL461" s="640"/>
      <c r="RWM461" s="640"/>
      <c r="RWN461" s="640"/>
      <c r="RWO461" s="640"/>
      <c r="RWP461" s="640"/>
      <c r="RWQ461" s="640"/>
      <c r="RWR461" s="640"/>
      <c r="RWS461" s="640"/>
      <c r="RWT461" s="640"/>
      <c r="RWU461" s="640"/>
      <c r="RWV461" s="640"/>
      <c r="RWW461" s="640"/>
      <c r="RWX461" s="640"/>
      <c r="RWY461" s="640"/>
      <c r="RWZ461" s="640"/>
      <c r="RXA461" s="640"/>
      <c r="RXB461" s="640"/>
      <c r="RXC461" s="640"/>
      <c r="RXD461" s="640"/>
      <c r="RXE461" s="640"/>
      <c r="RXF461" s="640"/>
      <c r="RXG461" s="640"/>
      <c r="RXH461" s="640"/>
      <c r="RXI461" s="640"/>
      <c r="RXJ461" s="640"/>
      <c r="RXK461" s="640"/>
      <c r="RXL461" s="640"/>
      <c r="RXM461" s="640"/>
      <c r="RXN461" s="640"/>
      <c r="RXO461" s="640"/>
      <c r="RXP461" s="640"/>
      <c r="RXQ461" s="640"/>
      <c r="RXR461" s="640"/>
      <c r="RXS461" s="640"/>
      <c r="RXT461" s="640"/>
      <c r="RXU461" s="640"/>
      <c r="RXV461" s="640"/>
      <c r="RXW461" s="640"/>
      <c r="RXX461" s="640"/>
      <c r="RXY461" s="640"/>
      <c r="RXZ461" s="640"/>
      <c r="RYA461" s="640"/>
      <c r="RYB461" s="640"/>
      <c r="RYC461" s="640"/>
      <c r="RYD461" s="640"/>
      <c r="RYE461" s="640"/>
      <c r="RYF461" s="640"/>
      <c r="RYG461" s="640"/>
      <c r="RYH461" s="640"/>
      <c r="RYI461" s="640"/>
      <c r="RYJ461" s="640"/>
      <c r="RYK461" s="640"/>
      <c r="RYL461" s="640"/>
      <c r="RYM461" s="640"/>
      <c r="RYN461" s="640"/>
      <c r="RYO461" s="640"/>
      <c r="RYP461" s="640"/>
      <c r="RYQ461" s="640"/>
      <c r="RYR461" s="640"/>
      <c r="RYS461" s="640"/>
      <c r="RYT461" s="640"/>
      <c r="RYU461" s="640"/>
      <c r="RYV461" s="640"/>
      <c r="RYW461" s="640"/>
      <c r="RYX461" s="640"/>
      <c r="RYY461" s="640"/>
      <c r="RYZ461" s="640"/>
      <c r="RZA461" s="640"/>
      <c r="RZB461" s="640"/>
      <c r="RZC461" s="640"/>
      <c r="RZD461" s="640"/>
      <c r="RZE461" s="640"/>
      <c r="RZF461" s="640"/>
      <c r="RZG461" s="640"/>
      <c r="RZH461" s="640"/>
      <c r="RZI461" s="640"/>
      <c r="RZJ461" s="640"/>
      <c r="RZK461" s="640"/>
      <c r="RZL461" s="640"/>
      <c r="RZM461" s="640"/>
      <c r="RZN461" s="640"/>
      <c r="RZO461" s="640"/>
      <c r="RZP461" s="640"/>
      <c r="RZQ461" s="640"/>
      <c r="RZR461" s="640"/>
      <c r="RZS461" s="640"/>
      <c r="RZT461" s="640"/>
      <c r="RZU461" s="640"/>
      <c r="RZV461" s="640"/>
      <c r="RZW461" s="640"/>
      <c r="RZX461" s="640"/>
      <c r="RZY461" s="640"/>
      <c r="RZZ461" s="640"/>
      <c r="SAA461" s="640"/>
      <c r="SAB461" s="640"/>
      <c r="SAC461" s="640"/>
      <c r="SAD461" s="640"/>
      <c r="SAE461" s="640"/>
      <c r="SAF461" s="640"/>
      <c r="SAG461" s="640"/>
      <c r="SAH461" s="640"/>
      <c r="SAI461" s="640"/>
      <c r="SAJ461" s="640"/>
      <c r="SAK461" s="640"/>
      <c r="SAL461" s="640"/>
      <c r="SAM461" s="640"/>
      <c r="SAN461" s="640"/>
      <c r="SAO461" s="640"/>
      <c r="SAP461" s="640"/>
      <c r="SAQ461" s="640"/>
      <c r="SAR461" s="640"/>
      <c r="SAS461" s="640"/>
      <c r="SAT461" s="640"/>
      <c r="SAU461" s="640"/>
      <c r="SAV461" s="640"/>
      <c r="SAW461" s="640"/>
      <c r="SAX461" s="640"/>
      <c r="SAY461" s="640"/>
      <c r="SAZ461" s="640"/>
      <c r="SBA461" s="640"/>
      <c r="SBB461" s="640"/>
      <c r="SBC461" s="640"/>
      <c r="SBD461" s="640"/>
      <c r="SBE461" s="640"/>
      <c r="SBF461" s="640"/>
      <c r="SBG461" s="640"/>
      <c r="SBH461" s="640"/>
      <c r="SBI461" s="640"/>
      <c r="SBJ461" s="640"/>
      <c r="SBK461" s="640"/>
      <c r="SBL461" s="640"/>
      <c r="SBM461" s="640"/>
      <c r="SBN461" s="640"/>
      <c r="SBO461" s="640"/>
      <c r="SBP461" s="640"/>
      <c r="SBQ461" s="640"/>
      <c r="SBR461" s="640"/>
      <c r="SBS461" s="640"/>
      <c r="SBT461" s="640"/>
      <c r="SBU461" s="640"/>
      <c r="SBV461" s="640"/>
      <c r="SBW461" s="640"/>
      <c r="SBX461" s="640"/>
      <c r="SBY461" s="640"/>
      <c r="SBZ461" s="640"/>
      <c r="SCA461" s="640"/>
      <c r="SCB461" s="640"/>
      <c r="SCC461" s="640"/>
      <c r="SCD461" s="640"/>
      <c r="SCE461" s="640"/>
      <c r="SCF461" s="640"/>
      <c r="SCG461" s="640"/>
      <c r="SCH461" s="640"/>
      <c r="SCI461" s="640"/>
      <c r="SCJ461" s="640"/>
      <c r="SCK461" s="640"/>
      <c r="SCL461" s="640"/>
      <c r="SCM461" s="640"/>
      <c r="SCN461" s="640"/>
      <c r="SCO461" s="640"/>
      <c r="SCP461" s="640"/>
      <c r="SCQ461" s="640"/>
      <c r="SCR461" s="640"/>
      <c r="SCS461" s="640"/>
      <c r="SCT461" s="640"/>
      <c r="SCU461" s="640"/>
      <c r="SCV461" s="640"/>
      <c r="SCW461" s="640"/>
      <c r="SCX461" s="640"/>
      <c r="SCY461" s="640"/>
      <c r="SCZ461" s="640"/>
      <c r="SDA461" s="640"/>
      <c r="SDB461" s="640"/>
      <c r="SDC461" s="640"/>
      <c r="SDD461" s="640"/>
      <c r="SDE461" s="640"/>
      <c r="SDF461" s="640"/>
      <c r="SDG461" s="640"/>
      <c r="SDH461" s="640"/>
      <c r="SDI461" s="640"/>
      <c r="SDJ461" s="640"/>
      <c r="SDK461" s="640"/>
      <c r="SDL461" s="640"/>
      <c r="SDM461" s="640"/>
      <c r="SDN461" s="640"/>
      <c r="SDO461" s="640"/>
      <c r="SDP461" s="640"/>
      <c r="SDQ461" s="640"/>
      <c r="SDR461" s="640"/>
      <c r="SDS461" s="640"/>
      <c r="SDT461" s="640"/>
      <c r="SDU461" s="640"/>
      <c r="SDV461" s="640"/>
      <c r="SDW461" s="640"/>
      <c r="SDX461" s="640"/>
      <c r="SDY461" s="640"/>
      <c r="SDZ461" s="640"/>
      <c r="SEA461" s="640"/>
      <c r="SEB461" s="640"/>
      <c r="SEC461" s="640"/>
      <c r="SED461" s="640"/>
      <c r="SEE461" s="640"/>
      <c r="SEF461" s="640"/>
      <c r="SEG461" s="640"/>
      <c r="SEH461" s="640"/>
      <c r="SEI461" s="640"/>
      <c r="SEJ461" s="640"/>
      <c r="SEK461" s="640"/>
      <c r="SEL461" s="640"/>
      <c r="SEM461" s="640"/>
      <c r="SEN461" s="640"/>
      <c r="SEO461" s="640"/>
      <c r="SEP461" s="640"/>
      <c r="SEQ461" s="640"/>
      <c r="SER461" s="640"/>
      <c r="SES461" s="640"/>
      <c r="SET461" s="640"/>
      <c r="SEU461" s="640"/>
      <c r="SEV461" s="640"/>
      <c r="SEW461" s="640"/>
      <c r="SEX461" s="640"/>
      <c r="SEY461" s="640"/>
      <c r="SEZ461" s="640"/>
      <c r="SFA461" s="640"/>
      <c r="SFB461" s="640"/>
      <c r="SFC461" s="640"/>
      <c r="SFD461" s="640"/>
      <c r="SFE461" s="640"/>
      <c r="SFF461" s="640"/>
      <c r="SFG461" s="640"/>
      <c r="SFH461" s="640"/>
      <c r="SFI461" s="640"/>
      <c r="SFJ461" s="640"/>
      <c r="SFK461" s="640"/>
      <c r="SFL461" s="640"/>
      <c r="SFM461" s="640"/>
      <c r="SFN461" s="640"/>
      <c r="SFO461" s="640"/>
      <c r="SFP461" s="640"/>
      <c r="SFQ461" s="640"/>
      <c r="SFR461" s="640"/>
      <c r="SFS461" s="640"/>
      <c r="SFT461" s="640"/>
      <c r="SFU461" s="640"/>
      <c r="SFV461" s="640"/>
      <c r="SFW461" s="640"/>
      <c r="SFX461" s="640"/>
      <c r="SFY461" s="640"/>
      <c r="SFZ461" s="640"/>
      <c r="SGA461" s="640"/>
      <c r="SGB461" s="640"/>
      <c r="SGC461" s="640"/>
      <c r="SGD461" s="640"/>
      <c r="SGE461" s="640"/>
      <c r="SGF461" s="640"/>
      <c r="SGG461" s="640"/>
      <c r="SGH461" s="640"/>
      <c r="SGI461" s="640"/>
      <c r="SGJ461" s="640"/>
      <c r="SGK461" s="640"/>
      <c r="SGL461" s="640"/>
      <c r="SGM461" s="640"/>
      <c r="SGN461" s="640"/>
      <c r="SGO461" s="640"/>
      <c r="SGP461" s="640"/>
      <c r="SGQ461" s="640"/>
      <c r="SGR461" s="640"/>
      <c r="SGS461" s="640"/>
      <c r="SGT461" s="640"/>
      <c r="SGU461" s="640"/>
      <c r="SGV461" s="640"/>
      <c r="SGW461" s="640"/>
      <c r="SGX461" s="640"/>
      <c r="SGY461" s="640"/>
      <c r="SGZ461" s="640"/>
      <c r="SHA461" s="640"/>
      <c r="SHB461" s="640"/>
      <c r="SHC461" s="640"/>
      <c r="SHD461" s="640"/>
      <c r="SHE461" s="640"/>
      <c r="SHF461" s="640"/>
      <c r="SHG461" s="640"/>
      <c r="SHH461" s="640"/>
      <c r="SHI461" s="640"/>
      <c r="SHJ461" s="640"/>
      <c r="SHK461" s="640"/>
      <c r="SHL461" s="640"/>
      <c r="SHM461" s="640"/>
      <c r="SHN461" s="640"/>
      <c r="SHO461" s="640"/>
      <c r="SHP461" s="640"/>
      <c r="SHQ461" s="640"/>
      <c r="SHR461" s="640"/>
      <c r="SHS461" s="640"/>
      <c r="SHT461" s="640"/>
      <c r="SHU461" s="640"/>
      <c r="SHV461" s="640"/>
      <c r="SHW461" s="640"/>
      <c r="SHX461" s="640"/>
      <c r="SHY461" s="640"/>
      <c r="SHZ461" s="640"/>
      <c r="SIA461" s="640"/>
      <c r="SIB461" s="640"/>
      <c r="SIC461" s="640"/>
      <c r="SID461" s="640"/>
      <c r="SIE461" s="640"/>
      <c r="SIF461" s="640"/>
      <c r="SIG461" s="640"/>
      <c r="SIH461" s="640"/>
      <c r="SII461" s="640"/>
      <c r="SIJ461" s="640"/>
      <c r="SIK461" s="640"/>
      <c r="SIL461" s="640"/>
      <c r="SIM461" s="640"/>
      <c r="SIN461" s="640"/>
      <c r="SIO461" s="640"/>
      <c r="SIP461" s="640"/>
      <c r="SIQ461" s="640"/>
      <c r="SIR461" s="640"/>
      <c r="SIS461" s="640"/>
      <c r="SIT461" s="640"/>
      <c r="SIU461" s="640"/>
      <c r="SIV461" s="640"/>
      <c r="SIW461" s="640"/>
      <c r="SIX461" s="640"/>
      <c r="SIY461" s="640"/>
      <c r="SIZ461" s="640"/>
      <c r="SJA461" s="640"/>
      <c r="SJB461" s="640"/>
      <c r="SJC461" s="640"/>
      <c r="SJD461" s="640"/>
      <c r="SJE461" s="640"/>
      <c r="SJF461" s="640"/>
      <c r="SJG461" s="640"/>
      <c r="SJH461" s="640"/>
      <c r="SJI461" s="640"/>
      <c r="SJJ461" s="640"/>
      <c r="SJK461" s="640"/>
      <c r="SJL461" s="640"/>
      <c r="SJM461" s="640"/>
      <c r="SJN461" s="640"/>
      <c r="SJO461" s="640"/>
      <c r="SJP461" s="640"/>
      <c r="SJQ461" s="640"/>
      <c r="SJR461" s="640"/>
      <c r="SJS461" s="640"/>
      <c r="SJT461" s="640"/>
      <c r="SJU461" s="640"/>
      <c r="SJV461" s="640"/>
      <c r="SJW461" s="640"/>
      <c r="SJX461" s="640"/>
      <c r="SJY461" s="640"/>
      <c r="SJZ461" s="640"/>
      <c r="SKA461" s="640"/>
      <c r="SKB461" s="640"/>
      <c r="SKC461" s="640"/>
      <c r="SKD461" s="640"/>
      <c r="SKE461" s="640"/>
      <c r="SKF461" s="640"/>
      <c r="SKG461" s="640"/>
      <c r="SKH461" s="640"/>
      <c r="SKI461" s="640"/>
      <c r="SKJ461" s="640"/>
      <c r="SKK461" s="640"/>
      <c r="SKL461" s="640"/>
      <c r="SKM461" s="640"/>
      <c r="SKN461" s="640"/>
      <c r="SKO461" s="640"/>
      <c r="SKP461" s="640"/>
      <c r="SKQ461" s="640"/>
      <c r="SKR461" s="640"/>
      <c r="SKS461" s="640"/>
      <c r="SKT461" s="640"/>
      <c r="SKU461" s="640"/>
      <c r="SKV461" s="640"/>
      <c r="SKW461" s="640"/>
      <c r="SKX461" s="640"/>
      <c r="SKY461" s="640"/>
      <c r="SKZ461" s="640"/>
      <c r="SLA461" s="640"/>
      <c r="SLB461" s="640"/>
      <c r="SLC461" s="640"/>
      <c r="SLD461" s="640"/>
      <c r="SLE461" s="640"/>
      <c r="SLF461" s="640"/>
      <c r="SLG461" s="640"/>
      <c r="SLH461" s="640"/>
      <c r="SLI461" s="640"/>
      <c r="SLJ461" s="640"/>
      <c r="SLK461" s="640"/>
      <c r="SLL461" s="640"/>
      <c r="SLM461" s="640"/>
      <c r="SLN461" s="640"/>
      <c r="SLO461" s="640"/>
      <c r="SLP461" s="640"/>
      <c r="SLQ461" s="640"/>
      <c r="SLR461" s="640"/>
      <c r="SLS461" s="640"/>
      <c r="SLT461" s="640"/>
      <c r="SLU461" s="640"/>
      <c r="SLV461" s="640"/>
      <c r="SLW461" s="640"/>
      <c r="SLX461" s="640"/>
      <c r="SLY461" s="640"/>
      <c r="SLZ461" s="640"/>
      <c r="SMA461" s="640"/>
      <c r="SMB461" s="640"/>
      <c r="SMC461" s="640"/>
      <c r="SMD461" s="640"/>
      <c r="SME461" s="640"/>
      <c r="SMF461" s="640"/>
      <c r="SMG461" s="640"/>
      <c r="SMH461" s="640"/>
      <c r="SMI461" s="640"/>
      <c r="SMJ461" s="640"/>
      <c r="SMK461" s="640"/>
      <c r="SML461" s="640"/>
      <c r="SMM461" s="640"/>
      <c r="SMN461" s="640"/>
      <c r="SMO461" s="640"/>
      <c r="SMP461" s="640"/>
      <c r="SMQ461" s="640"/>
      <c r="SMR461" s="640"/>
      <c r="SMS461" s="640"/>
      <c r="SMT461" s="640"/>
      <c r="SMU461" s="640"/>
      <c r="SMV461" s="640"/>
      <c r="SMW461" s="640"/>
      <c r="SMX461" s="640"/>
      <c r="SMY461" s="640"/>
      <c r="SMZ461" s="640"/>
      <c r="SNA461" s="640"/>
      <c r="SNB461" s="640"/>
      <c r="SNC461" s="640"/>
      <c r="SND461" s="640"/>
      <c r="SNE461" s="640"/>
      <c r="SNF461" s="640"/>
      <c r="SNG461" s="640"/>
      <c r="SNH461" s="640"/>
      <c r="SNI461" s="640"/>
      <c r="SNJ461" s="640"/>
      <c r="SNK461" s="640"/>
      <c r="SNL461" s="640"/>
      <c r="SNM461" s="640"/>
      <c r="SNN461" s="640"/>
      <c r="SNO461" s="640"/>
      <c r="SNP461" s="640"/>
      <c r="SNQ461" s="640"/>
      <c r="SNR461" s="640"/>
      <c r="SNS461" s="640"/>
      <c r="SNT461" s="640"/>
      <c r="SNU461" s="640"/>
      <c r="SNV461" s="640"/>
      <c r="SNW461" s="640"/>
      <c r="SNX461" s="640"/>
      <c r="SNY461" s="640"/>
      <c r="SNZ461" s="640"/>
      <c r="SOA461" s="640"/>
      <c r="SOB461" s="640"/>
      <c r="SOC461" s="640"/>
      <c r="SOD461" s="640"/>
      <c r="SOE461" s="640"/>
      <c r="SOF461" s="640"/>
      <c r="SOG461" s="640"/>
      <c r="SOH461" s="640"/>
      <c r="SOI461" s="640"/>
      <c r="SOJ461" s="640"/>
      <c r="SOK461" s="640"/>
      <c r="SOL461" s="640"/>
      <c r="SOM461" s="640"/>
      <c r="SON461" s="640"/>
      <c r="SOO461" s="640"/>
      <c r="SOP461" s="640"/>
      <c r="SOQ461" s="640"/>
      <c r="SOR461" s="640"/>
      <c r="SOS461" s="640"/>
      <c r="SOT461" s="640"/>
      <c r="SOU461" s="640"/>
      <c r="SOV461" s="640"/>
      <c r="SOW461" s="640"/>
      <c r="SOX461" s="640"/>
      <c r="SOY461" s="640"/>
      <c r="SOZ461" s="640"/>
      <c r="SPA461" s="640"/>
      <c r="SPB461" s="640"/>
      <c r="SPC461" s="640"/>
      <c r="SPD461" s="640"/>
      <c r="SPE461" s="640"/>
      <c r="SPF461" s="640"/>
      <c r="SPG461" s="640"/>
      <c r="SPH461" s="640"/>
      <c r="SPI461" s="640"/>
      <c r="SPJ461" s="640"/>
      <c r="SPK461" s="640"/>
      <c r="SPL461" s="640"/>
      <c r="SPM461" s="640"/>
      <c r="SPN461" s="640"/>
      <c r="SPO461" s="640"/>
      <c r="SPP461" s="640"/>
      <c r="SPQ461" s="640"/>
      <c r="SPR461" s="640"/>
      <c r="SPS461" s="640"/>
      <c r="SPT461" s="640"/>
      <c r="SPU461" s="640"/>
      <c r="SPV461" s="640"/>
      <c r="SPW461" s="640"/>
      <c r="SPX461" s="640"/>
      <c r="SPY461" s="640"/>
      <c r="SPZ461" s="640"/>
      <c r="SQA461" s="640"/>
      <c r="SQB461" s="640"/>
      <c r="SQC461" s="640"/>
      <c r="SQD461" s="640"/>
      <c r="SQE461" s="640"/>
      <c r="SQF461" s="640"/>
      <c r="SQG461" s="640"/>
      <c r="SQH461" s="640"/>
      <c r="SQI461" s="640"/>
      <c r="SQJ461" s="640"/>
      <c r="SQK461" s="640"/>
      <c r="SQL461" s="640"/>
      <c r="SQM461" s="640"/>
      <c r="SQN461" s="640"/>
      <c r="SQO461" s="640"/>
      <c r="SQP461" s="640"/>
      <c r="SQQ461" s="640"/>
      <c r="SQR461" s="640"/>
      <c r="SQS461" s="640"/>
      <c r="SQT461" s="640"/>
      <c r="SQU461" s="640"/>
      <c r="SQV461" s="640"/>
      <c r="SQW461" s="640"/>
      <c r="SQX461" s="640"/>
      <c r="SQY461" s="640"/>
      <c r="SQZ461" s="640"/>
      <c r="SRA461" s="640"/>
      <c r="SRB461" s="640"/>
      <c r="SRC461" s="640"/>
      <c r="SRD461" s="640"/>
      <c r="SRE461" s="640"/>
      <c r="SRF461" s="640"/>
      <c r="SRG461" s="640"/>
      <c r="SRH461" s="640"/>
      <c r="SRI461" s="640"/>
      <c r="SRJ461" s="640"/>
      <c r="SRK461" s="640"/>
      <c r="SRL461" s="640"/>
      <c r="SRM461" s="640"/>
      <c r="SRN461" s="640"/>
      <c r="SRO461" s="640"/>
      <c r="SRP461" s="640"/>
      <c r="SRQ461" s="640"/>
      <c r="SRR461" s="640"/>
      <c r="SRS461" s="640"/>
      <c r="SRT461" s="640"/>
      <c r="SRU461" s="640"/>
      <c r="SRV461" s="640"/>
      <c r="SRW461" s="640"/>
      <c r="SRX461" s="640"/>
      <c r="SRY461" s="640"/>
      <c r="SRZ461" s="640"/>
      <c r="SSA461" s="640"/>
      <c r="SSB461" s="640"/>
      <c r="SSC461" s="640"/>
      <c r="SSD461" s="640"/>
      <c r="SSE461" s="640"/>
      <c r="SSF461" s="640"/>
      <c r="SSG461" s="640"/>
      <c r="SSH461" s="640"/>
      <c r="SSI461" s="640"/>
      <c r="SSJ461" s="640"/>
      <c r="SSK461" s="640"/>
      <c r="SSL461" s="640"/>
      <c r="SSM461" s="640"/>
      <c r="SSN461" s="640"/>
      <c r="SSO461" s="640"/>
      <c r="SSP461" s="640"/>
      <c r="SSQ461" s="640"/>
      <c r="SSR461" s="640"/>
      <c r="SSS461" s="640"/>
      <c r="SST461" s="640"/>
      <c r="SSU461" s="640"/>
      <c r="SSV461" s="640"/>
      <c r="SSW461" s="640"/>
      <c r="SSX461" s="640"/>
      <c r="SSY461" s="640"/>
      <c r="SSZ461" s="640"/>
      <c r="STA461" s="640"/>
      <c r="STB461" s="640"/>
      <c r="STC461" s="640"/>
      <c r="STD461" s="640"/>
      <c r="STE461" s="640"/>
      <c r="STF461" s="640"/>
      <c r="STG461" s="640"/>
      <c r="STH461" s="640"/>
      <c r="STI461" s="640"/>
      <c r="STJ461" s="640"/>
      <c r="STK461" s="640"/>
      <c r="STL461" s="640"/>
      <c r="STM461" s="640"/>
      <c r="STN461" s="640"/>
      <c r="STO461" s="640"/>
      <c r="STP461" s="640"/>
      <c r="STQ461" s="640"/>
      <c r="STR461" s="640"/>
      <c r="STS461" s="640"/>
      <c r="STT461" s="640"/>
      <c r="STU461" s="640"/>
      <c r="STV461" s="640"/>
      <c r="STW461" s="640"/>
      <c r="STX461" s="640"/>
      <c r="STY461" s="640"/>
      <c r="STZ461" s="640"/>
      <c r="SUA461" s="640"/>
      <c r="SUB461" s="640"/>
      <c r="SUC461" s="640"/>
      <c r="SUD461" s="640"/>
      <c r="SUE461" s="640"/>
      <c r="SUF461" s="640"/>
      <c r="SUG461" s="640"/>
      <c r="SUH461" s="640"/>
      <c r="SUI461" s="640"/>
      <c r="SUJ461" s="640"/>
      <c r="SUK461" s="640"/>
      <c r="SUL461" s="640"/>
      <c r="SUM461" s="640"/>
      <c r="SUN461" s="640"/>
      <c r="SUO461" s="640"/>
      <c r="SUP461" s="640"/>
      <c r="SUQ461" s="640"/>
      <c r="SUR461" s="640"/>
      <c r="SUS461" s="640"/>
      <c r="SUT461" s="640"/>
      <c r="SUU461" s="640"/>
      <c r="SUV461" s="640"/>
      <c r="SUW461" s="640"/>
      <c r="SUX461" s="640"/>
      <c r="SUY461" s="640"/>
      <c r="SUZ461" s="640"/>
      <c r="SVA461" s="640"/>
      <c r="SVB461" s="640"/>
      <c r="SVC461" s="640"/>
      <c r="SVD461" s="640"/>
      <c r="SVE461" s="640"/>
      <c r="SVF461" s="640"/>
      <c r="SVG461" s="640"/>
      <c r="SVH461" s="640"/>
      <c r="SVI461" s="640"/>
      <c r="SVJ461" s="640"/>
      <c r="SVK461" s="640"/>
      <c r="SVL461" s="640"/>
      <c r="SVM461" s="640"/>
      <c r="SVN461" s="640"/>
      <c r="SVO461" s="640"/>
      <c r="SVP461" s="640"/>
      <c r="SVQ461" s="640"/>
      <c r="SVR461" s="640"/>
      <c r="SVS461" s="640"/>
      <c r="SVT461" s="640"/>
      <c r="SVU461" s="640"/>
      <c r="SVV461" s="640"/>
      <c r="SVW461" s="640"/>
      <c r="SVX461" s="640"/>
      <c r="SVY461" s="640"/>
      <c r="SVZ461" s="640"/>
      <c r="SWA461" s="640"/>
      <c r="SWB461" s="640"/>
      <c r="SWC461" s="640"/>
      <c r="SWD461" s="640"/>
      <c r="SWE461" s="640"/>
      <c r="SWF461" s="640"/>
      <c r="SWG461" s="640"/>
      <c r="SWH461" s="640"/>
      <c r="SWI461" s="640"/>
      <c r="SWJ461" s="640"/>
      <c r="SWK461" s="640"/>
      <c r="SWL461" s="640"/>
      <c r="SWM461" s="640"/>
      <c r="SWN461" s="640"/>
      <c r="SWO461" s="640"/>
      <c r="SWP461" s="640"/>
      <c r="SWQ461" s="640"/>
      <c r="SWR461" s="640"/>
      <c r="SWS461" s="640"/>
      <c r="SWT461" s="640"/>
      <c r="SWU461" s="640"/>
      <c r="SWV461" s="640"/>
      <c r="SWW461" s="640"/>
      <c r="SWX461" s="640"/>
      <c r="SWY461" s="640"/>
      <c r="SWZ461" s="640"/>
      <c r="SXA461" s="640"/>
      <c r="SXB461" s="640"/>
      <c r="SXC461" s="640"/>
      <c r="SXD461" s="640"/>
      <c r="SXE461" s="640"/>
      <c r="SXF461" s="640"/>
      <c r="SXG461" s="640"/>
      <c r="SXH461" s="640"/>
      <c r="SXI461" s="640"/>
      <c r="SXJ461" s="640"/>
      <c r="SXK461" s="640"/>
      <c r="SXL461" s="640"/>
      <c r="SXM461" s="640"/>
      <c r="SXN461" s="640"/>
      <c r="SXO461" s="640"/>
      <c r="SXP461" s="640"/>
      <c r="SXQ461" s="640"/>
      <c r="SXR461" s="640"/>
      <c r="SXS461" s="640"/>
      <c r="SXT461" s="640"/>
      <c r="SXU461" s="640"/>
      <c r="SXV461" s="640"/>
      <c r="SXW461" s="640"/>
      <c r="SXX461" s="640"/>
      <c r="SXY461" s="640"/>
      <c r="SXZ461" s="640"/>
      <c r="SYA461" s="640"/>
      <c r="SYB461" s="640"/>
      <c r="SYC461" s="640"/>
      <c r="SYD461" s="640"/>
      <c r="SYE461" s="640"/>
      <c r="SYF461" s="640"/>
      <c r="SYG461" s="640"/>
      <c r="SYH461" s="640"/>
      <c r="SYI461" s="640"/>
      <c r="SYJ461" s="640"/>
      <c r="SYK461" s="640"/>
      <c r="SYL461" s="640"/>
      <c r="SYM461" s="640"/>
      <c r="SYN461" s="640"/>
      <c r="SYO461" s="640"/>
      <c r="SYP461" s="640"/>
      <c r="SYQ461" s="640"/>
      <c r="SYR461" s="640"/>
      <c r="SYS461" s="640"/>
      <c r="SYT461" s="640"/>
      <c r="SYU461" s="640"/>
      <c r="SYV461" s="640"/>
      <c r="SYW461" s="640"/>
      <c r="SYX461" s="640"/>
      <c r="SYY461" s="640"/>
      <c r="SYZ461" s="640"/>
      <c r="SZA461" s="640"/>
      <c r="SZB461" s="640"/>
      <c r="SZC461" s="640"/>
      <c r="SZD461" s="640"/>
      <c r="SZE461" s="640"/>
      <c r="SZF461" s="640"/>
      <c r="SZG461" s="640"/>
      <c r="SZH461" s="640"/>
      <c r="SZI461" s="640"/>
      <c r="SZJ461" s="640"/>
      <c r="SZK461" s="640"/>
      <c r="SZL461" s="640"/>
      <c r="SZM461" s="640"/>
      <c r="SZN461" s="640"/>
      <c r="SZO461" s="640"/>
      <c r="SZP461" s="640"/>
      <c r="SZQ461" s="640"/>
      <c r="SZR461" s="640"/>
      <c r="SZS461" s="640"/>
      <c r="SZT461" s="640"/>
      <c r="SZU461" s="640"/>
      <c r="SZV461" s="640"/>
      <c r="SZW461" s="640"/>
      <c r="SZX461" s="640"/>
      <c r="SZY461" s="640"/>
      <c r="SZZ461" s="640"/>
      <c r="TAA461" s="640"/>
      <c r="TAB461" s="640"/>
      <c r="TAC461" s="640"/>
      <c r="TAD461" s="640"/>
      <c r="TAE461" s="640"/>
      <c r="TAF461" s="640"/>
      <c r="TAG461" s="640"/>
      <c r="TAH461" s="640"/>
      <c r="TAI461" s="640"/>
      <c r="TAJ461" s="640"/>
      <c r="TAK461" s="640"/>
      <c r="TAL461" s="640"/>
      <c r="TAM461" s="640"/>
      <c r="TAN461" s="640"/>
      <c r="TAO461" s="640"/>
      <c r="TAP461" s="640"/>
      <c r="TAQ461" s="640"/>
      <c r="TAR461" s="640"/>
      <c r="TAS461" s="640"/>
      <c r="TAT461" s="640"/>
      <c r="TAU461" s="640"/>
      <c r="TAV461" s="640"/>
      <c r="TAW461" s="640"/>
      <c r="TAX461" s="640"/>
      <c r="TAY461" s="640"/>
      <c r="TAZ461" s="640"/>
      <c r="TBA461" s="640"/>
      <c r="TBB461" s="640"/>
      <c r="TBC461" s="640"/>
      <c r="TBD461" s="640"/>
      <c r="TBE461" s="640"/>
      <c r="TBF461" s="640"/>
      <c r="TBG461" s="640"/>
      <c r="TBH461" s="640"/>
      <c r="TBI461" s="640"/>
      <c r="TBJ461" s="640"/>
      <c r="TBK461" s="640"/>
      <c r="TBL461" s="640"/>
      <c r="TBM461" s="640"/>
      <c r="TBN461" s="640"/>
      <c r="TBO461" s="640"/>
      <c r="TBP461" s="640"/>
      <c r="TBQ461" s="640"/>
      <c r="TBR461" s="640"/>
      <c r="TBS461" s="640"/>
      <c r="TBT461" s="640"/>
      <c r="TBU461" s="640"/>
      <c r="TBV461" s="640"/>
      <c r="TBW461" s="640"/>
      <c r="TBX461" s="640"/>
      <c r="TBY461" s="640"/>
      <c r="TBZ461" s="640"/>
      <c r="TCA461" s="640"/>
      <c r="TCB461" s="640"/>
      <c r="TCC461" s="640"/>
      <c r="TCD461" s="640"/>
      <c r="TCE461" s="640"/>
      <c r="TCF461" s="640"/>
      <c r="TCG461" s="640"/>
      <c r="TCH461" s="640"/>
      <c r="TCI461" s="640"/>
      <c r="TCJ461" s="640"/>
      <c r="TCK461" s="640"/>
      <c r="TCL461" s="640"/>
      <c r="TCM461" s="640"/>
      <c r="TCN461" s="640"/>
      <c r="TCO461" s="640"/>
      <c r="TCP461" s="640"/>
      <c r="TCQ461" s="640"/>
      <c r="TCR461" s="640"/>
      <c r="TCS461" s="640"/>
      <c r="TCT461" s="640"/>
      <c r="TCU461" s="640"/>
      <c r="TCV461" s="640"/>
      <c r="TCW461" s="640"/>
      <c r="TCX461" s="640"/>
      <c r="TCY461" s="640"/>
      <c r="TCZ461" s="640"/>
      <c r="TDA461" s="640"/>
      <c r="TDB461" s="640"/>
      <c r="TDC461" s="640"/>
      <c r="TDD461" s="640"/>
      <c r="TDE461" s="640"/>
      <c r="TDF461" s="640"/>
      <c r="TDG461" s="640"/>
      <c r="TDH461" s="640"/>
      <c r="TDI461" s="640"/>
      <c r="TDJ461" s="640"/>
      <c r="TDK461" s="640"/>
      <c r="TDL461" s="640"/>
      <c r="TDM461" s="640"/>
      <c r="TDN461" s="640"/>
      <c r="TDO461" s="640"/>
      <c r="TDP461" s="640"/>
      <c r="TDQ461" s="640"/>
      <c r="TDR461" s="640"/>
      <c r="TDS461" s="640"/>
      <c r="TDT461" s="640"/>
      <c r="TDU461" s="640"/>
      <c r="TDV461" s="640"/>
      <c r="TDW461" s="640"/>
      <c r="TDX461" s="640"/>
      <c r="TDY461" s="640"/>
      <c r="TDZ461" s="640"/>
      <c r="TEA461" s="640"/>
      <c r="TEB461" s="640"/>
      <c r="TEC461" s="640"/>
      <c r="TED461" s="640"/>
      <c r="TEE461" s="640"/>
      <c r="TEF461" s="640"/>
      <c r="TEG461" s="640"/>
      <c r="TEH461" s="640"/>
      <c r="TEI461" s="640"/>
      <c r="TEJ461" s="640"/>
      <c r="TEK461" s="640"/>
      <c r="TEL461" s="640"/>
      <c r="TEM461" s="640"/>
      <c r="TEN461" s="640"/>
      <c r="TEO461" s="640"/>
      <c r="TEP461" s="640"/>
      <c r="TEQ461" s="640"/>
      <c r="TER461" s="640"/>
      <c r="TES461" s="640"/>
      <c r="TET461" s="640"/>
      <c r="TEU461" s="640"/>
      <c r="TEV461" s="640"/>
      <c r="TEW461" s="640"/>
      <c r="TEX461" s="640"/>
      <c r="TEY461" s="640"/>
      <c r="TEZ461" s="640"/>
      <c r="TFA461" s="640"/>
      <c r="TFB461" s="640"/>
      <c r="TFC461" s="640"/>
      <c r="TFD461" s="640"/>
      <c r="TFE461" s="640"/>
      <c r="TFF461" s="640"/>
      <c r="TFG461" s="640"/>
      <c r="TFH461" s="640"/>
      <c r="TFI461" s="640"/>
      <c r="TFJ461" s="640"/>
      <c r="TFK461" s="640"/>
      <c r="TFL461" s="640"/>
      <c r="TFM461" s="640"/>
      <c r="TFN461" s="640"/>
      <c r="TFO461" s="640"/>
      <c r="TFP461" s="640"/>
      <c r="TFQ461" s="640"/>
      <c r="TFR461" s="640"/>
      <c r="TFS461" s="640"/>
      <c r="TFT461" s="640"/>
      <c r="TFU461" s="640"/>
      <c r="TFV461" s="640"/>
      <c r="TFW461" s="640"/>
      <c r="TFX461" s="640"/>
      <c r="TFY461" s="640"/>
      <c r="TFZ461" s="640"/>
      <c r="TGA461" s="640"/>
      <c r="TGB461" s="640"/>
      <c r="TGC461" s="640"/>
      <c r="TGD461" s="640"/>
      <c r="TGE461" s="640"/>
      <c r="TGF461" s="640"/>
      <c r="TGG461" s="640"/>
      <c r="TGH461" s="640"/>
      <c r="TGI461" s="640"/>
      <c r="TGJ461" s="640"/>
      <c r="TGK461" s="640"/>
      <c r="TGL461" s="640"/>
      <c r="TGM461" s="640"/>
      <c r="TGN461" s="640"/>
      <c r="TGO461" s="640"/>
      <c r="TGP461" s="640"/>
      <c r="TGQ461" s="640"/>
      <c r="TGR461" s="640"/>
      <c r="TGS461" s="640"/>
      <c r="TGT461" s="640"/>
      <c r="TGU461" s="640"/>
      <c r="TGV461" s="640"/>
      <c r="TGW461" s="640"/>
      <c r="TGX461" s="640"/>
      <c r="TGY461" s="640"/>
      <c r="TGZ461" s="640"/>
      <c r="THA461" s="640"/>
      <c r="THB461" s="640"/>
      <c r="THC461" s="640"/>
      <c r="THD461" s="640"/>
      <c r="THE461" s="640"/>
      <c r="THF461" s="640"/>
      <c r="THG461" s="640"/>
      <c r="THH461" s="640"/>
      <c r="THI461" s="640"/>
      <c r="THJ461" s="640"/>
      <c r="THK461" s="640"/>
      <c r="THL461" s="640"/>
      <c r="THM461" s="640"/>
      <c r="THN461" s="640"/>
      <c r="THO461" s="640"/>
      <c r="THP461" s="640"/>
      <c r="THQ461" s="640"/>
      <c r="THR461" s="640"/>
      <c r="THS461" s="640"/>
      <c r="THT461" s="640"/>
      <c r="THU461" s="640"/>
      <c r="THV461" s="640"/>
      <c r="THW461" s="640"/>
      <c r="THX461" s="640"/>
      <c r="THY461" s="640"/>
      <c r="THZ461" s="640"/>
      <c r="TIA461" s="640"/>
      <c r="TIB461" s="640"/>
      <c r="TIC461" s="640"/>
      <c r="TID461" s="640"/>
      <c r="TIE461" s="640"/>
      <c r="TIF461" s="640"/>
      <c r="TIG461" s="640"/>
      <c r="TIH461" s="640"/>
      <c r="TII461" s="640"/>
      <c r="TIJ461" s="640"/>
      <c r="TIK461" s="640"/>
      <c r="TIL461" s="640"/>
      <c r="TIM461" s="640"/>
      <c r="TIN461" s="640"/>
      <c r="TIO461" s="640"/>
      <c r="TIP461" s="640"/>
      <c r="TIQ461" s="640"/>
      <c r="TIR461" s="640"/>
      <c r="TIS461" s="640"/>
      <c r="TIT461" s="640"/>
      <c r="TIU461" s="640"/>
      <c r="TIV461" s="640"/>
      <c r="TIW461" s="640"/>
      <c r="TIX461" s="640"/>
      <c r="TIY461" s="640"/>
      <c r="TIZ461" s="640"/>
      <c r="TJA461" s="640"/>
      <c r="TJB461" s="640"/>
      <c r="TJC461" s="640"/>
      <c r="TJD461" s="640"/>
      <c r="TJE461" s="640"/>
      <c r="TJF461" s="640"/>
      <c r="TJG461" s="640"/>
      <c r="TJH461" s="640"/>
      <c r="TJI461" s="640"/>
      <c r="TJJ461" s="640"/>
      <c r="TJK461" s="640"/>
      <c r="TJL461" s="640"/>
      <c r="TJM461" s="640"/>
      <c r="TJN461" s="640"/>
      <c r="TJO461" s="640"/>
      <c r="TJP461" s="640"/>
      <c r="TJQ461" s="640"/>
      <c r="TJR461" s="640"/>
      <c r="TJS461" s="640"/>
      <c r="TJT461" s="640"/>
      <c r="TJU461" s="640"/>
      <c r="TJV461" s="640"/>
      <c r="TJW461" s="640"/>
      <c r="TJX461" s="640"/>
      <c r="TJY461" s="640"/>
      <c r="TJZ461" s="640"/>
      <c r="TKA461" s="640"/>
      <c r="TKB461" s="640"/>
      <c r="TKC461" s="640"/>
      <c r="TKD461" s="640"/>
      <c r="TKE461" s="640"/>
      <c r="TKF461" s="640"/>
      <c r="TKG461" s="640"/>
      <c r="TKH461" s="640"/>
      <c r="TKI461" s="640"/>
      <c r="TKJ461" s="640"/>
      <c r="TKK461" s="640"/>
      <c r="TKL461" s="640"/>
      <c r="TKM461" s="640"/>
      <c r="TKN461" s="640"/>
      <c r="TKO461" s="640"/>
      <c r="TKP461" s="640"/>
      <c r="TKQ461" s="640"/>
      <c r="TKR461" s="640"/>
      <c r="TKS461" s="640"/>
      <c r="TKT461" s="640"/>
      <c r="TKU461" s="640"/>
      <c r="TKV461" s="640"/>
      <c r="TKW461" s="640"/>
      <c r="TKX461" s="640"/>
      <c r="TKY461" s="640"/>
      <c r="TKZ461" s="640"/>
      <c r="TLA461" s="640"/>
      <c r="TLB461" s="640"/>
      <c r="TLC461" s="640"/>
      <c r="TLD461" s="640"/>
      <c r="TLE461" s="640"/>
      <c r="TLF461" s="640"/>
      <c r="TLG461" s="640"/>
      <c r="TLH461" s="640"/>
      <c r="TLI461" s="640"/>
      <c r="TLJ461" s="640"/>
      <c r="TLK461" s="640"/>
      <c r="TLL461" s="640"/>
      <c r="TLM461" s="640"/>
      <c r="TLN461" s="640"/>
      <c r="TLO461" s="640"/>
      <c r="TLP461" s="640"/>
      <c r="TLQ461" s="640"/>
      <c r="TLR461" s="640"/>
      <c r="TLS461" s="640"/>
      <c r="TLT461" s="640"/>
      <c r="TLU461" s="640"/>
      <c r="TLV461" s="640"/>
      <c r="TLW461" s="640"/>
      <c r="TLX461" s="640"/>
      <c r="TLY461" s="640"/>
      <c r="TLZ461" s="640"/>
      <c r="TMA461" s="640"/>
      <c r="TMB461" s="640"/>
      <c r="TMC461" s="640"/>
      <c r="TMD461" s="640"/>
      <c r="TME461" s="640"/>
      <c r="TMF461" s="640"/>
      <c r="TMG461" s="640"/>
      <c r="TMH461" s="640"/>
      <c r="TMI461" s="640"/>
      <c r="TMJ461" s="640"/>
      <c r="TMK461" s="640"/>
      <c r="TML461" s="640"/>
      <c r="TMM461" s="640"/>
      <c r="TMN461" s="640"/>
      <c r="TMO461" s="640"/>
      <c r="TMP461" s="640"/>
      <c r="TMQ461" s="640"/>
      <c r="TMR461" s="640"/>
      <c r="TMS461" s="640"/>
      <c r="TMT461" s="640"/>
      <c r="TMU461" s="640"/>
      <c r="TMV461" s="640"/>
      <c r="TMW461" s="640"/>
      <c r="TMX461" s="640"/>
      <c r="TMY461" s="640"/>
      <c r="TMZ461" s="640"/>
      <c r="TNA461" s="640"/>
      <c r="TNB461" s="640"/>
      <c r="TNC461" s="640"/>
      <c r="TND461" s="640"/>
      <c r="TNE461" s="640"/>
      <c r="TNF461" s="640"/>
      <c r="TNG461" s="640"/>
      <c r="TNH461" s="640"/>
      <c r="TNI461" s="640"/>
      <c r="TNJ461" s="640"/>
      <c r="TNK461" s="640"/>
      <c r="TNL461" s="640"/>
      <c r="TNM461" s="640"/>
      <c r="TNN461" s="640"/>
      <c r="TNO461" s="640"/>
      <c r="TNP461" s="640"/>
      <c r="TNQ461" s="640"/>
      <c r="TNR461" s="640"/>
      <c r="TNS461" s="640"/>
      <c r="TNT461" s="640"/>
      <c r="TNU461" s="640"/>
      <c r="TNV461" s="640"/>
      <c r="TNW461" s="640"/>
      <c r="TNX461" s="640"/>
      <c r="TNY461" s="640"/>
      <c r="TNZ461" s="640"/>
      <c r="TOA461" s="640"/>
      <c r="TOB461" s="640"/>
      <c r="TOC461" s="640"/>
      <c r="TOD461" s="640"/>
      <c r="TOE461" s="640"/>
      <c r="TOF461" s="640"/>
      <c r="TOG461" s="640"/>
      <c r="TOH461" s="640"/>
      <c r="TOI461" s="640"/>
      <c r="TOJ461" s="640"/>
      <c r="TOK461" s="640"/>
      <c r="TOL461" s="640"/>
      <c r="TOM461" s="640"/>
      <c r="TON461" s="640"/>
      <c r="TOO461" s="640"/>
      <c r="TOP461" s="640"/>
      <c r="TOQ461" s="640"/>
      <c r="TOR461" s="640"/>
      <c r="TOS461" s="640"/>
      <c r="TOT461" s="640"/>
      <c r="TOU461" s="640"/>
      <c r="TOV461" s="640"/>
      <c r="TOW461" s="640"/>
      <c r="TOX461" s="640"/>
      <c r="TOY461" s="640"/>
      <c r="TOZ461" s="640"/>
      <c r="TPA461" s="640"/>
      <c r="TPB461" s="640"/>
      <c r="TPC461" s="640"/>
      <c r="TPD461" s="640"/>
      <c r="TPE461" s="640"/>
      <c r="TPF461" s="640"/>
      <c r="TPG461" s="640"/>
      <c r="TPH461" s="640"/>
      <c r="TPI461" s="640"/>
      <c r="TPJ461" s="640"/>
      <c r="TPK461" s="640"/>
      <c r="TPL461" s="640"/>
      <c r="TPM461" s="640"/>
      <c r="TPN461" s="640"/>
      <c r="TPO461" s="640"/>
      <c r="TPP461" s="640"/>
      <c r="TPQ461" s="640"/>
      <c r="TPR461" s="640"/>
      <c r="TPS461" s="640"/>
      <c r="TPT461" s="640"/>
      <c r="TPU461" s="640"/>
      <c r="TPV461" s="640"/>
      <c r="TPW461" s="640"/>
      <c r="TPX461" s="640"/>
      <c r="TPY461" s="640"/>
      <c r="TPZ461" s="640"/>
      <c r="TQA461" s="640"/>
      <c r="TQB461" s="640"/>
      <c r="TQC461" s="640"/>
      <c r="TQD461" s="640"/>
      <c r="TQE461" s="640"/>
      <c r="TQF461" s="640"/>
      <c r="TQG461" s="640"/>
      <c r="TQH461" s="640"/>
      <c r="TQI461" s="640"/>
      <c r="TQJ461" s="640"/>
      <c r="TQK461" s="640"/>
      <c r="TQL461" s="640"/>
      <c r="TQM461" s="640"/>
      <c r="TQN461" s="640"/>
      <c r="TQO461" s="640"/>
      <c r="TQP461" s="640"/>
      <c r="TQQ461" s="640"/>
      <c r="TQR461" s="640"/>
      <c r="TQS461" s="640"/>
      <c r="TQT461" s="640"/>
      <c r="TQU461" s="640"/>
      <c r="TQV461" s="640"/>
      <c r="TQW461" s="640"/>
      <c r="TQX461" s="640"/>
      <c r="TQY461" s="640"/>
      <c r="TQZ461" s="640"/>
      <c r="TRA461" s="640"/>
      <c r="TRB461" s="640"/>
      <c r="TRC461" s="640"/>
      <c r="TRD461" s="640"/>
      <c r="TRE461" s="640"/>
      <c r="TRF461" s="640"/>
      <c r="TRG461" s="640"/>
      <c r="TRH461" s="640"/>
      <c r="TRI461" s="640"/>
      <c r="TRJ461" s="640"/>
      <c r="TRK461" s="640"/>
      <c r="TRL461" s="640"/>
      <c r="TRM461" s="640"/>
      <c r="TRN461" s="640"/>
      <c r="TRO461" s="640"/>
      <c r="TRP461" s="640"/>
      <c r="TRQ461" s="640"/>
      <c r="TRR461" s="640"/>
      <c r="TRS461" s="640"/>
      <c r="TRT461" s="640"/>
      <c r="TRU461" s="640"/>
      <c r="TRV461" s="640"/>
      <c r="TRW461" s="640"/>
      <c r="TRX461" s="640"/>
      <c r="TRY461" s="640"/>
      <c r="TRZ461" s="640"/>
      <c r="TSA461" s="640"/>
      <c r="TSB461" s="640"/>
      <c r="TSC461" s="640"/>
      <c r="TSD461" s="640"/>
      <c r="TSE461" s="640"/>
      <c r="TSF461" s="640"/>
      <c r="TSG461" s="640"/>
      <c r="TSH461" s="640"/>
      <c r="TSI461" s="640"/>
      <c r="TSJ461" s="640"/>
      <c r="TSK461" s="640"/>
      <c r="TSL461" s="640"/>
      <c r="TSM461" s="640"/>
      <c r="TSN461" s="640"/>
      <c r="TSO461" s="640"/>
      <c r="TSP461" s="640"/>
      <c r="TSQ461" s="640"/>
      <c r="TSR461" s="640"/>
      <c r="TSS461" s="640"/>
      <c r="TST461" s="640"/>
      <c r="TSU461" s="640"/>
      <c r="TSV461" s="640"/>
      <c r="TSW461" s="640"/>
      <c r="TSX461" s="640"/>
      <c r="TSY461" s="640"/>
      <c r="TSZ461" s="640"/>
      <c r="TTA461" s="640"/>
      <c r="TTB461" s="640"/>
      <c r="TTC461" s="640"/>
      <c r="TTD461" s="640"/>
      <c r="TTE461" s="640"/>
      <c r="TTF461" s="640"/>
      <c r="TTG461" s="640"/>
      <c r="TTH461" s="640"/>
      <c r="TTI461" s="640"/>
      <c r="TTJ461" s="640"/>
      <c r="TTK461" s="640"/>
      <c r="TTL461" s="640"/>
      <c r="TTM461" s="640"/>
      <c r="TTN461" s="640"/>
      <c r="TTO461" s="640"/>
      <c r="TTP461" s="640"/>
      <c r="TTQ461" s="640"/>
      <c r="TTR461" s="640"/>
      <c r="TTS461" s="640"/>
      <c r="TTT461" s="640"/>
      <c r="TTU461" s="640"/>
      <c r="TTV461" s="640"/>
      <c r="TTW461" s="640"/>
      <c r="TTX461" s="640"/>
      <c r="TTY461" s="640"/>
      <c r="TTZ461" s="640"/>
      <c r="TUA461" s="640"/>
      <c r="TUB461" s="640"/>
      <c r="TUC461" s="640"/>
      <c r="TUD461" s="640"/>
      <c r="TUE461" s="640"/>
      <c r="TUF461" s="640"/>
      <c r="TUG461" s="640"/>
      <c r="TUH461" s="640"/>
      <c r="TUI461" s="640"/>
      <c r="TUJ461" s="640"/>
      <c r="TUK461" s="640"/>
      <c r="TUL461" s="640"/>
      <c r="TUM461" s="640"/>
      <c r="TUN461" s="640"/>
      <c r="TUO461" s="640"/>
      <c r="TUP461" s="640"/>
      <c r="TUQ461" s="640"/>
      <c r="TUR461" s="640"/>
      <c r="TUS461" s="640"/>
      <c r="TUT461" s="640"/>
      <c r="TUU461" s="640"/>
      <c r="TUV461" s="640"/>
      <c r="TUW461" s="640"/>
      <c r="TUX461" s="640"/>
      <c r="TUY461" s="640"/>
      <c r="TUZ461" s="640"/>
      <c r="TVA461" s="640"/>
      <c r="TVB461" s="640"/>
      <c r="TVC461" s="640"/>
      <c r="TVD461" s="640"/>
      <c r="TVE461" s="640"/>
      <c r="TVF461" s="640"/>
      <c r="TVG461" s="640"/>
      <c r="TVH461" s="640"/>
      <c r="TVI461" s="640"/>
      <c r="TVJ461" s="640"/>
      <c r="TVK461" s="640"/>
      <c r="TVL461" s="640"/>
      <c r="TVM461" s="640"/>
      <c r="TVN461" s="640"/>
      <c r="TVO461" s="640"/>
      <c r="TVP461" s="640"/>
      <c r="TVQ461" s="640"/>
      <c r="TVR461" s="640"/>
      <c r="TVS461" s="640"/>
      <c r="TVT461" s="640"/>
      <c r="TVU461" s="640"/>
      <c r="TVV461" s="640"/>
      <c r="TVW461" s="640"/>
      <c r="TVX461" s="640"/>
      <c r="TVY461" s="640"/>
      <c r="TVZ461" s="640"/>
      <c r="TWA461" s="640"/>
      <c r="TWB461" s="640"/>
      <c r="TWC461" s="640"/>
      <c r="TWD461" s="640"/>
      <c r="TWE461" s="640"/>
      <c r="TWF461" s="640"/>
      <c r="TWG461" s="640"/>
      <c r="TWH461" s="640"/>
      <c r="TWI461" s="640"/>
      <c r="TWJ461" s="640"/>
      <c r="TWK461" s="640"/>
      <c r="TWL461" s="640"/>
      <c r="TWM461" s="640"/>
      <c r="TWN461" s="640"/>
      <c r="TWO461" s="640"/>
      <c r="TWP461" s="640"/>
      <c r="TWQ461" s="640"/>
      <c r="TWR461" s="640"/>
      <c r="TWS461" s="640"/>
      <c r="TWT461" s="640"/>
      <c r="TWU461" s="640"/>
      <c r="TWV461" s="640"/>
      <c r="TWW461" s="640"/>
      <c r="TWX461" s="640"/>
      <c r="TWY461" s="640"/>
      <c r="TWZ461" s="640"/>
      <c r="TXA461" s="640"/>
      <c r="TXB461" s="640"/>
      <c r="TXC461" s="640"/>
      <c r="TXD461" s="640"/>
      <c r="TXE461" s="640"/>
      <c r="TXF461" s="640"/>
      <c r="TXG461" s="640"/>
      <c r="TXH461" s="640"/>
      <c r="TXI461" s="640"/>
      <c r="TXJ461" s="640"/>
      <c r="TXK461" s="640"/>
      <c r="TXL461" s="640"/>
      <c r="TXM461" s="640"/>
      <c r="TXN461" s="640"/>
      <c r="TXO461" s="640"/>
      <c r="TXP461" s="640"/>
      <c r="TXQ461" s="640"/>
      <c r="TXR461" s="640"/>
      <c r="TXS461" s="640"/>
      <c r="TXT461" s="640"/>
      <c r="TXU461" s="640"/>
      <c r="TXV461" s="640"/>
      <c r="TXW461" s="640"/>
      <c r="TXX461" s="640"/>
      <c r="TXY461" s="640"/>
      <c r="TXZ461" s="640"/>
      <c r="TYA461" s="640"/>
      <c r="TYB461" s="640"/>
      <c r="TYC461" s="640"/>
      <c r="TYD461" s="640"/>
      <c r="TYE461" s="640"/>
      <c r="TYF461" s="640"/>
      <c r="TYG461" s="640"/>
      <c r="TYH461" s="640"/>
      <c r="TYI461" s="640"/>
      <c r="TYJ461" s="640"/>
      <c r="TYK461" s="640"/>
      <c r="TYL461" s="640"/>
      <c r="TYM461" s="640"/>
      <c r="TYN461" s="640"/>
      <c r="TYO461" s="640"/>
      <c r="TYP461" s="640"/>
      <c r="TYQ461" s="640"/>
      <c r="TYR461" s="640"/>
      <c r="TYS461" s="640"/>
      <c r="TYT461" s="640"/>
      <c r="TYU461" s="640"/>
      <c r="TYV461" s="640"/>
      <c r="TYW461" s="640"/>
      <c r="TYX461" s="640"/>
      <c r="TYY461" s="640"/>
      <c r="TYZ461" s="640"/>
      <c r="TZA461" s="640"/>
      <c r="TZB461" s="640"/>
      <c r="TZC461" s="640"/>
      <c r="TZD461" s="640"/>
      <c r="TZE461" s="640"/>
      <c r="TZF461" s="640"/>
      <c r="TZG461" s="640"/>
      <c r="TZH461" s="640"/>
      <c r="TZI461" s="640"/>
      <c r="TZJ461" s="640"/>
      <c r="TZK461" s="640"/>
      <c r="TZL461" s="640"/>
      <c r="TZM461" s="640"/>
      <c r="TZN461" s="640"/>
      <c r="TZO461" s="640"/>
      <c r="TZP461" s="640"/>
      <c r="TZQ461" s="640"/>
      <c r="TZR461" s="640"/>
      <c r="TZS461" s="640"/>
      <c r="TZT461" s="640"/>
      <c r="TZU461" s="640"/>
      <c r="TZV461" s="640"/>
      <c r="TZW461" s="640"/>
      <c r="TZX461" s="640"/>
      <c r="TZY461" s="640"/>
      <c r="TZZ461" s="640"/>
      <c r="UAA461" s="640"/>
      <c r="UAB461" s="640"/>
      <c r="UAC461" s="640"/>
      <c r="UAD461" s="640"/>
      <c r="UAE461" s="640"/>
      <c r="UAF461" s="640"/>
      <c r="UAG461" s="640"/>
      <c r="UAH461" s="640"/>
      <c r="UAI461" s="640"/>
      <c r="UAJ461" s="640"/>
      <c r="UAK461" s="640"/>
      <c r="UAL461" s="640"/>
      <c r="UAM461" s="640"/>
      <c r="UAN461" s="640"/>
      <c r="UAO461" s="640"/>
      <c r="UAP461" s="640"/>
      <c r="UAQ461" s="640"/>
      <c r="UAR461" s="640"/>
      <c r="UAS461" s="640"/>
      <c r="UAT461" s="640"/>
      <c r="UAU461" s="640"/>
      <c r="UAV461" s="640"/>
      <c r="UAW461" s="640"/>
      <c r="UAX461" s="640"/>
      <c r="UAY461" s="640"/>
      <c r="UAZ461" s="640"/>
      <c r="UBA461" s="640"/>
      <c r="UBB461" s="640"/>
      <c r="UBC461" s="640"/>
      <c r="UBD461" s="640"/>
      <c r="UBE461" s="640"/>
      <c r="UBF461" s="640"/>
      <c r="UBG461" s="640"/>
      <c r="UBH461" s="640"/>
      <c r="UBI461" s="640"/>
      <c r="UBJ461" s="640"/>
      <c r="UBK461" s="640"/>
      <c r="UBL461" s="640"/>
      <c r="UBM461" s="640"/>
      <c r="UBN461" s="640"/>
      <c r="UBO461" s="640"/>
      <c r="UBP461" s="640"/>
      <c r="UBQ461" s="640"/>
      <c r="UBR461" s="640"/>
      <c r="UBS461" s="640"/>
      <c r="UBT461" s="640"/>
      <c r="UBU461" s="640"/>
      <c r="UBV461" s="640"/>
      <c r="UBW461" s="640"/>
      <c r="UBX461" s="640"/>
      <c r="UBY461" s="640"/>
      <c r="UBZ461" s="640"/>
      <c r="UCA461" s="640"/>
      <c r="UCB461" s="640"/>
      <c r="UCC461" s="640"/>
      <c r="UCD461" s="640"/>
      <c r="UCE461" s="640"/>
      <c r="UCF461" s="640"/>
      <c r="UCG461" s="640"/>
      <c r="UCH461" s="640"/>
      <c r="UCI461" s="640"/>
      <c r="UCJ461" s="640"/>
      <c r="UCK461" s="640"/>
      <c r="UCL461" s="640"/>
      <c r="UCM461" s="640"/>
      <c r="UCN461" s="640"/>
      <c r="UCO461" s="640"/>
      <c r="UCP461" s="640"/>
      <c r="UCQ461" s="640"/>
      <c r="UCR461" s="640"/>
      <c r="UCS461" s="640"/>
      <c r="UCT461" s="640"/>
      <c r="UCU461" s="640"/>
      <c r="UCV461" s="640"/>
      <c r="UCW461" s="640"/>
      <c r="UCX461" s="640"/>
      <c r="UCY461" s="640"/>
      <c r="UCZ461" s="640"/>
      <c r="UDA461" s="640"/>
      <c r="UDB461" s="640"/>
      <c r="UDC461" s="640"/>
      <c r="UDD461" s="640"/>
      <c r="UDE461" s="640"/>
      <c r="UDF461" s="640"/>
      <c r="UDG461" s="640"/>
      <c r="UDH461" s="640"/>
      <c r="UDI461" s="640"/>
      <c r="UDJ461" s="640"/>
      <c r="UDK461" s="640"/>
      <c r="UDL461" s="640"/>
      <c r="UDM461" s="640"/>
      <c r="UDN461" s="640"/>
      <c r="UDO461" s="640"/>
      <c r="UDP461" s="640"/>
      <c r="UDQ461" s="640"/>
      <c r="UDR461" s="640"/>
      <c r="UDS461" s="640"/>
      <c r="UDT461" s="640"/>
      <c r="UDU461" s="640"/>
      <c r="UDV461" s="640"/>
      <c r="UDW461" s="640"/>
      <c r="UDX461" s="640"/>
      <c r="UDY461" s="640"/>
      <c r="UDZ461" s="640"/>
      <c r="UEA461" s="640"/>
      <c r="UEB461" s="640"/>
      <c r="UEC461" s="640"/>
      <c r="UED461" s="640"/>
      <c r="UEE461" s="640"/>
      <c r="UEF461" s="640"/>
      <c r="UEG461" s="640"/>
      <c r="UEH461" s="640"/>
      <c r="UEI461" s="640"/>
      <c r="UEJ461" s="640"/>
      <c r="UEK461" s="640"/>
      <c r="UEL461" s="640"/>
      <c r="UEM461" s="640"/>
      <c r="UEN461" s="640"/>
      <c r="UEO461" s="640"/>
      <c r="UEP461" s="640"/>
      <c r="UEQ461" s="640"/>
      <c r="UER461" s="640"/>
      <c r="UES461" s="640"/>
      <c r="UET461" s="640"/>
      <c r="UEU461" s="640"/>
      <c r="UEV461" s="640"/>
      <c r="UEW461" s="640"/>
      <c r="UEX461" s="640"/>
      <c r="UEY461" s="640"/>
      <c r="UEZ461" s="640"/>
      <c r="UFA461" s="640"/>
      <c r="UFB461" s="640"/>
      <c r="UFC461" s="640"/>
      <c r="UFD461" s="640"/>
      <c r="UFE461" s="640"/>
      <c r="UFF461" s="640"/>
      <c r="UFG461" s="640"/>
      <c r="UFH461" s="640"/>
      <c r="UFI461" s="640"/>
      <c r="UFJ461" s="640"/>
      <c r="UFK461" s="640"/>
      <c r="UFL461" s="640"/>
      <c r="UFM461" s="640"/>
      <c r="UFN461" s="640"/>
      <c r="UFO461" s="640"/>
      <c r="UFP461" s="640"/>
      <c r="UFQ461" s="640"/>
      <c r="UFR461" s="640"/>
      <c r="UFS461" s="640"/>
      <c r="UFT461" s="640"/>
      <c r="UFU461" s="640"/>
      <c r="UFV461" s="640"/>
      <c r="UFW461" s="640"/>
      <c r="UFX461" s="640"/>
      <c r="UFY461" s="640"/>
      <c r="UFZ461" s="640"/>
      <c r="UGA461" s="640"/>
      <c r="UGB461" s="640"/>
      <c r="UGC461" s="640"/>
      <c r="UGD461" s="640"/>
      <c r="UGE461" s="640"/>
      <c r="UGF461" s="640"/>
      <c r="UGG461" s="640"/>
      <c r="UGH461" s="640"/>
      <c r="UGI461" s="640"/>
      <c r="UGJ461" s="640"/>
      <c r="UGK461" s="640"/>
      <c r="UGL461" s="640"/>
      <c r="UGM461" s="640"/>
      <c r="UGN461" s="640"/>
      <c r="UGO461" s="640"/>
      <c r="UGP461" s="640"/>
      <c r="UGQ461" s="640"/>
      <c r="UGR461" s="640"/>
      <c r="UGS461" s="640"/>
      <c r="UGT461" s="640"/>
      <c r="UGU461" s="640"/>
      <c r="UGV461" s="640"/>
      <c r="UGW461" s="640"/>
      <c r="UGX461" s="640"/>
      <c r="UGY461" s="640"/>
      <c r="UGZ461" s="640"/>
      <c r="UHA461" s="640"/>
      <c r="UHB461" s="640"/>
      <c r="UHC461" s="640"/>
      <c r="UHD461" s="640"/>
      <c r="UHE461" s="640"/>
      <c r="UHF461" s="640"/>
      <c r="UHG461" s="640"/>
      <c r="UHH461" s="640"/>
      <c r="UHI461" s="640"/>
      <c r="UHJ461" s="640"/>
      <c r="UHK461" s="640"/>
      <c r="UHL461" s="640"/>
      <c r="UHM461" s="640"/>
      <c r="UHN461" s="640"/>
      <c r="UHO461" s="640"/>
      <c r="UHP461" s="640"/>
      <c r="UHQ461" s="640"/>
      <c r="UHR461" s="640"/>
      <c r="UHS461" s="640"/>
      <c r="UHT461" s="640"/>
      <c r="UHU461" s="640"/>
      <c r="UHV461" s="640"/>
      <c r="UHW461" s="640"/>
      <c r="UHX461" s="640"/>
      <c r="UHY461" s="640"/>
      <c r="UHZ461" s="640"/>
      <c r="UIA461" s="640"/>
      <c r="UIB461" s="640"/>
      <c r="UIC461" s="640"/>
      <c r="UID461" s="640"/>
      <c r="UIE461" s="640"/>
      <c r="UIF461" s="640"/>
      <c r="UIG461" s="640"/>
      <c r="UIH461" s="640"/>
      <c r="UII461" s="640"/>
      <c r="UIJ461" s="640"/>
      <c r="UIK461" s="640"/>
      <c r="UIL461" s="640"/>
      <c r="UIM461" s="640"/>
      <c r="UIN461" s="640"/>
      <c r="UIO461" s="640"/>
      <c r="UIP461" s="640"/>
      <c r="UIQ461" s="640"/>
      <c r="UIR461" s="640"/>
      <c r="UIS461" s="640"/>
      <c r="UIT461" s="640"/>
      <c r="UIU461" s="640"/>
      <c r="UIV461" s="640"/>
      <c r="UIW461" s="640"/>
      <c r="UIX461" s="640"/>
      <c r="UIY461" s="640"/>
      <c r="UIZ461" s="640"/>
      <c r="UJA461" s="640"/>
      <c r="UJB461" s="640"/>
      <c r="UJC461" s="640"/>
      <c r="UJD461" s="640"/>
      <c r="UJE461" s="640"/>
      <c r="UJF461" s="640"/>
      <c r="UJG461" s="640"/>
      <c r="UJH461" s="640"/>
      <c r="UJI461" s="640"/>
      <c r="UJJ461" s="640"/>
      <c r="UJK461" s="640"/>
      <c r="UJL461" s="640"/>
      <c r="UJM461" s="640"/>
      <c r="UJN461" s="640"/>
      <c r="UJO461" s="640"/>
      <c r="UJP461" s="640"/>
      <c r="UJQ461" s="640"/>
      <c r="UJR461" s="640"/>
      <c r="UJS461" s="640"/>
      <c r="UJT461" s="640"/>
      <c r="UJU461" s="640"/>
      <c r="UJV461" s="640"/>
      <c r="UJW461" s="640"/>
      <c r="UJX461" s="640"/>
      <c r="UJY461" s="640"/>
      <c r="UJZ461" s="640"/>
      <c r="UKA461" s="640"/>
      <c r="UKB461" s="640"/>
      <c r="UKC461" s="640"/>
      <c r="UKD461" s="640"/>
      <c r="UKE461" s="640"/>
      <c r="UKF461" s="640"/>
      <c r="UKG461" s="640"/>
      <c r="UKH461" s="640"/>
      <c r="UKI461" s="640"/>
      <c r="UKJ461" s="640"/>
      <c r="UKK461" s="640"/>
      <c r="UKL461" s="640"/>
      <c r="UKM461" s="640"/>
      <c r="UKN461" s="640"/>
      <c r="UKO461" s="640"/>
      <c r="UKP461" s="640"/>
      <c r="UKQ461" s="640"/>
      <c r="UKR461" s="640"/>
      <c r="UKS461" s="640"/>
      <c r="UKT461" s="640"/>
      <c r="UKU461" s="640"/>
      <c r="UKV461" s="640"/>
      <c r="UKW461" s="640"/>
      <c r="UKX461" s="640"/>
      <c r="UKY461" s="640"/>
      <c r="UKZ461" s="640"/>
      <c r="ULA461" s="640"/>
      <c r="ULB461" s="640"/>
      <c r="ULC461" s="640"/>
      <c r="ULD461" s="640"/>
      <c r="ULE461" s="640"/>
      <c r="ULF461" s="640"/>
      <c r="ULG461" s="640"/>
      <c r="ULH461" s="640"/>
      <c r="ULI461" s="640"/>
      <c r="ULJ461" s="640"/>
      <c r="ULK461" s="640"/>
      <c r="ULL461" s="640"/>
      <c r="ULM461" s="640"/>
      <c r="ULN461" s="640"/>
      <c r="ULO461" s="640"/>
      <c r="ULP461" s="640"/>
      <c r="ULQ461" s="640"/>
      <c r="ULR461" s="640"/>
      <c r="ULS461" s="640"/>
      <c r="ULT461" s="640"/>
      <c r="ULU461" s="640"/>
      <c r="ULV461" s="640"/>
      <c r="ULW461" s="640"/>
      <c r="ULX461" s="640"/>
      <c r="ULY461" s="640"/>
      <c r="ULZ461" s="640"/>
      <c r="UMA461" s="640"/>
      <c r="UMB461" s="640"/>
      <c r="UMC461" s="640"/>
      <c r="UMD461" s="640"/>
      <c r="UME461" s="640"/>
      <c r="UMF461" s="640"/>
      <c r="UMG461" s="640"/>
      <c r="UMH461" s="640"/>
      <c r="UMI461" s="640"/>
      <c r="UMJ461" s="640"/>
      <c r="UMK461" s="640"/>
      <c r="UML461" s="640"/>
      <c r="UMM461" s="640"/>
      <c r="UMN461" s="640"/>
      <c r="UMO461" s="640"/>
      <c r="UMP461" s="640"/>
      <c r="UMQ461" s="640"/>
      <c r="UMR461" s="640"/>
      <c r="UMS461" s="640"/>
      <c r="UMT461" s="640"/>
      <c r="UMU461" s="640"/>
      <c r="UMV461" s="640"/>
      <c r="UMW461" s="640"/>
      <c r="UMX461" s="640"/>
      <c r="UMY461" s="640"/>
      <c r="UMZ461" s="640"/>
      <c r="UNA461" s="640"/>
      <c r="UNB461" s="640"/>
      <c r="UNC461" s="640"/>
      <c r="UND461" s="640"/>
      <c r="UNE461" s="640"/>
      <c r="UNF461" s="640"/>
      <c r="UNG461" s="640"/>
      <c r="UNH461" s="640"/>
      <c r="UNI461" s="640"/>
      <c r="UNJ461" s="640"/>
      <c r="UNK461" s="640"/>
      <c r="UNL461" s="640"/>
      <c r="UNM461" s="640"/>
      <c r="UNN461" s="640"/>
      <c r="UNO461" s="640"/>
      <c r="UNP461" s="640"/>
      <c r="UNQ461" s="640"/>
      <c r="UNR461" s="640"/>
      <c r="UNS461" s="640"/>
      <c r="UNT461" s="640"/>
      <c r="UNU461" s="640"/>
      <c r="UNV461" s="640"/>
      <c r="UNW461" s="640"/>
      <c r="UNX461" s="640"/>
      <c r="UNY461" s="640"/>
      <c r="UNZ461" s="640"/>
      <c r="UOA461" s="640"/>
      <c r="UOB461" s="640"/>
      <c r="UOC461" s="640"/>
      <c r="UOD461" s="640"/>
      <c r="UOE461" s="640"/>
      <c r="UOF461" s="640"/>
      <c r="UOG461" s="640"/>
      <c r="UOH461" s="640"/>
      <c r="UOI461" s="640"/>
      <c r="UOJ461" s="640"/>
      <c r="UOK461" s="640"/>
      <c r="UOL461" s="640"/>
      <c r="UOM461" s="640"/>
      <c r="UON461" s="640"/>
      <c r="UOO461" s="640"/>
      <c r="UOP461" s="640"/>
      <c r="UOQ461" s="640"/>
      <c r="UOR461" s="640"/>
      <c r="UOS461" s="640"/>
      <c r="UOT461" s="640"/>
      <c r="UOU461" s="640"/>
      <c r="UOV461" s="640"/>
      <c r="UOW461" s="640"/>
      <c r="UOX461" s="640"/>
      <c r="UOY461" s="640"/>
      <c r="UOZ461" s="640"/>
      <c r="UPA461" s="640"/>
      <c r="UPB461" s="640"/>
      <c r="UPC461" s="640"/>
      <c r="UPD461" s="640"/>
      <c r="UPE461" s="640"/>
      <c r="UPF461" s="640"/>
      <c r="UPG461" s="640"/>
      <c r="UPH461" s="640"/>
      <c r="UPI461" s="640"/>
      <c r="UPJ461" s="640"/>
      <c r="UPK461" s="640"/>
      <c r="UPL461" s="640"/>
      <c r="UPM461" s="640"/>
      <c r="UPN461" s="640"/>
      <c r="UPO461" s="640"/>
      <c r="UPP461" s="640"/>
      <c r="UPQ461" s="640"/>
      <c r="UPR461" s="640"/>
      <c r="UPS461" s="640"/>
      <c r="UPT461" s="640"/>
      <c r="UPU461" s="640"/>
      <c r="UPV461" s="640"/>
      <c r="UPW461" s="640"/>
      <c r="UPX461" s="640"/>
      <c r="UPY461" s="640"/>
      <c r="UPZ461" s="640"/>
      <c r="UQA461" s="640"/>
      <c r="UQB461" s="640"/>
      <c r="UQC461" s="640"/>
      <c r="UQD461" s="640"/>
      <c r="UQE461" s="640"/>
      <c r="UQF461" s="640"/>
      <c r="UQG461" s="640"/>
      <c r="UQH461" s="640"/>
      <c r="UQI461" s="640"/>
      <c r="UQJ461" s="640"/>
      <c r="UQK461" s="640"/>
      <c r="UQL461" s="640"/>
      <c r="UQM461" s="640"/>
      <c r="UQN461" s="640"/>
      <c r="UQO461" s="640"/>
      <c r="UQP461" s="640"/>
      <c r="UQQ461" s="640"/>
      <c r="UQR461" s="640"/>
      <c r="UQS461" s="640"/>
      <c r="UQT461" s="640"/>
      <c r="UQU461" s="640"/>
      <c r="UQV461" s="640"/>
      <c r="UQW461" s="640"/>
      <c r="UQX461" s="640"/>
      <c r="UQY461" s="640"/>
      <c r="UQZ461" s="640"/>
      <c r="URA461" s="640"/>
      <c r="URB461" s="640"/>
      <c r="URC461" s="640"/>
      <c r="URD461" s="640"/>
      <c r="URE461" s="640"/>
      <c r="URF461" s="640"/>
      <c r="URG461" s="640"/>
      <c r="URH461" s="640"/>
      <c r="URI461" s="640"/>
      <c r="URJ461" s="640"/>
      <c r="URK461" s="640"/>
      <c r="URL461" s="640"/>
      <c r="URM461" s="640"/>
      <c r="URN461" s="640"/>
      <c r="URO461" s="640"/>
      <c r="URP461" s="640"/>
      <c r="URQ461" s="640"/>
      <c r="URR461" s="640"/>
      <c r="URS461" s="640"/>
      <c r="URT461" s="640"/>
      <c r="URU461" s="640"/>
      <c r="URV461" s="640"/>
      <c r="URW461" s="640"/>
      <c r="URX461" s="640"/>
      <c r="URY461" s="640"/>
      <c r="URZ461" s="640"/>
      <c r="USA461" s="640"/>
      <c r="USB461" s="640"/>
      <c r="USC461" s="640"/>
      <c r="USD461" s="640"/>
      <c r="USE461" s="640"/>
      <c r="USF461" s="640"/>
      <c r="USG461" s="640"/>
      <c r="USH461" s="640"/>
      <c r="USI461" s="640"/>
      <c r="USJ461" s="640"/>
      <c r="USK461" s="640"/>
      <c r="USL461" s="640"/>
      <c r="USM461" s="640"/>
      <c r="USN461" s="640"/>
      <c r="USO461" s="640"/>
      <c r="USP461" s="640"/>
      <c r="USQ461" s="640"/>
      <c r="USR461" s="640"/>
      <c r="USS461" s="640"/>
      <c r="UST461" s="640"/>
      <c r="USU461" s="640"/>
      <c r="USV461" s="640"/>
      <c r="USW461" s="640"/>
      <c r="USX461" s="640"/>
      <c r="USY461" s="640"/>
      <c r="USZ461" s="640"/>
      <c r="UTA461" s="640"/>
      <c r="UTB461" s="640"/>
      <c r="UTC461" s="640"/>
      <c r="UTD461" s="640"/>
      <c r="UTE461" s="640"/>
      <c r="UTF461" s="640"/>
      <c r="UTG461" s="640"/>
      <c r="UTH461" s="640"/>
      <c r="UTI461" s="640"/>
      <c r="UTJ461" s="640"/>
      <c r="UTK461" s="640"/>
      <c r="UTL461" s="640"/>
      <c r="UTM461" s="640"/>
      <c r="UTN461" s="640"/>
      <c r="UTO461" s="640"/>
      <c r="UTP461" s="640"/>
      <c r="UTQ461" s="640"/>
      <c r="UTR461" s="640"/>
      <c r="UTS461" s="640"/>
      <c r="UTT461" s="640"/>
      <c r="UTU461" s="640"/>
      <c r="UTV461" s="640"/>
      <c r="UTW461" s="640"/>
      <c r="UTX461" s="640"/>
      <c r="UTY461" s="640"/>
      <c r="UTZ461" s="640"/>
      <c r="UUA461" s="640"/>
      <c r="UUB461" s="640"/>
      <c r="UUC461" s="640"/>
      <c r="UUD461" s="640"/>
      <c r="UUE461" s="640"/>
      <c r="UUF461" s="640"/>
      <c r="UUG461" s="640"/>
      <c r="UUH461" s="640"/>
      <c r="UUI461" s="640"/>
      <c r="UUJ461" s="640"/>
      <c r="UUK461" s="640"/>
      <c r="UUL461" s="640"/>
      <c r="UUM461" s="640"/>
      <c r="UUN461" s="640"/>
      <c r="UUO461" s="640"/>
      <c r="UUP461" s="640"/>
      <c r="UUQ461" s="640"/>
      <c r="UUR461" s="640"/>
      <c r="UUS461" s="640"/>
      <c r="UUT461" s="640"/>
      <c r="UUU461" s="640"/>
      <c r="UUV461" s="640"/>
      <c r="UUW461" s="640"/>
      <c r="UUX461" s="640"/>
      <c r="UUY461" s="640"/>
      <c r="UUZ461" s="640"/>
      <c r="UVA461" s="640"/>
      <c r="UVB461" s="640"/>
      <c r="UVC461" s="640"/>
      <c r="UVD461" s="640"/>
      <c r="UVE461" s="640"/>
      <c r="UVF461" s="640"/>
      <c r="UVG461" s="640"/>
      <c r="UVH461" s="640"/>
      <c r="UVI461" s="640"/>
      <c r="UVJ461" s="640"/>
      <c r="UVK461" s="640"/>
      <c r="UVL461" s="640"/>
      <c r="UVM461" s="640"/>
      <c r="UVN461" s="640"/>
      <c r="UVO461" s="640"/>
      <c r="UVP461" s="640"/>
      <c r="UVQ461" s="640"/>
      <c r="UVR461" s="640"/>
      <c r="UVS461" s="640"/>
      <c r="UVT461" s="640"/>
      <c r="UVU461" s="640"/>
      <c r="UVV461" s="640"/>
      <c r="UVW461" s="640"/>
      <c r="UVX461" s="640"/>
      <c r="UVY461" s="640"/>
      <c r="UVZ461" s="640"/>
      <c r="UWA461" s="640"/>
      <c r="UWB461" s="640"/>
      <c r="UWC461" s="640"/>
      <c r="UWD461" s="640"/>
      <c r="UWE461" s="640"/>
      <c r="UWF461" s="640"/>
      <c r="UWG461" s="640"/>
      <c r="UWH461" s="640"/>
      <c r="UWI461" s="640"/>
      <c r="UWJ461" s="640"/>
      <c r="UWK461" s="640"/>
      <c r="UWL461" s="640"/>
      <c r="UWM461" s="640"/>
      <c r="UWN461" s="640"/>
      <c r="UWO461" s="640"/>
      <c r="UWP461" s="640"/>
      <c r="UWQ461" s="640"/>
      <c r="UWR461" s="640"/>
      <c r="UWS461" s="640"/>
      <c r="UWT461" s="640"/>
      <c r="UWU461" s="640"/>
      <c r="UWV461" s="640"/>
      <c r="UWW461" s="640"/>
      <c r="UWX461" s="640"/>
      <c r="UWY461" s="640"/>
      <c r="UWZ461" s="640"/>
      <c r="UXA461" s="640"/>
      <c r="UXB461" s="640"/>
      <c r="UXC461" s="640"/>
      <c r="UXD461" s="640"/>
      <c r="UXE461" s="640"/>
      <c r="UXF461" s="640"/>
      <c r="UXG461" s="640"/>
      <c r="UXH461" s="640"/>
      <c r="UXI461" s="640"/>
      <c r="UXJ461" s="640"/>
      <c r="UXK461" s="640"/>
      <c r="UXL461" s="640"/>
      <c r="UXM461" s="640"/>
      <c r="UXN461" s="640"/>
      <c r="UXO461" s="640"/>
      <c r="UXP461" s="640"/>
      <c r="UXQ461" s="640"/>
      <c r="UXR461" s="640"/>
      <c r="UXS461" s="640"/>
      <c r="UXT461" s="640"/>
      <c r="UXU461" s="640"/>
      <c r="UXV461" s="640"/>
      <c r="UXW461" s="640"/>
      <c r="UXX461" s="640"/>
      <c r="UXY461" s="640"/>
      <c r="UXZ461" s="640"/>
      <c r="UYA461" s="640"/>
      <c r="UYB461" s="640"/>
      <c r="UYC461" s="640"/>
      <c r="UYD461" s="640"/>
      <c r="UYE461" s="640"/>
      <c r="UYF461" s="640"/>
      <c r="UYG461" s="640"/>
      <c r="UYH461" s="640"/>
      <c r="UYI461" s="640"/>
      <c r="UYJ461" s="640"/>
      <c r="UYK461" s="640"/>
      <c r="UYL461" s="640"/>
      <c r="UYM461" s="640"/>
      <c r="UYN461" s="640"/>
      <c r="UYO461" s="640"/>
      <c r="UYP461" s="640"/>
      <c r="UYQ461" s="640"/>
      <c r="UYR461" s="640"/>
      <c r="UYS461" s="640"/>
      <c r="UYT461" s="640"/>
      <c r="UYU461" s="640"/>
      <c r="UYV461" s="640"/>
      <c r="UYW461" s="640"/>
      <c r="UYX461" s="640"/>
      <c r="UYY461" s="640"/>
      <c r="UYZ461" s="640"/>
      <c r="UZA461" s="640"/>
      <c r="UZB461" s="640"/>
      <c r="UZC461" s="640"/>
      <c r="UZD461" s="640"/>
      <c r="UZE461" s="640"/>
      <c r="UZF461" s="640"/>
      <c r="UZG461" s="640"/>
      <c r="UZH461" s="640"/>
      <c r="UZI461" s="640"/>
      <c r="UZJ461" s="640"/>
      <c r="UZK461" s="640"/>
      <c r="UZL461" s="640"/>
      <c r="UZM461" s="640"/>
      <c r="UZN461" s="640"/>
      <c r="UZO461" s="640"/>
      <c r="UZP461" s="640"/>
      <c r="UZQ461" s="640"/>
      <c r="UZR461" s="640"/>
      <c r="UZS461" s="640"/>
      <c r="UZT461" s="640"/>
      <c r="UZU461" s="640"/>
      <c r="UZV461" s="640"/>
      <c r="UZW461" s="640"/>
      <c r="UZX461" s="640"/>
      <c r="UZY461" s="640"/>
      <c r="UZZ461" s="640"/>
      <c r="VAA461" s="640"/>
      <c r="VAB461" s="640"/>
      <c r="VAC461" s="640"/>
      <c r="VAD461" s="640"/>
      <c r="VAE461" s="640"/>
      <c r="VAF461" s="640"/>
      <c r="VAG461" s="640"/>
      <c r="VAH461" s="640"/>
      <c r="VAI461" s="640"/>
      <c r="VAJ461" s="640"/>
      <c r="VAK461" s="640"/>
      <c r="VAL461" s="640"/>
      <c r="VAM461" s="640"/>
      <c r="VAN461" s="640"/>
      <c r="VAO461" s="640"/>
      <c r="VAP461" s="640"/>
      <c r="VAQ461" s="640"/>
      <c r="VAR461" s="640"/>
      <c r="VAS461" s="640"/>
      <c r="VAT461" s="640"/>
      <c r="VAU461" s="640"/>
      <c r="VAV461" s="640"/>
      <c r="VAW461" s="640"/>
      <c r="VAX461" s="640"/>
      <c r="VAY461" s="640"/>
      <c r="VAZ461" s="640"/>
      <c r="VBA461" s="640"/>
      <c r="VBB461" s="640"/>
      <c r="VBC461" s="640"/>
      <c r="VBD461" s="640"/>
      <c r="VBE461" s="640"/>
      <c r="VBF461" s="640"/>
      <c r="VBG461" s="640"/>
      <c r="VBH461" s="640"/>
      <c r="VBI461" s="640"/>
      <c r="VBJ461" s="640"/>
      <c r="VBK461" s="640"/>
      <c r="VBL461" s="640"/>
      <c r="VBM461" s="640"/>
      <c r="VBN461" s="640"/>
      <c r="VBO461" s="640"/>
      <c r="VBP461" s="640"/>
      <c r="VBQ461" s="640"/>
      <c r="VBR461" s="640"/>
      <c r="VBS461" s="640"/>
      <c r="VBT461" s="640"/>
      <c r="VBU461" s="640"/>
      <c r="VBV461" s="640"/>
      <c r="VBW461" s="640"/>
      <c r="VBX461" s="640"/>
      <c r="VBY461" s="640"/>
      <c r="VBZ461" s="640"/>
      <c r="VCA461" s="640"/>
      <c r="VCB461" s="640"/>
      <c r="VCC461" s="640"/>
      <c r="VCD461" s="640"/>
      <c r="VCE461" s="640"/>
      <c r="VCF461" s="640"/>
      <c r="VCG461" s="640"/>
      <c r="VCH461" s="640"/>
      <c r="VCI461" s="640"/>
      <c r="VCJ461" s="640"/>
      <c r="VCK461" s="640"/>
      <c r="VCL461" s="640"/>
      <c r="VCM461" s="640"/>
      <c r="VCN461" s="640"/>
      <c r="VCO461" s="640"/>
      <c r="VCP461" s="640"/>
      <c r="VCQ461" s="640"/>
      <c r="VCR461" s="640"/>
      <c r="VCS461" s="640"/>
      <c r="VCT461" s="640"/>
      <c r="VCU461" s="640"/>
      <c r="VCV461" s="640"/>
      <c r="VCW461" s="640"/>
      <c r="VCX461" s="640"/>
      <c r="VCY461" s="640"/>
      <c r="VCZ461" s="640"/>
      <c r="VDA461" s="640"/>
      <c r="VDB461" s="640"/>
      <c r="VDC461" s="640"/>
      <c r="VDD461" s="640"/>
      <c r="VDE461" s="640"/>
      <c r="VDF461" s="640"/>
      <c r="VDG461" s="640"/>
      <c r="VDH461" s="640"/>
      <c r="VDI461" s="640"/>
      <c r="VDJ461" s="640"/>
      <c r="VDK461" s="640"/>
      <c r="VDL461" s="640"/>
      <c r="VDM461" s="640"/>
      <c r="VDN461" s="640"/>
      <c r="VDO461" s="640"/>
      <c r="VDP461" s="640"/>
      <c r="VDQ461" s="640"/>
      <c r="VDR461" s="640"/>
      <c r="VDS461" s="640"/>
      <c r="VDT461" s="640"/>
      <c r="VDU461" s="640"/>
      <c r="VDV461" s="640"/>
      <c r="VDW461" s="640"/>
      <c r="VDX461" s="640"/>
      <c r="VDY461" s="640"/>
      <c r="VDZ461" s="640"/>
      <c r="VEA461" s="640"/>
      <c r="VEB461" s="640"/>
      <c r="VEC461" s="640"/>
      <c r="VED461" s="640"/>
      <c r="VEE461" s="640"/>
      <c r="VEF461" s="640"/>
      <c r="VEG461" s="640"/>
      <c r="VEH461" s="640"/>
      <c r="VEI461" s="640"/>
      <c r="VEJ461" s="640"/>
      <c r="VEK461" s="640"/>
      <c r="VEL461" s="640"/>
      <c r="VEM461" s="640"/>
      <c r="VEN461" s="640"/>
      <c r="VEO461" s="640"/>
      <c r="VEP461" s="640"/>
      <c r="VEQ461" s="640"/>
      <c r="VER461" s="640"/>
      <c r="VES461" s="640"/>
      <c r="VET461" s="640"/>
      <c r="VEU461" s="640"/>
      <c r="VEV461" s="640"/>
      <c r="VEW461" s="640"/>
      <c r="VEX461" s="640"/>
      <c r="VEY461" s="640"/>
      <c r="VEZ461" s="640"/>
      <c r="VFA461" s="640"/>
      <c r="VFB461" s="640"/>
      <c r="VFC461" s="640"/>
      <c r="VFD461" s="640"/>
      <c r="VFE461" s="640"/>
      <c r="VFF461" s="640"/>
      <c r="VFG461" s="640"/>
      <c r="VFH461" s="640"/>
      <c r="VFI461" s="640"/>
      <c r="VFJ461" s="640"/>
      <c r="VFK461" s="640"/>
      <c r="VFL461" s="640"/>
      <c r="VFM461" s="640"/>
      <c r="VFN461" s="640"/>
      <c r="VFO461" s="640"/>
      <c r="VFP461" s="640"/>
      <c r="VFQ461" s="640"/>
      <c r="VFR461" s="640"/>
      <c r="VFS461" s="640"/>
      <c r="VFT461" s="640"/>
      <c r="VFU461" s="640"/>
      <c r="VFV461" s="640"/>
      <c r="VFW461" s="640"/>
      <c r="VFX461" s="640"/>
      <c r="VFY461" s="640"/>
      <c r="VFZ461" s="640"/>
      <c r="VGA461" s="640"/>
      <c r="VGB461" s="640"/>
      <c r="VGC461" s="640"/>
      <c r="VGD461" s="640"/>
      <c r="VGE461" s="640"/>
      <c r="VGF461" s="640"/>
      <c r="VGG461" s="640"/>
      <c r="VGH461" s="640"/>
      <c r="VGI461" s="640"/>
      <c r="VGJ461" s="640"/>
      <c r="VGK461" s="640"/>
      <c r="VGL461" s="640"/>
      <c r="VGM461" s="640"/>
      <c r="VGN461" s="640"/>
      <c r="VGO461" s="640"/>
      <c r="VGP461" s="640"/>
      <c r="VGQ461" s="640"/>
      <c r="VGR461" s="640"/>
      <c r="VGS461" s="640"/>
      <c r="VGT461" s="640"/>
      <c r="VGU461" s="640"/>
      <c r="VGV461" s="640"/>
      <c r="VGW461" s="640"/>
      <c r="VGX461" s="640"/>
      <c r="VGY461" s="640"/>
      <c r="VGZ461" s="640"/>
      <c r="VHA461" s="640"/>
      <c r="VHB461" s="640"/>
      <c r="VHC461" s="640"/>
      <c r="VHD461" s="640"/>
      <c r="VHE461" s="640"/>
      <c r="VHF461" s="640"/>
      <c r="VHG461" s="640"/>
      <c r="VHH461" s="640"/>
      <c r="VHI461" s="640"/>
      <c r="VHJ461" s="640"/>
      <c r="VHK461" s="640"/>
      <c r="VHL461" s="640"/>
      <c r="VHM461" s="640"/>
      <c r="VHN461" s="640"/>
      <c r="VHO461" s="640"/>
      <c r="VHP461" s="640"/>
      <c r="VHQ461" s="640"/>
      <c r="VHR461" s="640"/>
      <c r="VHS461" s="640"/>
      <c r="VHT461" s="640"/>
      <c r="VHU461" s="640"/>
      <c r="VHV461" s="640"/>
      <c r="VHW461" s="640"/>
      <c r="VHX461" s="640"/>
      <c r="VHY461" s="640"/>
      <c r="VHZ461" s="640"/>
      <c r="VIA461" s="640"/>
      <c r="VIB461" s="640"/>
      <c r="VIC461" s="640"/>
      <c r="VID461" s="640"/>
      <c r="VIE461" s="640"/>
      <c r="VIF461" s="640"/>
      <c r="VIG461" s="640"/>
      <c r="VIH461" s="640"/>
      <c r="VII461" s="640"/>
      <c r="VIJ461" s="640"/>
      <c r="VIK461" s="640"/>
      <c r="VIL461" s="640"/>
      <c r="VIM461" s="640"/>
      <c r="VIN461" s="640"/>
      <c r="VIO461" s="640"/>
      <c r="VIP461" s="640"/>
      <c r="VIQ461" s="640"/>
      <c r="VIR461" s="640"/>
      <c r="VIS461" s="640"/>
      <c r="VIT461" s="640"/>
      <c r="VIU461" s="640"/>
      <c r="VIV461" s="640"/>
      <c r="VIW461" s="640"/>
      <c r="VIX461" s="640"/>
      <c r="VIY461" s="640"/>
      <c r="VIZ461" s="640"/>
      <c r="VJA461" s="640"/>
      <c r="VJB461" s="640"/>
      <c r="VJC461" s="640"/>
      <c r="VJD461" s="640"/>
      <c r="VJE461" s="640"/>
      <c r="VJF461" s="640"/>
      <c r="VJG461" s="640"/>
      <c r="VJH461" s="640"/>
      <c r="VJI461" s="640"/>
      <c r="VJJ461" s="640"/>
      <c r="VJK461" s="640"/>
      <c r="VJL461" s="640"/>
      <c r="VJM461" s="640"/>
      <c r="VJN461" s="640"/>
      <c r="VJO461" s="640"/>
      <c r="VJP461" s="640"/>
      <c r="VJQ461" s="640"/>
      <c r="VJR461" s="640"/>
      <c r="VJS461" s="640"/>
      <c r="VJT461" s="640"/>
      <c r="VJU461" s="640"/>
      <c r="VJV461" s="640"/>
      <c r="VJW461" s="640"/>
      <c r="VJX461" s="640"/>
      <c r="VJY461" s="640"/>
      <c r="VJZ461" s="640"/>
      <c r="VKA461" s="640"/>
      <c r="VKB461" s="640"/>
      <c r="VKC461" s="640"/>
      <c r="VKD461" s="640"/>
      <c r="VKE461" s="640"/>
      <c r="VKF461" s="640"/>
      <c r="VKG461" s="640"/>
      <c r="VKH461" s="640"/>
      <c r="VKI461" s="640"/>
      <c r="VKJ461" s="640"/>
      <c r="VKK461" s="640"/>
      <c r="VKL461" s="640"/>
      <c r="VKM461" s="640"/>
      <c r="VKN461" s="640"/>
      <c r="VKO461" s="640"/>
      <c r="VKP461" s="640"/>
      <c r="VKQ461" s="640"/>
      <c r="VKR461" s="640"/>
      <c r="VKS461" s="640"/>
      <c r="VKT461" s="640"/>
      <c r="VKU461" s="640"/>
      <c r="VKV461" s="640"/>
      <c r="VKW461" s="640"/>
      <c r="VKX461" s="640"/>
      <c r="VKY461" s="640"/>
      <c r="VKZ461" s="640"/>
      <c r="VLA461" s="640"/>
      <c r="VLB461" s="640"/>
      <c r="VLC461" s="640"/>
      <c r="VLD461" s="640"/>
      <c r="VLE461" s="640"/>
      <c r="VLF461" s="640"/>
      <c r="VLG461" s="640"/>
      <c r="VLH461" s="640"/>
      <c r="VLI461" s="640"/>
      <c r="VLJ461" s="640"/>
      <c r="VLK461" s="640"/>
      <c r="VLL461" s="640"/>
      <c r="VLM461" s="640"/>
      <c r="VLN461" s="640"/>
      <c r="VLO461" s="640"/>
      <c r="VLP461" s="640"/>
      <c r="VLQ461" s="640"/>
      <c r="VLR461" s="640"/>
      <c r="VLS461" s="640"/>
      <c r="VLT461" s="640"/>
      <c r="VLU461" s="640"/>
      <c r="VLV461" s="640"/>
      <c r="VLW461" s="640"/>
      <c r="VLX461" s="640"/>
      <c r="VLY461" s="640"/>
      <c r="VLZ461" s="640"/>
      <c r="VMA461" s="640"/>
      <c r="VMB461" s="640"/>
      <c r="VMC461" s="640"/>
      <c r="VMD461" s="640"/>
      <c r="VME461" s="640"/>
      <c r="VMF461" s="640"/>
      <c r="VMG461" s="640"/>
      <c r="VMH461" s="640"/>
      <c r="VMI461" s="640"/>
      <c r="VMJ461" s="640"/>
      <c r="VMK461" s="640"/>
      <c r="VML461" s="640"/>
      <c r="VMM461" s="640"/>
      <c r="VMN461" s="640"/>
      <c r="VMO461" s="640"/>
      <c r="VMP461" s="640"/>
      <c r="VMQ461" s="640"/>
      <c r="VMR461" s="640"/>
      <c r="VMS461" s="640"/>
      <c r="VMT461" s="640"/>
      <c r="VMU461" s="640"/>
      <c r="VMV461" s="640"/>
      <c r="VMW461" s="640"/>
      <c r="VMX461" s="640"/>
      <c r="VMY461" s="640"/>
      <c r="VMZ461" s="640"/>
      <c r="VNA461" s="640"/>
      <c r="VNB461" s="640"/>
      <c r="VNC461" s="640"/>
      <c r="VND461" s="640"/>
      <c r="VNE461" s="640"/>
      <c r="VNF461" s="640"/>
      <c r="VNG461" s="640"/>
      <c r="VNH461" s="640"/>
      <c r="VNI461" s="640"/>
      <c r="VNJ461" s="640"/>
      <c r="VNK461" s="640"/>
      <c r="VNL461" s="640"/>
      <c r="VNM461" s="640"/>
      <c r="VNN461" s="640"/>
      <c r="VNO461" s="640"/>
      <c r="VNP461" s="640"/>
      <c r="VNQ461" s="640"/>
      <c r="VNR461" s="640"/>
      <c r="VNS461" s="640"/>
      <c r="VNT461" s="640"/>
      <c r="VNU461" s="640"/>
      <c r="VNV461" s="640"/>
      <c r="VNW461" s="640"/>
      <c r="VNX461" s="640"/>
      <c r="VNY461" s="640"/>
      <c r="VNZ461" s="640"/>
      <c r="VOA461" s="640"/>
      <c r="VOB461" s="640"/>
      <c r="VOC461" s="640"/>
      <c r="VOD461" s="640"/>
      <c r="VOE461" s="640"/>
      <c r="VOF461" s="640"/>
      <c r="VOG461" s="640"/>
      <c r="VOH461" s="640"/>
      <c r="VOI461" s="640"/>
      <c r="VOJ461" s="640"/>
      <c r="VOK461" s="640"/>
      <c r="VOL461" s="640"/>
      <c r="VOM461" s="640"/>
      <c r="VON461" s="640"/>
      <c r="VOO461" s="640"/>
      <c r="VOP461" s="640"/>
      <c r="VOQ461" s="640"/>
      <c r="VOR461" s="640"/>
      <c r="VOS461" s="640"/>
      <c r="VOT461" s="640"/>
      <c r="VOU461" s="640"/>
      <c r="VOV461" s="640"/>
      <c r="VOW461" s="640"/>
      <c r="VOX461" s="640"/>
      <c r="VOY461" s="640"/>
      <c r="VOZ461" s="640"/>
      <c r="VPA461" s="640"/>
      <c r="VPB461" s="640"/>
      <c r="VPC461" s="640"/>
      <c r="VPD461" s="640"/>
      <c r="VPE461" s="640"/>
      <c r="VPF461" s="640"/>
      <c r="VPG461" s="640"/>
      <c r="VPH461" s="640"/>
      <c r="VPI461" s="640"/>
      <c r="VPJ461" s="640"/>
      <c r="VPK461" s="640"/>
      <c r="VPL461" s="640"/>
      <c r="VPM461" s="640"/>
      <c r="VPN461" s="640"/>
      <c r="VPO461" s="640"/>
      <c r="VPP461" s="640"/>
      <c r="VPQ461" s="640"/>
      <c r="VPR461" s="640"/>
      <c r="VPS461" s="640"/>
      <c r="VPT461" s="640"/>
      <c r="VPU461" s="640"/>
      <c r="VPV461" s="640"/>
      <c r="VPW461" s="640"/>
      <c r="VPX461" s="640"/>
      <c r="VPY461" s="640"/>
      <c r="VPZ461" s="640"/>
      <c r="VQA461" s="640"/>
      <c r="VQB461" s="640"/>
      <c r="VQC461" s="640"/>
      <c r="VQD461" s="640"/>
      <c r="VQE461" s="640"/>
      <c r="VQF461" s="640"/>
      <c r="VQG461" s="640"/>
      <c r="VQH461" s="640"/>
      <c r="VQI461" s="640"/>
      <c r="VQJ461" s="640"/>
      <c r="VQK461" s="640"/>
      <c r="VQL461" s="640"/>
      <c r="VQM461" s="640"/>
      <c r="VQN461" s="640"/>
      <c r="VQO461" s="640"/>
      <c r="VQP461" s="640"/>
      <c r="VQQ461" s="640"/>
      <c r="VQR461" s="640"/>
      <c r="VQS461" s="640"/>
      <c r="VQT461" s="640"/>
      <c r="VQU461" s="640"/>
      <c r="VQV461" s="640"/>
      <c r="VQW461" s="640"/>
      <c r="VQX461" s="640"/>
      <c r="VQY461" s="640"/>
      <c r="VQZ461" s="640"/>
      <c r="VRA461" s="640"/>
      <c r="VRB461" s="640"/>
      <c r="VRC461" s="640"/>
      <c r="VRD461" s="640"/>
      <c r="VRE461" s="640"/>
      <c r="VRF461" s="640"/>
      <c r="VRG461" s="640"/>
      <c r="VRH461" s="640"/>
      <c r="VRI461" s="640"/>
      <c r="VRJ461" s="640"/>
      <c r="VRK461" s="640"/>
      <c r="VRL461" s="640"/>
      <c r="VRM461" s="640"/>
      <c r="VRN461" s="640"/>
      <c r="VRO461" s="640"/>
      <c r="VRP461" s="640"/>
      <c r="VRQ461" s="640"/>
      <c r="VRR461" s="640"/>
      <c r="VRS461" s="640"/>
      <c r="VRT461" s="640"/>
      <c r="VRU461" s="640"/>
      <c r="VRV461" s="640"/>
      <c r="VRW461" s="640"/>
      <c r="VRX461" s="640"/>
      <c r="VRY461" s="640"/>
      <c r="VRZ461" s="640"/>
      <c r="VSA461" s="640"/>
      <c r="VSB461" s="640"/>
      <c r="VSC461" s="640"/>
      <c r="VSD461" s="640"/>
      <c r="VSE461" s="640"/>
      <c r="VSF461" s="640"/>
      <c r="VSG461" s="640"/>
      <c r="VSH461" s="640"/>
      <c r="VSI461" s="640"/>
      <c r="VSJ461" s="640"/>
      <c r="VSK461" s="640"/>
      <c r="VSL461" s="640"/>
      <c r="VSM461" s="640"/>
      <c r="VSN461" s="640"/>
      <c r="VSO461" s="640"/>
      <c r="VSP461" s="640"/>
      <c r="VSQ461" s="640"/>
      <c r="VSR461" s="640"/>
      <c r="VSS461" s="640"/>
      <c r="VST461" s="640"/>
      <c r="VSU461" s="640"/>
      <c r="VSV461" s="640"/>
      <c r="VSW461" s="640"/>
      <c r="VSX461" s="640"/>
      <c r="VSY461" s="640"/>
      <c r="VSZ461" s="640"/>
      <c r="VTA461" s="640"/>
      <c r="VTB461" s="640"/>
      <c r="VTC461" s="640"/>
      <c r="VTD461" s="640"/>
      <c r="VTE461" s="640"/>
      <c r="VTF461" s="640"/>
      <c r="VTG461" s="640"/>
      <c r="VTH461" s="640"/>
      <c r="VTI461" s="640"/>
      <c r="VTJ461" s="640"/>
      <c r="VTK461" s="640"/>
      <c r="VTL461" s="640"/>
      <c r="VTM461" s="640"/>
      <c r="VTN461" s="640"/>
      <c r="VTO461" s="640"/>
      <c r="VTP461" s="640"/>
      <c r="VTQ461" s="640"/>
      <c r="VTR461" s="640"/>
      <c r="VTS461" s="640"/>
      <c r="VTT461" s="640"/>
      <c r="VTU461" s="640"/>
      <c r="VTV461" s="640"/>
      <c r="VTW461" s="640"/>
      <c r="VTX461" s="640"/>
      <c r="VTY461" s="640"/>
      <c r="VTZ461" s="640"/>
      <c r="VUA461" s="640"/>
      <c r="VUB461" s="640"/>
      <c r="VUC461" s="640"/>
      <c r="VUD461" s="640"/>
      <c r="VUE461" s="640"/>
      <c r="VUF461" s="640"/>
      <c r="VUG461" s="640"/>
      <c r="VUH461" s="640"/>
      <c r="VUI461" s="640"/>
      <c r="VUJ461" s="640"/>
      <c r="VUK461" s="640"/>
      <c r="VUL461" s="640"/>
      <c r="VUM461" s="640"/>
      <c r="VUN461" s="640"/>
      <c r="VUO461" s="640"/>
      <c r="VUP461" s="640"/>
      <c r="VUQ461" s="640"/>
      <c r="VUR461" s="640"/>
      <c r="VUS461" s="640"/>
      <c r="VUT461" s="640"/>
      <c r="VUU461" s="640"/>
      <c r="VUV461" s="640"/>
      <c r="VUW461" s="640"/>
      <c r="VUX461" s="640"/>
      <c r="VUY461" s="640"/>
      <c r="VUZ461" s="640"/>
      <c r="VVA461" s="640"/>
      <c r="VVB461" s="640"/>
      <c r="VVC461" s="640"/>
      <c r="VVD461" s="640"/>
      <c r="VVE461" s="640"/>
      <c r="VVF461" s="640"/>
      <c r="VVG461" s="640"/>
      <c r="VVH461" s="640"/>
      <c r="VVI461" s="640"/>
      <c r="VVJ461" s="640"/>
      <c r="VVK461" s="640"/>
      <c r="VVL461" s="640"/>
      <c r="VVM461" s="640"/>
      <c r="VVN461" s="640"/>
      <c r="VVO461" s="640"/>
      <c r="VVP461" s="640"/>
      <c r="VVQ461" s="640"/>
      <c r="VVR461" s="640"/>
      <c r="VVS461" s="640"/>
      <c r="VVT461" s="640"/>
      <c r="VVU461" s="640"/>
      <c r="VVV461" s="640"/>
      <c r="VVW461" s="640"/>
      <c r="VVX461" s="640"/>
      <c r="VVY461" s="640"/>
      <c r="VVZ461" s="640"/>
      <c r="VWA461" s="640"/>
      <c r="VWB461" s="640"/>
      <c r="VWC461" s="640"/>
      <c r="VWD461" s="640"/>
      <c r="VWE461" s="640"/>
      <c r="VWF461" s="640"/>
      <c r="VWG461" s="640"/>
      <c r="VWH461" s="640"/>
      <c r="VWI461" s="640"/>
      <c r="VWJ461" s="640"/>
      <c r="VWK461" s="640"/>
      <c r="VWL461" s="640"/>
      <c r="VWM461" s="640"/>
      <c r="VWN461" s="640"/>
      <c r="VWO461" s="640"/>
      <c r="VWP461" s="640"/>
      <c r="VWQ461" s="640"/>
      <c r="VWR461" s="640"/>
      <c r="VWS461" s="640"/>
      <c r="VWT461" s="640"/>
      <c r="VWU461" s="640"/>
      <c r="VWV461" s="640"/>
      <c r="VWW461" s="640"/>
      <c r="VWX461" s="640"/>
      <c r="VWY461" s="640"/>
      <c r="VWZ461" s="640"/>
      <c r="VXA461" s="640"/>
      <c r="VXB461" s="640"/>
      <c r="VXC461" s="640"/>
      <c r="VXD461" s="640"/>
      <c r="VXE461" s="640"/>
      <c r="VXF461" s="640"/>
      <c r="VXG461" s="640"/>
      <c r="VXH461" s="640"/>
      <c r="VXI461" s="640"/>
      <c r="VXJ461" s="640"/>
      <c r="VXK461" s="640"/>
      <c r="VXL461" s="640"/>
      <c r="VXM461" s="640"/>
      <c r="VXN461" s="640"/>
      <c r="VXO461" s="640"/>
      <c r="VXP461" s="640"/>
      <c r="VXQ461" s="640"/>
      <c r="VXR461" s="640"/>
      <c r="VXS461" s="640"/>
      <c r="VXT461" s="640"/>
      <c r="VXU461" s="640"/>
      <c r="VXV461" s="640"/>
      <c r="VXW461" s="640"/>
      <c r="VXX461" s="640"/>
      <c r="VXY461" s="640"/>
      <c r="VXZ461" s="640"/>
      <c r="VYA461" s="640"/>
      <c r="VYB461" s="640"/>
      <c r="VYC461" s="640"/>
      <c r="VYD461" s="640"/>
      <c r="VYE461" s="640"/>
      <c r="VYF461" s="640"/>
      <c r="VYG461" s="640"/>
      <c r="VYH461" s="640"/>
      <c r="VYI461" s="640"/>
      <c r="VYJ461" s="640"/>
      <c r="VYK461" s="640"/>
      <c r="VYL461" s="640"/>
      <c r="VYM461" s="640"/>
      <c r="VYN461" s="640"/>
      <c r="VYO461" s="640"/>
      <c r="VYP461" s="640"/>
      <c r="VYQ461" s="640"/>
      <c r="VYR461" s="640"/>
      <c r="VYS461" s="640"/>
      <c r="VYT461" s="640"/>
      <c r="VYU461" s="640"/>
      <c r="VYV461" s="640"/>
      <c r="VYW461" s="640"/>
      <c r="VYX461" s="640"/>
      <c r="VYY461" s="640"/>
      <c r="VYZ461" s="640"/>
      <c r="VZA461" s="640"/>
      <c r="VZB461" s="640"/>
      <c r="VZC461" s="640"/>
      <c r="VZD461" s="640"/>
      <c r="VZE461" s="640"/>
      <c r="VZF461" s="640"/>
      <c r="VZG461" s="640"/>
      <c r="VZH461" s="640"/>
      <c r="VZI461" s="640"/>
      <c r="VZJ461" s="640"/>
      <c r="VZK461" s="640"/>
      <c r="VZL461" s="640"/>
      <c r="VZM461" s="640"/>
      <c r="VZN461" s="640"/>
      <c r="VZO461" s="640"/>
      <c r="VZP461" s="640"/>
      <c r="VZQ461" s="640"/>
      <c r="VZR461" s="640"/>
      <c r="VZS461" s="640"/>
      <c r="VZT461" s="640"/>
      <c r="VZU461" s="640"/>
      <c r="VZV461" s="640"/>
      <c r="VZW461" s="640"/>
      <c r="VZX461" s="640"/>
      <c r="VZY461" s="640"/>
      <c r="VZZ461" s="640"/>
      <c r="WAA461" s="640"/>
      <c r="WAB461" s="640"/>
      <c r="WAC461" s="640"/>
      <c r="WAD461" s="640"/>
      <c r="WAE461" s="640"/>
      <c r="WAF461" s="640"/>
      <c r="WAG461" s="640"/>
      <c r="WAH461" s="640"/>
      <c r="WAI461" s="640"/>
      <c r="WAJ461" s="640"/>
      <c r="WAK461" s="640"/>
      <c r="WAL461" s="640"/>
      <c r="WAM461" s="640"/>
      <c r="WAN461" s="640"/>
      <c r="WAO461" s="640"/>
      <c r="WAP461" s="640"/>
      <c r="WAQ461" s="640"/>
      <c r="WAR461" s="640"/>
      <c r="WAS461" s="640"/>
      <c r="WAT461" s="640"/>
      <c r="WAU461" s="640"/>
      <c r="WAV461" s="640"/>
      <c r="WAW461" s="640"/>
      <c r="WAX461" s="640"/>
      <c r="WAY461" s="640"/>
      <c r="WAZ461" s="640"/>
      <c r="WBA461" s="640"/>
      <c r="WBB461" s="640"/>
      <c r="WBC461" s="640"/>
      <c r="WBD461" s="640"/>
      <c r="WBE461" s="640"/>
      <c r="WBF461" s="640"/>
      <c r="WBG461" s="640"/>
      <c r="WBH461" s="640"/>
      <c r="WBI461" s="640"/>
      <c r="WBJ461" s="640"/>
      <c r="WBK461" s="640"/>
      <c r="WBL461" s="640"/>
      <c r="WBM461" s="640"/>
      <c r="WBN461" s="640"/>
      <c r="WBO461" s="640"/>
      <c r="WBP461" s="640"/>
      <c r="WBQ461" s="640"/>
      <c r="WBR461" s="640"/>
      <c r="WBS461" s="640"/>
      <c r="WBT461" s="640"/>
      <c r="WBU461" s="640"/>
      <c r="WBV461" s="640"/>
      <c r="WBW461" s="640"/>
      <c r="WBX461" s="640"/>
      <c r="WBY461" s="640"/>
      <c r="WBZ461" s="640"/>
      <c r="WCA461" s="640"/>
      <c r="WCB461" s="640"/>
      <c r="WCC461" s="640"/>
      <c r="WCD461" s="640"/>
      <c r="WCE461" s="640"/>
      <c r="WCF461" s="640"/>
      <c r="WCG461" s="640"/>
      <c r="WCH461" s="640"/>
      <c r="WCI461" s="640"/>
      <c r="WCJ461" s="640"/>
      <c r="WCK461" s="640"/>
      <c r="WCL461" s="640"/>
      <c r="WCM461" s="640"/>
      <c r="WCN461" s="640"/>
      <c r="WCO461" s="640"/>
      <c r="WCP461" s="640"/>
      <c r="WCQ461" s="640"/>
      <c r="WCR461" s="640"/>
      <c r="WCS461" s="640"/>
      <c r="WCT461" s="640"/>
      <c r="WCU461" s="640"/>
      <c r="WCV461" s="640"/>
      <c r="WCW461" s="640"/>
      <c r="WCX461" s="640"/>
      <c r="WCY461" s="640"/>
      <c r="WCZ461" s="640"/>
      <c r="WDA461" s="640"/>
      <c r="WDB461" s="640"/>
      <c r="WDC461" s="640"/>
      <c r="WDD461" s="640"/>
      <c r="WDE461" s="640"/>
      <c r="WDF461" s="640"/>
      <c r="WDG461" s="640"/>
      <c r="WDH461" s="640"/>
      <c r="WDI461" s="640"/>
      <c r="WDJ461" s="640"/>
      <c r="WDK461" s="640"/>
      <c r="WDL461" s="640"/>
      <c r="WDM461" s="640"/>
      <c r="WDN461" s="640"/>
      <c r="WDO461" s="640"/>
      <c r="WDP461" s="640"/>
      <c r="WDQ461" s="640"/>
      <c r="WDR461" s="640"/>
      <c r="WDS461" s="640"/>
      <c r="WDT461" s="640"/>
      <c r="WDU461" s="640"/>
      <c r="WDV461" s="640"/>
      <c r="WDW461" s="640"/>
      <c r="WDX461" s="640"/>
      <c r="WDY461" s="640"/>
      <c r="WDZ461" s="640"/>
      <c r="WEA461" s="640"/>
      <c r="WEB461" s="640"/>
      <c r="WEC461" s="640"/>
      <c r="WED461" s="640"/>
      <c r="WEE461" s="640"/>
      <c r="WEF461" s="640"/>
      <c r="WEG461" s="640"/>
      <c r="WEH461" s="640"/>
      <c r="WEI461" s="640"/>
      <c r="WEJ461" s="640"/>
      <c r="WEK461" s="640"/>
      <c r="WEL461" s="640"/>
      <c r="WEM461" s="640"/>
      <c r="WEN461" s="640"/>
      <c r="WEO461" s="640"/>
      <c r="WEP461" s="640"/>
      <c r="WEQ461" s="640"/>
      <c r="WER461" s="640"/>
      <c r="WES461" s="640"/>
      <c r="WET461" s="640"/>
      <c r="WEU461" s="640"/>
      <c r="WEV461" s="640"/>
      <c r="WEW461" s="640"/>
      <c r="WEX461" s="640"/>
      <c r="WEY461" s="640"/>
      <c r="WEZ461" s="640"/>
      <c r="WFA461" s="640"/>
      <c r="WFB461" s="640"/>
      <c r="WFC461" s="640"/>
      <c r="WFD461" s="640"/>
      <c r="WFE461" s="640"/>
      <c r="WFF461" s="640"/>
      <c r="WFG461" s="640"/>
      <c r="WFH461" s="640"/>
      <c r="WFI461" s="640"/>
      <c r="WFJ461" s="640"/>
      <c r="WFK461" s="640"/>
      <c r="WFL461" s="640"/>
      <c r="WFM461" s="640"/>
      <c r="WFN461" s="640"/>
      <c r="WFO461" s="640"/>
      <c r="WFP461" s="640"/>
      <c r="WFQ461" s="640"/>
      <c r="WFR461" s="640"/>
      <c r="WFS461" s="640"/>
      <c r="WFT461" s="640"/>
      <c r="WFU461" s="640"/>
      <c r="WFV461" s="640"/>
      <c r="WFW461" s="640"/>
      <c r="WFX461" s="640"/>
      <c r="WFY461" s="640"/>
      <c r="WFZ461" s="640"/>
      <c r="WGA461" s="640"/>
      <c r="WGB461" s="640"/>
      <c r="WGC461" s="640"/>
      <c r="WGD461" s="640"/>
      <c r="WGE461" s="640"/>
      <c r="WGF461" s="640"/>
      <c r="WGG461" s="640"/>
      <c r="WGH461" s="640"/>
      <c r="WGI461" s="640"/>
      <c r="WGJ461" s="640"/>
      <c r="WGK461" s="640"/>
      <c r="WGL461" s="640"/>
      <c r="WGM461" s="640"/>
      <c r="WGN461" s="640"/>
      <c r="WGO461" s="640"/>
      <c r="WGP461" s="640"/>
      <c r="WGQ461" s="640"/>
      <c r="WGR461" s="640"/>
      <c r="WGS461" s="640"/>
      <c r="WGT461" s="640"/>
      <c r="WGU461" s="640"/>
      <c r="WGV461" s="640"/>
      <c r="WGW461" s="640"/>
      <c r="WGX461" s="640"/>
      <c r="WGY461" s="640"/>
      <c r="WGZ461" s="640"/>
      <c r="WHA461" s="640"/>
      <c r="WHB461" s="640"/>
      <c r="WHC461" s="640"/>
      <c r="WHD461" s="640"/>
      <c r="WHE461" s="640"/>
      <c r="WHF461" s="640"/>
      <c r="WHG461" s="640"/>
      <c r="WHH461" s="640"/>
      <c r="WHI461" s="640"/>
      <c r="WHJ461" s="640"/>
      <c r="WHK461" s="640"/>
      <c r="WHL461" s="640"/>
      <c r="WHM461" s="640"/>
      <c r="WHN461" s="640"/>
      <c r="WHO461" s="640"/>
      <c r="WHP461" s="640"/>
      <c r="WHQ461" s="640"/>
      <c r="WHR461" s="640"/>
      <c r="WHS461" s="640"/>
      <c r="WHT461" s="640"/>
      <c r="WHU461" s="640"/>
      <c r="WHV461" s="640"/>
      <c r="WHW461" s="640"/>
      <c r="WHX461" s="640"/>
      <c r="WHY461" s="640"/>
      <c r="WHZ461" s="640"/>
      <c r="WIA461" s="640"/>
      <c r="WIB461" s="640"/>
      <c r="WIC461" s="640"/>
      <c r="WID461" s="640"/>
      <c r="WIE461" s="640"/>
      <c r="WIF461" s="640"/>
      <c r="WIG461" s="640"/>
      <c r="WIH461" s="640"/>
      <c r="WII461" s="640"/>
      <c r="WIJ461" s="640"/>
      <c r="WIK461" s="640"/>
      <c r="WIL461" s="640"/>
      <c r="WIM461" s="640"/>
      <c r="WIN461" s="640"/>
      <c r="WIO461" s="640"/>
      <c r="WIP461" s="640"/>
      <c r="WIQ461" s="640"/>
      <c r="WIR461" s="640"/>
      <c r="WIS461" s="640"/>
      <c r="WIT461" s="640"/>
      <c r="WIU461" s="640"/>
      <c r="WIV461" s="640"/>
      <c r="WIW461" s="640"/>
      <c r="WIX461" s="640"/>
      <c r="WIY461" s="640"/>
      <c r="WIZ461" s="640"/>
      <c r="WJA461" s="640"/>
      <c r="WJB461" s="640"/>
      <c r="WJC461" s="640"/>
      <c r="WJD461" s="640"/>
      <c r="WJE461" s="640"/>
      <c r="WJF461" s="640"/>
      <c r="WJG461" s="640"/>
      <c r="WJH461" s="640"/>
      <c r="WJI461" s="640"/>
      <c r="WJJ461" s="640"/>
      <c r="WJK461" s="640"/>
      <c r="WJL461" s="640"/>
      <c r="WJM461" s="640"/>
      <c r="WJN461" s="640"/>
      <c r="WJO461" s="640"/>
      <c r="WJP461" s="640"/>
      <c r="WJQ461" s="640"/>
      <c r="WJR461" s="640"/>
      <c r="WJS461" s="640"/>
      <c r="WJT461" s="640"/>
      <c r="WJU461" s="640"/>
      <c r="WJV461" s="640"/>
      <c r="WJW461" s="640"/>
      <c r="WJX461" s="640"/>
      <c r="WJY461" s="640"/>
      <c r="WJZ461" s="640"/>
      <c r="WKA461" s="640"/>
      <c r="WKB461" s="640"/>
      <c r="WKC461" s="640"/>
      <c r="WKD461" s="640"/>
      <c r="WKE461" s="640"/>
      <c r="WKF461" s="640"/>
      <c r="WKG461" s="640"/>
      <c r="WKH461" s="640"/>
      <c r="WKI461" s="640"/>
      <c r="WKJ461" s="640"/>
      <c r="WKK461" s="640"/>
      <c r="WKL461" s="640"/>
      <c r="WKM461" s="640"/>
      <c r="WKN461" s="640"/>
      <c r="WKO461" s="640"/>
      <c r="WKP461" s="640"/>
      <c r="WKQ461" s="640"/>
      <c r="WKR461" s="640"/>
      <c r="WKS461" s="640"/>
      <c r="WKT461" s="640"/>
      <c r="WKU461" s="640"/>
      <c r="WKV461" s="640"/>
      <c r="WKW461" s="640"/>
      <c r="WKX461" s="640"/>
      <c r="WKY461" s="640"/>
      <c r="WKZ461" s="640"/>
      <c r="WLA461" s="640"/>
      <c r="WLB461" s="640"/>
      <c r="WLC461" s="640"/>
      <c r="WLD461" s="640"/>
      <c r="WLE461" s="640"/>
      <c r="WLF461" s="640"/>
      <c r="WLG461" s="640"/>
      <c r="WLH461" s="640"/>
      <c r="WLI461" s="640"/>
      <c r="WLJ461" s="640"/>
      <c r="WLK461" s="640"/>
      <c r="WLL461" s="640"/>
      <c r="WLM461" s="640"/>
      <c r="WLN461" s="640"/>
      <c r="WLO461" s="640"/>
      <c r="WLP461" s="640"/>
      <c r="WLQ461" s="640"/>
      <c r="WLR461" s="640"/>
      <c r="WLS461" s="640"/>
      <c r="WLT461" s="640"/>
      <c r="WLU461" s="640"/>
      <c r="WLV461" s="640"/>
      <c r="WLW461" s="640"/>
      <c r="WLX461" s="640"/>
      <c r="WLY461" s="640"/>
      <c r="WLZ461" s="640"/>
      <c r="WMA461" s="640"/>
      <c r="WMB461" s="640"/>
      <c r="WMC461" s="640"/>
      <c r="WMD461" s="640"/>
      <c r="WME461" s="640"/>
      <c r="WMF461" s="640"/>
      <c r="WMG461" s="640"/>
      <c r="WMH461" s="640"/>
      <c r="WMI461" s="640"/>
      <c r="WMJ461" s="640"/>
      <c r="WMK461" s="640"/>
      <c r="WML461" s="640"/>
      <c r="WMM461" s="640"/>
      <c r="WMN461" s="640"/>
      <c r="WMO461" s="640"/>
      <c r="WMP461" s="640"/>
      <c r="WMQ461" s="640"/>
      <c r="WMR461" s="640"/>
      <c r="WMS461" s="640"/>
      <c r="WMT461" s="640"/>
      <c r="WMU461" s="640"/>
      <c r="WMV461" s="640"/>
      <c r="WMW461" s="640"/>
      <c r="WMX461" s="640"/>
      <c r="WMY461" s="640"/>
      <c r="WMZ461" s="640"/>
      <c r="WNA461" s="640"/>
      <c r="WNB461" s="640"/>
      <c r="WNC461" s="640"/>
      <c r="WND461" s="640"/>
      <c r="WNE461" s="640"/>
      <c r="WNF461" s="640"/>
      <c r="WNG461" s="640"/>
      <c r="WNH461" s="640"/>
      <c r="WNI461" s="640"/>
      <c r="WNJ461" s="640"/>
      <c r="WNK461" s="640"/>
      <c r="WNL461" s="640"/>
      <c r="WNM461" s="640"/>
      <c r="WNN461" s="640"/>
      <c r="WNO461" s="640"/>
      <c r="WNP461" s="640"/>
      <c r="WNQ461" s="640"/>
      <c r="WNR461" s="640"/>
      <c r="WNS461" s="640"/>
      <c r="WNT461" s="640"/>
      <c r="WNU461" s="640"/>
      <c r="WNV461" s="640"/>
      <c r="WNW461" s="640"/>
      <c r="WNX461" s="640"/>
      <c r="WNY461" s="640"/>
      <c r="WNZ461" s="640"/>
      <c r="WOA461" s="640"/>
      <c r="WOB461" s="640"/>
      <c r="WOC461" s="640"/>
      <c r="WOD461" s="640"/>
      <c r="WOE461" s="640"/>
      <c r="WOF461" s="640"/>
      <c r="WOG461" s="640"/>
      <c r="WOH461" s="640"/>
      <c r="WOI461" s="640"/>
      <c r="WOJ461" s="640"/>
      <c r="WOK461" s="640"/>
      <c r="WOL461" s="640"/>
      <c r="WOM461" s="640"/>
      <c r="WON461" s="640"/>
      <c r="WOO461" s="640"/>
      <c r="WOP461" s="640"/>
      <c r="WOQ461" s="640"/>
      <c r="WOR461" s="640"/>
      <c r="WOS461" s="640"/>
      <c r="WOT461" s="640"/>
      <c r="WOU461" s="640"/>
      <c r="WOV461" s="640"/>
      <c r="WOW461" s="640"/>
      <c r="WOX461" s="640"/>
      <c r="WOY461" s="640"/>
      <c r="WOZ461" s="640"/>
      <c r="WPA461" s="640"/>
      <c r="WPB461" s="640"/>
      <c r="WPC461" s="640"/>
      <c r="WPD461" s="640"/>
      <c r="WPE461" s="640"/>
      <c r="WPF461" s="640"/>
      <c r="WPG461" s="640"/>
      <c r="WPH461" s="640"/>
      <c r="WPI461" s="640"/>
      <c r="WPJ461" s="640"/>
      <c r="WPK461" s="640"/>
      <c r="WPL461" s="640"/>
      <c r="WPM461" s="640"/>
      <c r="WPN461" s="640"/>
      <c r="WPO461" s="640"/>
      <c r="WPP461" s="640"/>
      <c r="WPQ461" s="640"/>
      <c r="WPR461" s="640"/>
      <c r="WPS461" s="640"/>
      <c r="WPT461" s="640"/>
      <c r="WPU461" s="640"/>
      <c r="WPV461" s="640"/>
      <c r="WPW461" s="640"/>
      <c r="WPX461" s="640"/>
      <c r="WPY461" s="640"/>
      <c r="WPZ461" s="640"/>
      <c r="WQA461" s="640"/>
      <c r="WQB461" s="640"/>
      <c r="WQC461" s="640"/>
      <c r="WQD461" s="640"/>
      <c r="WQE461" s="640"/>
      <c r="WQF461" s="640"/>
      <c r="WQG461" s="640"/>
      <c r="WQH461" s="640"/>
      <c r="WQI461" s="640"/>
      <c r="WQJ461" s="640"/>
      <c r="WQK461" s="640"/>
      <c r="WQL461" s="640"/>
      <c r="WQM461" s="640"/>
      <c r="WQN461" s="640"/>
      <c r="WQO461" s="640"/>
      <c r="WQP461" s="640"/>
      <c r="WQQ461" s="640"/>
      <c r="WQR461" s="640"/>
      <c r="WQS461" s="640"/>
      <c r="WQT461" s="640"/>
      <c r="WQU461" s="640"/>
      <c r="WQV461" s="640"/>
      <c r="WQW461" s="640"/>
      <c r="WQX461" s="640"/>
      <c r="WQY461" s="640"/>
      <c r="WQZ461" s="640"/>
      <c r="WRA461" s="640"/>
      <c r="WRB461" s="640"/>
      <c r="WRC461" s="640"/>
      <c r="WRD461" s="640"/>
      <c r="WRE461" s="640"/>
      <c r="WRF461" s="640"/>
      <c r="WRG461" s="640"/>
      <c r="WRH461" s="640"/>
      <c r="WRI461" s="640"/>
      <c r="WRJ461" s="640"/>
      <c r="WRK461" s="640"/>
      <c r="WRL461" s="640"/>
      <c r="WRM461" s="640"/>
      <c r="WRN461" s="640"/>
      <c r="WRO461" s="640"/>
      <c r="WRP461" s="640"/>
      <c r="WRQ461" s="640"/>
      <c r="WRR461" s="640"/>
      <c r="WRS461" s="640"/>
      <c r="WRT461" s="640"/>
      <c r="WRU461" s="640"/>
      <c r="WRV461" s="640"/>
      <c r="WRW461" s="640"/>
      <c r="WRX461" s="640"/>
      <c r="WRY461" s="640"/>
      <c r="WRZ461" s="640"/>
      <c r="WSA461" s="640"/>
      <c r="WSB461" s="640"/>
      <c r="WSC461" s="640"/>
      <c r="WSD461" s="640"/>
      <c r="WSE461" s="640"/>
      <c r="WSF461" s="640"/>
      <c r="WSG461" s="640"/>
      <c r="WSH461" s="640"/>
      <c r="WSI461" s="640"/>
      <c r="WSJ461" s="640"/>
      <c r="WSK461" s="640"/>
      <c r="WSL461" s="640"/>
      <c r="WSM461" s="640"/>
      <c r="WSN461" s="640"/>
      <c r="WSO461" s="640"/>
      <c r="WSP461" s="640"/>
      <c r="WSQ461" s="640"/>
      <c r="WSR461" s="640"/>
      <c r="WSS461" s="640"/>
      <c r="WST461" s="640"/>
      <c r="WSU461" s="640"/>
      <c r="WSV461" s="640"/>
      <c r="WSW461" s="640"/>
      <c r="WSX461" s="640"/>
      <c r="WSY461" s="640"/>
      <c r="WSZ461" s="640"/>
      <c r="WTA461" s="640"/>
      <c r="WTB461" s="640"/>
      <c r="WTC461" s="640"/>
      <c r="WTD461" s="640"/>
      <c r="WTE461" s="640"/>
      <c r="WTF461" s="640"/>
      <c r="WTG461" s="640"/>
      <c r="WTH461" s="640"/>
      <c r="WTI461" s="640"/>
      <c r="WTJ461" s="640"/>
      <c r="WTK461" s="640"/>
      <c r="WTL461" s="640"/>
      <c r="WTM461" s="640"/>
      <c r="WTN461" s="640"/>
      <c r="WTO461" s="640"/>
      <c r="WTP461" s="640"/>
      <c r="WTQ461" s="640"/>
      <c r="WTR461" s="640"/>
      <c r="WTS461" s="640"/>
      <c r="WTT461" s="640"/>
      <c r="WTU461" s="640"/>
      <c r="WTV461" s="640"/>
      <c r="WTW461" s="640"/>
      <c r="WTX461" s="640"/>
      <c r="WTY461" s="640"/>
      <c r="WTZ461" s="640"/>
      <c r="WUA461" s="640"/>
      <c r="WUB461" s="640"/>
      <c r="WUC461" s="640"/>
      <c r="WUD461" s="640"/>
      <c r="WUE461" s="640"/>
      <c r="WUF461" s="640"/>
      <c r="WUG461" s="640"/>
      <c r="WUH461" s="640"/>
      <c r="WUI461" s="640"/>
      <c r="WUJ461" s="640"/>
      <c r="WUK461" s="640"/>
      <c r="WUL461" s="640"/>
      <c r="WUM461" s="640"/>
      <c r="WUN461" s="640"/>
      <c r="WUO461" s="640"/>
      <c r="WUP461" s="640"/>
      <c r="WUQ461" s="640"/>
      <c r="WUR461" s="640"/>
      <c r="WUS461" s="640"/>
      <c r="WUT461" s="640"/>
      <c r="WUU461" s="640"/>
      <c r="WUV461" s="640"/>
      <c r="WUW461" s="640"/>
      <c r="WUX461" s="640"/>
      <c r="WUY461" s="640"/>
      <c r="WUZ461" s="640"/>
      <c r="WVA461" s="640"/>
      <c r="WVB461" s="640"/>
      <c r="WVC461" s="640"/>
      <c r="WVD461" s="640"/>
      <c r="WVE461" s="640"/>
      <c r="WVF461" s="640"/>
      <c r="WVG461" s="640"/>
      <c r="WVH461" s="640"/>
      <c r="WVI461" s="640"/>
      <c r="WVJ461" s="640"/>
      <c r="WVK461" s="640"/>
      <c r="WVL461" s="640"/>
      <c r="WVM461" s="640"/>
      <c r="WVN461" s="640"/>
      <c r="WVO461" s="640"/>
      <c r="WVP461" s="640"/>
      <c r="WVQ461" s="640"/>
      <c r="WVR461" s="640"/>
      <c r="WVS461" s="640"/>
      <c r="WVT461" s="640"/>
      <c r="WVU461" s="640"/>
      <c r="WVV461" s="640"/>
      <c r="WVW461" s="640"/>
      <c r="WVX461" s="640"/>
      <c r="WVY461" s="640"/>
      <c r="WVZ461" s="640"/>
      <c r="WWA461" s="640"/>
      <c r="WWB461" s="640"/>
      <c r="WWC461" s="640"/>
      <c r="WWD461" s="640"/>
      <c r="WWE461" s="640"/>
      <c r="WWF461" s="640"/>
      <c r="WWG461" s="640"/>
      <c r="WWH461" s="640"/>
      <c r="WWI461" s="640"/>
      <c r="WWJ461" s="640"/>
      <c r="WWK461" s="640"/>
      <c r="WWL461" s="640"/>
      <c r="WWM461" s="640"/>
      <c r="WWN461" s="640"/>
      <c r="WWO461" s="640"/>
      <c r="WWP461" s="640"/>
      <c r="WWQ461" s="640"/>
      <c r="WWR461" s="640"/>
      <c r="WWS461" s="640"/>
      <c r="WWT461" s="640"/>
      <c r="WWU461" s="640"/>
      <c r="WWV461" s="640"/>
      <c r="WWW461" s="640"/>
      <c r="WWX461" s="640"/>
      <c r="WWY461" s="640"/>
      <c r="WWZ461" s="640"/>
      <c r="WXA461" s="640"/>
      <c r="WXB461" s="640"/>
      <c r="WXC461" s="640"/>
      <c r="WXD461" s="640"/>
      <c r="WXE461" s="640"/>
      <c r="WXF461" s="640"/>
      <c r="WXG461" s="640"/>
      <c r="WXH461" s="640"/>
      <c r="WXI461" s="640"/>
      <c r="WXJ461" s="640"/>
      <c r="WXK461" s="640"/>
      <c r="WXL461" s="640"/>
      <c r="WXM461" s="640"/>
      <c r="WXN461" s="640"/>
      <c r="WXO461" s="640"/>
      <c r="WXP461" s="640"/>
      <c r="WXQ461" s="640"/>
      <c r="WXR461" s="640"/>
      <c r="WXS461" s="640"/>
      <c r="WXT461" s="640"/>
      <c r="WXU461" s="640"/>
      <c r="WXV461" s="640"/>
      <c r="WXW461" s="640"/>
      <c r="WXX461" s="640"/>
      <c r="WXY461" s="640"/>
      <c r="WXZ461" s="640"/>
      <c r="WYA461" s="640"/>
      <c r="WYB461" s="640"/>
      <c r="WYC461" s="640"/>
      <c r="WYD461" s="640"/>
      <c r="WYE461" s="640"/>
      <c r="WYF461" s="640"/>
      <c r="WYG461" s="640"/>
      <c r="WYH461" s="640"/>
      <c r="WYI461" s="640"/>
      <c r="WYJ461" s="640"/>
      <c r="WYK461" s="640"/>
      <c r="WYL461" s="640"/>
      <c r="WYM461" s="640"/>
      <c r="WYN461" s="640"/>
      <c r="WYO461" s="640"/>
      <c r="WYP461" s="640"/>
      <c r="WYQ461" s="640"/>
      <c r="WYR461" s="640"/>
      <c r="WYS461" s="640"/>
      <c r="WYT461" s="640"/>
      <c r="WYU461" s="640"/>
      <c r="WYV461" s="640"/>
      <c r="WYW461" s="640"/>
      <c r="WYX461" s="640"/>
      <c r="WYY461" s="640"/>
      <c r="WYZ461" s="640"/>
      <c r="WZA461" s="640"/>
      <c r="WZB461" s="640"/>
      <c r="WZC461" s="640"/>
      <c r="WZD461" s="640"/>
      <c r="WZE461" s="640"/>
      <c r="WZF461" s="640"/>
      <c r="WZG461" s="640"/>
      <c r="WZH461" s="640"/>
      <c r="WZI461" s="640"/>
      <c r="WZJ461" s="640"/>
      <c r="WZK461" s="640"/>
      <c r="WZL461" s="640"/>
      <c r="WZM461" s="640"/>
      <c r="WZN461" s="640"/>
      <c r="WZO461" s="640"/>
      <c r="WZP461" s="640"/>
      <c r="WZQ461" s="640"/>
      <c r="WZR461" s="640"/>
      <c r="WZS461" s="640"/>
      <c r="WZT461" s="640"/>
      <c r="WZU461" s="640"/>
      <c r="WZV461" s="640"/>
      <c r="WZW461" s="640"/>
      <c r="WZX461" s="640"/>
      <c r="WZY461" s="640"/>
      <c r="WZZ461" s="640"/>
      <c r="XAA461" s="640"/>
      <c r="XAB461" s="640"/>
      <c r="XAC461" s="640"/>
      <c r="XAD461" s="640"/>
      <c r="XAE461" s="640"/>
      <c r="XAF461" s="640"/>
      <c r="XAG461" s="640"/>
      <c r="XAH461" s="640"/>
      <c r="XAI461" s="640"/>
      <c r="XAJ461" s="640"/>
      <c r="XAK461" s="640"/>
      <c r="XAL461" s="640"/>
      <c r="XAM461" s="640"/>
      <c r="XAN461" s="640"/>
      <c r="XAO461" s="640"/>
      <c r="XAP461" s="640"/>
      <c r="XAQ461" s="640"/>
      <c r="XAR461" s="640"/>
      <c r="XAS461" s="640"/>
      <c r="XAT461" s="640"/>
      <c r="XAU461" s="640"/>
      <c r="XAV461" s="640"/>
      <c r="XAW461" s="640"/>
      <c r="XAX461" s="640"/>
      <c r="XAY461" s="640"/>
      <c r="XAZ461" s="640"/>
      <c r="XBA461" s="640"/>
      <c r="XBB461" s="640"/>
      <c r="XBC461" s="640"/>
      <c r="XBD461" s="640"/>
      <c r="XBE461" s="640"/>
      <c r="XBF461" s="640"/>
      <c r="XBG461" s="640"/>
      <c r="XBH461" s="640"/>
      <c r="XBI461" s="640"/>
      <c r="XBJ461" s="640"/>
      <c r="XBK461" s="640"/>
      <c r="XBL461" s="640"/>
      <c r="XBM461" s="640"/>
      <c r="XBN461" s="640"/>
      <c r="XBO461" s="640"/>
      <c r="XBP461" s="640"/>
      <c r="XBQ461" s="640"/>
      <c r="XBR461" s="640"/>
      <c r="XBS461" s="640"/>
      <c r="XBT461" s="640"/>
      <c r="XBU461" s="640"/>
      <c r="XBV461" s="640"/>
      <c r="XBW461" s="640"/>
      <c r="XBX461" s="640"/>
      <c r="XBY461" s="640"/>
      <c r="XBZ461" s="640"/>
      <c r="XCA461" s="640"/>
      <c r="XCB461" s="640"/>
      <c r="XCC461" s="640"/>
      <c r="XCD461" s="640"/>
      <c r="XCE461" s="640"/>
      <c r="XCF461" s="640"/>
      <c r="XCG461" s="640"/>
      <c r="XCH461" s="640"/>
      <c r="XCI461" s="640"/>
      <c r="XCJ461" s="640"/>
      <c r="XCK461" s="640"/>
      <c r="XCL461" s="640"/>
      <c r="XCM461" s="640"/>
      <c r="XCN461" s="640"/>
      <c r="XCO461" s="640"/>
      <c r="XCP461" s="640"/>
      <c r="XCQ461" s="640"/>
      <c r="XCR461" s="640"/>
      <c r="XCS461" s="640"/>
      <c r="XCT461" s="640"/>
      <c r="XCU461" s="640"/>
      <c r="XCV461" s="640"/>
      <c r="XCW461" s="640"/>
      <c r="XCX461" s="640"/>
      <c r="XCY461" s="640"/>
      <c r="XCZ461" s="640"/>
      <c r="XDA461" s="640"/>
      <c r="XDB461" s="640"/>
      <c r="XDC461" s="640"/>
      <c r="XDD461" s="640"/>
      <c r="XDE461" s="640"/>
      <c r="XDF461" s="640"/>
      <c r="XDG461" s="640"/>
      <c r="XDH461" s="640"/>
      <c r="XDI461" s="640"/>
      <c r="XDJ461" s="640"/>
      <c r="XDK461" s="640"/>
      <c r="XDL461" s="640"/>
      <c r="XDM461" s="640"/>
      <c r="XDN461" s="640"/>
      <c r="XDO461" s="640"/>
      <c r="XDP461" s="640"/>
      <c r="XDQ461" s="640"/>
      <c r="XDR461" s="640"/>
      <c r="XDS461" s="640"/>
      <c r="XDT461" s="640"/>
      <c r="XDU461" s="640"/>
      <c r="XDV461" s="640"/>
      <c r="XDW461" s="640"/>
      <c r="XDX461" s="640"/>
      <c r="XDY461" s="640"/>
      <c r="XDZ461" s="640"/>
      <c r="XEA461" s="640"/>
      <c r="XEB461" s="640"/>
      <c r="XEC461" s="640"/>
      <c r="XED461" s="640"/>
      <c r="XEE461" s="640"/>
      <c r="XEF461" s="640"/>
      <c r="XEG461" s="640"/>
      <c r="XEH461" s="640"/>
      <c r="XEI461" s="640"/>
      <c r="XEJ461" s="640"/>
      <c r="XEK461" s="640"/>
      <c r="XEL461" s="640"/>
      <c r="XEM461" s="640"/>
      <c r="XEN461" s="640"/>
      <c r="XEO461" s="640"/>
      <c r="XEP461" s="640"/>
      <c r="XEQ461" s="640"/>
      <c r="XER461" s="640"/>
      <c r="XES461" s="640"/>
      <c r="XET461" s="640"/>
      <c r="XEU461" s="640"/>
      <c r="XEV461" s="640"/>
      <c r="XEW461" s="640"/>
      <c r="XEX461" s="640"/>
      <c r="XEY461" s="640"/>
      <c r="XEZ461" s="640"/>
      <c r="XFA461" s="640"/>
      <c r="XFB461" s="640"/>
      <c r="XFC461" s="640"/>
      <c r="XFD461" s="640"/>
    </row>
    <row r="462" spans="1:16384" s="555" customFormat="1" x14ac:dyDescent="0.25">
      <c r="A462" s="551"/>
      <c r="B462" s="639" t="s">
        <v>621</v>
      </c>
      <c r="C462" s="638" t="s">
        <v>620</v>
      </c>
      <c r="D462" s="635">
        <v>125430.17</v>
      </c>
      <c r="F462" s="556"/>
      <c r="H462" s="556"/>
    </row>
    <row r="463" spans="1:16384" s="555" customFormat="1" ht="14.25" x14ac:dyDescent="0.25">
      <c r="A463" s="551"/>
      <c r="B463" s="637" t="s">
        <v>619</v>
      </c>
      <c r="C463" s="638" t="s">
        <v>618</v>
      </c>
      <c r="D463" s="635">
        <v>21450</v>
      </c>
      <c r="F463" s="556"/>
      <c r="H463" s="556"/>
    </row>
    <row r="464" spans="1:16384" s="555" customFormat="1" ht="14.25" x14ac:dyDescent="0.3">
      <c r="A464" s="551"/>
      <c r="B464" s="637" t="s">
        <v>617</v>
      </c>
      <c r="C464" s="636" t="s">
        <v>614</v>
      </c>
      <c r="D464" s="635">
        <v>7000</v>
      </c>
      <c r="F464" s="556"/>
      <c r="H464" s="556"/>
    </row>
    <row r="465" spans="1:10" s="555" customFormat="1" ht="14.25" x14ac:dyDescent="0.3">
      <c r="A465" s="551"/>
      <c r="B465" s="637" t="s">
        <v>616</v>
      </c>
      <c r="C465" s="636" t="s">
        <v>614</v>
      </c>
      <c r="D465" s="635">
        <v>7000</v>
      </c>
      <c r="F465" s="556"/>
      <c r="H465" s="556"/>
    </row>
    <row r="466" spans="1:10" s="555" customFormat="1" ht="14.25" x14ac:dyDescent="0.3">
      <c r="A466" s="551"/>
      <c r="B466" s="637" t="s">
        <v>615</v>
      </c>
      <c r="C466" s="636" t="s">
        <v>614</v>
      </c>
      <c r="D466" s="635">
        <v>7000</v>
      </c>
      <c r="F466" s="556"/>
      <c r="H466" s="556"/>
    </row>
    <row r="467" spans="1:10" s="555" customFormat="1" ht="18.75" customHeight="1" thickBot="1" x14ac:dyDescent="0.3">
      <c r="B467" s="567"/>
      <c r="C467" s="634" t="s">
        <v>613</v>
      </c>
      <c r="D467" s="633">
        <f>SUM(D10:D466)</f>
        <v>12233430.219999993</v>
      </c>
      <c r="E467" s="615"/>
      <c r="F467" s="556"/>
      <c r="H467" s="556"/>
    </row>
    <row r="468" spans="1:10" x14ac:dyDescent="0.25">
      <c r="B468" s="551"/>
      <c r="C468" s="551"/>
      <c r="D468" s="551"/>
      <c r="E468" s="555"/>
    </row>
    <row r="469" spans="1:10" s="555" customFormat="1" x14ac:dyDescent="0.25">
      <c r="B469" s="632" t="s">
        <v>543</v>
      </c>
      <c r="C469" s="29"/>
      <c r="D469" s="31"/>
      <c r="F469" s="556"/>
      <c r="H469" s="556"/>
    </row>
    <row r="470" spans="1:10" s="555" customFormat="1" x14ac:dyDescent="0.25">
      <c r="B470" s="39" t="s">
        <v>544</v>
      </c>
      <c r="C470" s="631"/>
      <c r="D470" s="630"/>
      <c r="H470" s="556"/>
    </row>
    <row r="471" spans="1:10" s="555" customFormat="1" x14ac:dyDescent="0.25">
      <c r="A471" s="555">
        <v>446</v>
      </c>
      <c r="B471" s="623" t="s">
        <v>612</v>
      </c>
      <c r="C471" s="623" t="s">
        <v>611</v>
      </c>
      <c r="D471" s="629">
        <v>100387754.78</v>
      </c>
    </row>
    <row r="472" spans="1:10" s="555" customFormat="1" x14ac:dyDescent="0.25">
      <c r="A472" s="555">
        <v>447</v>
      </c>
      <c r="B472" s="623" t="s">
        <v>610</v>
      </c>
      <c r="C472" s="623" t="s">
        <v>609</v>
      </c>
      <c r="D472" s="628">
        <v>350620</v>
      </c>
    </row>
    <row r="473" spans="1:10" s="555" customFormat="1" x14ac:dyDescent="0.25">
      <c r="A473" s="555">
        <v>448</v>
      </c>
      <c r="B473" s="623" t="s">
        <v>608</v>
      </c>
      <c r="C473" s="623" t="s">
        <v>607</v>
      </c>
      <c r="D473" s="628">
        <v>72511.56</v>
      </c>
    </row>
    <row r="474" spans="1:10" s="555" customFormat="1" x14ac:dyDescent="0.25">
      <c r="A474" s="555">
        <v>449</v>
      </c>
      <c r="B474" s="623" t="s">
        <v>606</v>
      </c>
      <c r="C474" s="623" t="s">
        <v>605</v>
      </c>
      <c r="D474" s="628">
        <v>12545000</v>
      </c>
    </row>
    <row r="475" spans="1:10" s="555" customFormat="1" x14ac:dyDescent="0.25">
      <c r="A475" s="555">
        <v>450</v>
      </c>
      <c r="B475" s="623" t="s">
        <v>604</v>
      </c>
      <c r="C475" s="623" t="s">
        <v>603</v>
      </c>
      <c r="D475" s="628">
        <v>87228.96</v>
      </c>
      <c r="E475" s="615"/>
    </row>
    <row r="476" spans="1:10" s="555" customFormat="1" ht="15" x14ac:dyDescent="0.25">
      <c r="A476" s="555">
        <v>451</v>
      </c>
      <c r="B476" s="623" t="s">
        <v>602</v>
      </c>
      <c r="C476" s="623" t="s">
        <v>601</v>
      </c>
      <c r="D476" s="628">
        <v>2741200</v>
      </c>
      <c r="E476" s="615"/>
      <c r="H476" s="620"/>
      <c r="I476" s="620"/>
      <c r="J476" s="627"/>
    </row>
    <row r="477" spans="1:10" s="555" customFormat="1" ht="15" x14ac:dyDescent="0.25">
      <c r="A477" s="555">
        <v>452</v>
      </c>
      <c r="B477" s="623" t="s">
        <v>600</v>
      </c>
      <c r="C477" s="623" t="s">
        <v>599</v>
      </c>
      <c r="D477" s="628">
        <v>265100</v>
      </c>
      <c r="E477" s="615"/>
      <c r="H477" s="620"/>
      <c r="I477" s="620"/>
      <c r="J477" s="627"/>
    </row>
    <row r="478" spans="1:10" s="555" customFormat="1" ht="15" x14ac:dyDescent="0.25">
      <c r="A478" s="555">
        <v>453</v>
      </c>
      <c r="B478" s="623" t="s">
        <v>598</v>
      </c>
      <c r="C478" s="623" t="s">
        <v>597</v>
      </c>
      <c r="D478" s="628">
        <v>772500</v>
      </c>
      <c r="E478" s="615"/>
      <c r="H478" s="620"/>
      <c r="I478" s="620"/>
      <c r="J478" s="627"/>
    </row>
    <row r="479" spans="1:10" s="555" customFormat="1" ht="15" x14ac:dyDescent="0.25">
      <c r="A479" s="555">
        <v>454</v>
      </c>
      <c r="B479" s="623"/>
      <c r="C479" s="626" t="s">
        <v>596</v>
      </c>
      <c r="D479" s="625"/>
      <c r="H479" s="620"/>
      <c r="I479" s="619"/>
      <c r="J479" s="618"/>
    </row>
    <row r="480" spans="1:10" s="555" customFormat="1" ht="15" x14ac:dyDescent="0.25">
      <c r="B480" s="623"/>
      <c r="C480" s="555" t="s">
        <v>595</v>
      </c>
      <c r="D480" s="621">
        <v>5674435.1699999999</v>
      </c>
      <c r="F480" s="556"/>
      <c r="H480" s="620"/>
      <c r="I480" s="619"/>
      <c r="J480" s="618"/>
    </row>
    <row r="481" spans="2:10" s="555" customFormat="1" ht="15" x14ac:dyDescent="0.25">
      <c r="B481" s="623"/>
      <c r="C481" s="622" t="s">
        <v>594</v>
      </c>
      <c r="D481" s="621">
        <v>818307201.85000002</v>
      </c>
      <c r="F481" s="556"/>
      <c r="H481" s="620"/>
      <c r="I481" s="619"/>
      <c r="J481" s="618"/>
    </row>
    <row r="482" spans="2:10" s="555" customFormat="1" ht="15" x14ac:dyDescent="0.25">
      <c r="B482" s="623"/>
      <c r="C482" s="622" t="s">
        <v>593</v>
      </c>
      <c r="D482" s="621">
        <v>21560757.030000001</v>
      </c>
      <c r="F482" s="556"/>
      <c r="H482" s="620"/>
      <c r="I482" s="619"/>
      <c r="J482" s="618"/>
    </row>
    <row r="483" spans="2:10" s="555" customFormat="1" ht="15" x14ac:dyDescent="0.25">
      <c r="B483" s="623"/>
      <c r="C483" s="622" t="s">
        <v>592</v>
      </c>
      <c r="D483" s="624">
        <v>55128598.68</v>
      </c>
      <c r="F483" s="556"/>
      <c r="H483" s="620"/>
      <c r="I483" s="619"/>
      <c r="J483" s="618"/>
    </row>
    <row r="484" spans="2:10" s="555" customFormat="1" ht="15" x14ac:dyDescent="0.25">
      <c r="B484" s="623"/>
      <c r="C484" s="622" t="s">
        <v>591</v>
      </c>
      <c r="D484" s="621">
        <v>118711628.20999999</v>
      </c>
      <c r="F484" s="556"/>
      <c r="H484" s="620"/>
      <c r="I484" s="619"/>
      <c r="J484" s="618"/>
    </row>
    <row r="485" spans="2:10" s="555" customFormat="1" ht="15" x14ac:dyDescent="0.25">
      <c r="B485" s="623"/>
      <c r="C485" s="622" t="s">
        <v>590</v>
      </c>
      <c r="D485" s="621">
        <v>54081871.590000004</v>
      </c>
      <c r="F485" s="556"/>
      <c r="H485" s="620"/>
      <c r="I485" s="619"/>
      <c r="J485" s="618"/>
    </row>
    <row r="486" spans="2:10" s="555" customFormat="1" ht="15" x14ac:dyDescent="0.25">
      <c r="B486" s="623"/>
      <c r="C486" s="622" t="s">
        <v>589</v>
      </c>
      <c r="D486" s="621">
        <v>158711402.12</v>
      </c>
      <c r="F486" s="556"/>
      <c r="H486" s="620"/>
      <c r="I486" s="619"/>
      <c r="J486" s="618"/>
    </row>
    <row r="487" spans="2:10" s="555" customFormat="1" ht="15" x14ac:dyDescent="0.25">
      <c r="B487" s="623"/>
      <c r="C487" s="622" t="s">
        <v>588</v>
      </c>
      <c r="D487" s="621">
        <v>9402324.5600000005</v>
      </c>
      <c r="F487" s="556"/>
      <c r="H487" s="620"/>
      <c r="I487" s="619"/>
      <c r="J487" s="618"/>
    </row>
    <row r="488" spans="2:10" s="555" customFormat="1" ht="15" x14ac:dyDescent="0.25">
      <c r="B488" s="623"/>
      <c r="C488" s="622" t="s">
        <v>587</v>
      </c>
      <c r="D488" s="621">
        <v>236957.27</v>
      </c>
      <c r="F488" s="556"/>
      <c r="H488" s="620"/>
      <c r="I488" s="619"/>
      <c r="J488" s="618"/>
    </row>
    <row r="489" spans="2:10" s="555" customFormat="1" ht="15" x14ac:dyDescent="0.25">
      <c r="B489" s="623"/>
      <c r="C489" s="622" t="s">
        <v>586</v>
      </c>
      <c r="D489" s="621">
        <v>339099.63</v>
      </c>
      <c r="F489" s="556"/>
      <c r="H489" s="620"/>
      <c r="I489" s="619"/>
      <c r="J489" s="618"/>
    </row>
    <row r="490" spans="2:10" s="555" customFormat="1" ht="15" x14ac:dyDescent="0.25">
      <c r="B490" s="623"/>
      <c r="C490" s="622" t="s">
        <v>585</v>
      </c>
      <c r="D490" s="621">
        <v>244965.55</v>
      </c>
      <c r="F490" s="556"/>
      <c r="H490" s="620"/>
      <c r="I490" s="619"/>
      <c r="J490" s="618"/>
    </row>
    <row r="491" spans="2:10" s="555" customFormat="1" ht="15" x14ac:dyDescent="0.25">
      <c r="B491" s="623"/>
      <c r="C491" s="622" t="s">
        <v>584</v>
      </c>
      <c r="D491" s="621">
        <v>86355.87</v>
      </c>
      <c r="F491" s="556"/>
      <c r="H491" s="620"/>
      <c r="I491" s="619"/>
      <c r="J491" s="618"/>
    </row>
    <row r="492" spans="2:10" s="555" customFormat="1" ht="15" x14ac:dyDescent="0.25">
      <c r="B492" s="623"/>
      <c r="C492" s="622" t="s">
        <v>583</v>
      </c>
      <c r="D492" s="621">
        <v>1393150.76</v>
      </c>
      <c r="F492" s="556"/>
      <c r="H492" s="620"/>
      <c r="I492" s="619"/>
      <c r="J492" s="618"/>
    </row>
    <row r="493" spans="2:10" s="555" customFormat="1" ht="15" x14ac:dyDescent="0.25">
      <c r="B493" s="623"/>
      <c r="C493" s="622" t="s">
        <v>582</v>
      </c>
      <c r="D493" s="621">
        <v>256273.32</v>
      </c>
      <c r="F493" s="556"/>
      <c r="H493" s="620"/>
      <c r="I493" s="619"/>
      <c r="J493" s="618"/>
    </row>
    <row r="494" spans="2:10" s="555" customFormat="1" ht="15" x14ac:dyDescent="0.25">
      <c r="B494" s="623"/>
      <c r="C494" s="622" t="s">
        <v>581</v>
      </c>
      <c r="D494" s="621">
        <v>413362.16</v>
      </c>
      <c r="F494" s="556"/>
      <c r="H494" s="620"/>
      <c r="I494" s="619"/>
      <c r="J494" s="618"/>
    </row>
    <row r="495" spans="2:10" s="555" customFormat="1" ht="15" x14ac:dyDescent="0.25">
      <c r="B495" s="623"/>
      <c r="C495" s="622" t="s">
        <v>580</v>
      </c>
      <c r="D495" s="621">
        <v>498205.54</v>
      </c>
      <c r="F495" s="556"/>
      <c r="H495" s="620"/>
      <c r="I495" s="619"/>
      <c r="J495" s="618"/>
    </row>
    <row r="496" spans="2:10" s="555" customFormat="1" ht="15" x14ac:dyDescent="0.25">
      <c r="B496" s="623"/>
      <c r="C496" s="622" t="s">
        <v>579</v>
      </c>
      <c r="D496" s="621">
        <v>1465581.66</v>
      </c>
      <c r="F496" s="556"/>
      <c r="H496" s="620"/>
      <c r="I496" s="619"/>
      <c r="J496" s="618"/>
    </row>
    <row r="497" spans="2:10" s="555" customFormat="1" ht="15" x14ac:dyDescent="0.25">
      <c r="B497" s="623"/>
      <c r="C497" s="622" t="s">
        <v>578</v>
      </c>
      <c r="D497" s="621">
        <v>407684.96</v>
      </c>
      <c r="F497" s="556"/>
      <c r="H497" s="620"/>
      <c r="I497" s="619"/>
      <c r="J497" s="618"/>
    </row>
    <row r="498" spans="2:10" s="555" customFormat="1" ht="15" x14ac:dyDescent="0.25">
      <c r="B498" s="623"/>
      <c r="C498" s="622" t="s">
        <v>577</v>
      </c>
      <c r="D498" s="621">
        <v>1124272.08</v>
      </c>
      <c r="F498" s="556"/>
      <c r="H498" s="620"/>
      <c r="I498" s="619"/>
      <c r="J498" s="618"/>
    </row>
    <row r="499" spans="2:10" s="555" customFormat="1" ht="15" x14ac:dyDescent="0.25">
      <c r="B499" s="623"/>
      <c r="C499" s="622" t="s">
        <v>576</v>
      </c>
      <c r="D499" s="621">
        <v>493558.08</v>
      </c>
      <c r="F499" s="556"/>
      <c r="H499" s="620"/>
      <c r="I499" s="619"/>
      <c r="J499" s="618"/>
    </row>
    <row r="500" spans="2:10" s="555" customFormat="1" ht="15" x14ac:dyDescent="0.25">
      <c r="B500" s="623"/>
      <c r="C500" s="622" t="s">
        <v>575</v>
      </c>
      <c r="D500" s="621">
        <v>944296.81</v>
      </c>
      <c r="F500" s="556"/>
      <c r="H500" s="620"/>
      <c r="I500" s="619"/>
      <c r="J500" s="618"/>
    </row>
    <row r="501" spans="2:10" s="555" customFormat="1" ht="15" x14ac:dyDescent="0.25">
      <c r="B501" s="623"/>
      <c r="C501" s="622" t="s">
        <v>574</v>
      </c>
      <c r="D501" s="621">
        <v>1267163.19</v>
      </c>
      <c r="F501" s="556"/>
      <c r="H501" s="620"/>
      <c r="I501" s="619"/>
      <c r="J501" s="618"/>
    </row>
    <row r="502" spans="2:10" s="555" customFormat="1" ht="15" x14ac:dyDescent="0.25">
      <c r="B502" s="623"/>
      <c r="C502" s="622" t="s">
        <v>573</v>
      </c>
      <c r="D502" s="621">
        <v>115410.13</v>
      </c>
      <c r="F502" s="556"/>
      <c r="H502" s="620"/>
      <c r="I502" s="619"/>
      <c r="J502" s="618"/>
    </row>
    <row r="503" spans="2:10" s="555" customFormat="1" ht="15" x14ac:dyDescent="0.25">
      <c r="B503" s="623"/>
      <c r="C503" s="622" t="s">
        <v>572</v>
      </c>
      <c r="D503" s="621">
        <v>515057.55</v>
      </c>
      <c r="F503" s="556"/>
      <c r="H503" s="620"/>
      <c r="I503" s="619"/>
      <c r="J503" s="618"/>
    </row>
    <row r="504" spans="2:10" s="555" customFormat="1" ht="15" x14ac:dyDescent="0.25">
      <c r="B504" s="623"/>
      <c r="C504" s="622" t="s">
        <v>571</v>
      </c>
      <c r="D504" s="621">
        <v>448012.22</v>
      </c>
      <c r="F504" s="556"/>
      <c r="H504" s="620"/>
      <c r="I504" s="619"/>
      <c r="J504" s="618"/>
    </row>
    <row r="505" spans="2:10" s="555" customFormat="1" ht="15.75" thickBot="1" x14ac:dyDescent="0.3">
      <c r="B505" s="558"/>
      <c r="C505" s="558"/>
      <c r="D505" s="560"/>
      <c r="F505" s="556"/>
      <c r="H505" s="620"/>
      <c r="I505" s="619"/>
      <c r="J505" s="618"/>
    </row>
    <row r="506" spans="2:10" s="555" customFormat="1" ht="15.75" thickBot="1" x14ac:dyDescent="0.3">
      <c r="C506" s="617" t="s">
        <v>570</v>
      </c>
      <c r="D506" s="616">
        <f>SUM(D471:D505)</f>
        <v>1369049541.2899997</v>
      </c>
      <c r="E506" s="556"/>
      <c r="H506" s="576"/>
      <c r="I506" s="601"/>
      <c r="J506" s="602"/>
    </row>
    <row r="507" spans="2:10" s="555" customFormat="1" x14ac:dyDescent="0.25">
      <c r="H507" s="567"/>
      <c r="I507" s="601"/>
      <c r="J507" s="602"/>
    </row>
    <row r="508" spans="2:10" s="555" customFormat="1" x14ac:dyDescent="0.25">
      <c r="D508" s="615"/>
      <c r="H508" s="576"/>
      <c r="I508" s="601"/>
      <c r="J508" s="602"/>
    </row>
    <row r="509" spans="2:10" s="555" customFormat="1" x14ac:dyDescent="0.25">
      <c r="B509" s="567"/>
      <c r="C509" s="601"/>
      <c r="D509" s="602"/>
      <c r="H509" s="556"/>
    </row>
    <row r="510" spans="2:10" s="555" customFormat="1" x14ac:dyDescent="0.25">
      <c r="H510" s="556"/>
    </row>
    <row r="511" spans="2:10" s="555" customFormat="1" x14ac:dyDescent="0.25">
      <c r="H511" s="556"/>
    </row>
    <row r="512" spans="2:10" s="555" customFormat="1" x14ac:dyDescent="0.25">
      <c r="H512" s="556"/>
    </row>
    <row r="513" spans="2:8" s="555" customFormat="1" x14ac:dyDescent="0.25">
      <c r="H513" s="556"/>
    </row>
    <row r="514" spans="2:8" s="555" customFormat="1" x14ac:dyDescent="0.25">
      <c r="H514" s="556"/>
    </row>
    <row r="515" spans="2:8" s="555" customFormat="1" x14ac:dyDescent="0.25">
      <c r="B515" s="555" t="s">
        <v>1226</v>
      </c>
      <c r="C515" s="557" t="s">
        <v>1397</v>
      </c>
      <c r="H515" s="556"/>
    </row>
    <row r="516" spans="2:8" s="555" customFormat="1" x14ac:dyDescent="0.25">
      <c r="B516" s="555" t="s">
        <v>1398</v>
      </c>
      <c r="C516" s="557" t="s">
        <v>1399</v>
      </c>
      <c r="H516" s="556"/>
    </row>
    <row r="517" spans="2:8" s="555" customFormat="1" x14ac:dyDescent="0.25">
      <c r="H517" s="556"/>
    </row>
    <row r="518" spans="2:8" s="555" customFormat="1" x14ac:dyDescent="0.25">
      <c r="H518" s="556"/>
    </row>
    <row r="519" spans="2:8" s="555" customFormat="1" x14ac:dyDescent="0.25">
      <c r="H519" s="556"/>
    </row>
    <row r="520" spans="2:8" s="555" customFormat="1" x14ac:dyDescent="0.25">
      <c r="B520" s="567"/>
      <c r="C520" s="601"/>
      <c r="D520" s="603"/>
      <c r="H520" s="556"/>
    </row>
    <row r="521" spans="2:8" s="555" customFormat="1" x14ac:dyDescent="0.25">
      <c r="B521" s="567"/>
      <c r="C521" s="601"/>
      <c r="D521" s="603"/>
      <c r="F521" s="556"/>
      <c r="H521" s="556"/>
    </row>
    <row r="522" spans="2:8" s="555" customFormat="1" x14ac:dyDescent="0.25">
      <c r="B522" s="567"/>
      <c r="C522" s="601"/>
      <c r="D522" s="603"/>
      <c r="F522" s="556">
        <f>SUM(F470:F520)</f>
        <v>0</v>
      </c>
      <c r="H522" s="556"/>
    </row>
    <row r="523" spans="2:8" s="555" customFormat="1" x14ac:dyDescent="0.25">
      <c r="B523" s="601"/>
      <c r="C523" s="601"/>
      <c r="D523" s="603"/>
      <c r="F523" s="556"/>
      <c r="H523" s="556"/>
    </row>
    <row r="524" spans="2:8" s="555" customFormat="1" x14ac:dyDescent="0.25">
      <c r="B524" s="567"/>
      <c r="C524" s="576"/>
      <c r="D524" s="580"/>
      <c r="F524" s="556"/>
      <c r="H524" s="556"/>
    </row>
    <row r="525" spans="2:8" s="555" customFormat="1" x14ac:dyDescent="0.25">
      <c r="B525" s="576"/>
      <c r="C525" s="576"/>
      <c r="D525" s="580"/>
      <c r="F525" s="556"/>
      <c r="H525" s="556"/>
    </row>
    <row r="526" spans="2:8" s="555" customFormat="1" x14ac:dyDescent="0.25">
      <c r="B526" s="567"/>
      <c r="C526" s="576"/>
      <c r="D526" s="580"/>
      <c r="F526" s="556"/>
      <c r="H526" s="556"/>
    </row>
    <row r="527" spans="2:8" s="555" customFormat="1" x14ac:dyDescent="0.25">
      <c r="B527" s="576"/>
      <c r="C527" s="576"/>
      <c r="D527" s="612"/>
      <c r="F527" s="556"/>
      <c r="H527" s="556"/>
    </row>
    <row r="528" spans="2:8" s="555" customFormat="1" x14ac:dyDescent="0.25">
      <c r="B528" s="601"/>
      <c r="C528" s="586"/>
      <c r="D528" s="611"/>
      <c r="F528" s="556"/>
      <c r="H528" s="556"/>
    </row>
    <row r="529" spans="2:8" s="555" customFormat="1" x14ac:dyDescent="0.25">
      <c r="B529" s="601"/>
      <c r="C529" s="586"/>
      <c r="D529" s="602"/>
      <c r="F529" s="556"/>
      <c r="H529" s="556"/>
    </row>
    <row r="530" spans="2:8" s="555" customFormat="1" x14ac:dyDescent="0.25">
      <c r="B530" s="567"/>
      <c r="C530" s="574"/>
      <c r="D530" s="602"/>
      <c r="F530" s="556"/>
      <c r="H530" s="556"/>
    </row>
    <row r="531" spans="2:8" s="555" customFormat="1" x14ac:dyDescent="0.25">
      <c r="B531" s="567"/>
      <c r="C531" s="576"/>
      <c r="D531" s="603"/>
      <c r="F531" s="556"/>
      <c r="H531" s="556"/>
    </row>
    <row r="532" spans="2:8" s="555" customFormat="1" x14ac:dyDescent="0.25">
      <c r="B532" s="567"/>
      <c r="C532" s="576"/>
      <c r="D532" s="602"/>
      <c r="F532" s="556"/>
      <c r="H532" s="556"/>
    </row>
    <row r="533" spans="2:8" s="555" customFormat="1" x14ac:dyDescent="0.25">
      <c r="B533" s="574"/>
      <c r="C533" s="576"/>
      <c r="D533" s="603"/>
      <c r="F533" s="556"/>
      <c r="H533" s="556"/>
    </row>
    <row r="534" spans="2:8" s="555" customFormat="1" x14ac:dyDescent="0.25">
      <c r="B534" s="576"/>
      <c r="C534" s="576"/>
      <c r="D534" s="603"/>
      <c r="F534" s="556"/>
      <c r="H534" s="556"/>
    </row>
    <row r="535" spans="2:8" s="555" customFormat="1" x14ac:dyDescent="0.25">
      <c r="B535" s="567"/>
      <c r="C535" s="576"/>
      <c r="D535" s="603"/>
      <c r="F535" s="556"/>
      <c r="H535" s="556"/>
    </row>
    <row r="536" spans="2:8" s="555" customFormat="1" x14ac:dyDescent="0.25">
      <c r="B536" s="567"/>
      <c r="C536" s="576"/>
      <c r="D536" s="612"/>
      <c r="F536" s="556"/>
      <c r="H536" s="556"/>
    </row>
    <row r="537" spans="2:8" s="555" customFormat="1" x14ac:dyDescent="0.25">
      <c r="B537" s="601"/>
      <c r="C537" s="576"/>
      <c r="D537" s="602"/>
      <c r="F537" s="556"/>
      <c r="H537" s="556"/>
    </row>
    <row r="538" spans="2:8" s="555" customFormat="1" x14ac:dyDescent="0.25">
      <c r="B538" s="601"/>
      <c r="C538" s="576"/>
      <c r="D538" s="602"/>
      <c r="F538" s="556"/>
      <c r="H538" s="556"/>
    </row>
    <row r="539" spans="2:8" s="555" customFormat="1" x14ac:dyDescent="0.25">
      <c r="B539" s="601"/>
      <c r="C539" s="601"/>
      <c r="D539" s="602"/>
      <c r="F539" s="556"/>
      <c r="H539" s="556"/>
    </row>
    <row r="540" spans="2:8" s="555" customFormat="1" x14ac:dyDescent="0.25">
      <c r="B540" s="601"/>
      <c r="C540" s="614"/>
      <c r="D540" s="602"/>
      <c r="F540" s="556"/>
      <c r="H540" s="556"/>
    </row>
    <row r="541" spans="2:8" s="555" customFormat="1" x14ac:dyDescent="0.25">
      <c r="B541" s="614"/>
      <c r="C541" s="576"/>
      <c r="D541" s="604"/>
      <c r="F541" s="556"/>
      <c r="H541" s="556"/>
    </row>
    <row r="542" spans="2:8" s="555" customFormat="1" x14ac:dyDescent="0.25">
      <c r="B542" s="601"/>
      <c r="C542" s="576"/>
      <c r="D542" s="604"/>
      <c r="F542" s="556"/>
      <c r="H542" s="556"/>
    </row>
    <row r="543" spans="2:8" s="555" customFormat="1" x14ac:dyDescent="0.25">
      <c r="B543" s="576"/>
      <c r="C543" s="601"/>
      <c r="D543" s="602"/>
      <c r="F543" s="556"/>
      <c r="H543" s="556"/>
    </row>
    <row r="544" spans="2:8" s="555" customFormat="1" x14ac:dyDescent="0.25">
      <c r="B544" s="567"/>
      <c r="C544" s="601"/>
      <c r="D544" s="602"/>
      <c r="F544" s="556"/>
      <c r="H544" s="556"/>
    </row>
    <row r="545" spans="2:8" s="555" customFormat="1" x14ac:dyDescent="0.25">
      <c r="B545" s="567"/>
      <c r="C545" s="601"/>
      <c r="D545" s="602"/>
      <c r="F545" s="556"/>
      <c r="H545" s="556"/>
    </row>
    <row r="546" spans="2:8" s="555" customFormat="1" x14ac:dyDescent="0.25">
      <c r="B546" s="567"/>
      <c r="C546" s="576"/>
      <c r="D546" s="603"/>
      <c r="F546" s="556"/>
      <c r="H546" s="556"/>
    </row>
    <row r="547" spans="2:8" s="555" customFormat="1" x14ac:dyDescent="0.25">
      <c r="B547" s="576"/>
      <c r="C547" s="576"/>
      <c r="D547" s="603"/>
      <c r="F547" s="556"/>
      <c r="H547" s="556"/>
    </row>
    <row r="548" spans="2:8" s="555" customFormat="1" x14ac:dyDescent="0.25">
      <c r="B548" s="567"/>
      <c r="C548" s="576"/>
      <c r="D548" s="603"/>
      <c r="F548" s="556"/>
      <c r="H548" s="556"/>
    </row>
    <row r="549" spans="2:8" s="555" customFormat="1" x14ac:dyDescent="0.25">
      <c r="B549" s="576"/>
      <c r="C549" s="576"/>
      <c r="D549" s="603"/>
      <c r="F549" s="556"/>
      <c r="H549" s="556"/>
    </row>
    <row r="550" spans="2:8" s="555" customFormat="1" x14ac:dyDescent="0.25">
      <c r="B550" s="576"/>
      <c r="C550" s="576"/>
      <c r="D550" s="603"/>
      <c r="F550" s="556"/>
      <c r="H550" s="556"/>
    </row>
    <row r="551" spans="2:8" s="555" customFormat="1" x14ac:dyDescent="0.25">
      <c r="B551" s="601"/>
      <c r="C551" s="576"/>
      <c r="D551" s="602"/>
      <c r="F551" s="556"/>
      <c r="H551" s="556"/>
    </row>
    <row r="552" spans="2:8" s="555" customFormat="1" x14ac:dyDescent="0.25">
      <c r="B552" s="576"/>
      <c r="C552" s="576"/>
      <c r="D552" s="603"/>
      <c r="F552" s="556"/>
      <c r="H552" s="556"/>
    </row>
    <row r="553" spans="2:8" s="555" customFormat="1" x14ac:dyDescent="0.25">
      <c r="B553" s="576"/>
      <c r="C553" s="576"/>
      <c r="D553" s="603"/>
      <c r="F553" s="556"/>
      <c r="H553" s="556"/>
    </row>
    <row r="554" spans="2:8" s="555" customFormat="1" x14ac:dyDescent="0.25">
      <c r="B554" s="576"/>
      <c r="C554" s="576"/>
      <c r="D554" s="604"/>
      <c r="F554" s="556"/>
      <c r="H554" s="556"/>
    </row>
    <row r="555" spans="2:8" s="555" customFormat="1" x14ac:dyDescent="0.25">
      <c r="B555" s="567"/>
      <c r="C555" s="576"/>
      <c r="D555" s="604"/>
      <c r="F555" s="556"/>
      <c r="H555" s="556"/>
    </row>
    <row r="556" spans="2:8" s="555" customFormat="1" x14ac:dyDescent="0.25">
      <c r="B556" s="576"/>
      <c r="C556" s="576"/>
      <c r="D556" s="602"/>
      <c r="F556" s="556"/>
      <c r="H556" s="556"/>
    </row>
    <row r="557" spans="2:8" s="555" customFormat="1" x14ac:dyDescent="0.25">
      <c r="B557" s="567"/>
      <c r="C557" s="576"/>
      <c r="D557" s="602"/>
      <c r="F557" s="556"/>
      <c r="H557" s="556"/>
    </row>
    <row r="558" spans="2:8" s="555" customFormat="1" x14ac:dyDescent="0.25">
      <c r="B558" s="576"/>
      <c r="C558" s="601"/>
      <c r="D558" s="602"/>
      <c r="F558" s="556"/>
      <c r="H558" s="556"/>
    </row>
    <row r="559" spans="2:8" s="555" customFormat="1" x14ac:dyDescent="0.25">
      <c r="B559" s="601"/>
      <c r="C559" s="601"/>
      <c r="D559" s="603"/>
      <c r="F559" s="556"/>
      <c r="H559" s="556"/>
    </row>
    <row r="560" spans="2:8" s="555" customFormat="1" x14ac:dyDescent="0.25">
      <c r="B560" s="601"/>
      <c r="C560" s="576"/>
      <c r="D560" s="603"/>
      <c r="F560" s="556"/>
      <c r="H560" s="556"/>
    </row>
    <row r="561" spans="2:8" s="555" customFormat="1" x14ac:dyDescent="0.25">
      <c r="B561" s="576"/>
      <c r="C561" s="576"/>
      <c r="D561" s="603"/>
      <c r="F561" s="556"/>
      <c r="H561" s="556"/>
    </row>
    <row r="562" spans="2:8" s="555" customFormat="1" x14ac:dyDescent="0.25">
      <c r="B562" s="567"/>
      <c r="C562" s="601"/>
      <c r="D562" s="602"/>
      <c r="F562" s="556"/>
      <c r="H562" s="556"/>
    </row>
    <row r="563" spans="2:8" s="555" customFormat="1" x14ac:dyDescent="0.25">
      <c r="B563" s="567"/>
      <c r="C563" s="601"/>
      <c r="D563" s="602"/>
      <c r="F563" s="556"/>
      <c r="H563" s="556"/>
    </row>
    <row r="564" spans="2:8" s="555" customFormat="1" x14ac:dyDescent="0.25">
      <c r="B564" s="567"/>
      <c r="C564" s="576"/>
      <c r="D564" s="602"/>
      <c r="F564" s="556"/>
      <c r="H564" s="556"/>
    </row>
    <row r="565" spans="2:8" s="555" customFormat="1" x14ac:dyDescent="0.25">
      <c r="B565" s="576"/>
      <c r="C565" s="576"/>
      <c r="D565" s="602"/>
      <c r="F565" s="556"/>
      <c r="H565" s="556"/>
    </row>
    <row r="566" spans="2:8" s="555" customFormat="1" x14ac:dyDescent="0.25">
      <c r="B566" s="576"/>
      <c r="C566" s="576"/>
      <c r="D566" s="602"/>
      <c r="F566" s="556"/>
      <c r="H566" s="556"/>
    </row>
    <row r="567" spans="2:8" s="555" customFormat="1" x14ac:dyDescent="0.25">
      <c r="B567" s="576"/>
      <c r="C567" s="576"/>
      <c r="D567" s="603"/>
      <c r="F567" s="556"/>
      <c r="H567" s="556"/>
    </row>
    <row r="568" spans="2:8" s="555" customFormat="1" x14ac:dyDescent="0.25">
      <c r="B568" s="576"/>
      <c r="C568" s="576"/>
      <c r="D568" s="602"/>
      <c r="F568" s="556"/>
      <c r="H568" s="556"/>
    </row>
    <row r="569" spans="2:8" s="555" customFormat="1" x14ac:dyDescent="0.25">
      <c r="B569" s="567"/>
      <c r="C569" s="576"/>
      <c r="D569" s="602"/>
      <c r="F569" s="556"/>
      <c r="H569" s="556"/>
    </row>
    <row r="570" spans="2:8" s="555" customFormat="1" x14ac:dyDescent="0.25">
      <c r="B570" s="567"/>
      <c r="C570" s="576"/>
      <c r="D570" s="602"/>
      <c r="F570" s="556"/>
      <c r="H570" s="556"/>
    </row>
    <row r="571" spans="2:8" s="555" customFormat="1" x14ac:dyDescent="0.25">
      <c r="B571" s="567"/>
      <c r="C571" s="576"/>
      <c r="D571" s="602"/>
      <c r="F571" s="556"/>
      <c r="H571" s="556"/>
    </row>
    <row r="572" spans="2:8" s="555" customFormat="1" x14ac:dyDescent="0.25">
      <c r="B572" s="567"/>
      <c r="C572" s="576"/>
      <c r="D572" s="602"/>
      <c r="F572" s="556"/>
      <c r="H572" s="556"/>
    </row>
    <row r="573" spans="2:8" s="555" customFormat="1" x14ac:dyDescent="0.25">
      <c r="B573" s="567"/>
      <c r="C573" s="576"/>
      <c r="D573" s="602"/>
      <c r="F573" s="556"/>
      <c r="H573" s="556"/>
    </row>
    <row r="574" spans="2:8" s="555" customFormat="1" x14ac:dyDescent="0.25">
      <c r="B574" s="567"/>
      <c r="C574" s="576"/>
      <c r="D574" s="602"/>
      <c r="F574" s="556"/>
      <c r="H574" s="556"/>
    </row>
    <row r="575" spans="2:8" s="555" customFormat="1" x14ac:dyDescent="0.25">
      <c r="B575" s="567"/>
      <c r="C575" s="576"/>
      <c r="D575" s="602"/>
      <c r="F575" s="556"/>
      <c r="H575" s="556"/>
    </row>
    <row r="576" spans="2:8" s="555" customFormat="1" x14ac:dyDescent="0.25">
      <c r="B576" s="576"/>
      <c r="C576" s="576"/>
      <c r="D576" s="602"/>
      <c r="F576" s="556"/>
      <c r="H576" s="556"/>
    </row>
    <row r="577" spans="2:8" s="555" customFormat="1" x14ac:dyDescent="0.25">
      <c r="B577" s="576"/>
      <c r="C577" s="576"/>
      <c r="D577" s="602"/>
      <c r="F577" s="556"/>
      <c r="H577" s="556"/>
    </row>
    <row r="578" spans="2:8" s="555" customFormat="1" x14ac:dyDescent="0.25">
      <c r="B578" s="576"/>
      <c r="C578" s="576"/>
      <c r="D578" s="602"/>
      <c r="F578" s="556"/>
      <c r="H578" s="556"/>
    </row>
    <row r="579" spans="2:8" s="555" customFormat="1" x14ac:dyDescent="0.25">
      <c r="B579" s="576"/>
      <c r="C579" s="576"/>
      <c r="D579" s="602"/>
      <c r="F579" s="556"/>
      <c r="H579" s="556"/>
    </row>
    <row r="580" spans="2:8" s="555" customFormat="1" x14ac:dyDescent="0.25">
      <c r="B580" s="576"/>
      <c r="C580" s="576"/>
      <c r="D580" s="602"/>
      <c r="F580" s="556"/>
      <c r="H580" s="556"/>
    </row>
    <row r="581" spans="2:8" s="555" customFormat="1" x14ac:dyDescent="0.25">
      <c r="B581" s="576"/>
      <c r="C581" s="576"/>
      <c r="D581" s="603"/>
      <c r="F581" s="556"/>
      <c r="H581" s="556"/>
    </row>
    <row r="582" spans="2:8" s="555" customFormat="1" x14ac:dyDescent="0.25">
      <c r="B582" s="576"/>
      <c r="C582" s="576"/>
      <c r="D582" s="602"/>
      <c r="F582" s="556"/>
      <c r="H582" s="556"/>
    </row>
    <row r="583" spans="2:8" s="555" customFormat="1" x14ac:dyDescent="0.25">
      <c r="B583" s="567"/>
      <c r="C583" s="576"/>
      <c r="D583" s="602"/>
      <c r="F583" s="556"/>
      <c r="H583" s="556"/>
    </row>
    <row r="584" spans="2:8" s="555" customFormat="1" x14ac:dyDescent="0.25">
      <c r="B584" s="567"/>
      <c r="C584" s="576"/>
      <c r="D584" s="602"/>
      <c r="F584" s="556"/>
      <c r="H584" s="556"/>
    </row>
    <row r="585" spans="2:8" s="555" customFormat="1" x14ac:dyDescent="0.25">
      <c r="B585" s="567"/>
      <c r="C585" s="576"/>
      <c r="D585" s="603"/>
      <c r="F585" s="556"/>
      <c r="H585" s="556"/>
    </row>
    <row r="586" spans="2:8" s="555" customFormat="1" x14ac:dyDescent="0.25">
      <c r="B586" s="601"/>
      <c r="C586" s="576"/>
      <c r="D586" s="603"/>
      <c r="F586" s="556"/>
      <c r="H586" s="556"/>
    </row>
    <row r="587" spans="2:8" s="555" customFormat="1" x14ac:dyDescent="0.25">
      <c r="B587" s="576"/>
      <c r="C587" s="576"/>
      <c r="D587" s="602"/>
      <c r="F587" s="556"/>
      <c r="H587" s="556"/>
    </row>
    <row r="588" spans="2:8" s="555" customFormat="1" x14ac:dyDescent="0.25">
      <c r="B588" s="567"/>
      <c r="C588" s="576"/>
      <c r="D588" s="602"/>
      <c r="F588" s="556"/>
      <c r="H588" s="556"/>
    </row>
    <row r="589" spans="2:8" s="555" customFormat="1" x14ac:dyDescent="0.25">
      <c r="B589" s="576"/>
      <c r="C589" s="576"/>
      <c r="D589" s="604"/>
      <c r="F589" s="556"/>
      <c r="H589" s="556"/>
    </row>
    <row r="590" spans="2:8" s="555" customFormat="1" x14ac:dyDescent="0.25">
      <c r="B590" s="567"/>
      <c r="C590" s="576"/>
      <c r="D590" s="602"/>
      <c r="F590" s="556"/>
      <c r="H590" s="556"/>
    </row>
    <row r="591" spans="2:8" s="555" customFormat="1" x14ac:dyDescent="0.25">
      <c r="B591" s="576"/>
      <c r="C591" s="576"/>
      <c r="D591" s="602"/>
      <c r="F591" s="556"/>
      <c r="H591" s="556"/>
    </row>
    <row r="592" spans="2:8" s="555" customFormat="1" x14ac:dyDescent="0.25">
      <c r="B592" s="576"/>
      <c r="C592" s="576"/>
      <c r="D592" s="602"/>
      <c r="F592" s="556"/>
      <c r="H592" s="556"/>
    </row>
    <row r="593" spans="2:8" s="555" customFormat="1" x14ac:dyDescent="0.25">
      <c r="B593" s="576"/>
      <c r="C593" s="576"/>
      <c r="D593" s="602"/>
      <c r="F593" s="556"/>
      <c r="H593" s="556"/>
    </row>
    <row r="594" spans="2:8" s="555" customFormat="1" x14ac:dyDescent="0.25">
      <c r="B594" s="576"/>
      <c r="C594" s="576"/>
      <c r="D594" s="602"/>
      <c r="F594" s="556"/>
      <c r="H594" s="556"/>
    </row>
    <row r="595" spans="2:8" s="555" customFormat="1" x14ac:dyDescent="0.25">
      <c r="B595" s="576"/>
      <c r="C595" s="576"/>
      <c r="D595" s="602"/>
      <c r="F595" s="556"/>
      <c r="H595" s="556"/>
    </row>
    <row r="596" spans="2:8" s="555" customFormat="1" x14ac:dyDescent="0.25">
      <c r="B596" s="576"/>
      <c r="C596" s="601"/>
      <c r="D596" s="602"/>
      <c r="F596" s="556"/>
      <c r="H596" s="556"/>
    </row>
    <row r="597" spans="2:8" s="555" customFormat="1" x14ac:dyDescent="0.25">
      <c r="B597" s="609"/>
      <c r="C597" s="576"/>
      <c r="D597" s="602"/>
      <c r="F597" s="556"/>
      <c r="H597" s="556"/>
    </row>
    <row r="598" spans="2:8" s="555" customFormat="1" x14ac:dyDescent="0.25">
      <c r="B598" s="609"/>
      <c r="C598" s="576"/>
      <c r="D598" s="602"/>
      <c r="F598" s="556"/>
      <c r="H598" s="556"/>
    </row>
    <row r="599" spans="2:8" s="555" customFormat="1" x14ac:dyDescent="0.25">
      <c r="B599" s="609"/>
      <c r="C599" s="576"/>
      <c r="D599" s="602"/>
      <c r="F599" s="556"/>
      <c r="H599" s="556"/>
    </row>
    <row r="600" spans="2:8" s="555" customFormat="1" x14ac:dyDescent="0.25">
      <c r="B600" s="609"/>
      <c r="C600" s="576"/>
      <c r="D600" s="602"/>
      <c r="F600" s="556"/>
      <c r="H600" s="556"/>
    </row>
    <row r="601" spans="2:8" s="555" customFormat="1" x14ac:dyDescent="0.25">
      <c r="B601" s="609"/>
      <c r="C601" s="601"/>
      <c r="D601" s="606"/>
      <c r="F601" s="556"/>
      <c r="H601" s="556"/>
    </row>
    <row r="602" spans="2:8" s="555" customFormat="1" x14ac:dyDescent="0.25">
      <c r="B602" s="567"/>
      <c r="C602" s="601"/>
      <c r="D602" s="606"/>
      <c r="F602" s="556"/>
      <c r="H602" s="556"/>
    </row>
    <row r="603" spans="2:8" s="555" customFormat="1" x14ac:dyDescent="0.25">
      <c r="B603" s="567"/>
      <c r="C603" s="601"/>
      <c r="D603" s="606"/>
      <c r="F603" s="556"/>
      <c r="H603" s="556"/>
    </row>
    <row r="604" spans="2:8" s="555" customFormat="1" x14ac:dyDescent="0.25">
      <c r="B604" s="567"/>
      <c r="C604" s="601"/>
      <c r="D604" s="602"/>
      <c r="F604" s="556"/>
      <c r="H604" s="556"/>
    </row>
    <row r="605" spans="2:8" s="555" customFormat="1" x14ac:dyDescent="0.25">
      <c r="B605" s="601"/>
      <c r="C605" s="601"/>
      <c r="D605" s="603"/>
      <c r="F605" s="556"/>
      <c r="H605" s="556"/>
    </row>
    <row r="606" spans="2:8" s="555" customFormat="1" x14ac:dyDescent="0.25">
      <c r="B606" s="567"/>
      <c r="C606" s="576"/>
      <c r="D606" s="580"/>
      <c r="F606" s="556"/>
      <c r="H606" s="556"/>
    </row>
    <row r="607" spans="2:8" s="555" customFormat="1" x14ac:dyDescent="0.25">
      <c r="B607" s="601"/>
      <c r="C607" s="586"/>
      <c r="D607" s="611"/>
      <c r="F607" s="556"/>
      <c r="H607" s="556"/>
    </row>
    <row r="608" spans="2:8" s="555" customFormat="1" x14ac:dyDescent="0.25">
      <c r="B608" s="567"/>
      <c r="C608" s="574"/>
      <c r="D608" s="602"/>
      <c r="F608" s="556"/>
      <c r="H608" s="556"/>
    </row>
    <row r="609" spans="2:8" s="555" customFormat="1" x14ac:dyDescent="0.25">
      <c r="B609" s="567"/>
      <c r="C609" s="576"/>
      <c r="D609" s="602"/>
      <c r="F609" s="556"/>
      <c r="H609" s="556"/>
    </row>
    <row r="610" spans="2:8" s="555" customFormat="1" x14ac:dyDescent="0.25">
      <c r="B610" s="601"/>
      <c r="C610" s="601"/>
      <c r="D610" s="602"/>
      <c r="F610" s="556"/>
      <c r="H610" s="556"/>
    </row>
    <row r="611" spans="2:8" s="555" customFormat="1" x14ac:dyDescent="0.25">
      <c r="B611" s="601"/>
      <c r="C611" s="576"/>
      <c r="D611" s="602"/>
      <c r="F611" s="556"/>
      <c r="H611" s="556"/>
    </row>
    <row r="612" spans="2:8" s="555" customFormat="1" x14ac:dyDescent="0.25">
      <c r="B612" s="601"/>
      <c r="C612" s="576"/>
      <c r="D612" s="602"/>
      <c r="F612" s="556"/>
      <c r="H612" s="556"/>
    </row>
    <row r="613" spans="2:8" s="555" customFormat="1" x14ac:dyDescent="0.25">
      <c r="B613" s="576"/>
      <c r="C613" s="576"/>
      <c r="D613" s="603"/>
      <c r="F613" s="556"/>
      <c r="H613" s="556"/>
    </row>
    <row r="614" spans="2:8" s="555" customFormat="1" x14ac:dyDescent="0.25">
      <c r="B614" s="576"/>
      <c r="C614" s="576"/>
      <c r="D614" s="604"/>
      <c r="F614" s="556"/>
      <c r="H614" s="556"/>
    </row>
    <row r="615" spans="2:8" s="555" customFormat="1" x14ac:dyDescent="0.25">
      <c r="B615" s="576"/>
      <c r="C615" s="576"/>
      <c r="D615" s="604"/>
      <c r="F615" s="556"/>
      <c r="H615" s="556"/>
    </row>
    <row r="616" spans="2:8" s="555" customFormat="1" x14ac:dyDescent="0.25">
      <c r="B616" s="576"/>
      <c r="C616" s="576"/>
      <c r="D616" s="604"/>
      <c r="F616" s="556"/>
      <c r="H616" s="556"/>
    </row>
    <row r="617" spans="2:8" s="555" customFormat="1" x14ac:dyDescent="0.25">
      <c r="B617" s="576"/>
      <c r="C617" s="576"/>
      <c r="D617" s="604"/>
      <c r="F617" s="556"/>
      <c r="H617" s="556"/>
    </row>
    <row r="618" spans="2:8" s="555" customFormat="1" x14ac:dyDescent="0.25">
      <c r="B618" s="576"/>
      <c r="C618" s="576"/>
      <c r="D618" s="604"/>
      <c r="F618" s="556"/>
      <c r="H618" s="556"/>
    </row>
    <row r="619" spans="2:8" s="555" customFormat="1" x14ac:dyDescent="0.25">
      <c r="B619" s="576"/>
      <c r="C619" s="576"/>
      <c r="D619" s="604"/>
      <c r="F619" s="556"/>
      <c r="H619" s="556"/>
    </row>
    <row r="620" spans="2:8" s="555" customFormat="1" x14ac:dyDescent="0.25">
      <c r="B620" s="576"/>
      <c r="C620" s="576"/>
      <c r="D620" s="602"/>
      <c r="F620" s="556"/>
      <c r="H620" s="556"/>
    </row>
    <row r="621" spans="2:8" s="555" customFormat="1" x14ac:dyDescent="0.25">
      <c r="B621" s="567"/>
      <c r="C621" s="576"/>
      <c r="D621" s="603"/>
      <c r="F621" s="556"/>
      <c r="H621" s="556"/>
    </row>
    <row r="622" spans="2:8" s="555" customFormat="1" x14ac:dyDescent="0.25">
      <c r="B622" s="601"/>
      <c r="C622" s="601"/>
      <c r="D622" s="602"/>
      <c r="F622" s="556"/>
      <c r="H622" s="556"/>
    </row>
    <row r="623" spans="2:8" s="555" customFormat="1" x14ac:dyDescent="0.25">
      <c r="B623" s="567"/>
      <c r="C623" s="601"/>
      <c r="D623" s="602"/>
      <c r="F623" s="556"/>
      <c r="H623" s="556"/>
    </row>
    <row r="624" spans="2:8" s="555" customFormat="1" x14ac:dyDescent="0.25">
      <c r="B624" s="576"/>
      <c r="C624" s="601"/>
      <c r="D624" s="602"/>
      <c r="F624" s="556"/>
      <c r="H624" s="556"/>
    </row>
    <row r="625" spans="2:8" s="555" customFormat="1" x14ac:dyDescent="0.25">
      <c r="B625" s="576"/>
      <c r="C625" s="586"/>
      <c r="D625" s="611"/>
      <c r="F625" s="556"/>
      <c r="H625" s="556"/>
    </row>
    <row r="626" spans="2:8" s="555" customFormat="1" x14ac:dyDescent="0.25">
      <c r="B626" s="567"/>
      <c r="C626" s="586"/>
      <c r="D626" s="602"/>
      <c r="F626" s="556"/>
      <c r="H626" s="556"/>
    </row>
    <row r="627" spans="2:8" s="555" customFormat="1" x14ac:dyDescent="0.25">
      <c r="B627" s="613"/>
      <c r="C627" s="601"/>
      <c r="D627" s="602"/>
      <c r="F627" s="556"/>
      <c r="H627" s="556"/>
    </row>
    <row r="628" spans="2:8" s="555" customFormat="1" x14ac:dyDescent="0.25">
      <c r="B628" s="576"/>
      <c r="C628" s="574"/>
      <c r="D628" s="602"/>
      <c r="F628" s="556"/>
      <c r="H628" s="556"/>
    </row>
    <row r="629" spans="2:8" s="555" customFormat="1" x14ac:dyDescent="0.25">
      <c r="B629" s="576"/>
      <c r="C629" s="574"/>
      <c r="D629" s="602"/>
      <c r="F629" s="556"/>
      <c r="H629" s="556"/>
    </row>
    <row r="630" spans="2:8" s="555" customFormat="1" x14ac:dyDescent="0.25">
      <c r="B630" s="567"/>
      <c r="C630" s="574"/>
      <c r="D630" s="602"/>
      <c r="F630" s="556"/>
      <c r="H630" s="556"/>
    </row>
    <row r="631" spans="2:8" s="555" customFormat="1" x14ac:dyDescent="0.25">
      <c r="B631" s="576"/>
      <c r="C631" s="601"/>
      <c r="D631" s="602"/>
      <c r="F631" s="556"/>
      <c r="H631" s="556"/>
    </row>
    <row r="632" spans="2:8" s="555" customFormat="1" x14ac:dyDescent="0.25">
      <c r="B632" s="601"/>
      <c r="C632" s="576"/>
      <c r="D632" s="612"/>
      <c r="F632" s="556"/>
      <c r="H632" s="556"/>
    </row>
    <row r="633" spans="2:8" s="555" customFormat="1" x14ac:dyDescent="0.25">
      <c r="B633" s="601"/>
      <c r="C633" s="576"/>
      <c r="D633" s="612"/>
      <c r="F633" s="556"/>
      <c r="H633" s="556"/>
    </row>
    <row r="634" spans="2:8" s="555" customFormat="1" x14ac:dyDescent="0.25">
      <c r="B634" s="601"/>
      <c r="C634" s="576"/>
      <c r="D634" s="612"/>
      <c r="F634" s="556"/>
      <c r="H634" s="556"/>
    </row>
    <row r="635" spans="2:8" s="555" customFormat="1" x14ac:dyDescent="0.25">
      <c r="B635" s="601"/>
      <c r="C635" s="576"/>
      <c r="D635" s="612"/>
      <c r="F635" s="556"/>
      <c r="H635" s="556"/>
    </row>
    <row r="636" spans="2:8" s="555" customFormat="1" x14ac:dyDescent="0.25">
      <c r="B636" s="601"/>
      <c r="C636" s="576"/>
      <c r="D636" s="612"/>
      <c r="F636" s="556"/>
      <c r="H636" s="556"/>
    </row>
    <row r="637" spans="2:8" s="555" customFormat="1" x14ac:dyDescent="0.25">
      <c r="B637" s="601"/>
      <c r="C637" s="576"/>
      <c r="D637" s="612"/>
      <c r="F637" s="556"/>
      <c r="H637" s="556"/>
    </row>
    <row r="638" spans="2:8" s="555" customFormat="1" x14ac:dyDescent="0.25">
      <c r="B638" s="601"/>
      <c r="C638" s="576"/>
      <c r="D638" s="612"/>
      <c r="F638" s="556"/>
      <c r="H638" s="556"/>
    </row>
    <row r="639" spans="2:8" s="555" customFormat="1" x14ac:dyDescent="0.25">
      <c r="B639" s="601"/>
      <c r="C639" s="576"/>
      <c r="D639" s="612"/>
      <c r="F639" s="556"/>
      <c r="H639" s="556"/>
    </row>
    <row r="640" spans="2:8" s="555" customFormat="1" x14ac:dyDescent="0.25">
      <c r="B640" s="601"/>
      <c r="C640" s="576"/>
      <c r="D640" s="612"/>
      <c r="F640" s="556"/>
      <c r="H640" s="556"/>
    </row>
    <row r="641" spans="2:8" s="555" customFormat="1" x14ac:dyDescent="0.25">
      <c r="B641" s="601"/>
      <c r="C641" s="576"/>
      <c r="D641" s="612"/>
      <c r="F641" s="556"/>
      <c r="H641" s="556"/>
    </row>
    <row r="642" spans="2:8" s="555" customFormat="1" x14ac:dyDescent="0.25">
      <c r="B642" s="601"/>
      <c r="C642" s="576"/>
      <c r="D642" s="612"/>
      <c r="F642" s="556"/>
      <c r="H642" s="556"/>
    </row>
    <row r="643" spans="2:8" s="555" customFormat="1" x14ac:dyDescent="0.25">
      <c r="B643" s="601"/>
      <c r="C643" s="576"/>
      <c r="D643" s="612"/>
      <c r="F643" s="556"/>
      <c r="H643" s="556"/>
    </row>
    <row r="644" spans="2:8" s="555" customFormat="1" x14ac:dyDescent="0.25">
      <c r="B644" s="601"/>
      <c r="C644" s="576"/>
      <c r="D644" s="612"/>
      <c r="F644" s="556"/>
      <c r="H644" s="556"/>
    </row>
    <row r="645" spans="2:8" s="555" customFormat="1" x14ac:dyDescent="0.25">
      <c r="B645" s="601"/>
      <c r="C645" s="576"/>
      <c r="D645" s="612"/>
      <c r="F645" s="556"/>
      <c r="H645" s="556"/>
    </row>
    <row r="646" spans="2:8" s="555" customFormat="1" x14ac:dyDescent="0.25">
      <c r="B646" s="601"/>
      <c r="C646" s="576"/>
      <c r="D646" s="612"/>
      <c r="F646" s="556"/>
      <c r="H646" s="556"/>
    </row>
    <row r="647" spans="2:8" s="555" customFormat="1" x14ac:dyDescent="0.25">
      <c r="B647" s="601"/>
      <c r="C647" s="576"/>
      <c r="D647" s="612"/>
      <c r="F647" s="556"/>
      <c r="H647" s="556"/>
    </row>
    <row r="648" spans="2:8" s="555" customFormat="1" x14ac:dyDescent="0.25">
      <c r="B648" s="601"/>
      <c r="C648" s="576"/>
      <c r="D648" s="612"/>
      <c r="F648" s="556"/>
      <c r="H648" s="556"/>
    </row>
    <row r="649" spans="2:8" s="555" customFormat="1" x14ac:dyDescent="0.25">
      <c r="B649" s="601"/>
      <c r="C649" s="576"/>
      <c r="D649" s="612"/>
      <c r="F649" s="556"/>
      <c r="H649" s="556"/>
    </row>
    <row r="650" spans="2:8" s="555" customFormat="1" x14ac:dyDescent="0.25">
      <c r="B650" s="601"/>
      <c r="C650" s="576"/>
      <c r="D650" s="612"/>
      <c r="F650" s="556"/>
      <c r="H650" s="556"/>
    </row>
    <row r="651" spans="2:8" s="555" customFormat="1" x14ac:dyDescent="0.25">
      <c r="B651" s="601"/>
      <c r="C651" s="586"/>
      <c r="D651" s="611"/>
      <c r="F651" s="556"/>
      <c r="H651" s="556"/>
    </row>
    <row r="652" spans="2:8" s="555" customFormat="1" x14ac:dyDescent="0.25">
      <c r="B652" s="601"/>
      <c r="C652" s="586"/>
      <c r="D652" s="611"/>
      <c r="F652" s="556"/>
      <c r="H652" s="556"/>
    </row>
    <row r="653" spans="2:8" s="555" customFormat="1" x14ac:dyDescent="0.25">
      <c r="B653" s="601"/>
      <c r="C653" s="576"/>
      <c r="D653" s="603"/>
      <c r="F653" s="556"/>
      <c r="H653" s="556"/>
    </row>
    <row r="654" spans="2:8" s="555" customFormat="1" x14ac:dyDescent="0.25">
      <c r="B654" s="576"/>
      <c r="C654" s="576"/>
      <c r="D654" s="603"/>
      <c r="F654" s="556"/>
      <c r="H654" s="556"/>
    </row>
    <row r="655" spans="2:8" s="555" customFormat="1" x14ac:dyDescent="0.25">
      <c r="B655" s="576"/>
      <c r="C655" s="576"/>
      <c r="D655" s="603"/>
      <c r="F655" s="556"/>
      <c r="H655" s="556"/>
    </row>
    <row r="656" spans="2:8" s="555" customFormat="1" x14ac:dyDescent="0.25">
      <c r="B656" s="576"/>
      <c r="C656" s="576"/>
      <c r="D656" s="603"/>
      <c r="F656" s="556"/>
      <c r="H656" s="556"/>
    </row>
    <row r="657" spans="2:8" s="555" customFormat="1" x14ac:dyDescent="0.25">
      <c r="B657" s="567"/>
      <c r="C657" s="576"/>
      <c r="D657" s="603"/>
      <c r="F657" s="556"/>
      <c r="H657" s="556"/>
    </row>
    <row r="658" spans="2:8" s="555" customFormat="1" x14ac:dyDescent="0.25">
      <c r="B658" s="576"/>
      <c r="C658" s="586"/>
      <c r="D658" s="611"/>
      <c r="F658" s="556"/>
      <c r="H658" s="556"/>
    </row>
    <row r="659" spans="2:8" s="555" customFormat="1" x14ac:dyDescent="0.25">
      <c r="B659" s="567"/>
      <c r="C659" s="576"/>
      <c r="D659" s="602"/>
      <c r="F659" s="556"/>
      <c r="H659" s="556"/>
    </row>
    <row r="660" spans="2:8" s="555" customFormat="1" x14ac:dyDescent="0.25">
      <c r="B660" s="567"/>
      <c r="C660" s="576"/>
      <c r="D660" s="603"/>
      <c r="F660" s="556"/>
      <c r="H660" s="556"/>
    </row>
    <row r="661" spans="2:8" s="555" customFormat="1" x14ac:dyDescent="0.25">
      <c r="B661" s="576"/>
      <c r="C661" s="576"/>
      <c r="D661" s="603"/>
      <c r="F661" s="556"/>
      <c r="H661" s="556"/>
    </row>
    <row r="662" spans="2:8" s="555" customFormat="1" x14ac:dyDescent="0.25">
      <c r="B662" s="576"/>
      <c r="C662" s="576"/>
      <c r="D662" s="603"/>
      <c r="F662" s="556"/>
      <c r="H662" s="556"/>
    </row>
    <row r="663" spans="2:8" s="555" customFormat="1" x14ac:dyDescent="0.25">
      <c r="B663" s="576"/>
      <c r="C663" s="576"/>
      <c r="D663" s="603"/>
      <c r="F663" s="556"/>
      <c r="H663" s="556"/>
    </row>
    <row r="664" spans="2:8" s="555" customFormat="1" x14ac:dyDescent="0.25">
      <c r="B664" s="576"/>
      <c r="C664" s="576"/>
      <c r="D664" s="603"/>
      <c r="F664" s="556"/>
      <c r="H664" s="556"/>
    </row>
    <row r="665" spans="2:8" s="555" customFormat="1" x14ac:dyDescent="0.25">
      <c r="B665" s="576"/>
      <c r="C665" s="576"/>
      <c r="D665" s="603"/>
      <c r="F665" s="556"/>
      <c r="H665" s="556"/>
    </row>
    <row r="666" spans="2:8" s="555" customFormat="1" x14ac:dyDescent="0.25">
      <c r="B666" s="601"/>
      <c r="C666" s="576"/>
      <c r="D666" s="603"/>
      <c r="F666" s="556"/>
      <c r="H666" s="556"/>
    </row>
    <row r="667" spans="2:8" s="555" customFormat="1" x14ac:dyDescent="0.25">
      <c r="B667" s="576"/>
      <c r="C667" s="576"/>
      <c r="D667" s="603"/>
      <c r="F667" s="556"/>
      <c r="H667" s="556"/>
    </row>
    <row r="668" spans="2:8" s="555" customFormat="1" x14ac:dyDescent="0.25">
      <c r="B668" s="576"/>
      <c r="C668" s="576"/>
      <c r="D668" s="603"/>
      <c r="F668" s="556"/>
      <c r="H668" s="556"/>
    </row>
    <row r="669" spans="2:8" s="555" customFormat="1" x14ac:dyDescent="0.25">
      <c r="B669" s="576"/>
      <c r="C669" s="576"/>
      <c r="D669" s="603"/>
      <c r="F669" s="556"/>
      <c r="H669" s="556"/>
    </row>
    <row r="670" spans="2:8" s="555" customFormat="1" x14ac:dyDescent="0.25">
      <c r="B670" s="567"/>
      <c r="C670" s="576"/>
      <c r="D670" s="603"/>
      <c r="F670" s="556"/>
      <c r="H670" s="556"/>
    </row>
    <row r="671" spans="2:8" s="555" customFormat="1" x14ac:dyDescent="0.25">
      <c r="B671" s="576"/>
      <c r="C671" s="576"/>
      <c r="D671" s="603"/>
      <c r="F671" s="556"/>
      <c r="H671" s="556"/>
    </row>
    <row r="672" spans="2:8" s="555" customFormat="1" x14ac:dyDescent="0.25">
      <c r="B672" s="576"/>
      <c r="C672" s="576"/>
      <c r="D672" s="603"/>
      <c r="F672" s="556"/>
      <c r="H672" s="556"/>
    </row>
    <row r="673" spans="2:8" s="555" customFormat="1" x14ac:dyDescent="0.25">
      <c r="B673" s="576"/>
      <c r="C673" s="576"/>
      <c r="D673" s="603"/>
      <c r="F673" s="556"/>
      <c r="H673" s="556"/>
    </row>
    <row r="674" spans="2:8" s="555" customFormat="1" x14ac:dyDescent="0.25">
      <c r="B674" s="576"/>
      <c r="C674" s="576"/>
      <c r="D674" s="603"/>
      <c r="F674" s="556"/>
      <c r="H674" s="556"/>
    </row>
    <row r="675" spans="2:8" s="555" customFormat="1" x14ac:dyDescent="0.25">
      <c r="B675" s="576"/>
      <c r="C675" s="576"/>
      <c r="D675" s="603"/>
      <c r="F675" s="556"/>
      <c r="H675" s="556"/>
    </row>
    <row r="676" spans="2:8" s="555" customFormat="1" x14ac:dyDescent="0.25">
      <c r="B676" s="576"/>
      <c r="C676" s="576"/>
      <c r="D676" s="603"/>
      <c r="F676" s="556"/>
      <c r="H676" s="556"/>
    </row>
    <row r="677" spans="2:8" s="555" customFormat="1" x14ac:dyDescent="0.25">
      <c r="B677" s="576"/>
      <c r="C677" s="576"/>
      <c r="D677" s="603"/>
      <c r="F677" s="556"/>
      <c r="H677" s="556"/>
    </row>
    <row r="678" spans="2:8" s="555" customFormat="1" x14ac:dyDescent="0.25">
      <c r="B678" s="576"/>
      <c r="C678" s="576"/>
      <c r="D678" s="603"/>
      <c r="F678" s="556"/>
      <c r="H678" s="556"/>
    </row>
    <row r="679" spans="2:8" s="555" customFormat="1" x14ac:dyDescent="0.25">
      <c r="B679" s="576"/>
      <c r="C679" s="576"/>
      <c r="D679" s="603"/>
      <c r="F679" s="556"/>
      <c r="H679" s="556"/>
    </row>
    <row r="680" spans="2:8" s="555" customFormat="1" x14ac:dyDescent="0.25">
      <c r="B680" s="576"/>
      <c r="C680" s="576"/>
      <c r="D680" s="603"/>
      <c r="F680" s="556"/>
      <c r="H680" s="556"/>
    </row>
    <row r="681" spans="2:8" s="555" customFormat="1" x14ac:dyDescent="0.25">
      <c r="B681" s="576"/>
      <c r="C681" s="576"/>
      <c r="D681" s="603"/>
      <c r="F681" s="556"/>
      <c r="H681" s="556"/>
    </row>
    <row r="682" spans="2:8" s="555" customFormat="1" x14ac:dyDescent="0.25">
      <c r="B682" s="601"/>
      <c r="C682" s="576"/>
      <c r="D682" s="603"/>
      <c r="F682" s="556"/>
      <c r="H682" s="556"/>
    </row>
    <row r="683" spans="2:8" s="555" customFormat="1" x14ac:dyDescent="0.25">
      <c r="B683" s="567"/>
      <c r="C683" s="576"/>
      <c r="D683" s="603"/>
      <c r="F683" s="556"/>
      <c r="H683" s="556"/>
    </row>
    <row r="684" spans="2:8" s="555" customFormat="1" x14ac:dyDescent="0.25">
      <c r="B684" s="601"/>
      <c r="C684" s="576"/>
      <c r="D684" s="604"/>
      <c r="F684" s="556"/>
      <c r="H684" s="556"/>
    </row>
    <row r="685" spans="2:8" s="555" customFormat="1" x14ac:dyDescent="0.25">
      <c r="B685" s="576"/>
      <c r="C685" s="576"/>
      <c r="D685" s="604"/>
      <c r="F685" s="556"/>
      <c r="H685" s="556"/>
    </row>
    <row r="686" spans="2:8" s="555" customFormat="1" x14ac:dyDescent="0.25">
      <c r="B686" s="576"/>
      <c r="C686" s="576"/>
      <c r="D686" s="604"/>
      <c r="F686" s="556"/>
      <c r="H686" s="556"/>
    </row>
    <row r="687" spans="2:8" s="555" customFormat="1" x14ac:dyDescent="0.25">
      <c r="B687" s="576"/>
      <c r="C687" s="576"/>
      <c r="D687" s="603"/>
      <c r="F687" s="556"/>
      <c r="H687" s="556"/>
    </row>
    <row r="688" spans="2:8" s="555" customFormat="1" x14ac:dyDescent="0.25">
      <c r="B688" s="576"/>
      <c r="C688" s="576"/>
      <c r="D688" s="604"/>
      <c r="F688" s="556"/>
      <c r="H688" s="556"/>
    </row>
    <row r="689" spans="2:8" s="555" customFormat="1" x14ac:dyDescent="0.25">
      <c r="B689" s="567"/>
      <c r="C689" s="576"/>
      <c r="D689" s="603"/>
      <c r="F689" s="556"/>
      <c r="H689" s="556"/>
    </row>
    <row r="690" spans="2:8" s="555" customFormat="1" x14ac:dyDescent="0.25">
      <c r="B690" s="576"/>
      <c r="C690" s="576"/>
      <c r="D690" s="604"/>
      <c r="F690" s="556"/>
      <c r="H690" s="556"/>
    </row>
    <row r="691" spans="2:8" s="555" customFormat="1" x14ac:dyDescent="0.25">
      <c r="B691" s="576"/>
      <c r="C691" s="576"/>
      <c r="D691" s="603"/>
      <c r="F691" s="556"/>
      <c r="H691" s="556"/>
    </row>
    <row r="692" spans="2:8" s="555" customFormat="1" x14ac:dyDescent="0.25">
      <c r="B692" s="576"/>
      <c r="C692" s="576"/>
      <c r="D692" s="604"/>
      <c r="F692" s="556"/>
      <c r="H692" s="556"/>
    </row>
    <row r="693" spans="2:8" s="555" customFormat="1" x14ac:dyDescent="0.25">
      <c r="B693" s="576"/>
      <c r="C693" s="576"/>
      <c r="D693" s="603"/>
      <c r="F693" s="556"/>
      <c r="H693" s="556"/>
    </row>
    <row r="694" spans="2:8" s="555" customFormat="1" x14ac:dyDescent="0.25">
      <c r="B694" s="567"/>
      <c r="C694" s="576"/>
      <c r="D694" s="604"/>
      <c r="F694" s="556"/>
      <c r="H694" s="556"/>
    </row>
    <row r="695" spans="2:8" s="555" customFormat="1" x14ac:dyDescent="0.25">
      <c r="B695" s="601"/>
      <c r="C695" s="576"/>
      <c r="D695" s="602"/>
      <c r="F695" s="556"/>
      <c r="H695" s="556"/>
    </row>
    <row r="696" spans="2:8" s="555" customFormat="1" x14ac:dyDescent="0.25">
      <c r="B696" s="576"/>
      <c r="C696" s="576"/>
      <c r="D696" s="602"/>
      <c r="F696" s="556"/>
      <c r="H696" s="556"/>
    </row>
    <row r="697" spans="2:8" s="555" customFormat="1" x14ac:dyDescent="0.25">
      <c r="B697" s="576"/>
      <c r="C697" s="576"/>
      <c r="D697" s="602"/>
      <c r="F697" s="556"/>
      <c r="H697" s="556"/>
    </row>
    <row r="698" spans="2:8" s="555" customFormat="1" x14ac:dyDescent="0.25">
      <c r="B698" s="576"/>
      <c r="C698" s="576"/>
      <c r="D698" s="602"/>
      <c r="F698" s="556"/>
      <c r="H698" s="556"/>
    </row>
    <row r="699" spans="2:8" s="555" customFormat="1" x14ac:dyDescent="0.25">
      <c r="B699" s="601"/>
      <c r="C699" s="576"/>
      <c r="D699" s="602"/>
      <c r="F699" s="556"/>
      <c r="H699" s="556"/>
    </row>
    <row r="700" spans="2:8" s="555" customFormat="1" x14ac:dyDescent="0.25">
      <c r="B700" s="601"/>
      <c r="C700" s="601"/>
      <c r="D700" s="606"/>
      <c r="F700" s="556"/>
      <c r="H700" s="556"/>
    </row>
    <row r="701" spans="2:8" s="555" customFormat="1" x14ac:dyDescent="0.25">
      <c r="B701" s="567"/>
      <c r="C701" s="576"/>
      <c r="D701" s="602"/>
      <c r="F701" s="556"/>
      <c r="H701" s="556"/>
    </row>
    <row r="702" spans="2:8" s="555" customFormat="1" x14ac:dyDescent="0.25">
      <c r="B702" s="576"/>
      <c r="C702" s="576"/>
      <c r="D702" s="602"/>
      <c r="F702" s="556"/>
      <c r="H702" s="556"/>
    </row>
    <row r="703" spans="2:8" s="555" customFormat="1" x14ac:dyDescent="0.25">
      <c r="B703" s="567"/>
      <c r="C703" s="576"/>
      <c r="D703" s="602"/>
      <c r="F703" s="556"/>
      <c r="H703" s="556"/>
    </row>
    <row r="704" spans="2:8" s="555" customFormat="1" x14ac:dyDescent="0.25">
      <c r="B704" s="576"/>
      <c r="C704" s="576"/>
      <c r="D704" s="602"/>
      <c r="F704" s="556"/>
      <c r="H704" s="556"/>
    </row>
    <row r="705" spans="2:8" s="555" customFormat="1" x14ac:dyDescent="0.25">
      <c r="B705" s="576"/>
      <c r="C705" s="576"/>
      <c r="D705" s="602"/>
      <c r="F705" s="556"/>
      <c r="H705" s="556"/>
    </row>
    <row r="706" spans="2:8" s="555" customFormat="1" x14ac:dyDescent="0.25">
      <c r="B706" s="576"/>
      <c r="C706" s="576"/>
      <c r="D706" s="602"/>
      <c r="F706" s="556"/>
      <c r="H706" s="556"/>
    </row>
    <row r="707" spans="2:8" s="555" customFormat="1" x14ac:dyDescent="0.25">
      <c r="B707" s="567"/>
      <c r="C707" s="576"/>
      <c r="D707" s="602"/>
      <c r="F707" s="556"/>
      <c r="H707" s="556"/>
    </row>
    <row r="708" spans="2:8" s="555" customFormat="1" x14ac:dyDescent="0.25">
      <c r="B708" s="576"/>
      <c r="C708" s="576"/>
      <c r="D708" s="602"/>
      <c r="F708" s="556"/>
      <c r="H708" s="556"/>
    </row>
    <row r="709" spans="2:8" s="555" customFormat="1" x14ac:dyDescent="0.25">
      <c r="B709" s="576"/>
      <c r="C709" s="601"/>
      <c r="D709" s="607"/>
      <c r="F709" s="556"/>
      <c r="H709" s="556"/>
    </row>
    <row r="710" spans="2:8" s="555" customFormat="1" x14ac:dyDescent="0.25">
      <c r="B710" s="576"/>
      <c r="C710" s="601"/>
      <c r="D710" s="607"/>
      <c r="F710" s="556"/>
      <c r="H710" s="556"/>
    </row>
    <row r="711" spans="2:8" s="555" customFormat="1" x14ac:dyDescent="0.25">
      <c r="B711" s="576"/>
      <c r="C711" s="576"/>
      <c r="D711" s="602"/>
      <c r="F711" s="556"/>
      <c r="H711" s="556"/>
    </row>
    <row r="712" spans="2:8" s="555" customFormat="1" x14ac:dyDescent="0.25">
      <c r="B712" s="576"/>
      <c r="C712" s="576"/>
      <c r="D712" s="602"/>
      <c r="F712" s="556"/>
      <c r="H712" s="556"/>
    </row>
    <row r="713" spans="2:8" s="555" customFormat="1" x14ac:dyDescent="0.25">
      <c r="B713" s="576"/>
      <c r="C713" s="576"/>
      <c r="D713" s="602"/>
      <c r="F713" s="556"/>
      <c r="H713" s="556"/>
    </row>
    <row r="714" spans="2:8" s="555" customFormat="1" x14ac:dyDescent="0.25">
      <c r="B714" s="576"/>
      <c r="C714" s="601"/>
      <c r="D714" s="606"/>
      <c r="F714" s="556"/>
      <c r="H714" s="556"/>
    </row>
    <row r="715" spans="2:8" s="555" customFormat="1" x14ac:dyDescent="0.25">
      <c r="B715" s="576"/>
      <c r="C715" s="576"/>
      <c r="D715" s="603"/>
      <c r="F715" s="556"/>
      <c r="H715" s="556"/>
    </row>
    <row r="716" spans="2:8" s="555" customFormat="1" x14ac:dyDescent="0.25">
      <c r="B716" s="576"/>
      <c r="C716" s="601"/>
      <c r="D716" s="602"/>
      <c r="F716" s="556"/>
      <c r="H716" s="556"/>
    </row>
    <row r="717" spans="2:8" s="555" customFormat="1" x14ac:dyDescent="0.25">
      <c r="B717" s="574"/>
      <c r="C717" s="601"/>
      <c r="D717" s="602"/>
      <c r="F717" s="556"/>
      <c r="H717" s="556"/>
    </row>
    <row r="718" spans="2:8" s="555" customFormat="1" x14ac:dyDescent="0.25">
      <c r="B718" s="601"/>
      <c r="C718" s="601"/>
      <c r="D718" s="602"/>
      <c r="F718" s="556"/>
      <c r="H718" s="556"/>
    </row>
    <row r="719" spans="2:8" s="555" customFormat="1" x14ac:dyDescent="0.25">
      <c r="B719" s="567"/>
      <c r="C719" s="601"/>
      <c r="D719" s="602"/>
      <c r="F719" s="556"/>
      <c r="H719" s="556"/>
    </row>
    <row r="720" spans="2:8" s="555" customFormat="1" x14ac:dyDescent="0.25">
      <c r="B720" s="576"/>
      <c r="C720" s="601"/>
      <c r="D720" s="602"/>
      <c r="F720" s="556"/>
      <c r="H720" s="556"/>
    </row>
    <row r="721" spans="2:8" s="555" customFormat="1" x14ac:dyDescent="0.25">
      <c r="B721" s="576"/>
      <c r="C721" s="601"/>
      <c r="D721" s="602"/>
      <c r="F721" s="556"/>
      <c r="H721" s="556"/>
    </row>
    <row r="722" spans="2:8" s="555" customFormat="1" x14ac:dyDescent="0.25">
      <c r="B722" s="576"/>
      <c r="C722" s="601"/>
      <c r="D722" s="602"/>
      <c r="F722" s="556"/>
      <c r="H722" s="556"/>
    </row>
    <row r="723" spans="2:8" s="555" customFormat="1" x14ac:dyDescent="0.25">
      <c r="B723" s="567"/>
      <c r="C723" s="601"/>
      <c r="D723" s="602"/>
      <c r="F723" s="556"/>
      <c r="H723" s="556"/>
    </row>
    <row r="724" spans="2:8" s="555" customFormat="1" x14ac:dyDescent="0.25">
      <c r="B724" s="574"/>
      <c r="C724" s="601"/>
      <c r="D724" s="602"/>
      <c r="F724" s="556"/>
      <c r="H724" s="556"/>
    </row>
    <row r="725" spans="2:8" s="555" customFormat="1" x14ac:dyDescent="0.25">
      <c r="B725" s="576"/>
      <c r="C725" s="601"/>
      <c r="D725" s="602"/>
      <c r="F725" s="556"/>
      <c r="H725" s="556"/>
    </row>
    <row r="726" spans="2:8" s="555" customFormat="1" x14ac:dyDescent="0.25">
      <c r="B726" s="576"/>
      <c r="C726" s="601"/>
      <c r="D726" s="602"/>
      <c r="F726" s="556"/>
      <c r="H726" s="556"/>
    </row>
    <row r="727" spans="2:8" s="555" customFormat="1" x14ac:dyDescent="0.25">
      <c r="B727" s="576"/>
      <c r="C727" s="601"/>
      <c r="D727" s="602"/>
      <c r="F727" s="556"/>
      <c r="H727" s="556"/>
    </row>
    <row r="728" spans="2:8" s="555" customFormat="1" x14ac:dyDescent="0.25">
      <c r="B728" s="576"/>
      <c r="C728" s="576"/>
      <c r="D728" s="580"/>
      <c r="F728" s="556"/>
      <c r="H728" s="556"/>
    </row>
    <row r="729" spans="2:8" s="555" customFormat="1" x14ac:dyDescent="0.25">
      <c r="B729" s="567"/>
      <c r="C729" s="576"/>
      <c r="D729" s="580"/>
      <c r="F729" s="556"/>
      <c r="H729" s="556"/>
    </row>
    <row r="730" spans="2:8" s="555" customFormat="1" x14ac:dyDescent="0.25">
      <c r="B730" s="576"/>
      <c r="C730" s="586"/>
      <c r="D730" s="611"/>
      <c r="F730" s="556"/>
      <c r="H730" s="556"/>
    </row>
    <row r="731" spans="2:8" s="555" customFormat="1" x14ac:dyDescent="0.25">
      <c r="B731" s="567"/>
      <c r="C731" s="574"/>
      <c r="D731" s="602"/>
      <c r="F731" s="556"/>
      <c r="H731" s="556"/>
    </row>
    <row r="732" spans="2:8" s="555" customFormat="1" x14ac:dyDescent="0.25">
      <c r="B732" s="576"/>
      <c r="C732" s="574"/>
      <c r="D732" s="602"/>
      <c r="F732" s="556"/>
      <c r="H732" s="556"/>
    </row>
    <row r="733" spans="2:8" s="555" customFormat="1" x14ac:dyDescent="0.25">
      <c r="B733" s="576"/>
      <c r="C733" s="574"/>
      <c r="D733" s="602"/>
      <c r="F733" s="556"/>
      <c r="H733" s="556"/>
    </row>
    <row r="734" spans="2:8" s="555" customFormat="1" x14ac:dyDescent="0.25">
      <c r="B734" s="574"/>
      <c r="C734" s="574"/>
      <c r="D734" s="602"/>
      <c r="F734" s="556"/>
      <c r="H734" s="556"/>
    </row>
    <row r="735" spans="2:8" s="555" customFormat="1" x14ac:dyDescent="0.25">
      <c r="B735" s="576"/>
      <c r="C735" s="576"/>
      <c r="D735" s="603"/>
      <c r="F735" s="556"/>
      <c r="H735" s="556"/>
    </row>
    <row r="736" spans="2:8" s="555" customFormat="1" x14ac:dyDescent="0.25">
      <c r="B736" s="576"/>
      <c r="C736" s="576"/>
      <c r="D736" s="603"/>
      <c r="F736" s="556"/>
      <c r="H736" s="556"/>
    </row>
    <row r="737" spans="2:8" s="555" customFormat="1" x14ac:dyDescent="0.25">
      <c r="B737" s="576"/>
      <c r="C737" s="576"/>
      <c r="D737" s="603"/>
      <c r="F737" s="556"/>
      <c r="H737" s="556"/>
    </row>
    <row r="738" spans="2:8" s="555" customFormat="1" x14ac:dyDescent="0.25">
      <c r="B738" s="567"/>
      <c r="C738" s="601"/>
      <c r="D738" s="602"/>
      <c r="F738" s="556"/>
      <c r="H738" s="556"/>
    </row>
    <row r="739" spans="2:8" s="555" customFormat="1" x14ac:dyDescent="0.25">
      <c r="B739" s="601"/>
      <c r="C739" s="576"/>
      <c r="D739" s="603"/>
      <c r="F739" s="556"/>
      <c r="H739" s="556"/>
    </row>
    <row r="740" spans="2:8" s="555" customFormat="1" x14ac:dyDescent="0.25">
      <c r="B740" s="576"/>
      <c r="C740" s="576"/>
      <c r="D740" s="603"/>
      <c r="F740" s="556"/>
      <c r="H740" s="556"/>
    </row>
    <row r="741" spans="2:8" s="555" customFormat="1" x14ac:dyDescent="0.25">
      <c r="B741" s="576"/>
      <c r="C741" s="576"/>
      <c r="D741" s="603"/>
      <c r="F741" s="556"/>
      <c r="H741" s="556"/>
    </row>
    <row r="742" spans="2:8" s="555" customFormat="1" x14ac:dyDescent="0.25">
      <c r="B742" s="567"/>
      <c r="C742" s="576"/>
      <c r="D742" s="603"/>
      <c r="F742" s="556"/>
      <c r="H742" s="556"/>
    </row>
    <row r="743" spans="2:8" s="555" customFormat="1" x14ac:dyDescent="0.25">
      <c r="B743" s="576"/>
      <c r="C743" s="576"/>
      <c r="D743" s="603"/>
      <c r="F743" s="556"/>
      <c r="H743" s="556"/>
    </row>
    <row r="744" spans="2:8" s="555" customFormat="1" x14ac:dyDescent="0.25">
      <c r="B744" s="576"/>
      <c r="C744" s="576"/>
      <c r="D744" s="603"/>
      <c r="F744" s="556"/>
      <c r="H744" s="556"/>
    </row>
    <row r="745" spans="2:8" s="555" customFormat="1" x14ac:dyDescent="0.25">
      <c r="B745" s="576"/>
      <c r="C745" s="576"/>
      <c r="D745" s="603"/>
      <c r="F745" s="556"/>
      <c r="H745" s="556"/>
    </row>
    <row r="746" spans="2:8" s="555" customFormat="1" x14ac:dyDescent="0.25">
      <c r="B746" s="576"/>
      <c r="C746" s="576"/>
      <c r="D746" s="603"/>
      <c r="F746" s="556"/>
      <c r="H746" s="556"/>
    </row>
    <row r="747" spans="2:8" s="555" customFormat="1" x14ac:dyDescent="0.25">
      <c r="B747" s="576"/>
      <c r="C747" s="574"/>
      <c r="D747" s="602"/>
      <c r="F747" s="556"/>
      <c r="H747" s="556"/>
    </row>
    <row r="748" spans="2:8" s="555" customFormat="1" x14ac:dyDescent="0.25">
      <c r="B748" s="576"/>
      <c r="C748" s="576"/>
      <c r="D748" s="603"/>
      <c r="F748" s="556"/>
      <c r="H748" s="556"/>
    </row>
    <row r="749" spans="2:8" s="555" customFormat="1" x14ac:dyDescent="0.25">
      <c r="B749" s="576"/>
      <c r="C749" s="576"/>
      <c r="D749" s="603"/>
      <c r="F749" s="556"/>
      <c r="H749" s="556"/>
    </row>
    <row r="750" spans="2:8" s="555" customFormat="1" x14ac:dyDescent="0.25">
      <c r="B750" s="576"/>
      <c r="C750" s="576"/>
      <c r="D750" s="603"/>
      <c r="F750" s="556"/>
      <c r="H750" s="556"/>
    </row>
    <row r="751" spans="2:8" s="555" customFormat="1" x14ac:dyDescent="0.25">
      <c r="B751" s="576"/>
      <c r="C751" s="576"/>
      <c r="D751" s="603"/>
      <c r="F751" s="556"/>
      <c r="H751" s="556"/>
    </row>
    <row r="752" spans="2:8" s="555" customFormat="1" x14ac:dyDescent="0.25">
      <c r="B752" s="567"/>
      <c r="C752" s="576"/>
      <c r="D752" s="603"/>
      <c r="F752" s="556"/>
      <c r="H752" s="556"/>
    </row>
    <row r="753" spans="2:8" s="555" customFormat="1" x14ac:dyDescent="0.25">
      <c r="B753" s="567"/>
      <c r="C753" s="576"/>
      <c r="D753" s="603"/>
      <c r="F753" s="556"/>
      <c r="H753" s="556"/>
    </row>
    <row r="754" spans="2:8" s="555" customFormat="1" x14ac:dyDescent="0.25">
      <c r="B754" s="576"/>
      <c r="C754" s="576"/>
      <c r="D754" s="603"/>
      <c r="F754" s="556"/>
      <c r="H754" s="556"/>
    </row>
    <row r="755" spans="2:8" s="555" customFormat="1" x14ac:dyDescent="0.25">
      <c r="B755" s="576"/>
      <c r="C755" s="576"/>
      <c r="D755" s="603"/>
      <c r="F755" s="556"/>
      <c r="H755" s="556"/>
    </row>
    <row r="756" spans="2:8" s="555" customFormat="1" x14ac:dyDescent="0.25">
      <c r="B756" s="576"/>
      <c r="C756" s="576"/>
      <c r="D756" s="603"/>
      <c r="F756" s="556"/>
      <c r="H756" s="556"/>
    </row>
    <row r="757" spans="2:8" s="555" customFormat="1" x14ac:dyDescent="0.25">
      <c r="B757" s="576"/>
      <c r="C757" s="576"/>
      <c r="D757" s="603"/>
      <c r="F757" s="556"/>
      <c r="H757" s="556"/>
    </row>
    <row r="758" spans="2:8" s="555" customFormat="1" x14ac:dyDescent="0.25">
      <c r="B758" s="567"/>
      <c r="C758" s="576"/>
      <c r="D758" s="603"/>
      <c r="F758" s="556"/>
      <c r="H758" s="556"/>
    </row>
    <row r="759" spans="2:8" s="555" customFormat="1" x14ac:dyDescent="0.25">
      <c r="B759" s="601"/>
      <c r="C759" s="576"/>
      <c r="D759" s="603"/>
      <c r="F759" s="556"/>
      <c r="H759" s="556"/>
    </row>
    <row r="760" spans="2:8" s="555" customFormat="1" x14ac:dyDescent="0.25">
      <c r="B760" s="576"/>
      <c r="C760" s="576"/>
      <c r="D760" s="604"/>
      <c r="F760" s="556"/>
      <c r="H760" s="556"/>
    </row>
    <row r="761" spans="2:8" s="555" customFormat="1" x14ac:dyDescent="0.25">
      <c r="B761" s="601"/>
      <c r="C761" s="576"/>
      <c r="D761" s="604"/>
      <c r="F761" s="556"/>
      <c r="H761" s="556"/>
    </row>
    <row r="762" spans="2:8" s="555" customFormat="1" x14ac:dyDescent="0.25">
      <c r="B762" s="576"/>
      <c r="C762" s="576"/>
      <c r="D762" s="604"/>
      <c r="F762" s="556"/>
      <c r="H762" s="556"/>
    </row>
    <row r="763" spans="2:8" s="555" customFormat="1" x14ac:dyDescent="0.25">
      <c r="B763" s="576"/>
      <c r="C763" s="576"/>
      <c r="D763" s="604"/>
      <c r="F763" s="556"/>
      <c r="H763" s="556"/>
    </row>
    <row r="764" spans="2:8" s="555" customFormat="1" x14ac:dyDescent="0.25">
      <c r="B764" s="576"/>
      <c r="C764" s="576"/>
      <c r="D764" s="604"/>
      <c r="F764" s="556"/>
      <c r="H764" s="556"/>
    </row>
    <row r="765" spans="2:8" s="555" customFormat="1" x14ac:dyDescent="0.25">
      <c r="B765" s="576"/>
      <c r="C765" s="576"/>
      <c r="D765" s="604"/>
      <c r="F765" s="556"/>
      <c r="H765" s="556"/>
    </row>
    <row r="766" spans="2:8" s="555" customFormat="1" x14ac:dyDescent="0.25">
      <c r="B766" s="576"/>
      <c r="C766" s="576"/>
      <c r="D766" s="603"/>
      <c r="F766" s="556"/>
      <c r="H766" s="556"/>
    </row>
    <row r="767" spans="2:8" s="555" customFormat="1" x14ac:dyDescent="0.25">
      <c r="B767" s="576"/>
      <c r="C767" s="576"/>
      <c r="D767" s="603"/>
      <c r="F767" s="556"/>
      <c r="H767" s="556"/>
    </row>
    <row r="768" spans="2:8" s="555" customFormat="1" x14ac:dyDescent="0.25">
      <c r="B768" s="576"/>
      <c r="C768" s="576"/>
      <c r="D768" s="603"/>
      <c r="F768" s="556"/>
      <c r="H768" s="556"/>
    </row>
    <row r="769" spans="2:8" s="555" customFormat="1" x14ac:dyDescent="0.25">
      <c r="B769" s="576"/>
      <c r="C769" s="576"/>
      <c r="D769" s="604"/>
      <c r="F769" s="556"/>
      <c r="H769" s="556"/>
    </row>
    <row r="770" spans="2:8" s="555" customFormat="1" x14ac:dyDescent="0.25">
      <c r="B770" s="576"/>
      <c r="C770" s="576"/>
      <c r="D770" s="602"/>
      <c r="F770" s="556"/>
      <c r="H770" s="556"/>
    </row>
    <row r="771" spans="2:8" s="555" customFormat="1" x14ac:dyDescent="0.25">
      <c r="B771" s="576"/>
      <c r="C771" s="576"/>
      <c r="D771" s="602"/>
      <c r="F771" s="556"/>
      <c r="H771" s="556"/>
    </row>
    <row r="772" spans="2:8" s="555" customFormat="1" x14ac:dyDescent="0.25">
      <c r="B772" s="576"/>
      <c r="C772" s="576"/>
      <c r="D772" s="602"/>
      <c r="F772" s="556"/>
      <c r="H772" s="556"/>
    </row>
    <row r="773" spans="2:8" s="555" customFormat="1" x14ac:dyDescent="0.25">
      <c r="B773" s="576"/>
      <c r="C773" s="576"/>
      <c r="D773" s="603"/>
      <c r="F773" s="556"/>
      <c r="H773" s="556"/>
    </row>
    <row r="774" spans="2:8" s="555" customFormat="1" x14ac:dyDescent="0.25">
      <c r="B774" s="576"/>
      <c r="C774" s="576"/>
      <c r="D774" s="603"/>
      <c r="F774" s="556"/>
      <c r="H774" s="556"/>
    </row>
    <row r="775" spans="2:8" s="555" customFormat="1" x14ac:dyDescent="0.25">
      <c r="B775" s="576"/>
      <c r="C775" s="601"/>
      <c r="D775" s="602"/>
      <c r="F775" s="556"/>
      <c r="H775" s="556"/>
    </row>
    <row r="776" spans="2:8" s="555" customFormat="1" x14ac:dyDescent="0.25">
      <c r="B776" s="576"/>
      <c r="C776" s="576"/>
      <c r="D776" s="580"/>
      <c r="F776" s="556"/>
      <c r="H776" s="556"/>
    </row>
    <row r="777" spans="2:8" s="555" customFormat="1" x14ac:dyDescent="0.25">
      <c r="B777" s="576"/>
      <c r="C777" s="576"/>
      <c r="D777" s="603"/>
      <c r="F777" s="556"/>
      <c r="H777" s="556"/>
    </row>
    <row r="778" spans="2:8" s="555" customFormat="1" x14ac:dyDescent="0.25">
      <c r="B778" s="576"/>
      <c r="C778" s="576"/>
      <c r="D778" s="603"/>
      <c r="F778" s="556"/>
      <c r="H778" s="556"/>
    </row>
    <row r="779" spans="2:8" s="555" customFormat="1" x14ac:dyDescent="0.25">
      <c r="B779" s="567"/>
      <c r="C779" s="586"/>
      <c r="D779" s="611"/>
      <c r="F779" s="556"/>
      <c r="H779" s="556"/>
    </row>
    <row r="780" spans="2:8" s="555" customFormat="1" x14ac:dyDescent="0.25">
      <c r="B780" s="567"/>
      <c r="C780" s="574"/>
      <c r="D780" s="602"/>
      <c r="F780" s="556"/>
      <c r="H780" s="556"/>
    </row>
    <row r="781" spans="2:8" s="555" customFormat="1" x14ac:dyDescent="0.25">
      <c r="B781" s="576"/>
      <c r="C781" s="574"/>
      <c r="D781" s="602"/>
      <c r="F781" s="556"/>
      <c r="H781" s="556"/>
    </row>
    <row r="782" spans="2:8" s="555" customFormat="1" x14ac:dyDescent="0.25">
      <c r="B782" s="567"/>
      <c r="C782" s="576"/>
      <c r="D782" s="602"/>
      <c r="F782" s="556"/>
      <c r="H782" s="556"/>
    </row>
    <row r="783" spans="2:8" s="555" customFormat="1" x14ac:dyDescent="0.25">
      <c r="B783" s="567"/>
      <c r="C783" s="576"/>
      <c r="D783" s="602"/>
      <c r="F783" s="556"/>
      <c r="H783" s="556"/>
    </row>
    <row r="784" spans="2:8" s="555" customFormat="1" x14ac:dyDescent="0.25">
      <c r="B784" s="567"/>
      <c r="C784" s="576"/>
      <c r="D784" s="602"/>
      <c r="F784" s="556"/>
      <c r="H784" s="556"/>
    </row>
    <row r="785" spans="2:8" s="555" customFormat="1" x14ac:dyDescent="0.25">
      <c r="B785" s="567"/>
      <c r="C785" s="576"/>
      <c r="D785" s="602"/>
      <c r="F785" s="556"/>
      <c r="H785" s="556"/>
    </row>
    <row r="786" spans="2:8" s="555" customFormat="1" x14ac:dyDescent="0.25">
      <c r="B786" s="567"/>
      <c r="C786" s="576"/>
      <c r="D786" s="602"/>
      <c r="F786" s="556"/>
      <c r="H786" s="556"/>
    </row>
    <row r="787" spans="2:8" s="555" customFormat="1" x14ac:dyDescent="0.25">
      <c r="B787" s="567"/>
      <c r="C787" s="576"/>
      <c r="D787" s="602"/>
      <c r="F787" s="556"/>
      <c r="H787" s="556"/>
    </row>
    <row r="788" spans="2:8" s="555" customFormat="1" x14ac:dyDescent="0.25">
      <c r="B788" s="567"/>
      <c r="C788" s="576"/>
      <c r="D788" s="602"/>
      <c r="F788" s="556"/>
      <c r="H788" s="556"/>
    </row>
    <row r="789" spans="2:8" s="555" customFormat="1" x14ac:dyDescent="0.25">
      <c r="B789" s="567"/>
      <c r="C789" s="576"/>
      <c r="D789" s="602"/>
      <c r="F789" s="556"/>
      <c r="H789" s="556"/>
    </row>
    <row r="790" spans="2:8" s="555" customFormat="1" x14ac:dyDescent="0.25">
      <c r="B790" s="567"/>
      <c r="C790" s="576"/>
      <c r="D790" s="603"/>
      <c r="F790" s="556"/>
      <c r="H790" s="556"/>
    </row>
    <row r="791" spans="2:8" s="555" customFormat="1" x14ac:dyDescent="0.25">
      <c r="B791" s="576"/>
      <c r="C791" s="576"/>
      <c r="D791" s="603"/>
      <c r="F791" s="556"/>
      <c r="H791" s="556"/>
    </row>
    <row r="792" spans="2:8" s="555" customFormat="1" x14ac:dyDescent="0.25">
      <c r="B792" s="567"/>
      <c r="C792" s="576"/>
      <c r="D792" s="603"/>
      <c r="F792" s="556"/>
      <c r="H792" s="556"/>
    </row>
    <row r="793" spans="2:8" s="555" customFormat="1" x14ac:dyDescent="0.25">
      <c r="B793" s="576"/>
      <c r="C793" s="576"/>
      <c r="D793" s="603"/>
      <c r="F793" s="556"/>
      <c r="H793" s="556"/>
    </row>
    <row r="794" spans="2:8" s="555" customFormat="1" x14ac:dyDescent="0.25">
      <c r="B794" s="576"/>
      <c r="C794" s="576"/>
      <c r="D794" s="603"/>
      <c r="F794" s="556"/>
      <c r="H794" s="556"/>
    </row>
    <row r="795" spans="2:8" s="555" customFormat="1" x14ac:dyDescent="0.25">
      <c r="B795" s="576"/>
      <c r="C795" s="576"/>
      <c r="D795" s="603"/>
      <c r="F795" s="556"/>
      <c r="H795" s="556"/>
    </row>
    <row r="796" spans="2:8" s="555" customFormat="1" x14ac:dyDescent="0.25">
      <c r="B796" s="576"/>
      <c r="C796" s="576"/>
      <c r="D796" s="603"/>
      <c r="F796" s="556"/>
      <c r="H796" s="556"/>
    </row>
    <row r="797" spans="2:8" s="555" customFormat="1" x14ac:dyDescent="0.25">
      <c r="B797" s="576"/>
      <c r="C797" s="601"/>
      <c r="D797" s="602"/>
      <c r="F797" s="556"/>
      <c r="H797" s="556"/>
    </row>
    <row r="798" spans="2:8" s="555" customFormat="1" x14ac:dyDescent="0.25">
      <c r="B798" s="601"/>
      <c r="C798" s="576"/>
      <c r="D798" s="603"/>
      <c r="F798" s="556"/>
      <c r="H798" s="556"/>
    </row>
    <row r="799" spans="2:8" s="555" customFormat="1" x14ac:dyDescent="0.25">
      <c r="B799" s="576"/>
      <c r="C799" s="576"/>
      <c r="D799" s="603"/>
      <c r="F799" s="556"/>
      <c r="H799" s="556"/>
    </row>
    <row r="800" spans="2:8" s="555" customFormat="1" x14ac:dyDescent="0.25">
      <c r="B800" s="576"/>
      <c r="C800" s="576"/>
      <c r="D800" s="603"/>
      <c r="F800" s="556"/>
      <c r="H800" s="556"/>
    </row>
    <row r="801" spans="2:8" s="555" customFormat="1" x14ac:dyDescent="0.25">
      <c r="B801" s="601"/>
      <c r="C801" s="576"/>
      <c r="D801" s="603"/>
      <c r="F801" s="556"/>
      <c r="H801" s="556"/>
    </row>
    <row r="802" spans="2:8" s="555" customFormat="1" x14ac:dyDescent="0.25">
      <c r="B802" s="567"/>
      <c r="C802" s="576"/>
      <c r="D802" s="604"/>
      <c r="F802" s="556"/>
      <c r="H802" s="556"/>
    </row>
    <row r="803" spans="2:8" s="555" customFormat="1" x14ac:dyDescent="0.25">
      <c r="B803" s="601"/>
      <c r="C803" s="576"/>
      <c r="D803" s="604"/>
      <c r="F803" s="556"/>
      <c r="H803" s="556"/>
    </row>
    <row r="804" spans="2:8" s="555" customFormat="1" x14ac:dyDescent="0.25">
      <c r="B804" s="576"/>
      <c r="C804" s="576"/>
      <c r="D804" s="602"/>
      <c r="F804" s="556"/>
      <c r="H804" s="556"/>
    </row>
    <row r="805" spans="2:8" s="555" customFormat="1" x14ac:dyDescent="0.25">
      <c r="B805" s="567"/>
      <c r="C805" s="601"/>
      <c r="D805" s="606"/>
      <c r="F805" s="556"/>
      <c r="H805" s="556"/>
    </row>
    <row r="806" spans="2:8" s="555" customFormat="1" x14ac:dyDescent="0.25">
      <c r="B806" s="567"/>
      <c r="C806" s="586"/>
      <c r="D806" s="611"/>
      <c r="F806" s="556"/>
      <c r="H806" s="556"/>
    </row>
    <row r="807" spans="2:8" s="555" customFormat="1" x14ac:dyDescent="0.25">
      <c r="B807" s="567"/>
      <c r="C807" s="586"/>
      <c r="D807" s="611"/>
      <c r="F807" s="556"/>
      <c r="H807" s="556"/>
    </row>
    <row r="808" spans="2:8" s="555" customFormat="1" x14ac:dyDescent="0.25">
      <c r="B808" s="567"/>
      <c r="C808" s="586"/>
      <c r="D808" s="611"/>
      <c r="F808" s="556"/>
      <c r="H808" s="556"/>
    </row>
    <row r="809" spans="2:8" s="555" customFormat="1" x14ac:dyDescent="0.25">
      <c r="B809" s="567"/>
      <c r="C809" s="586"/>
      <c r="D809" s="611"/>
      <c r="F809" s="556"/>
      <c r="H809" s="556"/>
    </row>
    <row r="810" spans="2:8" s="555" customFormat="1" x14ac:dyDescent="0.25">
      <c r="B810" s="567"/>
      <c r="C810" s="586"/>
      <c r="D810" s="611"/>
      <c r="F810" s="556"/>
      <c r="H810" s="556"/>
    </row>
    <row r="811" spans="2:8" s="555" customFormat="1" x14ac:dyDescent="0.25">
      <c r="B811" s="567"/>
      <c r="C811" s="586"/>
      <c r="D811" s="611"/>
      <c r="F811" s="556"/>
      <c r="H811" s="556"/>
    </row>
    <row r="812" spans="2:8" s="555" customFormat="1" x14ac:dyDescent="0.25">
      <c r="B812" s="567"/>
      <c r="C812" s="586"/>
      <c r="D812" s="611"/>
      <c r="F812" s="556"/>
      <c r="H812" s="556"/>
    </row>
    <row r="813" spans="2:8" s="555" customFormat="1" x14ac:dyDescent="0.25">
      <c r="B813" s="567"/>
      <c r="C813" s="586"/>
      <c r="D813" s="611"/>
      <c r="F813" s="556"/>
      <c r="H813" s="556"/>
    </row>
    <row r="814" spans="2:8" s="555" customFormat="1" x14ac:dyDescent="0.25">
      <c r="B814" s="567"/>
      <c r="C814" s="586"/>
      <c r="D814" s="611"/>
      <c r="F814" s="556"/>
      <c r="H814" s="556"/>
    </row>
    <row r="815" spans="2:8" s="555" customFormat="1" x14ac:dyDescent="0.25">
      <c r="B815" s="567"/>
      <c r="C815" s="586"/>
      <c r="D815" s="611"/>
      <c r="F815" s="556"/>
      <c r="H815" s="556"/>
    </row>
    <row r="816" spans="2:8" s="555" customFormat="1" x14ac:dyDescent="0.25">
      <c r="B816" s="567"/>
      <c r="C816" s="586"/>
      <c r="D816" s="611"/>
      <c r="F816" s="556"/>
      <c r="H816" s="556"/>
    </row>
    <row r="817" spans="2:8" s="555" customFormat="1" x14ac:dyDescent="0.25">
      <c r="B817" s="567"/>
      <c r="C817" s="586"/>
      <c r="D817" s="611"/>
      <c r="F817" s="556"/>
      <c r="H817" s="556"/>
    </row>
    <row r="818" spans="2:8" s="555" customFormat="1" x14ac:dyDescent="0.25">
      <c r="B818" s="567"/>
      <c r="C818" s="586"/>
      <c r="D818" s="611"/>
      <c r="F818" s="556"/>
      <c r="H818" s="556"/>
    </row>
    <row r="819" spans="2:8" s="555" customFormat="1" x14ac:dyDescent="0.25">
      <c r="B819" s="567"/>
      <c r="C819" s="586"/>
      <c r="D819" s="611"/>
      <c r="F819" s="556"/>
      <c r="H819" s="556"/>
    </row>
    <row r="820" spans="2:8" s="555" customFormat="1" x14ac:dyDescent="0.25">
      <c r="B820" s="567"/>
      <c r="C820" s="586"/>
      <c r="D820" s="611"/>
      <c r="F820" s="556"/>
      <c r="H820" s="556"/>
    </row>
    <row r="821" spans="2:8" s="555" customFormat="1" x14ac:dyDescent="0.25">
      <c r="B821" s="567"/>
      <c r="C821" s="586"/>
      <c r="D821" s="611"/>
      <c r="F821" s="556"/>
      <c r="H821" s="556"/>
    </row>
    <row r="822" spans="2:8" s="555" customFormat="1" x14ac:dyDescent="0.25">
      <c r="B822" s="567"/>
      <c r="C822" s="586"/>
      <c r="D822" s="611"/>
      <c r="F822" s="556"/>
      <c r="H822" s="556"/>
    </row>
    <row r="823" spans="2:8" s="555" customFormat="1" x14ac:dyDescent="0.25">
      <c r="B823" s="567"/>
      <c r="C823" s="586"/>
      <c r="D823" s="611"/>
      <c r="F823" s="556"/>
      <c r="H823" s="556"/>
    </row>
    <row r="824" spans="2:8" s="555" customFormat="1" x14ac:dyDescent="0.25">
      <c r="B824" s="567"/>
      <c r="C824" s="586"/>
      <c r="D824" s="611"/>
      <c r="F824" s="556"/>
      <c r="H824" s="556"/>
    </row>
    <row r="825" spans="2:8" s="555" customFormat="1" x14ac:dyDescent="0.25">
      <c r="B825" s="567"/>
      <c r="C825" s="586"/>
      <c r="D825" s="611"/>
      <c r="F825" s="556"/>
      <c r="H825" s="556"/>
    </row>
    <row r="826" spans="2:8" s="555" customFormat="1" x14ac:dyDescent="0.25">
      <c r="B826" s="567"/>
      <c r="C826" s="586"/>
      <c r="D826" s="611"/>
      <c r="F826" s="556"/>
      <c r="H826" s="556"/>
    </row>
    <row r="827" spans="2:8" s="555" customFormat="1" x14ac:dyDescent="0.25">
      <c r="B827" s="567"/>
      <c r="C827" s="586"/>
      <c r="D827" s="611"/>
      <c r="F827" s="556"/>
      <c r="H827" s="556"/>
    </row>
    <row r="828" spans="2:8" s="555" customFormat="1" x14ac:dyDescent="0.25">
      <c r="B828" s="567"/>
      <c r="C828" s="586"/>
      <c r="D828" s="611"/>
      <c r="F828" s="556"/>
      <c r="H828" s="556"/>
    </row>
    <row r="829" spans="2:8" s="555" customFormat="1" x14ac:dyDescent="0.25">
      <c r="B829" s="567"/>
      <c r="C829" s="586"/>
      <c r="D829" s="611"/>
      <c r="F829" s="556"/>
      <c r="H829" s="556"/>
    </row>
    <row r="830" spans="2:8" s="555" customFormat="1" x14ac:dyDescent="0.25">
      <c r="B830" s="567"/>
      <c r="C830" s="586"/>
      <c r="D830" s="611"/>
      <c r="F830" s="556"/>
      <c r="H830" s="556"/>
    </row>
    <row r="831" spans="2:8" s="555" customFormat="1" x14ac:dyDescent="0.25">
      <c r="B831" s="567"/>
      <c r="C831" s="586"/>
      <c r="D831" s="611"/>
      <c r="F831" s="556"/>
      <c r="H831" s="556"/>
    </row>
    <row r="832" spans="2:8" s="555" customFormat="1" x14ac:dyDescent="0.25">
      <c r="B832" s="567"/>
      <c r="C832" s="586"/>
      <c r="D832" s="611"/>
      <c r="F832" s="556"/>
      <c r="H832" s="556"/>
    </row>
    <row r="833" spans="2:8" s="555" customFormat="1" x14ac:dyDescent="0.25">
      <c r="B833" s="567"/>
      <c r="C833" s="586"/>
      <c r="D833" s="611"/>
      <c r="F833" s="556"/>
      <c r="H833" s="556"/>
    </row>
    <row r="834" spans="2:8" s="555" customFormat="1" x14ac:dyDescent="0.25">
      <c r="B834" s="567"/>
      <c r="C834" s="586"/>
      <c r="D834" s="611"/>
      <c r="F834" s="556"/>
      <c r="H834" s="556"/>
    </row>
    <row r="835" spans="2:8" s="555" customFormat="1" x14ac:dyDescent="0.25">
      <c r="B835" s="567"/>
      <c r="C835" s="586"/>
      <c r="D835" s="611"/>
      <c r="F835" s="556"/>
      <c r="H835" s="556"/>
    </row>
    <row r="836" spans="2:8" s="555" customFormat="1" x14ac:dyDescent="0.25">
      <c r="B836" s="567"/>
      <c r="C836" s="586"/>
      <c r="D836" s="611"/>
      <c r="F836" s="556"/>
      <c r="H836" s="556"/>
    </row>
    <row r="837" spans="2:8" s="555" customFormat="1" x14ac:dyDescent="0.25">
      <c r="B837" s="567"/>
      <c r="C837" s="586"/>
      <c r="D837" s="611"/>
      <c r="F837" s="556"/>
      <c r="H837" s="556"/>
    </row>
    <row r="838" spans="2:8" s="555" customFormat="1" x14ac:dyDescent="0.25">
      <c r="B838" s="567"/>
      <c r="C838" s="586"/>
      <c r="D838" s="611"/>
      <c r="F838" s="556"/>
      <c r="H838" s="556"/>
    </row>
    <row r="839" spans="2:8" s="555" customFormat="1" x14ac:dyDescent="0.25">
      <c r="B839" s="567"/>
      <c r="C839" s="586"/>
      <c r="D839" s="611"/>
      <c r="F839" s="556"/>
      <c r="H839" s="556"/>
    </row>
    <row r="840" spans="2:8" s="555" customFormat="1" x14ac:dyDescent="0.25">
      <c r="B840" s="567"/>
      <c r="C840" s="586"/>
      <c r="D840" s="611"/>
      <c r="F840" s="556"/>
      <c r="H840" s="556"/>
    </row>
    <row r="841" spans="2:8" s="555" customFormat="1" x14ac:dyDescent="0.25">
      <c r="B841" s="567"/>
      <c r="C841" s="586"/>
      <c r="D841" s="611"/>
      <c r="F841" s="556"/>
      <c r="H841" s="556"/>
    </row>
    <row r="842" spans="2:8" s="555" customFormat="1" x14ac:dyDescent="0.25">
      <c r="B842" s="567"/>
      <c r="C842" s="574"/>
      <c r="D842" s="602"/>
      <c r="F842" s="556"/>
      <c r="H842" s="556"/>
    </row>
    <row r="843" spans="2:8" s="555" customFormat="1" x14ac:dyDescent="0.25">
      <c r="B843" s="567"/>
      <c r="C843" s="574"/>
      <c r="D843" s="602"/>
      <c r="F843" s="556"/>
      <c r="H843" s="556"/>
    </row>
    <row r="844" spans="2:8" s="555" customFormat="1" x14ac:dyDescent="0.25">
      <c r="B844" s="567"/>
      <c r="C844" s="576"/>
      <c r="D844" s="603"/>
      <c r="F844" s="556"/>
      <c r="H844" s="556"/>
    </row>
    <row r="845" spans="2:8" s="555" customFormat="1" x14ac:dyDescent="0.25">
      <c r="B845" s="567"/>
      <c r="C845" s="576"/>
      <c r="D845" s="603"/>
      <c r="F845" s="556"/>
      <c r="H845" s="556"/>
    </row>
    <row r="846" spans="2:8" s="555" customFormat="1" x14ac:dyDescent="0.25">
      <c r="B846" s="576"/>
      <c r="C846" s="576"/>
      <c r="D846" s="603"/>
      <c r="F846" s="556"/>
      <c r="H846" s="556"/>
    </row>
    <row r="847" spans="2:8" s="555" customFormat="1" x14ac:dyDescent="0.25">
      <c r="B847" s="576"/>
      <c r="C847" s="576"/>
      <c r="D847" s="603"/>
      <c r="F847" s="556"/>
      <c r="H847" s="556"/>
    </row>
    <row r="848" spans="2:8" s="555" customFormat="1" x14ac:dyDescent="0.25">
      <c r="B848" s="567"/>
      <c r="C848" s="576"/>
      <c r="D848" s="603"/>
      <c r="F848" s="556"/>
      <c r="H848" s="556"/>
    </row>
    <row r="849" spans="2:8" s="555" customFormat="1" x14ac:dyDescent="0.25">
      <c r="B849" s="567"/>
      <c r="C849" s="576"/>
      <c r="D849" s="603"/>
      <c r="F849" s="556"/>
      <c r="H849" s="556"/>
    </row>
    <row r="850" spans="2:8" s="555" customFormat="1" x14ac:dyDescent="0.25">
      <c r="B850" s="567"/>
      <c r="C850" s="576"/>
      <c r="D850" s="603"/>
      <c r="F850" s="556"/>
      <c r="H850" s="556"/>
    </row>
    <row r="851" spans="2:8" s="555" customFormat="1" x14ac:dyDescent="0.25">
      <c r="B851" s="567"/>
      <c r="C851" s="576"/>
      <c r="D851" s="603"/>
      <c r="F851" s="556"/>
      <c r="H851" s="556"/>
    </row>
    <row r="852" spans="2:8" s="555" customFormat="1" x14ac:dyDescent="0.25">
      <c r="B852" s="567"/>
      <c r="C852" s="576"/>
      <c r="D852" s="603"/>
      <c r="F852" s="556"/>
      <c r="H852" s="556"/>
    </row>
    <row r="853" spans="2:8" s="555" customFormat="1" x14ac:dyDescent="0.25">
      <c r="B853" s="567"/>
      <c r="C853" s="576"/>
      <c r="D853" s="603"/>
      <c r="F853" s="556"/>
      <c r="H853" s="556"/>
    </row>
    <row r="854" spans="2:8" s="555" customFormat="1" x14ac:dyDescent="0.25">
      <c r="B854" s="601"/>
      <c r="C854" s="576"/>
      <c r="D854" s="603"/>
      <c r="F854" s="556"/>
      <c r="H854" s="556"/>
    </row>
    <row r="855" spans="2:8" s="555" customFormat="1" x14ac:dyDescent="0.25">
      <c r="B855" s="567"/>
      <c r="C855" s="576"/>
      <c r="D855" s="603"/>
      <c r="F855" s="556"/>
      <c r="H855" s="556"/>
    </row>
    <row r="856" spans="2:8" s="555" customFormat="1" x14ac:dyDescent="0.25">
      <c r="B856" s="567"/>
      <c r="C856" s="576"/>
      <c r="D856" s="603"/>
      <c r="F856" s="556"/>
      <c r="H856" s="556"/>
    </row>
    <row r="857" spans="2:8" s="555" customFormat="1" x14ac:dyDescent="0.25">
      <c r="B857" s="567"/>
      <c r="C857" s="576"/>
      <c r="D857" s="603"/>
      <c r="F857" s="556"/>
      <c r="H857" s="556"/>
    </row>
    <row r="858" spans="2:8" s="555" customFormat="1" x14ac:dyDescent="0.25">
      <c r="B858" s="567"/>
      <c r="C858" s="601"/>
      <c r="D858" s="602"/>
      <c r="F858" s="556"/>
      <c r="H858" s="556"/>
    </row>
    <row r="859" spans="2:8" s="555" customFormat="1" x14ac:dyDescent="0.25">
      <c r="B859" s="576"/>
      <c r="C859" s="601"/>
      <c r="D859" s="602"/>
      <c r="F859" s="556"/>
      <c r="H859" s="556"/>
    </row>
    <row r="860" spans="2:8" s="555" customFormat="1" x14ac:dyDescent="0.25">
      <c r="B860" s="576"/>
      <c r="C860" s="601"/>
      <c r="D860" s="602"/>
      <c r="F860" s="556"/>
      <c r="H860" s="556"/>
    </row>
    <row r="861" spans="2:8" s="555" customFormat="1" x14ac:dyDescent="0.25">
      <c r="B861" s="576"/>
      <c r="C861" s="601"/>
      <c r="D861" s="602"/>
      <c r="F861" s="556"/>
      <c r="H861" s="556"/>
    </row>
    <row r="862" spans="2:8" s="555" customFormat="1" x14ac:dyDescent="0.25">
      <c r="B862" s="576"/>
      <c r="C862" s="601"/>
      <c r="D862" s="602"/>
      <c r="F862" s="556"/>
      <c r="H862" s="556"/>
    </row>
    <row r="863" spans="2:8" s="555" customFormat="1" x14ac:dyDescent="0.25">
      <c r="B863" s="576"/>
      <c r="C863" s="601"/>
      <c r="D863" s="602"/>
      <c r="F863" s="556"/>
      <c r="H863" s="556"/>
    </row>
    <row r="864" spans="2:8" s="555" customFormat="1" x14ac:dyDescent="0.25">
      <c r="B864" s="576"/>
      <c r="C864" s="601"/>
      <c r="D864" s="602"/>
      <c r="F864" s="556"/>
      <c r="H864" s="556"/>
    </row>
    <row r="865" spans="2:8" s="555" customFormat="1" x14ac:dyDescent="0.25">
      <c r="B865" s="576"/>
      <c r="C865" s="601"/>
      <c r="D865" s="602"/>
      <c r="F865" s="556"/>
      <c r="H865" s="556"/>
    </row>
    <row r="866" spans="2:8" s="555" customFormat="1" x14ac:dyDescent="0.25">
      <c r="B866" s="576"/>
      <c r="C866" s="601"/>
      <c r="D866" s="602"/>
      <c r="F866" s="556"/>
      <c r="H866" s="556"/>
    </row>
    <row r="867" spans="2:8" s="555" customFormat="1" x14ac:dyDescent="0.25">
      <c r="B867" s="576"/>
      <c r="C867" s="601"/>
      <c r="D867" s="602"/>
      <c r="F867" s="556"/>
      <c r="H867" s="556"/>
    </row>
    <row r="868" spans="2:8" s="555" customFormat="1" x14ac:dyDescent="0.25">
      <c r="B868" s="576"/>
      <c r="C868" s="601"/>
      <c r="D868" s="602"/>
      <c r="F868" s="556"/>
      <c r="H868" s="556"/>
    </row>
    <row r="869" spans="2:8" s="555" customFormat="1" x14ac:dyDescent="0.25">
      <c r="B869" s="601"/>
      <c r="C869" s="576"/>
      <c r="D869" s="603"/>
      <c r="F869" s="556"/>
      <c r="H869" s="556"/>
    </row>
    <row r="870" spans="2:8" s="555" customFormat="1" x14ac:dyDescent="0.25">
      <c r="B870" s="567"/>
      <c r="C870" s="576"/>
      <c r="D870" s="603"/>
      <c r="F870" s="556"/>
      <c r="H870" s="556"/>
    </row>
    <row r="871" spans="2:8" s="555" customFormat="1" x14ac:dyDescent="0.25">
      <c r="B871" s="567"/>
      <c r="C871" s="576"/>
      <c r="D871" s="603"/>
      <c r="F871" s="556"/>
      <c r="H871" s="556"/>
    </row>
    <row r="872" spans="2:8" s="555" customFormat="1" x14ac:dyDescent="0.25">
      <c r="B872" s="567"/>
      <c r="C872" s="576"/>
      <c r="D872" s="603"/>
      <c r="F872" s="556"/>
      <c r="H872" s="556"/>
    </row>
    <row r="873" spans="2:8" s="555" customFormat="1" x14ac:dyDescent="0.25">
      <c r="B873" s="567"/>
      <c r="C873" s="576"/>
      <c r="D873" s="603"/>
      <c r="F873" s="556"/>
      <c r="H873" s="556"/>
    </row>
    <row r="874" spans="2:8" s="555" customFormat="1" x14ac:dyDescent="0.25">
      <c r="B874" s="567"/>
      <c r="C874" s="576"/>
      <c r="D874" s="603"/>
      <c r="F874" s="556"/>
      <c r="H874" s="556"/>
    </row>
    <row r="875" spans="2:8" s="555" customFormat="1" x14ac:dyDescent="0.25">
      <c r="B875" s="567"/>
      <c r="C875" s="576"/>
      <c r="D875" s="603"/>
      <c r="F875" s="556"/>
      <c r="H875" s="556"/>
    </row>
    <row r="876" spans="2:8" s="555" customFormat="1" x14ac:dyDescent="0.25">
      <c r="B876" s="567"/>
      <c r="C876" s="576"/>
      <c r="D876" s="603"/>
      <c r="F876" s="556"/>
      <c r="H876" s="556"/>
    </row>
    <row r="877" spans="2:8" s="555" customFormat="1" x14ac:dyDescent="0.25">
      <c r="B877" s="601"/>
      <c r="C877" s="576"/>
      <c r="D877" s="604"/>
      <c r="F877" s="556"/>
      <c r="H877" s="556"/>
    </row>
    <row r="878" spans="2:8" s="555" customFormat="1" x14ac:dyDescent="0.25">
      <c r="B878" s="567"/>
      <c r="C878" s="576"/>
      <c r="D878" s="602"/>
      <c r="F878" s="556"/>
      <c r="H878" s="556"/>
    </row>
    <row r="879" spans="2:8" s="555" customFormat="1" x14ac:dyDescent="0.25">
      <c r="B879" s="576"/>
      <c r="C879" s="576"/>
      <c r="D879" s="603"/>
      <c r="F879" s="556"/>
      <c r="H879" s="556"/>
    </row>
    <row r="880" spans="2:8" s="555" customFormat="1" x14ac:dyDescent="0.25">
      <c r="B880" s="576"/>
      <c r="C880" s="576"/>
      <c r="D880" s="603"/>
      <c r="F880" s="556"/>
      <c r="H880" s="556"/>
    </row>
    <row r="881" spans="2:8" s="555" customFormat="1" x14ac:dyDescent="0.25">
      <c r="B881" s="567"/>
      <c r="C881" s="576"/>
      <c r="D881" s="604"/>
      <c r="F881" s="556"/>
      <c r="H881" s="556"/>
    </row>
    <row r="882" spans="2:8" s="555" customFormat="1" x14ac:dyDescent="0.25">
      <c r="B882" s="567"/>
      <c r="C882" s="576"/>
      <c r="D882" s="603"/>
      <c r="F882" s="556"/>
      <c r="H882" s="556"/>
    </row>
    <row r="883" spans="2:8" s="555" customFormat="1" x14ac:dyDescent="0.25">
      <c r="B883" s="567"/>
      <c r="C883" s="576"/>
      <c r="D883" s="603"/>
      <c r="F883" s="556"/>
      <c r="H883" s="556"/>
    </row>
    <row r="884" spans="2:8" s="555" customFormat="1" x14ac:dyDescent="0.25">
      <c r="B884" s="567"/>
      <c r="C884" s="576"/>
      <c r="D884" s="604"/>
      <c r="F884" s="556"/>
      <c r="H884" s="556"/>
    </row>
    <row r="885" spans="2:8" s="555" customFormat="1" x14ac:dyDescent="0.25">
      <c r="B885" s="609"/>
      <c r="C885" s="576"/>
      <c r="D885" s="602"/>
      <c r="F885" s="556"/>
      <c r="H885" s="556"/>
    </row>
    <row r="886" spans="2:8" s="555" customFormat="1" x14ac:dyDescent="0.25">
      <c r="B886" s="576"/>
      <c r="C886" s="576"/>
      <c r="D886" s="604"/>
      <c r="F886" s="556"/>
      <c r="H886" s="556"/>
    </row>
    <row r="887" spans="2:8" s="555" customFormat="1" x14ac:dyDescent="0.25">
      <c r="B887" s="601"/>
      <c r="C887" s="576"/>
      <c r="D887" s="604"/>
      <c r="F887" s="556"/>
      <c r="H887" s="556"/>
    </row>
    <row r="888" spans="2:8" s="555" customFormat="1" x14ac:dyDescent="0.25">
      <c r="B888" s="567"/>
      <c r="C888" s="576"/>
      <c r="D888" s="604"/>
      <c r="F888" s="556"/>
      <c r="H888" s="556"/>
    </row>
    <row r="889" spans="2:8" s="555" customFormat="1" x14ac:dyDescent="0.25">
      <c r="B889" s="567"/>
      <c r="C889" s="576"/>
      <c r="D889" s="603"/>
      <c r="F889" s="556"/>
      <c r="H889" s="556"/>
    </row>
    <row r="890" spans="2:8" s="555" customFormat="1" x14ac:dyDescent="0.25">
      <c r="B890" s="567"/>
      <c r="C890" s="576"/>
      <c r="D890" s="603"/>
      <c r="F890" s="556"/>
      <c r="H890" s="556"/>
    </row>
    <row r="891" spans="2:8" s="555" customFormat="1" x14ac:dyDescent="0.25">
      <c r="B891" s="567"/>
      <c r="C891" s="576"/>
      <c r="D891" s="603"/>
      <c r="F891" s="556"/>
      <c r="H891" s="556"/>
    </row>
    <row r="892" spans="2:8" s="555" customFormat="1" x14ac:dyDescent="0.25">
      <c r="B892" s="567"/>
      <c r="C892" s="576"/>
      <c r="D892" s="603"/>
      <c r="F892" s="556"/>
      <c r="H892" s="556"/>
    </row>
    <row r="893" spans="2:8" s="555" customFormat="1" x14ac:dyDescent="0.25">
      <c r="B893" s="567"/>
      <c r="C893" s="576"/>
      <c r="D893" s="603"/>
      <c r="F893" s="556"/>
      <c r="H893" s="556"/>
    </row>
    <row r="894" spans="2:8" s="555" customFormat="1" x14ac:dyDescent="0.25">
      <c r="B894" s="567"/>
      <c r="C894" s="576"/>
      <c r="D894" s="602"/>
      <c r="F894" s="556"/>
      <c r="H894" s="556"/>
    </row>
    <row r="895" spans="2:8" s="555" customFormat="1" x14ac:dyDescent="0.25">
      <c r="B895" s="567"/>
      <c r="C895" s="576"/>
      <c r="D895" s="606"/>
      <c r="F895" s="556"/>
      <c r="H895" s="556"/>
    </row>
    <row r="896" spans="2:8" s="555" customFormat="1" x14ac:dyDescent="0.25">
      <c r="B896" s="567"/>
      <c r="C896" s="601"/>
      <c r="D896" s="602"/>
      <c r="F896" s="556"/>
      <c r="H896" s="556"/>
    </row>
    <row r="897" spans="2:8" s="555" customFormat="1" x14ac:dyDescent="0.25">
      <c r="B897" s="601"/>
      <c r="C897" s="601"/>
      <c r="D897" s="602"/>
      <c r="F897" s="556"/>
      <c r="H897" s="556"/>
    </row>
    <row r="898" spans="2:8" s="555" customFormat="1" x14ac:dyDescent="0.25">
      <c r="B898" s="576"/>
      <c r="C898" s="601"/>
      <c r="D898" s="602"/>
      <c r="F898" s="556"/>
      <c r="H898" s="556"/>
    </row>
    <row r="899" spans="2:8" s="555" customFormat="1" x14ac:dyDescent="0.25">
      <c r="B899" s="576"/>
      <c r="C899" s="601"/>
      <c r="D899" s="602"/>
      <c r="F899" s="556"/>
      <c r="H899" s="556"/>
    </row>
    <row r="900" spans="2:8" s="555" customFormat="1" x14ac:dyDescent="0.25">
      <c r="B900" s="567"/>
      <c r="C900" s="601"/>
      <c r="D900" s="602"/>
      <c r="F900" s="556"/>
      <c r="H900" s="556"/>
    </row>
    <row r="901" spans="2:8" s="555" customFormat="1" x14ac:dyDescent="0.25">
      <c r="B901" s="576"/>
      <c r="C901" s="601"/>
      <c r="D901" s="602"/>
      <c r="F901" s="556"/>
      <c r="H901" s="556"/>
    </row>
    <row r="902" spans="2:8" s="555" customFormat="1" x14ac:dyDescent="0.25">
      <c r="B902" s="567"/>
      <c r="C902" s="601"/>
      <c r="D902" s="602"/>
      <c r="F902" s="556"/>
      <c r="H902" s="556"/>
    </row>
    <row r="903" spans="2:8" s="555" customFormat="1" x14ac:dyDescent="0.25">
      <c r="B903" s="601"/>
      <c r="C903" s="601"/>
      <c r="D903" s="602"/>
      <c r="F903" s="556"/>
      <c r="H903" s="556"/>
    </row>
    <row r="904" spans="2:8" s="555" customFormat="1" x14ac:dyDescent="0.25">
      <c r="B904" s="576"/>
      <c r="C904" s="601"/>
      <c r="D904" s="602"/>
      <c r="F904" s="556"/>
      <c r="H904" s="556"/>
    </row>
    <row r="905" spans="2:8" s="555" customFormat="1" x14ac:dyDescent="0.25">
      <c r="B905" s="576"/>
      <c r="C905" s="601"/>
      <c r="D905" s="602"/>
      <c r="F905" s="556"/>
      <c r="H905" s="556"/>
    </row>
    <row r="906" spans="2:8" s="555" customFormat="1" x14ac:dyDescent="0.25">
      <c r="B906" s="576"/>
      <c r="C906" s="601"/>
      <c r="D906" s="602"/>
      <c r="F906" s="556"/>
      <c r="H906" s="556"/>
    </row>
    <row r="907" spans="2:8" s="555" customFormat="1" x14ac:dyDescent="0.25">
      <c r="B907" s="567"/>
      <c r="C907" s="601"/>
      <c r="D907" s="602"/>
      <c r="F907" s="556"/>
      <c r="H907" s="556"/>
    </row>
    <row r="908" spans="2:8" s="555" customFormat="1" x14ac:dyDescent="0.25">
      <c r="B908" s="567"/>
      <c r="C908" s="601"/>
      <c r="D908" s="602"/>
      <c r="F908" s="556"/>
      <c r="H908" s="556"/>
    </row>
    <row r="909" spans="2:8" s="555" customFormat="1" x14ac:dyDescent="0.25">
      <c r="B909" s="567"/>
      <c r="C909" s="601"/>
      <c r="D909" s="603"/>
      <c r="F909" s="556"/>
      <c r="H909" s="556"/>
    </row>
    <row r="910" spans="2:8" s="555" customFormat="1" x14ac:dyDescent="0.25">
      <c r="B910" s="567"/>
      <c r="C910" s="576"/>
      <c r="D910" s="610"/>
      <c r="F910" s="556"/>
      <c r="H910" s="556"/>
    </row>
    <row r="911" spans="2:8" s="555" customFormat="1" x14ac:dyDescent="0.25">
      <c r="B911" s="609"/>
      <c r="C911" s="576"/>
      <c r="D911" s="603"/>
      <c r="F911" s="556"/>
      <c r="H911" s="556"/>
    </row>
    <row r="912" spans="2:8" s="555" customFormat="1" x14ac:dyDescent="0.25">
      <c r="B912" s="567"/>
      <c r="C912" s="576"/>
      <c r="D912" s="603"/>
      <c r="F912" s="556"/>
      <c r="H912" s="556"/>
    </row>
    <row r="913" spans="2:8" s="555" customFormat="1" x14ac:dyDescent="0.25">
      <c r="B913" s="567"/>
      <c r="C913" s="576"/>
      <c r="D913" s="603"/>
      <c r="F913" s="556"/>
      <c r="H913" s="556"/>
    </row>
    <row r="914" spans="2:8" s="555" customFormat="1" x14ac:dyDescent="0.25">
      <c r="B914" s="567"/>
      <c r="C914" s="576"/>
      <c r="D914" s="603"/>
      <c r="F914" s="556"/>
      <c r="H914" s="556"/>
    </row>
    <row r="915" spans="2:8" s="555" customFormat="1" x14ac:dyDescent="0.25">
      <c r="B915" s="567"/>
      <c r="C915" s="576"/>
      <c r="D915" s="603"/>
      <c r="F915" s="556"/>
      <c r="H915" s="556"/>
    </row>
    <row r="916" spans="2:8" s="555" customFormat="1" x14ac:dyDescent="0.25">
      <c r="B916" s="567"/>
      <c r="C916" s="576"/>
      <c r="D916" s="603"/>
      <c r="F916" s="556"/>
      <c r="H916" s="556"/>
    </row>
    <row r="917" spans="2:8" s="555" customFormat="1" x14ac:dyDescent="0.25">
      <c r="B917" s="567"/>
      <c r="C917" s="601"/>
      <c r="D917" s="606"/>
      <c r="F917" s="556"/>
      <c r="H917" s="556"/>
    </row>
    <row r="918" spans="2:8" s="555" customFormat="1" x14ac:dyDescent="0.25">
      <c r="B918" s="567"/>
      <c r="C918" s="601"/>
      <c r="D918" s="602"/>
      <c r="F918" s="556"/>
      <c r="H918" s="556"/>
    </row>
    <row r="919" spans="2:8" s="555" customFormat="1" x14ac:dyDescent="0.25">
      <c r="B919" s="567"/>
      <c r="C919" s="576"/>
      <c r="D919" s="603"/>
      <c r="F919" s="556"/>
      <c r="H919" s="556"/>
    </row>
    <row r="920" spans="2:8" s="555" customFormat="1" x14ac:dyDescent="0.25">
      <c r="B920" s="601"/>
      <c r="C920" s="576"/>
      <c r="D920" s="603"/>
      <c r="F920" s="556"/>
      <c r="H920" s="556"/>
    </row>
    <row r="921" spans="2:8" s="555" customFormat="1" x14ac:dyDescent="0.25">
      <c r="B921" s="601"/>
      <c r="C921" s="576"/>
      <c r="D921" s="603"/>
      <c r="F921" s="556"/>
      <c r="H921" s="556"/>
    </row>
    <row r="922" spans="2:8" s="555" customFormat="1" x14ac:dyDescent="0.25">
      <c r="B922" s="601"/>
      <c r="C922" s="576"/>
      <c r="D922" s="604"/>
      <c r="F922" s="556"/>
      <c r="H922" s="556"/>
    </row>
    <row r="923" spans="2:8" s="555" customFormat="1" x14ac:dyDescent="0.25">
      <c r="B923" s="576"/>
      <c r="C923" s="601"/>
      <c r="D923" s="602"/>
      <c r="F923" s="556"/>
      <c r="H923" s="556"/>
    </row>
    <row r="924" spans="2:8" s="555" customFormat="1" x14ac:dyDescent="0.25">
      <c r="B924" s="601"/>
      <c r="C924" s="601"/>
      <c r="D924" s="602"/>
      <c r="F924" s="556"/>
      <c r="H924" s="556"/>
    </row>
    <row r="925" spans="2:8" s="555" customFormat="1" x14ac:dyDescent="0.25">
      <c r="B925" s="601"/>
      <c r="C925" s="574"/>
      <c r="D925" s="602"/>
      <c r="F925" s="556"/>
      <c r="H925" s="556"/>
    </row>
    <row r="926" spans="2:8" s="555" customFormat="1" x14ac:dyDescent="0.25">
      <c r="B926" s="601"/>
      <c r="C926" s="576"/>
      <c r="D926" s="603"/>
      <c r="F926" s="556"/>
      <c r="H926" s="556"/>
    </row>
    <row r="927" spans="2:8" s="555" customFormat="1" x14ac:dyDescent="0.25">
      <c r="B927" s="601"/>
      <c r="C927" s="601"/>
      <c r="D927" s="602"/>
      <c r="F927" s="556"/>
      <c r="H927" s="556"/>
    </row>
    <row r="928" spans="2:8" s="555" customFormat="1" x14ac:dyDescent="0.25">
      <c r="B928" s="601"/>
      <c r="C928" s="576"/>
      <c r="D928" s="602"/>
      <c r="F928" s="556"/>
      <c r="H928" s="556"/>
    </row>
    <row r="929" spans="2:8" s="555" customFormat="1" x14ac:dyDescent="0.25">
      <c r="B929" s="576"/>
      <c r="C929" s="576"/>
      <c r="D929" s="603"/>
      <c r="F929" s="556"/>
      <c r="H929" s="556"/>
    </row>
    <row r="930" spans="2:8" s="555" customFormat="1" x14ac:dyDescent="0.25">
      <c r="B930" s="576"/>
      <c r="C930" s="576"/>
      <c r="D930" s="604"/>
      <c r="F930" s="556"/>
      <c r="H930" s="556"/>
    </row>
    <row r="931" spans="2:8" s="555" customFormat="1" x14ac:dyDescent="0.25">
      <c r="B931" s="609"/>
      <c r="C931" s="576"/>
      <c r="D931" s="603"/>
      <c r="F931" s="556"/>
      <c r="H931" s="556"/>
    </row>
    <row r="932" spans="2:8" s="555" customFormat="1" x14ac:dyDescent="0.25">
      <c r="B932" s="567"/>
      <c r="C932" s="576"/>
      <c r="D932" s="603"/>
      <c r="F932" s="556"/>
      <c r="H932" s="556"/>
    </row>
    <row r="933" spans="2:8" s="555" customFormat="1" x14ac:dyDescent="0.25">
      <c r="B933" s="576"/>
      <c r="C933" s="601"/>
      <c r="D933" s="607"/>
      <c r="F933" s="556"/>
      <c r="H933" s="556"/>
    </row>
    <row r="934" spans="2:8" s="555" customFormat="1" x14ac:dyDescent="0.25">
      <c r="B934" s="576"/>
      <c r="C934" s="601"/>
      <c r="D934" s="606"/>
      <c r="F934" s="556"/>
      <c r="H934" s="556"/>
    </row>
    <row r="935" spans="2:8" s="555" customFormat="1" x14ac:dyDescent="0.25">
      <c r="B935" s="576"/>
      <c r="C935" s="601"/>
      <c r="D935" s="606"/>
      <c r="F935" s="556"/>
      <c r="H935" s="556"/>
    </row>
    <row r="936" spans="2:8" s="555" customFormat="1" x14ac:dyDescent="0.25">
      <c r="B936" s="576"/>
      <c r="C936" s="601"/>
      <c r="D936" s="606"/>
      <c r="F936" s="556"/>
      <c r="H936" s="556"/>
    </row>
    <row r="937" spans="2:8" s="555" customFormat="1" x14ac:dyDescent="0.25">
      <c r="B937" s="576"/>
      <c r="C937" s="601"/>
      <c r="D937" s="602"/>
      <c r="F937" s="556"/>
      <c r="H937" s="556"/>
    </row>
    <row r="938" spans="2:8" s="555" customFormat="1" x14ac:dyDescent="0.25">
      <c r="B938" s="576"/>
      <c r="C938" s="601"/>
      <c r="D938" s="602"/>
      <c r="F938" s="556"/>
      <c r="H938" s="556"/>
    </row>
    <row r="939" spans="2:8" s="555" customFormat="1" x14ac:dyDescent="0.25">
      <c r="B939" s="576"/>
      <c r="C939" s="601"/>
      <c r="D939" s="602"/>
      <c r="F939" s="556"/>
      <c r="H939" s="556"/>
    </row>
    <row r="940" spans="2:8" s="555" customFormat="1" x14ac:dyDescent="0.25">
      <c r="B940" s="576"/>
      <c r="C940" s="601"/>
      <c r="D940" s="602"/>
      <c r="F940" s="556"/>
      <c r="H940" s="556"/>
    </row>
    <row r="941" spans="2:8" s="555" customFormat="1" x14ac:dyDescent="0.25">
      <c r="B941" s="576"/>
      <c r="C941" s="601"/>
      <c r="D941" s="602"/>
      <c r="F941" s="556"/>
      <c r="H941" s="556"/>
    </row>
    <row r="942" spans="2:8" s="555" customFormat="1" x14ac:dyDescent="0.25">
      <c r="B942" s="576"/>
      <c r="C942" s="601"/>
      <c r="D942" s="602"/>
      <c r="F942" s="556"/>
      <c r="H942" s="556"/>
    </row>
    <row r="943" spans="2:8" s="555" customFormat="1" x14ac:dyDescent="0.25">
      <c r="B943" s="576"/>
      <c r="C943" s="601"/>
      <c r="D943" s="602"/>
      <c r="F943" s="556"/>
      <c r="H943" s="556"/>
    </row>
    <row r="944" spans="2:8" s="555" customFormat="1" x14ac:dyDescent="0.25">
      <c r="B944" s="567"/>
      <c r="C944" s="576"/>
      <c r="D944" s="604"/>
      <c r="F944" s="556"/>
      <c r="H944" s="556"/>
    </row>
    <row r="945" spans="2:8" s="555" customFormat="1" x14ac:dyDescent="0.25">
      <c r="B945" s="576"/>
      <c r="C945" s="601"/>
      <c r="D945" s="606"/>
      <c r="F945" s="556"/>
      <c r="H945" s="556"/>
    </row>
    <row r="946" spans="2:8" s="555" customFormat="1" x14ac:dyDescent="0.25">
      <c r="B946" s="567"/>
      <c r="C946" s="601"/>
      <c r="D946" s="606"/>
      <c r="F946" s="556"/>
      <c r="H946" s="556"/>
    </row>
    <row r="947" spans="2:8" s="555" customFormat="1" x14ac:dyDescent="0.25">
      <c r="B947" s="576"/>
      <c r="C947" s="576"/>
      <c r="D947" s="603"/>
      <c r="F947" s="556"/>
      <c r="H947" s="556"/>
    </row>
    <row r="948" spans="2:8" s="555" customFormat="1" x14ac:dyDescent="0.25">
      <c r="B948" s="574"/>
      <c r="C948" s="576"/>
      <c r="D948" s="603"/>
      <c r="F948" s="556"/>
      <c r="H948" s="556"/>
    </row>
    <row r="949" spans="2:8" s="555" customFormat="1" x14ac:dyDescent="0.25">
      <c r="B949" s="601"/>
      <c r="C949" s="576"/>
      <c r="D949" s="603"/>
      <c r="F949" s="556"/>
      <c r="H949" s="556"/>
    </row>
    <row r="950" spans="2:8" s="555" customFormat="1" x14ac:dyDescent="0.25">
      <c r="B950" s="567"/>
      <c r="C950" s="576"/>
      <c r="D950" s="603"/>
      <c r="F950" s="556"/>
      <c r="H950" s="556"/>
    </row>
    <row r="951" spans="2:8" s="555" customFormat="1" x14ac:dyDescent="0.25">
      <c r="B951" s="567"/>
      <c r="C951" s="576"/>
      <c r="D951" s="603"/>
      <c r="F951" s="556"/>
      <c r="H951" s="556"/>
    </row>
    <row r="952" spans="2:8" s="555" customFormat="1" x14ac:dyDescent="0.25">
      <c r="B952" s="567"/>
      <c r="C952" s="576"/>
      <c r="D952" s="604"/>
      <c r="F952" s="556"/>
      <c r="H952" s="556"/>
    </row>
    <row r="953" spans="2:8" s="555" customFormat="1" x14ac:dyDescent="0.25">
      <c r="B953" s="576"/>
      <c r="C953" s="576"/>
      <c r="D953" s="604"/>
      <c r="F953" s="556"/>
      <c r="H953" s="556"/>
    </row>
    <row r="954" spans="2:8" s="555" customFormat="1" x14ac:dyDescent="0.25">
      <c r="B954" s="576"/>
      <c r="C954" s="601"/>
      <c r="D954" s="602"/>
      <c r="F954" s="556"/>
      <c r="H954" s="556"/>
    </row>
    <row r="955" spans="2:8" s="555" customFormat="1" x14ac:dyDescent="0.25">
      <c r="B955" s="601"/>
      <c r="C955" s="601"/>
      <c r="D955" s="602"/>
      <c r="F955" s="556"/>
      <c r="H955" s="556"/>
    </row>
    <row r="956" spans="2:8" s="555" customFormat="1" x14ac:dyDescent="0.25">
      <c r="B956" s="567"/>
      <c r="C956" s="576"/>
      <c r="D956" s="580"/>
      <c r="F956" s="556"/>
      <c r="H956" s="556"/>
    </row>
    <row r="957" spans="2:8" s="555" customFormat="1" x14ac:dyDescent="0.25">
      <c r="B957" s="567"/>
      <c r="C957" s="576"/>
      <c r="D957" s="603"/>
      <c r="F957" s="556"/>
      <c r="H957" s="556"/>
    </row>
    <row r="958" spans="2:8" s="555" customFormat="1" x14ac:dyDescent="0.25">
      <c r="B958" s="567"/>
      <c r="C958" s="576"/>
      <c r="D958" s="603"/>
      <c r="F958" s="556"/>
      <c r="H958" s="556"/>
    </row>
    <row r="959" spans="2:8" s="555" customFormat="1" x14ac:dyDescent="0.25">
      <c r="B959" s="601"/>
      <c r="C959" s="576"/>
      <c r="D959" s="603"/>
      <c r="F959" s="556"/>
      <c r="H959" s="556"/>
    </row>
    <row r="960" spans="2:8" s="555" customFormat="1" x14ac:dyDescent="0.25">
      <c r="B960" s="601"/>
      <c r="C960" s="576"/>
      <c r="D960" s="603"/>
      <c r="F960" s="556"/>
      <c r="H960" s="556"/>
    </row>
    <row r="961" spans="2:8" s="555" customFormat="1" x14ac:dyDescent="0.25">
      <c r="B961" s="576"/>
      <c r="C961" s="576"/>
      <c r="D961" s="603"/>
      <c r="F961" s="556"/>
      <c r="H961" s="556"/>
    </row>
    <row r="962" spans="2:8" s="555" customFormat="1" x14ac:dyDescent="0.25">
      <c r="B962" s="576"/>
      <c r="C962" s="576"/>
      <c r="D962" s="603"/>
      <c r="F962" s="556"/>
      <c r="H962" s="556"/>
    </row>
    <row r="963" spans="2:8" s="555" customFormat="1" x14ac:dyDescent="0.25">
      <c r="B963" s="576"/>
      <c r="C963" s="576"/>
      <c r="D963" s="602"/>
      <c r="F963" s="556"/>
      <c r="H963" s="556"/>
    </row>
    <row r="964" spans="2:8" s="555" customFormat="1" x14ac:dyDescent="0.25">
      <c r="B964" s="567"/>
      <c r="C964" s="576"/>
      <c r="D964" s="603"/>
      <c r="F964" s="556"/>
      <c r="H964" s="556"/>
    </row>
    <row r="965" spans="2:8" s="555" customFormat="1" x14ac:dyDescent="0.25">
      <c r="B965" s="576"/>
      <c r="C965" s="576"/>
      <c r="D965" s="603"/>
      <c r="F965" s="556"/>
      <c r="H965" s="556"/>
    </row>
    <row r="966" spans="2:8" s="555" customFormat="1" x14ac:dyDescent="0.25">
      <c r="B966" s="576"/>
      <c r="C966" s="576"/>
      <c r="D966" s="603"/>
      <c r="F966" s="556"/>
      <c r="H966" s="556"/>
    </row>
    <row r="967" spans="2:8" s="555" customFormat="1" x14ac:dyDescent="0.25">
      <c r="B967" s="576"/>
      <c r="C967" s="576"/>
      <c r="D967" s="603"/>
      <c r="F967" s="556"/>
      <c r="H967" s="556"/>
    </row>
    <row r="968" spans="2:8" s="555" customFormat="1" x14ac:dyDescent="0.25">
      <c r="B968" s="576"/>
      <c r="C968" s="576"/>
      <c r="D968" s="603"/>
      <c r="F968" s="556"/>
      <c r="H968" s="556"/>
    </row>
    <row r="969" spans="2:8" s="555" customFormat="1" x14ac:dyDescent="0.25">
      <c r="B969" s="574"/>
      <c r="C969" s="576"/>
      <c r="D969" s="603"/>
      <c r="F969" s="556"/>
      <c r="H969" s="556"/>
    </row>
    <row r="970" spans="2:8" s="555" customFormat="1" x14ac:dyDescent="0.25">
      <c r="B970" s="576"/>
      <c r="C970" s="576"/>
      <c r="D970" s="603"/>
      <c r="F970" s="556"/>
      <c r="H970" s="556"/>
    </row>
    <row r="971" spans="2:8" s="555" customFormat="1" x14ac:dyDescent="0.25">
      <c r="B971" s="576"/>
      <c r="C971" s="576"/>
      <c r="D971" s="603"/>
      <c r="F971" s="556"/>
      <c r="H971" s="556"/>
    </row>
    <row r="972" spans="2:8" s="555" customFormat="1" x14ac:dyDescent="0.25">
      <c r="B972" s="576"/>
      <c r="C972" s="576"/>
      <c r="D972" s="603"/>
      <c r="F972" s="556"/>
      <c r="H972" s="556"/>
    </row>
    <row r="973" spans="2:8" s="555" customFormat="1" x14ac:dyDescent="0.25">
      <c r="B973" s="576"/>
      <c r="C973" s="576"/>
      <c r="D973" s="602"/>
      <c r="F973" s="556"/>
      <c r="H973" s="556"/>
    </row>
    <row r="974" spans="2:8" s="555" customFormat="1" x14ac:dyDescent="0.25">
      <c r="B974" s="601"/>
      <c r="C974" s="576"/>
      <c r="D974" s="603"/>
      <c r="F974" s="556"/>
      <c r="H974" s="556"/>
    </row>
    <row r="975" spans="2:8" s="555" customFormat="1" x14ac:dyDescent="0.25">
      <c r="B975" s="576"/>
      <c r="C975" s="576"/>
      <c r="D975" s="603"/>
      <c r="F975" s="556"/>
      <c r="H975" s="556"/>
    </row>
    <row r="976" spans="2:8" s="555" customFormat="1" x14ac:dyDescent="0.25">
      <c r="B976" s="576"/>
      <c r="C976" s="576"/>
      <c r="D976" s="603"/>
      <c r="F976" s="556"/>
      <c r="H976" s="556"/>
    </row>
    <row r="977" spans="2:8" s="555" customFormat="1" x14ac:dyDescent="0.25">
      <c r="B977" s="567"/>
      <c r="C977" s="576"/>
      <c r="D977" s="602"/>
      <c r="F977" s="556"/>
      <c r="H977" s="556"/>
    </row>
    <row r="978" spans="2:8" s="555" customFormat="1" x14ac:dyDescent="0.25">
      <c r="B978" s="576"/>
      <c r="C978" s="576"/>
      <c r="D978" s="603"/>
      <c r="F978" s="556"/>
      <c r="H978" s="556"/>
    </row>
    <row r="979" spans="2:8" s="555" customFormat="1" x14ac:dyDescent="0.25">
      <c r="B979" s="567"/>
      <c r="C979" s="576"/>
      <c r="D979" s="603"/>
      <c r="F979" s="556"/>
      <c r="H979" s="556"/>
    </row>
    <row r="980" spans="2:8" s="555" customFormat="1" x14ac:dyDescent="0.25">
      <c r="B980" s="567"/>
      <c r="C980" s="576"/>
      <c r="D980" s="603"/>
      <c r="F980" s="556"/>
      <c r="H980" s="556"/>
    </row>
    <row r="981" spans="2:8" s="555" customFormat="1" x14ac:dyDescent="0.25">
      <c r="B981" s="567"/>
      <c r="C981" s="576"/>
      <c r="D981" s="603"/>
      <c r="F981" s="556"/>
      <c r="H981" s="556"/>
    </row>
    <row r="982" spans="2:8" s="555" customFormat="1" x14ac:dyDescent="0.25">
      <c r="B982" s="576"/>
      <c r="C982" s="576"/>
      <c r="D982" s="602"/>
      <c r="F982" s="556"/>
      <c r="H982" s="556"/>
    </row>
    <row r="983" spans="2:8" s="555" customFormat="1" x14ac:dyDescent="0.25">
      <c r="B983" s="576"/>
      <c r="C983" s="576"/>
      <c r="D983" s="603"/>
      <c r="F983" s="556"/>
      <c r="H983" s="556"/>
    </row>
    <row r="984" spans="2:8" s="555" customFormat="1" x14ac:dyDescent="0.25">
      <c r="B984" s="576"/>
      <c r="C984" s="576"/>
      <c r="D984" s="603"/>
      <c r="F984" s="556"/>
      <c r="H984" s="556"/>
    </row>
    <row r="985" spans="2:8" s="555" customFormat="1" x14ac:dyDescent="0.25">
      <c r="B985" s="567"/>
      <c r="C985" s="576"/>
      <c r="D985" s="603"/>
      <c r="F985" s="556"/>
      <c r="H985" s="556"/>
    </row>
    <row r="986" spans="2:8" s="555" customFormat="1" x14ac:dyDescent="0.25">
      <c r="B986" s="576"/>
      <c r="C986" s="576"/>
      <c r="D986" s="603"/>
      <c r="F986" s="556"/>
      <c r="H986" s="556"/>
    </row>
    <row r="987" spans="2:8" s="555" customFormat="1" x14ac:dyDescent="0.25">
      <c r="B987" s="601"/>
      <c r="C987" s="576"/>
      <c r="D987" s="604"/>
      <c r="F987" s="556"/>
      <c r="H987" s="556"/>
    </row>
    <row r="988" spans="2:8" s="555" customFormat="1" x14ac:dyDescent="0.25">
      <c r="B988" s="576"/>
      <c r="C988" s="576"/>
      <c r="D988" s="604"/>
      <c r="F988" s="556"/>
      <c r="H988" s="556"/>
    </row>
    <row r="989" spans="2:8" s="555" customFormat="1" x14ac:dyDescent="0.25">
      <c r="B989" s="576"/>
      <c r="C989" s="576"/>
      <c r="D989" s="604"/>
      <c r="F989" s="556"/>
      <c r="H989" s="556"/>
    </row>
    <row r="990" spans="2:8" s="555" customFormat="1" x14ac:dyDescent="0.25">
      <c r="B990" s="576"/>
      <c r="C990" s="576"/>
      <c r="D990" s="604"/>
      <c r="F990" s="556"/>
      <c r="H990" s="556"/>
    </row>
    <row r="991" spans="2:8" s="555" customFormat="1" x14ac:dyDescent="0.25">
      <c r="B991" s="576"/>
      <c r="C991" s="576"/>
      <c r="D991" s="602"/>
      <c r="F991" s="556"/>
      <c r="H991" s="556"/>
    </row>
    <row r="992" spans="2:8" s="555" customFormat="1" x14ac:dyDescent="0.25">
      <c r="B992" s="567"/>
      <c r="C992" s="576"/>
      <c r="D992" s="602"/>
      <c r="F992" s="556"/>
      <c r="H992" s="556"/>
    </row>
    <row r="993" spans="2:8" s="555" customFormat="1" x14ac:dyDescent="0.25">
      <c r="B993" s="576"/>
      <c r="C993" s="576"/>
      <c r="D993" s="604"/>
      <c r="F993" s="556"/>
      <c r="H993" s="556"/>
    </row>
    <row r="994" spans="2:8" s="555" customFormat="1" x14ac:dyDescent="0.25">
      <c r="B994" s="576"/>
      <c r="C994" s="576"/>
      <c r="D994" s="604"/>
      <c r="F994" s="556"/>
      <c r="H994" s="556"/>
    </row>
    <row r="995" spans="2:8" s="555" customFormat="1" x14ac:dyDescent="0.25">
      <c r="B995" s="576"/>
      <c r="C995" s="576"/>
      <c r="D995" s="604"/>
      <c r="F995" s="556"/>
      <c r="H995" s="556"/>
    </row>
    <row r="996" spans="2:8" s="555" customFormat="1" x14ac:dyDescent="0.25">
      <c r="B996" s="576"/>
      <c r="C996" s="576"/>
      <c r="D996" s="604"/>
      <c r="F996" s="556"/>
      <c r="H996" s="556"/>
    </row>
    <row r="997" spans="2:8" s="555" customFormat="1" x14ac:dyDescent="0.25">
      <c r="B997" s="576"/>
      <c r="C997" s="576"/>
      <c r="D997" s="604"/>
      <c r="F997" s="556"/>
      <c r="H997" s="556"/>
    </row>
    <row r="998" spans="2:8" s="555" customFormat="1" x14ac:dyDescent="0.25">
      <c r="B998" s="576"/>
      <c r="C998" s="576"/>
      <c r="D998" s="604"/>
      <c r="F998" s="556"/>
      <c r="H998" s="556"/>
    </row>
    <row r="999" spans="2:8" s="555" customFormat="1" x14ac:dyDescent="0.25">
      <c r="B999" s="576"/>
      <c r="C999" s="608"/>
      <c r="D999" s="604"/>
      <c r="F999" s="556"/>
      <c r="H999" s="556"/>
    </row>
    <row r="1000" spans="2:8" s="555" customFormat="1" x14ac:dyDescent="0.25">
      <c r="B1000" s="601"/>
      <c r="C1000" s="576"/>
      <c r="D1000" s="603"/>
      <c r="F1000" s="556"/>
      <c r="H1000" s="556"/>
    </row>
    <row r="1001" spans="2:8" s="555" customFormat="1" x14ac:dyDescent="0.25">
      <c r="B1001" s="576"/>
      <c r="C1001" s="576"/>
      <c r="D1001" s="603"/>
      <c r="F1001" s="556"/>
      <c r="H1001" s="556"/>
    </row>
    <row r="1002" spans="2:8" s="555" customFormat="1" x14ac:dyDescent="0.25">
      <c r="B1002" s="576"/>
      <c r="C1002" s="608"/>
      <c r="D1002" s="604"/>
      <c r="F1002" s="556"/>
      <c r="H1002" s="556"/>
    </row>
    <row r="1003" spans="2:8" s="555" customFormat="1" x14ac:dyDescent="0.25">
      <c r="B1003" s="601"/>
      <c r="C1003" s="576"/>
      <c r="D1003" s="603"/>
      <c r="F1003" s="556"/>
      <c r="H1003" s="556"/>
    </row>
    <row r="1004" spans="2:8" s="555" customFormat="1" x14ac:dyDescent="0.25">
      <c r="B1004" s="576"/>
      <c r="C1004" s="601"/>
      <c r="D1004" s="606"/>
      <c r="F1004" s="556"/>
      <c r="H1004" s="556"/>
    </row>
    <row r="1005" spans="2:8" s="555" customFormat="1" x14ac:dyDescent="0.25">
      <c r="B1005" s="567"/>
      <c r="C1005" s="576"/>
      <c r="D1005" s="602"/>
      <c r="F1005" s="556"/>
      <c r="H1005" s="556"/>
    </row>
    <row r="1006" spans="2:8" s="555" customFormat="1" x14ac:dyDescent="0.25">
      <c r="B1006" s="567"/>
      <c r="C1006" s="601"/>
      <c r="D1006" s="606"/>
      <c r="F1006" s="556"/>
      <c r="H1006" s="556"/>
    </row>
    <row r="1007" spans="2:8" s="555" customFormat="1" x14ac:dyDescent="0.25">
      <c r="B1007" s="567"/>
      <c r="C1007" s="601"/>
      <c r="D1007" s="606"/>
      <c r="F1007" s="556"/>
      <c r="H1007" s="556"/>
    </row>
    <row r="1008" spans="2:8" s="555" customFormat="1" x14ac:dyDescent="0.25">
      <c r="B1008" s="567"/>
      <c r="C1008" s="601"/>
      <c r="D1008" s="606"/>
      <c r="F1008" s="556"/>
      <c r="H1008" s="556"/>
    </row>
    <row r="1009" spans="2:8" s="555" customFormat="1" x14ac:dyDescent="0.25">
      <c r="B1009" s="567"/>
      <c r="C1009" s="601"/>
      <c r="D1009" s="606"/>
      <c r="F1009" s="556"/>
      <c r="H1009" s="556"/>
    </row>
    <row r="1010" spans="2:8" s="555" customFormat="1" x14ac:dyDescent="0.25">
      <c r="B1010" s="567"/>
      <c r="C1010" s="601"/>
      <c r="D1010" s="606"/>
      <c r="F1010" s="556"/>
      <c r="H1010" s="556"/>
    </row>
    <row r="1011" spans="2:8" s="555" customFormat="1" x14ac:dyDescent="0.25">
      <c r="B1011" s="576"/>
      <c r="C1011" s="601"/>
      <c r="D1011" s="606"/>
      <c r="F1011" s="556"/>
      <c r="H1011" s="556"/>
    </row>
    <row r="1012" spans="2:8" s="555" customFormat="1" x14ac:dyDescent="0.25">
      <c r="B1012" s="567"/>
      <c r="C1012" s="576"/>
      <c r="D1012" s="602"/>
      <c r="F1012" s="556"/>
      <c r="H1012" s="556"/>
    </row>
    <row r="1013" spans="2:8" s="555" customFormat="1" x14ac:dyDescent="0.25">
      <c r="B1013" s="576"/>
      <c r="C1013" s="576"/>
      <c r="D1013" s="602"/>
      <c r="F1013" s="556"/>
      <c r="H1013" s="556"/>
    </row>
    <row r="1014" spans="2:8" s="555" customFormat="1" x14ac:dyDescent="0.25">
      <c r="B1014" s="567"/>
      <c r="C1014" s="601"/>
      <c r="D1014" s="607"/>
      <c r="F1014" s="556"/>
      <c r="H1014" s="556"/>
    </row>
    <row r="1015" spans="2:8" s="555" customFormat="1" x14ac:dyDescent="0.25">
      <c r="B1015" s="567"/>
      <c r="C1015" s="601"/>
      <c r="D1015" s="606"/>
      <c r="F1015" s="556"/>
      <c r="H1015" s="556"/>
    </row>
    <row r="1016" spans="2:8" s="555" customFormat="1" x14ac:dyDescent="0.25">
      <c r="B1016" s="567"/>
      <c r="C1016" s="601"/>
      <c r="D1016" s="606"/>
      <c r="F1016" s="556"/>
      <c r="H1016" s="556"/>
    </row>
    <row r="1017" spans="2:8" s="555" customFormat="1" x14ac:dyDescent="0.25">
      <c r="B1017" s="567"/>
      <c r="C1017" s="601"/>
      <c r="D1017" s="606"/>
      <c r="F1017" s="556"/>
      <c r="H1017" s="556"/>
    </row>
    <row r="1018" spans="2:8" s="555" customFormat="1" x14ac:dyDescent="0.25">
      <c r="B1018" s="567"/>
      <c r="C1018" s="601"/>
      <c r="D1018" s="606"/>
      <c r="F1018" s="556"/>
      <c r="H1018" s="556"/>
    </row>
    <row r="1019" spans="2:8" s="555" customFormat="1" x14ac:dyDescent="0.25">
      <c r="B1019" s="567"/>
      <c r="C1019" s="601"/>
      <c r="D1019" s="606"/>
      <c r="F1019" s="556"/>
      <c r="H1019" s="556"/>
    </row>
    <row r="1020" spans="2:8" s="555" customFormat="1" x14ac:dyDescent="0.25">
      <c r="B1020" s="567"/>
      <c r="C1020" s="601"/>
      <c r="D1020" s="606"/>
      <c r="F1020" s="556"/>
      <c r="H1020" s="556"/>
    </row>
    <row r="1021" spans="2:8" s="555" customFormat="1" x14ac:dyDescent="0.25">
      <c r="B1021" s="567"/>
      <c r="C1021" s="576"/>
      <c r="D1021" s="602"/>
      <c r="F1021" s="556"/>
      <c r="H1021" s="556"/>
    </row>
    <row r="1022" spans="2:8" s="555" customFormat="1" x14ac:dyDescent="0.25">
      <c r="B1022" s="567"/>
      <c r="C1022" s="601"/>
      <c r="D1022" s="606"/>
      <c r="F1022" s="556"/>
      <c r="H1022" s="556"/>
    </row>
    <row r="1023" spans="2:8" s="555" customFormat="1" x14ac:dyDescent="0.25">
      <c r="B1023" s="576"/>
      <c r="C1023" s="601"/>
      <c r="D1023" s="606"/>
      <c r="F1023" s="556"/>
      <c r="H1023" s="556"/>
    </row>
    <row r="1024" spans="2:8" s="555" customFormat="1" x14ac:dyDescent="0.25">
      <c r="B1024" s="576"/>
      <c r="C1024" s="601"/>
      <c r="D1024" s="602"/>
      <c r="F1024" s="556"/>
      <c r="H1024" s="556"/>
    </row>
    <row r="1025" spans="2:8" s="555" customFormat="1" x14ac:dyDescent="0.25">
      <c r="B1025" s="576"/>
      <c r="C1025" s="576"/>
      <c r="D1025" s="603"/>
      <c r="F1025" s="556"/>
      <c r="H1025" s="556"/>
    </row>
    <row r="1026" spans="2:8" s="555" customFormat="1" x14ac:dyDescent="0.25">
      <c r="B1026" s="576"/>
      <c r="C1026" s="576"/>
      <c r="D1026" s="603"/>
      <c r="F1026" s="556"/>
      <c r="H1026" s="556"/>
    </row>
    <row r="1027" spans="2:8" s="555" customFormat="1" x14ac:dyDescent="0.25">
      <c r="B1027" s="576"/>
      <c r="C1027" s="576"/>
      <c r="D1027" s="603"/>
      <c r="F1027" s="556"/>
      <c r="H1027" s="556"/>
    </row>
    <row r="1028" spans="2:8" s="555" customFormat="1" x14ac:dyDescent="0.25">
      <c r="B1028" s="576"/>
      <c r="C1028" s="601"/>
      <c r="D1028" s="602"/>
      <c r="F1028" s="556"/>
      <c r="H1028" s="556"/>
    </row>
    <row r="1029" spans="2:8" s="555" customFormat="1" x14ac:dyDescent="0.25">
      <c r="B1029" s="567"/>
      <c r="C1029" s="601"/>
      <c r="D1029" s="602"/>
      <c r="F1029" s="556"/>
      <c r="H1029" s="556"/>
    </row>
    <row r="1030" spans="2:8" s="555" customFormat="1" x14ac:dyDescent="0.25">
      <c r="B1030" s="601"/>
      <c r="C1030" s="601"/>
      <c r="D1030" s="602"/>
      <c r="F1030" s="556"/>
      <c r="H1030" s="556"/>
    </row>
    <row r="1031" spans="2:8" s="555" customFormat="1" x14ac:dyDescent="0.25">
      <c r="B1031" s="576"/>
      <c r="C1031" s="601"/>
      <c r="D1031" s="602"/>
      <c r="F1031" s="556"/>
      <c r="H1031" s="556"/>
    </row>
    <row r="1032" spans="2:8" s="555" customFormat="1" x14ac:dyDescent="0.25">
      <c r="B1032" s="576"/>
      <c r="C1032" s="601"/>
      <c r="D1032" s="602"/>
      <c r="F1032" s="556"/>
      <c r="H1032" s="556"/>
    </row>
    <row r="1033" spans="2:8" s="555" customFormat="1" x14ac:dyDescent="0.25">
      <c r="B1033" s="576"/>
      <c r="C1033" s="601"/>
      <c r="D1033" s="602"/>
      <c r="F1033" s="556"/>
      <c r="H1033" s="556"/>
    </row>
    <row r="1034" spans="2:8" s="555" customFormat="1" x14ac:dyDescent="0.25">
      <c r="B1034" s="576"/>
      <c r="C1034" s="601"/>
      <c r="D1034" s="602"/>
      <c r="F1034" s="556"/>
      <c r="H1034" s="556"/>
    </row>
    <row r="1035" spans="2:8" s="555" customFormat="1" x14ac:dyDescent="0.25">
      <c r="B1035" s="576"/>
      <c r="C1035" s="601"/>
      <c r="D1035" s="602"/>
      <c r="F1035" s="556"/>
      <c r="H1035" s="556"/>
    </row>
    <row r="1036" spans="2:8" s="555" customFormat="1" x14ac:dyDescent="0.25">
      <c r="B1036" s="576"/>
      <c r="C1036" s="601"/>
      <c r="D1036" s="602"/>
      <c r="F1036" s="556"/>
      <c r="H1036" s="556"/>
    </row>
    <row r="1037" spans="2:8" s="555" customFormat="1" x14ac:dyDescent="0.25">
      <c r="B1037" s="576"/>
      <c r="C1037" s="601"/>
      <c r="D1037" s="602"/>
      <c r="F1037" s="556"/>
      <c r="H1037" s="556"/>
    </row>
    <row r="1038" spans="2:8" s="555" customFormat="1" x14ac:dyDescent="0.25">
      <c r="B1038" s="576"/>
      <c r="C1038" s="601"/>
      <c r="D1038" s="602"/>
      <c r="F1038" s="556"/>
      <c r="H1038" s="556"/>
    </row>
    <row r="1039" spans="2:8" s="555" customFormat="1" x14ac:dyDescent="0.25">
      <c r="B1039" s="601"/>
      <c r="C1039" s="601"/>
      <c r="D1039" s="602"/>
      <c r="F1039" s="556"/>
      <c r="H1039" s="556"/>
    </row>
    <row r="1040" spans="2:8" s="555" customFormat="1" x14ac:dyDescent="0.25">
      <c r="B1040" s="601"/>
      <c r="C1040" s="601"/>
      <c r="D1040" s="602"/>
      <c r="F1040" s="556"/>
      <c r="H1040" s="556"/>
    </row>
    <row r="1041" spans="2:8" s="555" customFormat="1" x14ac:dyDescent="0.25">
      <c r="B1041" s="576"/>
      <c r="C1041" s="601"/>
      <c r="D1041" s="602"/>
      <c r="F1041" s="556"/>
      <c r="H1041" s="556"/>
    </row>
    <row r="1042" spans="2:8" s="555" customFormat="1" x14ac:dyDescent="0.25">
      <c r="B1042" s="601"/>
      <c r="C1042" s="601"/>
      <c r="D1042" s="602"/>
      <c r="F1042" s="556"/>
      <c r="H1042" s="556"/>
    </row>
    <row r="1043" spans="2:8" s="555" customFormat="1" x14ac:dyDescent="0.25">
      <c r="B1043" s="576"/>
      <c r="C1043" s="601"/>
      <c r="D1043" s="602"/>
      <c r="F1043" s="556"/>
      <c r="H1043" s="556"/>
    </row>
    <row r="1044" spans="2:8" s="555" customFormat="1" x14ac:dyDescent="0.25">
      <c r="B1044" s="576"/>
      <c r="C1044" s="601"/>
      <c r="D1044" s="602"/>
      <c r="F1044" s="556"/>
      <c r="H1044" s="556"/>
    </row>
    <row r="1045" spans="2:8" s="555" customFormat="1" x14ac:dyDescent="0.25">
      <c r="B1045" s="576"/>
      <c r="C1045" s="601"/>
      <c r="D1045" s="602"/>
      <c r="F1045" s="556"/>
      <c r="H1045" s="556"/>
    </row>
    <row r="1046" spans="2:8" s="555" customFormat="1" x14ac:dyDescent="0.25">
      <c r="B1046" s="576"/>
      <c r="C1046" s="601"/>
      <c r="D1046" s="602"/>
      <c r="F1046" s="556"/>
      <c r="H1046" s="556"/>
    </row>
    <row r="1047" spans="2:8" s="555" customFormat="1" x14ac:dyDescent="0.25">
      <c r="B1047" s="576"/>
      <c r="C1047" s="601"/>
      <c r="D1047" s="602"/>
      <c r="F1047" s="556"/>
      <c r="H1047" s="556"/>
    </row>
    <row r="1048" spans="2:8" s="555" customFormat="1" x14ac:dyDescent="0.25">
      <c r="B1048" s="576"/>
      <c r="C1048" s="601"/>
      <c r="D1048" s="602"/>
      <c r="F1048" s="556"/>
      <c r="H1048" s="556"/>
    </row>
    <row r="1049" spans="2:8" s="555" customFormat="1" x14ac:dyDescent="0.25">
      <c r="B1049" s="576"/>
      <c r="C1049" s="601"/>
      <c r="D1049" s="602"/>
      <c r="F1049" s="556"/>
      <c r="H1049" s="556"/>
    </row>
    <row r="1050" spans="2:8" s="555" customFormat="1" x14ac:dyDescent="0.25">
      <c r="B1050" s="576"/>
      <c r="C1050" s="601"/>
      <c r="D1050" s="602"/>
      <c r="F1050" s="556"/>
      <c r="H1050" s="556"/>
    </row>
    <row r="1051" spans="2:8" s="555" customFormat="1" x14ac:dyDescent="0.25">
      <c r="B1051" s="576"/>
      <c r="C1051" s="601"/>
      <c r="D1051" s="602"/>
      <c r="F1051" s="556"/>
      <c r="H1051" s="556"/>
    </row>
    <row r="1052" spans="2:8" s="555" customFormat="1" x14ac:dyDescent="0.25">
      <c r="B1052" s="576"/>
      <c r="C1052" s="601"/>
      <c r="D1052" s="602"/>
      <c r="F1052" s="556"/>
      <c r="H1052" s="556"/>
    </row>
    <row r="1053" spans="2:8" s="555" customFormat="1" x14ac:dyDescent="0.25">
      <c r="B1053" s="576"/>
      <c r="C1053" s="601"/>
      <c r="D1053" s="602"/>
      <c r="F1053" s="556"/>
      <c r="H1053" s="556"/>
    </row>
    <row r="1054" spans="2:8" s="555" customFormat="1" x14ac:dyDescent="0.25">
      <c r="B1054" s="576"/>
      <c r="C1054" s="601"/>
      <c r="D1054" s="602"/>
      <c r="F1054" s="556"/>
      <c r="H1054" s="556"/>
    </row>
    <row r="1055" spans="2:8" s="555" customFormat="1" x14ac:dyDescent="0.25">
      <c r="B1055" s="567"/>
      <c r="C1055" s="601"/>
      <c r="D1055" s="602"/>
      <c r="F1055" s="556"/>
      <c r="H1055" s="556"/>
    </row>
    <row r="1056" spans="2:8" s="555" customFormat="1" x14ac:dyDescent="0.25">
      <c r="B1056" s="567"/>
      <c r="C1056" s="601"/>
      <c r="D1056" s="602"/>
      <c r="F1056" s="556"/>
      <c r="H1056" s="556"/>
    </row>
    <row r="1057" spans="2:8" s="555" customFormat="1" x14ac:dyDescent="0.25">
      <c r="B1057" s="567"/>
      <c r="C1057" s="601"/>
      <c r="D1057" s="602"/>
      <c r="F1057" s="556"/>
      <c r="H1057" s="556"/>
    </row>
    <row r="1058" spans="2:8" s="555" customFormat="1" x14ac:dyDescent="0.25">
      <c r="B1058" s="567"/>
      <c r="C1058" s="601"/>
      <c r="D1058" s="602"/>
      <c r="F1058" s="556"/>
      <c r="H1058" s="556"/>
    </row>
    <row r="1059" spans="2:8" s="555" customFormat="1" x14ac:dyDescent="0.25">
      <c r="B1059" s="567"/>
      <c r="C1059" s="601"/>
      <c r="D1059" s="602"/>
      <c r="F1059" s="556"/>
      <c r="H1059" s="556"/>
    </row>
    <row r="1060" spans="2:8" s="555" customFormat="1" x14ac:dyDescent="0.25">
      <c r="B1060" s="567"/>
      <c r="C1060" s="601"/>
      <c r="D1060" s="602"/>
      <c r="F1060" s="556"/>
      <c r="H1060" s="556"/>
    </row>
    <row r="1061" spans="2:8" s="555" customFormat="1" x14ac:dyDescent="0.25">
      <c r="B1061" s="567"/>
      <c r="C1061" s="601"/>
      <c r="D1061" s="602"/>
      <c r="F1061" s="556"/>
      <c r="H1061" s="556"/>
    </row>
    <row r="1062" spans="2:8" s="555" customFormat="1" x14ac:dyDescent="0.25">
      <c r="B1062" s="567"/>
      <c r="C1062" s="601"/>
      <c r="D1062" s="602"/>
      <c r="F1062" s="556"/>
      <c r="H1062" s="556"/>
    </row>
    <row r="1063" spans="2:8" s="555" customFormat="1" x14ac:dyDescent="0.25">
      <c r="B1063" s="567"/>
      <c r="C1063" s="601"/>
      <c r="D1063" s="602"/>
      <c r="F1063" s="556"/>
      <c r="H1063" s="556"/>
    </row>
    <row r="1064" spans="2:8" s="555" customFormat="1" x14ac:dyDescent="0.25">
      <c r="B1064" s="567"/>
      <c r="C1064" s="601"/>
      <c r="D1064" s="602"/>
      <c r="F1064" s="556"/>
      <c r="H1064" s="556"/>
    </row>
    <row r="1065" spans="2:8" s="555" customFormat="1" x14ac:dyDescent="0.25">
      <c r="B1065" s="567"/>
      <c r="C1065" s="601"/>
      <c r="D1065" s="602"/>
      <c r="F1065" s="556"/>
      <c r="H1065" s="556"/>
    </row>
    <row r="1066" spans="2:8" s="555" customFormat="1" x14ac:dyDescent="0.25">
      <c r="B1066" s="601"/>
      <c r="C1066" s="601"/>
      <c r="D1066" s="602"/>
      <c r="F1066" s="556"/>
      <c r="H1066" s="556"/>
    </row>
    <row r="1067" spans="2:8" s="555" customFormat="1" x14ac:dyDescent="0.25">
      <c r="B1067" s="601"/>
      <c r="C1067" s="601"/>
      <c r="D1067" s="602"/>
      <c r="F1067" s="556"/>
      <c r="H1067" s="556"/>
    </row>
    <row r="1068" spans="2:8" s="555" customFormat="1" x14ac:dyDescent="0.25">
      <c r="B1068" s="601"/>
      <c r="C1068" s="601"/>
      <c r="D1068" s="602"/>
      <c r="F1068" s="556"/>
      <c r="H1068" s="556"/>
    </row>
    <row r="1069" spans="2:8" s="555" customFormat="1" x14ac:dyDescent="0.25">
      <c r="B1069" s="601"/>
      <c r="C1069" s="601"/>
      <c r="D1069" s="602"/>
      <c r="F1069" s="556"/>
      <c r="H1069" s="556"/>
    </row>
    <row r="1070" spans="2:8" s="555" customFormat="1" x14ac:dyDescent="0.25">
      <c r="B1070" s="567"/>
      <c r="C1070" s="601"/>
      <c r="D1070" s="602"/>
      <c r="F1070" s="556"/>
      <c r="H1070" s="556"/>
    </row>
    <row r="1071" spans="2:8" s="555" customFormat="1" x14ac:dyDescent="0.25">
      <c r="B1071" s="567"/>
      <c r="C1071" s="601"/>
      <c r="D1071" s="602"/>
      <c r="F1071" s="556"/>
      <c r="H1071" s="556"/>
    </row>
    <row r="1072" spans="2:8" s="555" customFormat="1" x14ac:dyDescent="0.25">
      <c r="B1072" s="567"/>
      <c r="C1072" s="601"/>
      <c r="D1072" s="602"/>
      <c r="F1072" s="556"/>
      <c r="H1072" s="556"/>
    </row>
    <row r="1073" spans="2:8" s="555" customFormat="1" x14ac:dyDescent="0.25">
      <c r="B1073" s="567"/>
      <c r="C1073" s="576"/>
      <c r="D1073" s="580"/>
      <c r="F1073" s="556"/>
      <c r="H1073" s="556"/>
    </row>
    <row r="1074" spans="2:8" s="555" customFormat="1" x14ac:dyDescent="0.25">
      <c r="B1074" s="567"/>
      <c r="C1074" s="576"/>
      <c r="D1074" s="605"/>
      <c r="F1074" s="556"/>
      <c r="H1074" s="556"/>
    </row>
    <row r="1075" spans="2:8" s="555" customFormat="1" x14ac:dyDescent="0.25">
      <c r="B1075" s="576"/>
      <c r="C1075" s="574"/>
      <c r="D1075" s="602"/>
      <c r="F1075" s="556"/>
      <c r="H1075" s="556"/>
    </row>
    <row r="1076" spans="2:8" s="555" customFormat="1" x14ac:dyDescent="0.25">
      <c r="B1076" s="576"/>
      <c r="C1076" s="574"/>
      <c r="D1076" s="602"/>
      <c r="F1076" s="556"/>
      <c r="H1076" s="556"/>
    </row>
    <row r="1077" spans="2:8" s="555" customFormat="1" x14ac:dyDescent="0.25">
      <c r="B1077" s="567"/>
      <c r="C1077" s="574"/>
      <c r="D1077" s="602"/>
      <c r="F1077" s="556"/>
      <c r="H1077" s="556"/>
    </row>
    <row r="1078" spans="2:8" s="555" customFormat="1" x14ac:dyDescent="0.25">
      <c r="B1078" s="567"/>
      <c r="C1078" s="574"/>
      <c r="D1078" s="602"/>
      <c r="F1078" s="556"/>
      <c r="H1078" s="556"/>
    </row>
    <row r="1079" spans="2:8" s="555" customFormat="1" x14ac:dyDescent="0.25">
      <c r="B1079" s="567"/>
      <c r="C1079" s="586"/>
      <c r="D1079" s="602"/>
      <c r="F1079" s="556"/>
      <c r="H1079" s="556"/>
    </row>
    <row r="1080" spans="2:8" s="555" customFormat="1" x14ac:dyDescent="0.25">
      <c r="B1080" s="567"/>
      <c r="C1080" s="576"/>
      <c r="D1080" s="603"/>
      <c r="F1080" s="556"/>
      <c r="H1080" s="556"/>
    </row>
    <row r="1081" spans="2:8" s="555" customFormat="1" x14ac:dyDescent="0.25">
      <c r="B1081" s="601"/>
      <c r="C1081" s="576"/>
      <c r="D1081" s="604"/>
      <c r="F1081" s="556"/>
      <c r="H1081" s="556"/>
    </row>
    <row r="1082" spans="2:8" s="555" customFormat="1" x14ac:dyDescent="0.25">
      <c r="B1082" s="576"/>
      <c r="C1082" s="576"/>
      <c r="D1082" s="603"/>
      <c r="F1082" s="556"/>
      <c r="H1082" s="556"/>
    </row>
    <row r="1083" spans="2:8" s="555" customFormat="1" x14ac:dyDescent="0.25">
      <c r="B1083" s="567"/>
      <c r="C1083" s="576"/>
      <c r="D1083" s="603"/>
      <c r="F1083" s="556"/>
      <c r="H1083" s="556"/>
    </row>
    <row r="1084" spans="2:8" s="555" customFormat="1" x14ac:dyDescent="0.25">
      <c r="B1084" s="567"/>
      <c r="C1084" s="576"/>
      <c r="D1084" s="603"/>
      <c r="F1084" s="556"/>
      <c r="H1084" s="556"/>
    </row>
    <row r="1085" spans="2:8" s="555" customFormat="1" x14ac:dyDescent="0.25">
      <c r="B1085" s="576"/>
      <c r="C1085" s="576"/>
      <c r="D1085" s="603"/>
      <c r="F1085" s="556"/>
      <c r="H1085" s="556"/>
    </row>
    <row r="1086" spans="2:8" s="555" customFormat="1" x14ac:dyDescent="0.25">
      <c r="B1086" s="576"/>
      <c r="C1086" s="574"/>
      <c r="D1086" s="602"/>
      <c r="F1086" s="556"/>
      <c r="H1086" s="556"/>
    </row>
    <row r="1087" spans="2:8" s="555" customFormat="1" x14ac:dyDescent="0.25">
      <c r="B1087" s="601"/>
      <c r="C1087" s="601"/>
      <c r="D1087" s="602"/>
      <c r="F1087" s="556"/>
      <c r="H1087" s="556"/>
    </row>
    <row r="1088" spans="2:8" s="555" customFormat="1" x14ac:dyDescent="0.25">
      <c r="B1088" s="601"/>
      <c r="C1088" s="574"/>
      <c r="D1088" s="602"/>
      <c r="F1088" s="556"/>
      <c r="H1088" s="556"/>
    </row>
    <row r="1089" spans="2:8" s="555" customFormat="1" x14ac:dyDescent="0.25">
      <c r="B1089" s="601"/>
      <c r="C1089" s="576"/>
      <c r="D1089" s="603"/>
      <c r="F1089" s="556"/>
      <c r="H1089" s="556"/>
    </row>
    <row r="1090" spans="2:8" s="555" customFormat="1" x14ac:dyDescent="0.25">
      <c r="B1090" s="576"/>
      <c r="C1090" s="576"/>
      <c r="D1090" s="603"/>
      <c r="F1090" s="556"/>
      <c r="H1090" s="556"/>
    </row>
    <row r="1091" spans="2:8" s="555" customFormat="1" x14ac:dyDescent="0.25">
      <c r="B1091" s="574"/>
      <c r="C1091" s="576"/>
      <c r="D1091" s="603"/>
      <c r="F1091" s="556"/>
      <c r="H1091" s="556"/>
    </row>
    <row r="1092" spans="2:8" s="555" customFormat="1" x14ac:dyDescent="0.25">
      <c r="B1092" s="574"/>
      <c r="C1092" s="576"/>
      <c r="D1092" s="603"/>
      <c r="F1092" s="556"/>
      <c r="H1092" s="556"/>
    </row>
    <row r="1093" spans="2:8" s="555" customFormat="1" x14ac:dyDescent="0.25">
      <c r="B1093" s="574"/>
      <c r="C1093" s="576"/>
      <c r="D1093" s="603"/>
      <c r="F1093" s="556"/>
      <c r="H1093" s="556"/>
    </row>
    <row r="1094" spans="2:8" s="555" customFormat="1" x14ac:dyDescent="0.25">
      <c r="B1094" s="574"/>
      <c r="C1094" s="576"/>
      <c r="D1094" s="602"/>
      <c r="F1094" s="556"/>
      <c r="H1094" s="556"/>
    </row>
    <row r="1095" spans="2:8" s="555" customFormat="1" x14ac:dyDescent="0.25">
      <c r="B1095" s="574"/>
      <c r="C1095" s="576"/>
      <c r="D1095" s="604"/>
      <c r="F1095" s="556"/>
      <c r="H1095" s="556"/>
    </row>
    <row r="1096" spans="2:8" s="555" customFormat="1" x14ac:dyDescent="0.25">
      <c r="B1096" s="574"/>
      <c r="C1096" s="576"/>
      <c r="D1096" s="604"/>
      <c r="F1096" s="556"/>
      <c r="H1096" s="556"/>
    </row>
    <row r="1097" spans="2:8" s="555" customFormat="1" x14ac:dyDescent="0.25">
      <c r="B1097" s="574"/>
      <c r="C1097" s="576"/>
      <c r="D1097" s="602"/>
      <c r="F1097" s="556"/>
      <c r="H1097" s="556"/>
    </row>
    <row r="1098" spans="2:8" s="555" customFormat="1" x14ac:dyDescent="0.25">
      <c r="B1098" s="574"/>
      <c r="C1098" s="576"/>
      <c r="D1098" s="604"/>
      <c r="F1098" s="556"/>
      <c r="H1098" s="556"/>
    </row>
    <row r="1099" spans="2:8" s="555" customFormat="1" x14ac:dyDescent="0.25">
      <c r="B1099" s="574"/>
      <c r="C1099" s="576"/>
      <c r="D1099" s="602"/>
      <c r="F1099" s="556"/>
      <c r="H1099" s="556"/>
    </row>
    <row r="1100" spans="2:8" s="555" customFormat="1" x14ac:dyDescent="0.25">
      <c r="B1100" s="576"/>
      <c r="C1100" s="576"/>
      <c r="D1100" s="602"/>
      <c r="F1100" s="556"/>
      <c r="H1100" s="556"/>
    </row>
    <row r="1101" spans="2:8" s="555" customFormat="1" x14ac:dyDescent="0.25">
      <c r="B1101" s="567"/>
      <c r="C1101" s="576"/>
      <c r="D1101" s="602"/>
      <c r="F1101" s="556"/>
      <c r="H1101" s="556"/>
    </row>
    <row r="1102" spans="2:8" s="555" customFormat="1" x14ac:dyDescent="0.25">
      <c r="B1102" s="574"/>
      <c r="C1102" s="576"/>
      <c r="D1102" s="602"/>
      <c r="F1102" s="556"/>
      <c r="H1102" s="556"/>
    </row>
    <row r="1103" spans="2:8" s="555" customFormat="1" x14ac:dyDescent="0.25">
      <c r="B1103" s="574"/>
      <c r="C1103" s="576"/>
      <c r="D1103" s="602"/>
      <c r="F1103" s="556"/>
      <c r="H1103" s="556"/>
    </row>
    <row r="1104" spans="2:8" s="555" customFormat="1" x14ac:dyDescent="0.25">
      <c r="B1104" s="574"/>
      <c r="C1104" s="576"/>
      <c r="D1104" s="602"/>
      <c r="F1104" s="556"/>
      <c r="H1104" s="556"/>
    </row>
    <row r="1105" spans="2:8" s="555" customFormat="1" x14ac:dyDescent="0.25">
      <c r="B1105" s="574"/>
      <c r="C1105" s="601"/>
      <c r="D1105" s="602"/>
      <c r="F1105" s="556"/>
      <c r="H1105" s="556"/>
    </row>
    <row r="1106" spans="2:8" s="555" customFormat="1" x14ac:dyDescent="0.25">
      <c r="B1106" s="601"/>
      <c r="C1106" s="601"/>
      <c r="D1106" s="602"/>
      <c r="F1106" s="556"/>
      <c r="H1106" s="556"/>
    </row>
    <row r="1107" spans="2:8" s="555" customFormat="1" x14ac:dyDescent="0.25">
      <c r="B1107" s="576"/>
      <c r="C1107" s="601"/>
      <c r="D1107" s="602"/>
      <c r="F1107" s="556"/>
      <c r="H1107" s="556"/>
    </row>
    <row r="1108" spans="2:8" s="555" customFormat="1" x14ac:dyDescent="0.25">
      <c r="B1108" s="576"/>
      <c r="C1108" s="601"/>
      <c r="D1108" s="602"/>
      <c r="F1108" s="556"/>
      <c r="H1108" s="556"/>
    </row>
    <row r="1109" spans="2:8" s="555" customFormat="1" x14ac:dyDescent="0.25">
      <c r="B1109" s="576"/>
      <c r="C1109" s="576"/>
      <c r="D1109" s="603"/>
      <c r="F1109" s="556"/>
      <c r="H1109" s="556"/>
    </row>
    <row r="1110" spans="2:8" s="555" customFormat="1" x14ac:dyDescent="0.25">
      <c r="B1110" s="576"/>
      <c r="C1110" s="576"/>
      <c r="D1110" s="603"/>
      <c r="F1110" s="556"/>
      <c r="H1110" s="556"/>
    </row>
    <row r="1111" spans="2:8" s="555" customFormat="1" x14ac:dyDescent="0.25">
      <c r="B1111" s="574"/>
      <c r="C1111" s="576"/>
      <c r="D1111" s="603"/>
      <c r="F1111" s="556"/>
      <c r="H1111" s="556"/>
    </row>
    <row r="1112" spans="2:8" s="555" customFormat="1" x14ac:dyDescent="0.25">
      <c r="B1112" s="574"/>
      <c r="C1112" s="601"/>
      <c r="D1112" s="602"/>
      <c r="F1112" s="556"/>
      <c r="H1112" s="556"/>
    </row>
    <row r="1113" spans="2:8" s="555" customFormat="1" x14ac:dyDescent="0.25">
      <c r="B1113" s="574"/>
      <c r="C1113" s="601"/>
      <c r="D1113" s="602"/>
      <c r="F1113" s="556"/>
      <c r="H1113" s="556"/>
    </row>
    <row r="1114" spans="2:8" s="555" customFormat="1" x14ac:dyDescent="0.25">
      <c r="B1114" s="601"/>
      <c r="C1114" s="601"/>
      <c r="D1114" s="602"/>
      <c r="F1114" s="556"/>
      <c r="H1114" s="556"/>
    </row>
    <row r="1115" spans="2:8" s="555" customFormat="1" x14ac:dyDescent="0.25">
      <c r="B1115" s="601"/>
      <c r="C1115" s="601"/>
      <c r="D1115" s="602"/>
      <c r="F1115" s="556"/>
      <c r="H1115" s="556"/>
    </row>
    <row r="1116" spans="2:8" s="555" customFormat="1" x14ac:dyDescent="0.25">
      <c r="B1116" s="601"/>
      <c r="C1116" s="601"/>
      <c r="D1116" s="602"/>
      <c r="F1116" s="556"/>
      <c r="H1116" s="556"/>
    </row>
    <row r="1117" spans="2:8" s="555" customFormat="1" x14ac:dyDescent="0.25">
      <c r="B1117" s="601"/>
      <c r="C1117" s="576"/>
      <c r="D1117" s="604"/>
      <c r="F1117" s="556"/>
      <c r="H1117" s="556"/>
    </row>
    <row r="1118" spans="2:8" s="555" customFormat="1" x14ac:dyDescent="0.25">
      <c r="B1118" s="567"/>
      <c r="C1118" s="576"/>
      <c r="D1118" s="604"/>
      <c r="F1118" s="556"/>
      <c r="H1118" s="556"/>
    </row>
    <row r="1119" spans="2:8" s="555" customFormat="1" x14ac:dyDescent="0.25">
      <c r="B1119" s="576"/>
      <c r="C1119" s="576"/>
      <c r="D1119" s="603"/>
      <c r="F1119" s="556"/>
      <c r="H1119" s="556"/>
    </row>
    <row r="1120" spans="2:8" s="555" customFormat="1" x14ac:dyDescent="0.25">
      <c r="B1120" s="601"/>
      <c r="C1120" s="576"/>
      <c r="D1120" s="603"/>
      <c r="F1120" s="556"/>
      <c r="H1120" s="556"/>
    </row>
    <row r="1121" spans="2:8" s="555" customFormat="1" x14ac:dyDescent="0.25">
      <c r="B1121" s="576"/>
      <c r="C1121" s="576"/>
      <c r="D1121" s="603"/>
      <c r="F1121" s="556"/>
      <c r="H1121" s="556"/>
    </row>
    <row r="1122" spans="2:8" s="555" customFormat="1" x14ac:dyDescent="0.25">
      <c r="B1122" s="576"/>
      <c r="C1122" s="576"/>
      <c r="D1122" s="603"/>
      <c r="F1122" s="556"/>
      <c r="H1122" s="556"/>
    </row>
    <row r="1123" spans="2:8" s="555" customFormat="1" x14ac:dyDescent="0.25">
      <c r="B1123" s="576"/>
      <c r="C1123" s="576"/>
      <c r="D1123" s="604"/>
      <c r="F1123" s="556"/>
      <c r="H1123" s="556"/>
    </row>
    <row r="1124" spans="2:8" s="555" customFormat="1" x14ac:dyDescent="0.25">
      <c r="B1124" s="576"/>
      <c r="C1124" s="576"/>
      <c r="D1124" s="603"/>
      <c r="F1124" s="556"/>
      <c r="H1124" s="556"/>
    </row>
    <row r="1125" spans="2:8" s="555" customFormat="1" x14ac:dyDescent="0.25">
      <c r="B1125" s="567"/>
      <c r="C1125" s="576"/>
      <c r="D1125" s="604"/>
      <c r="F1125" s="556"/>
      <c r="H1125" s="556"/>
    </row>
    <row r="1126" spans="2:8" s="555" customFormat="1" x14ac:dyDescent="0.25">
      <c r="B1126" s="576"/>
      <c r="C1126" s="576"/>
      <c r="D1126" s="603"/>
      <c r="F1126" s="556"/>
      <c r="H1126" s="556"/>
    </row>
    <row r="1127" spans="2:8" s="555" customFormat="1" x14ac:dyDescent="0.25">
      <c r="B1127" s="576"/>
      <c r="C1127" s="576"/>
      <c r="D1127" s="603"/>
      <c r="F1127" s="556"/>
      <c r="H1127" s="556"/>
    </row>
    <row r="1128" spans="2:8" s="555" customFormat="1" x14ac:dyDescent="0.25">
      <c r="B1128" s="576"/>
      <c r="C1128" s="574"/>
      <c r="D1128" s="602"/>
      <c r="F1128" s="556"/>
      <c r="H1128" s="556"/>
    </row>
    <row r="1129" spans="2:8" s="555" customFormat="1" x14ac:dyDescent="0.25">
      <c r="B1129" s="601"/>
      <c r="C1129" s="574"/>
      <c r="D1129" s="566"/>
      <c r="F1129" s="556"/>
      <c r="H1129" s="556"/>
    </row>
    <row r="1130" spans="2:8" s="555" customFormat="1" x14ac:dyDescent="0.25">
      <c r="B1130" s="567"/>
      <c r="C1130" s="574"/>
      <c r="D1130" s="566"/>
      <c r="F1130" s="556"/>
      <c r="H1130" s="556"/>
    </row>
    <row r="1131" spans="2:8" s="555" customFormat="1" x14ac:dyDescent="0.25">
      <c r="B1131" s="567"/>
      <c r="C1131" s="574"/>
      <c r="D1131" s="566"/>
      <c r="F1131" s="556"/>
      <c r="H1131" s="556"/>
    </row>
    <row r="1132" spans="2:8" s="555" customFormat="1" x14ac:dyDescent="0.25">
      <c r="B1132" s="567"/>
      <c r="C1132" s="574"/>
      <c r="D1132" s="566"/>
      <c r="F1132" s="556"/>
      <c r="H1132" s="556"/>
    </row>
    <row r="1133" spans="2:8" s="555" customFormat="1" x14ac:dyDescent="0.25">
      <c r="B1133" s="567"/>
      <c r="C1133" s="574"/>
      <c r="D1133" s="566"/>
      <c r="F1133" s="556"/>
      <c r="H1133" s="556"/>
    </row>
    <row r="1134" spans="2:8" s="555" customFormat="1" x14ac:dyDescent="0.25">
      <c r="B1134" s="563"/>
      <c r="C1134" s="574"/>
      <c r="D1134" s="566"/>
      <c r="F1134" s="556"/>
      <c r="H1134" s="556"/>
    </row>
    <row r="1135" spans="2:8" s="555" customFormat="1" x14ac:dyDescent="0.25">
      <c r="B1135" s="567"/>
      <c r="C1135" s="574"/>
      <c r="D1135" s="566"/>
      <c r="F1135" s="556"/>
      <c r="H1135" s="556"/>
    </row>
    <row r="1136" spans="2:8" s="555" customFormat="1" x14ac:dyDescent="0.25">
      <c r="B1136" s="567"/>
      <c r="C1136" s="574"/>
      <c r="D1136" s="566"/>
      <c r="F1136" s="556"/>
      <c r="H1136" s="556"/>
    </row>
    <row r="1137" spans="2:8" s="555" customFormat="1" x14ac:dyDescent="0.25">
      <c r="B1137" s="567"/>
      <c r="C1137" s="574"/>
      <c r="D1137" s="566"/>
      <c r="F1137" s="556"/>
      <c r="H1137" s="556"/>
    </row>
    <row r="1138" spans="2:8" s="555" customFormat="1" x14ac:dyDescent="0.25">
      <c r="B1138" s="567"/>
      <c r="C1138" s="574"/>
      <c r="D1138" s="566"/>
      <c r="F1138" s="556"/>
      <c r="H1138" s="556"/>
    </row>
    <row r="1139" spans="2:8" s="555" customFormat="1" x14ac:dyDescent="0.25">
      <c r="B1139" s="567"/>
      <c r="C1139" s="574"/>
      <c r="D1139" s="566"/>
      <c r="F1139" s="556"/>
      <c r="H1139" s="556"/>
    </row>
    <row r="1140" spans="2:8" s="555" customFormat="1" x14ac:dyDescent="0.25">
      <c r="B1140" s="567"/>
      <c r="C1140" s="574"/>
      <c r="D1140" s="566"/>
      <c r="F1140" s="556"/>
      <c r="H1140" s="556"/>
    </row>
    <row r="1141" spans="2:8" s="555" customFormat="1" x14ac:dyDescent="0.25">
      <c r="B1141" s="567"/>
      <c r="C1141" s="574"/>
      <c r="D1141" s="566"/>
      <c r="F1141" s="556"/>
      <c r="H1141" s="556"/>
    </row>
    <row r="1142" spans="2:8" s="555" customFormat="1" x14ac:dyDescent="0.25">
      <c r="B1142" s="567"/>
      <c r="C1142" s="565"/>
      <c r="D1142" s="600"/>
      <c r="F1142" s="556"/>
      <c r="H1142" s="556"/>
    </row>
    <row r="1143" spans="2:8" s="555" customFormat="1" x14ac:dyDescent="0.25">
      <c r="B1143" s="563"/>
      <c r="C1143" s="565"/>
      <c r="D1143" s="600"/>
      <c r="F1143" s="556"/>
      <c r="H1143" s="556"/>
    </row>
    <row r="1144" spans="2:8" s="555" customFormat="1" x14ac:dyDescent="0.25">
      <c r="B1144" s="563"/>
      <c r="C1144" s="565"/>
      <c r="D1144" s="600"/>
      <c r="F1144" s="556"/>
      <c r="H1144" s="556"/>
    </row>
    <row r="1145" spans="2:8" s="555" customFormat="1" x14ac:dyDescent="0.25">
      <c r="B1145" s="563"/>
      <c r="C1145" s="586"/>
      <c r="D1145" s="580"/>
      <c r="F1145" s="556"/>
      <c r="H1145" s="556"/>
    </row>
    <row r="1146" spans="2:8" s="555" customFormat="1" x14ac:dyDescent="0.25">
      <c r="B1146" s="563"/>
      <c r="C1146" s="586"/>
      <c r="D1146" s="580"/>
      <c r="F1146" s="556"/>
      <c r="H1146" s="556"/>
    </row>
    <row r="1147" spans="2:8" s="555" customFormat="1" x14ac:dyDescent="0.25">
      <c r="B1147" s="563"/>
      <c r="C1147" s="586"/>
      <c r="D1147" s="580"/>
      <c r="F1147" s="556"/>
      <c r="H1147" s="556"/>
    </row>
    <row r="1148" spans="2:8" s="555" customFormat="1" x14ac:dyDescent="0.25">
      <c r="B1148" s="563"/>
      <c r="C1148" s="586"/>
      <c r="D1148" s="580"/>
      <c r="F1148" s="556"/>
      <c r="H1148" s="556"/>
    </row>
    <row r="1149" spans="2:8" s="555" customFormat="1" x14ac:dyDescent="0.25">
      <c r="B1149" s="563"/>
      <c r="C1149" s="586"/>
      <c r="D1149" s="580"/>
      <c r="F1149" s="556"/>
      <c r="H1149" s="556"/>
    </row>
    <row r="1150" spans="2:8" s="555" customFormat="1" x14ac:dyDescent="0.25">
      <c r="B1150" s="563"/>
      <c r="C1150" s="586"/>
      <c r="D1150" s="580"/>
      <c r="F1150" s="556"/>
      <c r="H1150" s="556"/>
    </row>
    <row r="1151" spans="2:8" s="555" customFormat="1" x14ac:dyDescent="0.25">
      <c r="B1151" s="563"/>
      <c r="C1151" s="586"/>
      <c r="D1151" s="580"/>
      <c r="F1151" s="556"/>
      <c r="H1151" s="556"/>
    </row>
    <row r="1152" spans="2:8" s="555" customFormat="1" x14ac:dyDescent="0.25">
      <c r="B1152" s="563"/>
      <c r="C1152" s="586"/>
      <c r="D1152" s="580"/>
      <c r="F1152" s="556"/>
      <c r="H1152" s="556"/>
    </row>
    <row r="1153" spans="2:8" s="555" customFormat="1" x14ac:dyDescent="0.25">
      <c r="B1153" s="563"/>
      <c r="C1153" s="586"/>
      <c r="D1153" s="580"/>
      <c r="F1153" s="556"/>
      <c r="H1153" s="556"/>
    </row>
    <row r="1154" spans="2:8" s="555" customFormat="1" x14ac:dyDescent="0.25">
      <c r="B1154" s="563"/>
      <c r="C1154" s="586"/>
      <c r="D1154" s="580"/>
      <c r="F1154" s="556"/>
      <c r="H1154" s="556"/>
    </row>
    <row r="1155" spans="2:8" s="555" customFormat="1" x14ac:dyDescent="0.25">
      <c r="B1155" s="563"/>
      <c r="C1155" s="586"/>
      <c r="D1155" s="580"/>
      <c r="F1155" s="556"/>
      <c r="H1155" s="556"/>
    </row>
    <row r="1156" spans="2:8" s="555" customFormat="1" x14ac:dyDescent="0.25">
      <c r="B1156" s="563"/>
      <c r="C1156" s="586"/>
      <c r="D1156" s="580"/>
      <c r="F1156" s="556"/>
      <c r="H1156" s="556"/>
    </row>
    <row r="1157" spans="2:8" s="555" customFormat="1" x14ac:dyDescent="0.25">
      <c r="B1157" s="563"/>
      <c r="C1157" s="586"/>
      <c r="D1157" s="580"/>
      <c r="F1157" s="556"/>
      <c r="H1157" s="556"/>
    </row>
    <row r="1158" spans="2:8" s="555" customFormat="1" x14ac:dyDescent="0.25">
      <c r="B1158" s="563"/>
      <c r="C1158" s="576"/>
      <c r="D1158" s="597"/>
      <c r="F1158" s="556"/>
      <c r="H1158" s="556"/>
    </row>
    <row r="1159" spans="2:8" s="555" customFormat="1" x14ac:dyDescent="0.25">
      <c r="B1159" s="563"/>
      <c r="C1159" s="576"/>
      <c r="D1159" s="597"/>
      <c r="F1159" s="556"/>
      <c r="H1159" s="556"/>
    </row>
    <row r="1160" spans="2:8" s="555" customFormat="1" x14ac:dyDescent="0.25">
      <c r="B1160" s="563"/>
      <c r="C1160" s="576"/>
      <c r="D1160" s="597"/>
      <c r="F1160" s="556"/>
      <c r="H1160" s="556"/>
    </row>
    <row r="1161" spans="2:8" s="555" customFormat="1" x14ac:dyDescent="0.25">
      <c r="B1161" s="563"/>
      <c r="C1161" s="576"/>
      <c r="D1161" s="597"/>
      <c r="F1161" s="556"/>
      <c r="H1161" s="556"/>
    </row>
    <row r="1162" spans="2:8" s="555" customFormat="1" x14ac:dyDescent="0.25">
      <c r="B1162" s="563"/>
      <c r="C1162" s="576"/>
      <c r="D1162" s="597"/>
      <c r="F1162" s="556"/>
      <c r="H1162" s="556"/>
    </row>
    <row r="1163" spans="2:8" s="555" customFormat="1" x14ac:dyDescent="0.25">
      <c r="B1163" s="563"/>
      <c r="C1163" s="576"/>
      <c r="D1163" s="597"/>
      <c r="F1163" s="556"/>
      <c r="H1163" s="556"/>
    </row>
    <row r="1164" spans="2:8" s="555" customFormat="1" x14ac:dyDescent="0.25">
      <c r="B1164" s="563"/>
      <c r="C1164" s="576"/>
      <c r="D1164" s="597"/>
      <c r="F1164" s="556"/>
      <c r="H1164" s="556"/>
    </row>
    <row r="1165" spans="2:8" s="555" customFormat="1" x14ac:dyDescent="0.25">
      <c r="B1165" s="576"/>
      <c r="C1165" s="576"/>
      <c r="D1165" s="599"/>
      <c r="F1165" s="556"/>
      <c r="H1165" s="556"/>
    </row>
    <row r="1166" spans="2:8" s="555" customFormat="1" x14ac:dyDescent="0.25">
      <c r="B1166" s="563"/>
      <c r="C1166" s="576"/>
      <c r="D1166" s="599"/>
      <c r="F1166" s="556"/>
      <c r="H1166" s="556"/>
    </row>
    <row r="1167" spans="2:8" s="555" customFormat="1" x14ac:dyDescent="0.25">
      <c r="B1167" s="563"/>
      <c r="C1167" s="576"/>
      <c r="D1167" s="599"/>
      <c r="F1167" s="556"/>
      <c r="H1167" s="556"/>
    </row>
    <row r="1168" spans="2:8" s="555" customFormat="1" x14ac:dyDescent="0.25">
      <c r="B1168" s="563"/>
      <c r="C1168" s="576"/>
      <c r="D1168" s="577"/>
      <c r="F1168" s="556"/>
      <c r="H1168" s="556"/>
    </row>
    <row r="1169" spans="2:8" s="555" customFormat="1" x14ac:dyDescent="0.25">
      <c r="B1169" s="574"/>
      <c r="C1169" s="576"/>
      <c r="D1169" s="598"/>
      <c r="F1169" s="556"/>
      <c r="H1169" s="556"/>
    </row>
    <row r="1170" spans="2:8" s="555" customFormat="1" x14ac:dyDescent="0.25">
      <c r="B1170" s="574"/>
      <c r="C1170" s="576"/>
      <c r="D1170" s="598"/>
      <c r="F1170" s="556"/>
      <c r="H1170" s="556"/>
    </row>
    <row r="1171" spans="2:8" s="555" customFormat="1" x14ac:dyDescent="0.25">
      <c r="B1171" s="574"/>
      <c r="C1171" s="576"/>
      <c r="D1171" s="598"/>
      <c r="F1171" s="556"/>
      <c r="H1171" s="556"/>
    </row>
    <row r="1172" spans="2:8" s="555" customFormat="1" x14ac:dyDescent="0.25">
      <c r="B1172" s="574"/>
      <c r="C1172" s="576"/>
      <c r="D1172" s="598"/>
      <c r="F1172" s="556"/>
      <c r="H1172" s="556"/>
    </row>
    <row r="1173" spans="2:8" s="555" customFormat="1" x14ac:dyDescent="0.25">
      <c r="B1173" s="574"/>
      <c r="C1173" s="576"/>
      <c r="D1173" s="597"/>
      <c r="F1173" s="556"/>
      <c r="H1173" s="556"/>
    </row>
    <row r="1174" spans="2:8" s="555" customFormat="1" x14ac:dyDescent="0.25">
      <c r="B1174" s="574"/>
      <c r="C1174" s="565"/>
      <c r="D1174" s="580"/>
      <c r="F1174" s="556"/>
      <c r="H1174" s="556"/>
    </row>
    <row r="1175" spans="2:8" s="555" customFormat="1" x14ac:dyDescent="0.25">
      <c r="B1175" s="563"/>
      <c r="C1175" s="565"/>
      <c r="D1175" s="564"/>
      <c r="F1175" s="556"/>
      <c r="H1175" s="556"/>
    </row>
    <row r="1176" spans="2:8" s="555" customFormat="1" x14ac:dyDescent="0.25">
      <c r="B1176" s="567"/>
      <c r="C1176" s="565"/>
      <c r="D1176" s="564"/>
      <c r="F1176" s="556"/>
      <c r="H1176" s="556"/>
    </row>
    <row r="1177" spans="2:8" s="555" customFormat="1" x14ac:dyDescent="0.25">
      <c r="B1177" s="567"/>
      <c r="C1177" s="565"/>
      <c r="D1177" s="564"/>
      <c r="F1177" s="556"/>
      <c r="H1177" s="556"/>
    </row>
    <row r="1178" spans="2:8" s="555" customFormat="1" x14ac:dyDescent="0.25">
      <c r="B1178" s="567"/>
      <c r="C1178" s="565"/>
      <c r="D1178" s="564"/>
      <c r="F1178" s="556"/>
      <c r="H1178" s="556"/>
    </row>
    <row r="1179" spans="2:8" s="555" customFormat="1" x14ac:dyDescent="0.25">
      <c r="B1179" s="567"/>
      <c r="C1179" s="565"/>
      <c r="D1179" s="564"/>
      <c r="F1179" s="556"/>
      <c r="H1179" s="556"/>
    </row>
    <row r="1180" spans="2:8" s="555" customFormat="1" x14ac:dyDescent="0.25">
      <c r="B1180" s="567"/>
      <c r="C1180" s="596"/>
      <c r="D1180" s="595"/>
      <c r="F1180" s="556"/>
      <c r="H1180" s="556"/>
    </row>
    <row r="1181" spans="2:8" s="555" customFormat="1" x14ac:dyDescent="0.25">
      <c r="B1181" s="594"/>
      <c r="C1181" s="558"/>
      <c r="D1181" s="559"/>
      <c r="F1181" s="556"/>
      <c r="H1181" s="556"/>
    </row>
    <row r="1182" spans="2:8" s="555" customFormat="1" x14ac:dyDescent="0.25">
      <c r="B1182" s="592"/>
      <c r="C1182" s="558"/>
      <c r="D1182" s="559"/>
      <c r="F1182" s="556"/>
      <c r="H1182" s="556"/>
    </row>
    <row r="1183" spans="2:8" s="555" customFormat="1" x14ac:dyDescent="0.25">
      <c r="B1183" s="592"/>
      <c r="C1183" s="558"/>
      <c r="D1183" s="559"/>
      <c r="F1183" s="556"/>
      <c r="H1183" s="556"/>
    </row>
    <row r="1184" spans="2:8" s="555" customFormat="1" x14ac:dyDescent="0.25">
      <c r="B1184" s="592"/>
      <c r="C1184" s="558"/>
      <c r="D1184" s="559"/>
      <c r="F1184" s="556"/>
      <c r="H1184" s="556"/>
    </row>
    <row r="1185" spans="2:8" s="555" customFormat="1" x14ac:dyDescent="0.25">
      <c r="B1185" s="592"/>
      <c r="C1185" s="558"/>
      <c r="D1185" s="559"/>
      <c r="F1185" s="556"/>
      <c r="H1185" s="556"/>
    </row>
    <row r="1186" spans="2:8" s="555" customFormat="1" x14ac:dyDescent="0.25">
      <c r="B1186" s="592"/>
      <c r="C1186" s="558"/>
      <c r="D1186" s="559"/>
      <c r="F1186" s="556"/>
      <c r="H1186" s="556"/>
    </row>
    <row r="1187" spans="2:8" s="555" customFormat="1" x14ac:dyDescent="0.25">
      <c r="B1187" s="592"/>
      <c r="C1187" s="558"/>
      <c r="D1187" s="559"/>
      <c r="F1187" s="556"/>
      <c r="H1187" s="556"/>
    </row>
    <row r="1188" spans="2:8" s="555" customFormat="1" x14ac:dyDescent="0.25">
      <c r="B1188" s="592"/>
      <c r="C1188" s="558"/>
      <c r="D1188" s="559"/>
      <c r="F1188" s="556"/>
      <c r="H1188" s="556"/>
    </row>
    <row r="1189" spans="2:8" s="555" customFormat="1" x14ac:dyDescent="0.25">
      <c r="B1189" s="592"/>
      <c r="C1189" s="558"/>
      <c r="D1189" s="559"/>
      <c r="F1189" s="556"/>
      <c r="H1189" s="556"/>
    </row>
    <row r="1190" spans="2:8" s="555" customFormat="1" x14ac:dyDescent="0.25">
      <c r="B1190" s="592"/>
      <c r="C1190" s="558"/>
      <c r="D1190" s="559"/>
      <c r="F1190" s="556"/>
      <c r="H1190" s="556"/>
    </row>
    <row r="1191" spans="2:8" s="555" customFormat="1" x14ac:dyDescent="0.25">
      <c r="B1191" s="592"/>
      <c r="C1191" s="558"/>
      <c r="D1191" s="559"/>
      <c r="F1191" s="556"/>
      <c r="H1191" s="556"/>
    </row>
    <row r="1192" spans="2:8" s="555" customFormat="1" x14ac:dyDescent="0.25">
      <c r="B1192" s="592"/>
      <c r="C1192" s="558"/>
      <c r="D1192" s="559"/>
      <c r="F1192" s="556"/>
      <c r="H1192" s="556"/>
    </row>
    <row r="1193" spans="2:8" s="555" customFormat="1" x14ac:dyDescent="0.25">
      <c r="B1193" s="592"/>
      <c r="C1193" s="558"/>
      <c r="D1193" s="559"/>
      <c r="F1193" s="556"/>
      <c r="H1193" s="556"/>
    </row>
    <row r="1194" spans="2:8" s="555" customFormat="1" x14ac:dyDescent="0.25">
      <c r="B1194" s="592"/>
      <c r="C1194" s="558"/>
      <c r="D1194" s="593"/>
      <c r="F1194" s="556"/>
      <c r="H1194" s="556"/>
    </row>
    <row r="1195" spans="2:8" s="555" customFormat="1" x14ac:dyDescent="0.25">
      <c r="B1195" s="592"/>
      <c r="C1195" s="558"/>
      <c r="D1195" s="559"/>
      <c r="F1195" s="556"/>
      <c r="H1195" s="556"/>
    </row>
    <row r="1196" spans="2:8" s="555" customFormat="1" x14ac:dyDescent="0.25">
      <c r="B1196" s="592"/>
      <c r="C1196" s="558"/>
      <c r="D1196" s="559"/>
      <c r="F1196" s="556"/>
      <c r="H1196" s="556"/>
    </row>
    <row r="1197" spans="2:8" s="555" customFormat="1" x14ac:dyDescent="0.25">
      <c r="B1197" s="592"/>
      <c r="C1197" s="558"/>
      <c r="D1197" s="559"/>
      <c r="F1197" s="556"/>
      <c r="H1197" s="556"/>
    </row>
    <row r="1198" spans="2:8" s="555" customFormat="1" x14ac:dyDescent="0.25">
      <c r="B1198" s="592"/>
      <c r="C1198" s="558"/>
      <c r="D1198" s="593"/>
      <c r="F1198" s="556"/>
      <c r="H1198" s="556"/>
    </row>
    <row r="1199" spans="2:8" s="555" customFormat="1" x14ac:dyDescent="0.25">
      <c r="B1199" s="592"/>
      <c r="C1199" s="558"/>
      <c r="D1199" s="559"/>
      <c r="F1199" s="556"/>
      <c r="H1199" s="556"/>
    </row>
    <row r="1200" spans="2:8" s="555" customFormat="1" x14ac:dyDescent="0.25">
      <c r="B1200" s="592"/>
      <c r="C1200" s="558"/>
      <c r="D1200" s="559"/>
      <c r="F1200" s="556"/>
      <c r="H1200" s="556"/>
    </row>
    <row r="1201" spans="2:8" s="555" customFormat="1" x14ac:dyDescent="0.25">
      <c r="B1201" s="592"/>
      <c r="C1201" s="558"/>
      <c r="D1201" s="559"/>
      <c r="F1201" s="556"/>
      <c r="H1201" s="556"/>
    </row>
    <row r="1202" spans="2:8" s="555" customFormat="1" x14ac:dyDescent="0.25">
      <c r="B1202" s="592"/>
      <c r="C1202" s="558"/>
      <c r="D1202" s="559"/>
      <c r="F1202" s="556"/>
      <c r="H1202" s="556"/>
    </row>
    <row r="1203" spans="2:8" s="555" customFormat="1" x14ac:dyDescent="0.25">
      <c r="B1203" s="592"/>
      <c r="C1203" s="558"/>
      <c r="D1203" s="559"/>
      <c r="F1203" s="556"/>
      <c r="H1203" s="556"/>
    </row>
    <row r="1204" spans="2:8" s="555" customFormat="1" x14ac:dyDescent="0.25">
      <c r="B1204" s="592"/>
      <c r="C1204" s="558"/>
      <c r="D1204" s="559"/>
      <c r="F1204" s="556"/>
      <c r="H1204" s="556"/>
    </row>
    <row r="1205" spans="2:8" s="555" customFormat="1" x14ac:dyDescent="0.25">
      <c r="B1205" s="592"/>
      <c r="C1205" s="558"/>
      <c r="D1205" s="559"/>
      <c r="F1205" s="556"/>
      <c r="H1205" s="556"/>
    </row>
    <row r="1206" spans="2:8" s="555" customFormat="1" x14ac:dyDescent="0.25">
      <c r="B1206" s="592"/>
      <c r="C1206" s="558"/>
      <c r="D1206" s="559"/>
      <c r="F1206" s="556"/>
      <c r="H1206" s="556"/>
    </row>
    <row r="1207" spans="2:8" s="555" customFormat="1" x14ac:dyDescent="0.25">
      <c r="B1207" s="592"/>
      <c r="C1207" s="558"/>
      <c r="D1207" s="559"/>
      <c r="F1207" s="556"/>
      <c r="H1207" s="556"/>
    </row>
    <row r="1208" spans="2:8" s="555" customFormat="1" x14ac:dyDescent="0.25">
      <c r="B1208" s="592"/>
      <c r="C1208" s="558"/>
      <c r="D1208" s="559"/>
      <c r="F1208" s="556"/>
      <c r="H1208" s="556"/>
    </row>
    <row r="1209" spans="2:8" s="555" customFormat="1" x14ac:dyDescent="0.25">
      <c r="B1209" s="592"/>
      <c r="C1209" s="558"/>
      <c r="D1209" s="559"/>
      <c r="F1209" s="556"/>
      <c r="H1209" s="556"/>
    </row>
    <row r="1210" spans="2:8" s="555" customFormat="1" x14ac:dyDescent="0.25">
      <c r="B1210" s="592"/>
      <c r="C1210" s="558"/>
      <c r="D1210" s="559"/>
      <c r="F1210" s="556"/>
      <c r="H1210" s="556"/>
    </row>
    <row r="1211" spans="2:8" s="555" customFormat="1" x14ac:dyDescent="0.25">
      <c r="B1211" s="592"/>
      <c r="C1211" s="558"/>
      <c r="D1211" s="559"/>
      <c r="F1211" s="556"/>
      <c r="H1211" s="556"/>
    </row>
    <row r="1212" spans="2:8" s="555" customFormat="1" x14ac:dyDescent="0.25">
      <c r="B1212" s="592"/>
      <c r="C1212" s="558"/>
      <c r="D1212" s="559"/>
      <c r="F1212" s="556"/>
      <c r="H1212" s="556"/>
    </row>
    <row r="1213" spans="2:8" s="555" customFormat="1" x14ac:dyDescent="0.25">
      <c r="B1213" s="592"/>
      <c r="C1213" s="558"/>
      <c r="D1213" s="559"/>
      <c r="F1213" s="556"/>
      <c r="H1213" s="556"/>
    </row>
    <row r="1214" spans="2:8" s="555" customFormat="1" x14ac:dyDescent="0.25">
      <c r="B1214" s="592"/>
      <c r="C1214" s="558"/>
      <c r="D1214" s="559"/>
      <c r="F1214" s="556"/>
      <c r="H1214" s="556"/>
    </row>
    <row r="1215" spans="2:8" s="555" customFormat="1" x14ac:dyDescent="0.25">
      <c r="B1215" s="592"/>
      <c r="C1215" s="558"/>
      <c r="D1215" s="559"/>
      <c r="F1215" s="556"/>
      <c r="H1215" s="556"/>
    </row>
    <row r="1216" spans="2:8" s="555" customFormat="1" x14ac:dyDescent="0.25">
      <c r="B1216" s="592"/>
      <c r="C1216" s="558"/>
      <c r="D1216" s="559"/>
      <c r="F1216" s="556"/>
      <c r="H1216" s="556"/>
    </row>
    <row r="1217" spans="2:8" s="555" customFormat="1" x14ac:dyDescent="0.25">
      <c r="B1217" s="592"/>
      <c r="C1217" s="558"/>
      <c r="D1217" s="559"/>
      <c r="F1217" s="556"/>
      <c r="H1217" s="556"/>
    </row>
    <row r="1218" spans="2:8" s="555" customFormat="1" x14ac:dyDescent="0.25">
      <c r="B1218" s="592"/>
      <c r="C1218" s="558"/>
      <c r="D1218" s="559"/>
      <c r="F1218" s="556"/>
      <c r="H1218" s="556"/>
    </row>
    <row r="1219" spans="2:8" s="555" customFormat="1" x14ac:dyDescent="0.25">
      <c r="B1219" s="592"/>
      <c r="C1219" s="558"/>
      <c r="D1219" s="559"/>
      <c r="F1219" s="556"/>
      <c r="H1219" s="556"/>
    </row>
    <row r="1220" spans="2:8" s="555" customFormat="1" x14ac:dyDescent="0.25">
      <c r="B1220" s="592"/>
      <c r="C1220" s="558"/>
      <c r="D1220" s="559"/>
      <c r="F1220" s="556"/>
      <c r="H1220" s="556"/>
    </row>
    <row r="1221" spans="2:8" s="555" customFormat="1" x14ac:dyDescent="0.25">
      <c r="B1221" s="592"/>
      <c r="C1221" s="558"/>
      <c r="D1221" s="559"/>
      <c r="F1221" s="556"/>
      <c r="H1221" s="556"/>
    </row>
    <row r="1222" spans="2:8" s="555" customFormat="1" x14ac:dyDescent="0.25">
      <c r="B1222" s="592"/>
      <c r="C1222" s="558"/>
      <c r="D1222" s="559"/>
      <c r="F1222" s="556"/>
      <c r="H1222" s="556"/>
    </row>
    <row r="1223" spans="2:8" s="555" customFormat="1" x14ac:dyDescent="0.25">
      <c r="B1223" s="592"/>
      <c r="C1223" s="558"/>
      <c r="D1223" s="559"/>
      <c r="F1223" s="556"/>
      <c r="H1223" s="556"/>
    </row>
    <row r="1224" spans="2:8" s="555" customFormat="1" x14ac:dyDescent="0.25">
      <c r="B1224" s="592"/>
      <c r="C1224" s="558"/>
      <c r="D1224" s="559"/>
      <c r="F1224" s="556"/>
      <c r="H1224" s="556"/>
    </row>
    <row r="1225" spans="2:8" s="555" customFormat="1" x14ac:dyDescent="0.25">
      <c r="B1225" s="592"/>
      <c r="C1225" s="558"/>
      <c r="D1225" s="559"/>
      <c r="F1225" s="556"/>
      <c r="H1225" s="556"/>
    </row>
    <row r="1226" spans="2:8" s="555" customFormat="1" x14ac:dyDescent="0.25">
      <c r="B1226" s="592"/>
      <c r="C1226" s="558"/>
      <c r="D1226" s="559"/>
      <c r="F1226" s="556"/>
      <c r="H1226" s="556"/>
    </row>
    <row r="1227" spans="2:8" s="555" customFormat="1" x14ac:dyDescent="0.25">
      <c r="B1227" s="592"/>
      <c r="C1227" s="558"/>
      <c r="D1227" s="559"/>
      <c r="F1227" s="556"/>
      <c r="H1227" s="556"/>
    </row>
    <row r="1228" spans="2:8" s="555" customFormat="1" x14ac:dyDescent="0.25">
      <c r="B1228" s="592"/>
      <c r="C1228" s="558"/>
      <c r="D1228" s="559"/>
      <c r="F1228" s="556"/>
      <c r="H1228" s="556"/>
    </row>
    <row r="1229" spans="2:8" s="555" customFormat="1" x14ac:dyDescent="0.25">
      <c r="B1229" s="592"/>
      <c r="C1229" s="558"/>
      <c r="D1229" s="559"/>
      <c r="F1229" s="556"/>
      <c r="H1229" s="556"/>
    </row>
    <row r="1230" spans="2:8" s="555" customFormat="1" x14ac:dyDescent="0.25">
      <c r="B1230" s="592"/>
      <c r="C1230" s="558"/>
      <c r="D1230" s="559"/>
      <c r="F1230" s="556"/>
      <c r="H1230" s="556"/>
    </row>
    <row r="1231" spans="2:8" s="555" customFormat="1" x14ac:dyDescent="0.25">
      <c r="B1231" s="592"/>
      <c r="C1231" s="558"/>
      <c r="D1231" s="559"/>
      <c r="F1231" s="556"/>
      <c r="H1231" s="556"/>
    </row>
    <row r="1232" spans="2:8" s="555" customFormat="1" x14ac:dyDescent="0.25">
      <c r="B1232" s="592"/>
      <c r="C1232" s="558"/>
      <c r="D1232" s="559"/>
      <c r="F1232" s="556"/>
      <c r="H1232" s="556"/>
    </row>
    <row r="1233" spans="2:8" s="555" customFormat="1" x14ac:dyDescent="0.25">
      <c r="B1233" s="592"/>
      <c r="C1233" s="558"/>
      <c r="D1233" s="559"/>
      <c r="F1233" s="556"/>
      <c r="H1233" s="556"/>
    </row>
    <row r="1234" spans="2:8" s="555" customFormat="1" x14ac:dyDescent="0.25">
      <c r="B1234" s="592"/>
      <c r="C1234" s="558"/>
      <c r="D1234" s="559"/>
      <c r="F1234" s="556"/>
      <c r="H1234" s="556"/>
    </row>
    <row r="1235" spans="2:8" s="555" customFormat="1" x14ac:dyDescent="0.25">
      <c r="B1235" s="592"/>
      <c r="C1235" s="558"/>
      <c r="D1235" s="559"/>
      <c r="F1235" s="556"/>
      <c r="H1235" s="556"/>
    </row>
    <row r="1236" spans="2:8" s="555" customFormat="1" x14ac:dyDescent="0.25">
      <c r="B1236" s="592"/>
      <c r="C1236" s="574"/>
      <c r="D1236" s="591"/>
      <c r="E1236" s="567"/>
      <c r="F1236" s="556"/>
      <c r="H1236" s="556"/>
    </row>
    <row r="1237" spans="2:8" s="555" customFormat="1" x14ac:dyDescent="0.25">
      <c r="B1237" s="567"/>
      <c r="C1237" s="574"/>
      <c r="D1237" s="591"/>
      <c r="E1237" s="567"/>
      <c r="F1237" s="556"/>
      <c r="H1237" s="556"/>
    </row>
    <row r="1238" spans="2:8" s="555" customFormat="1" x14ac:dyDescent="0.25">
      <c r="B1238" s="567"/>
      <c r="C1238" s="574"/>
      <c r="D1238" s="591"/>
      <c r="E1238" s="567"/>
      <c r="F1238" s="556"/>
      <c r="H1238" s="556"/>
    </row>
    <row r="1239" spans="2:8" s="555" customFormat="1" x14ac:dyDescent="0.25">
      <c r="B1239" s="563"/>
      <c r="C1239" s="574"/>
      <c r="D1239" s="591"/>
      <c r="E1239" s="567"/>
      <c r="F1239" s="556"/>
      <c r="H1239" s="556"/>
    </row>
    <row r="1240" spans="2:8" s="555" customFormat="1" x14ac:dyDescent="0.25">
      <c r="B1240" s="563"/>
      <c r="C1240" s="586"/>
      <c r="D1240" s="590"/>
      <c r="F1240" s="556"/>
      <c r="H1240" s="556"/>
    </row>
    <row r="1241" spans="2:8" s="555" customFormat="1" x14ac:dyDescent="0.25">
      <c r="B1241" s="584"/>
      <c r="C1241" s="586"/>
      <c r="D1241" s="590"/>
      <c r="F1241" s="556"/>
      <c r="H1241" s="556"/>
    </row>
    <row r="1242" spans="2:8" s="555" customFormat="1" x14ac:dyDescent="0.25">
      <c r="B1242" s="584"/>
      <c r="C1242" s="586"/>
      <c r="D1242" s="590"/>
      <c r="F1242" s="556"/>
      <c r="H1242" s="556"/>
    </row>
    <row r="1243" spans="2:8" s="555" customFormat="1" x14ac:dyDescent="0.25">
      <c r="B1243" s="584"/>
      <c r="C1243" s="586"/>
      <c r="D1243" s="590"/>
      <c r="F1243" s="556"/>
      <c r="H1243" s="556"/>
    </row>
    <row r="1244" spans="2:8" s="555" customFormat="1" x14ac:dyDescent="0.25">
      <c r="B1244" s="584"/>
      <c r="C1244" s="589"/>
      <c r="D1244" s="588"/>
      <c r="F1244" s="556"/>
      <c r="H1244" s="556"/>
    </row>
    <row r="1245" spans="2:8" s="555" customFormat="1" x14ac:dyDescent="0.25">
      <c r="B1245" s="584"/>
      <c r="C1245" s="589"/>
      <c r="D1245" s="588"/>
      <c r="F1245" s="556"/>
      <c r="H1245" s="556"/>
    </row>
    <row r="1246" spans="2:8" s="555" customFormat="1" x14ac:dyDescent="0.25">
      <c r="B1246" s="584"/>
      <c r="C1246" s="589"/>
      <c r="D1246" s="588"/>
      <c r="F1246" s="556"/>
      <c r="H1246" s="556"/>
    </row>
    <row r="1247" spans="2:8" s="555" customFormat="1" x14ac:dyDescent="0.25">
      <c r="B1247" s="584"/>
      <c r="C1247" s="589"/>
      <c r="D1247" s="588"/>
      <c r="F1247" s="556"/>
      <c r="H1247" s="556"/>
    </row>
    <row r="1248" spans="2:8" s="555" customFormat="1" x14ac:dyDescent="0.25">
      <c r="B1248" s="584"/>
      <c r="C1248" s="589"/>
      <c r="D1248" s="588"/>
      <c r="F1248" s="556"/>
      <c r="H1248" s="556"/>
    </row>
    <row r="1249" spans="2:8" s="555" customFormat="1" x14ac:dyDescent="0.25">
      <c r="B1249" s="584"/>
      <c r="C1249" s="589"/>
      <c r="D1249" s="588"/>
      <c r="F1249" s="556"/>
      <c r="H1249" s="556"/>
    </row>
    <row r="1250" spans="2:8" s="555" customFormat="1" x14ac:dyDescent="0.25">
      <c r="B1250" s="584"/>
      <c r="C1250" s="589"/>
      <c r="D1250" s="588"/>
      <c r="F1250" s="556"/>
      <c r="H1250" s="556"/>
    </row>
    <row r="1251" spans="2:8" s="555" customFormat="1" x14ac:dyDescent="0.25">
      <c r="B1251" s="584"/>
      <c r="C1251" s="589"/>
      <c r="D1251" s="588"/>
      <c r="F1251" s="556"/>
      <c r="H1251" s="556"/>
    </row>
    <row r="1252" spans="2:8" s="555" customFormat="1" x14ac:dyDescent="0.25">
      <c r="B1252" s="584"/>
      <c r="C1252" s="589"/>
      <c r="D1252" s="588"/>
      <c r="F1252" s="556"/>
      <c r="H1252" s="556"/>
    </row>
    <row r="1253" spans="2:8" s="555" customFormat="1" x14ac:dyDescent="0.25">
      <c r="B1253" s="584"/>
      <c r="C1253" s="589"/>
      <c r="D1253" s="588"/>
      <c r="F1253" s="556"/>
      <c r="H1253" s="556"/>
    </row>
    <row r="1254" spans="2:8" s="555" customFormat="1" x14ac:dyDescent="0.25">
      <c r="B1254" s="584"/>
      <c r="C1254" s="589"/>
      <c r="D1254" s="588"/>
      <c r="F1254" s="556"/>
      <c r="H1254" s="556"/>
    </row>
    <row r="1255" spans="2:8" s="555" customFormat="1" x14ac:dyDescent="0.25">
      <c r="B1255" s="584"/>
      <c r="C1255" s="589"/>
      <c r="D1255" s="588"/>
      <c r="F1255" s="556"/>
      <c r="H1255" s="556"/>
    </row>
    <row r="1256" spans="2:8" s="555" customFormat="1" x14ac:dyDescent="0.25">
      <c r="B1256" s="584"/>
      <c r="C1256" s="589"/>
      <c r="D1256" s="588"/>
      <c r="F1256" s="556"/>
      <c r="H1256" s="556"/>
    </row>
    <row r="1257" spans="2:8" s="555" customFormat="1" x14ac:dyDescent="0.25">
      <c r="B1257" s="584"/>
      <c r="C1257" s="589"/>
      <c r="D1257" s="588"/>
      <c r="F1257" s="556"/>
      <c r="H1257" s="556"/>
    </row>
    <row r="1258" spans="2:8" s="555" customFormat="1" x14ac:dyDescent="0.25">
      <c r="B1258" s="584"/>
      <c r="C1258" s="586"/>
      <c r="D1258" s="588"/>
      <c r="F1258" s="556"/>
      <c r="H1258" s="556"/>
    </row>
    <row r="1259" spans="2:8" s="555" customFormat="1" x14ac:dyDescent="0.25">
      <c r="B1259" s="584"/>
      <c r="C1259" s="586"/>
      <c r="D1259" s="588"/>
      <c r="F1259" s="556"/>
      <c r="H1259" s="556"/>
    </row>
    <row r="1260" spans="2:8" s="555" customFormat="1" x14ac:dyDescent="0.25">
      <c r="B1260" s="584"/>
      <c r="C1260" s="586"/>
      <c r="D1260" s="588"/>
      <c r="F1260" s="556"/>
      <c r="H1260" s="556"/>
    </row>
    <row r="1261" spans="2:8" s="555" customFormat="1" x14ac:dyDescent="0.25">
      <c r="B1261" s="584"/>
      <c r="C1261" s="586"/>
      <c r="D1261" s="588"/>
      <c r="F1261" s="556"/>
      <c r="H1261" s="556"/>
    </row>
    <row r="1262" spans="2:8" s="555" customFormat="1" x14ac:dyDescent="0.25">
      <c r="B1262" s="584"/>
      <c r="C1262" s="586"/>
      <c r="D1262" s="587"/>
      <c r="F1262" s="556"/>
      <c r="H1262" s="556"/>
    </row>
    <row r="1263" spans="2:8" s="555" customFormat="1" x14ac:dyDescent="0.25">
      <c r="B1263" s="584"/>
      <c r="C1263" s="586"/>
      <c r="D1263" s="585"/>
      <c r="F1263" s="556"/>
      <c r="H1263" s="556"/>
    </row>
    <row r="1264" spans="2:8" s="555" customFormat="1" x14ac:dyDescent="0.25">
      <c r="B1264" s="584"/>
      <c r="C1264" s="586"/>
      <c r="D1264" s="585"/>
      <c r="F1264" s="556"/>
      <c r="H1264" s="556"/>
    </row>
    <row r="1265" spans="2:8" s="555" customFormat="1" x14ac:dyDescent="0.25">
      <c r="B1265" s="584"/>
      <c r="C1265" s="586"/>
      <c r="D1265" s="585"/>
      <c r="F1265" s="556"/>
      <c r="H1265" s="556"/>
    </row>
    <row r="1266" spans="2:8" s="555" customFormat="1" x14ac:dyDescent="0.25">
      <c r="B1266" s="584"/>
      <c r="C1266" s="581"/>
      <c r="D1266" s="571"/>
      <c r="F1266" s="556"/>
      <c r="H1266" s="556"/>
    </row>
    <row r="1267" spans="2:8" s="555" customFormat="1" x14ac:dyDescent="0.25">
      <c r="B1267" s="584"/>
      <c r="C1267" s="581"/>
      <c r="D1267" s="571"/>
      <c r="F1267" s="556"/>
      <c r="H1267" s="556"/>
    </row>
    <row r="1268" spans="2:8" s="555" customFormat="1" x14ac:dyDescent="0.25">
      <c r="B1268" s="584"/>
      <c r="C1268" s="581"/>
      <c r="D1268" s="571"/>
      <c r="F1268" s="556"/>
      <c r="H1268" s="556"/>
    </row>
    <row r="1269" spans="2:8" s="555" customFormat="1" x14ac:dyDescent="0.25">
      <c r="B1269" s="584"/>
      <c r="C1269" s="576"/>
      <c r="D1269" s="575"/>
      <c r="F1269" s="556"/>
      <c r="H1269" s="556"/>
    </row>
    <row r="1270" spans="2:8" s="555" customFormat="1" x14ac:dyDescent="0.25">
      <c r="B1270" s="567"/>
      <c r="C1270" s="576"/>
      <c r="D1270" s="575"/>
      <c r="F1270" s="556"/>
      <c r="H1270" s="556"/>
    </row>
    <row r="1271" spans="2:8" s="555" customFormat="1" x14ac:dyDescent="0.25">
      <c r="B1271" s="567"/>
      <c r="C1271" s="583"/>
      <c r="D1271" s="580"/>
      <c r="F1271" s="556"/>
      <c r="H1271" s="556"/>
    </row>
    <row r="1272" spans="2:8" s="555" customFormat="1" x14ac:dyDescent="0.25">
      <c r="B1272" s="567"/>
      <c r="C1272" s="583"/>
      <c r="D1272" s="580"/>
      <c r="F1272" s="556"/>
      <c r="H1272" s="556"/>
    </row>
    <row r="1273" spans="2:8" s="555" customFormat="1" x14ac:dyDescent="0.25">
      <c r="B1273" s="567"/>
      <c r="C1273" s="583"/>
      <c r="D1273" s="580"/>
      <c r="F1273" s="556"/>
      <c r="H1273" s="556"/>
    </row>
    <row r="1274" spans="2:8" s="555" customFormat="1" x14ac:dyDescent="0.25">
      <c r="B1274" s="567"/>
      <c r="C1274" s="583"/>
      <c r="D1274" s="580"/>
      <c r="F1274" s="556"/>
      <c r="H1274" s="556"/>
    </row>
    <row r="1275" spans="2:8" s="555" customFormat="1" x14ac:dyDescent="0.25">
      <c r="B1275" s="567"/>
      <c r="C1275" s="583"/>
      <c r="D1275" s="580"/>
      <c r="F1275" s="556"/>
      <c r="H1275" s="556"/>
    </row>
    <row r="1276" spans="2:8" s="555" customFormat="1" x14ac:dyDescent="0.25">
      <c r="B1276" s="567"/>
      <c r="C1276" s="583"/>
      <c r="D1276" s="580"/>
      <c r="F1276" s="556"/>
      <c r="H1276" s="556"/>
    </row>
    <row r="1277" spans="2:8" s="555" customFormat="1" x14ac:dyDescent="0.25">
      <c r="B1277" s="567"/>
      <c r="C1277" s="576"/>
      <c r="D1277" s="580"/>
      <c r="F1277" s="556"/>
      <c r="H1277" s="556"/>
    </row>
    <row r="1278" spans="2:8" s="555" customFormat="1" x14ac:dyDescent="0.25">
      <c r="B1278" s="567"/>
      <c r="C1278" s="576"/>
      <c r="D1278" s="580"/>
      <c r="F1278" s="556"/>
      <c r="H1278" s="556"/>
    </row>
    <row r="1279" spans="2:8" s="555" customFormat="1" x14ac:dyDescent="0.25">
      <c r="B1279" s="567"/>
      <c r="C1279" s="583"/>
      <c r="D1279" s="580"/>
      <c r="F1279" s="556"/>
      <c r="H1279" s="556"/>
    </row>
    <row r="1280" spans="2:8" s="555" customFormat="1" x14ac:dyDescent="0.25">
      <c r="B1280" s="567"/>
      <c r="C1280" s="576"/>
      <c r="D1280" s="575"/>
      <c r="F1280" s="556"/>
      <c r="H1280" s="556"/>
    </row>
    <row r="1281" spans="2:8" s="555" customFormat="1" x14ac:dyDescent="0.25">
      <c r="B1281" s="567"/>
      <c r="C1281" s="576"/>
      <c r="D1281" s="575"/>
      <c r="F1281" s="556"/>
      <c r="H1281" s="556"/>
    </row>
    <row r="1282" spans="2:8" s="555" customFormat="1" x14ac:dyDescent="0.25">
      <c r="B1282" s="567"/>
      <c r="C1282" s="576"/>
      <c r="D1282" s="580"/>
      <c r="F1282" s="556"/>
      <c r="H1282" s="556"/>
    </row>
    <row r="1283" spans="2:8" s="555" customFormat="1" x14ac:dyDescent="0.25">
      <c r="B1283" s="567"/>
      <c r="C1283" s="576"/>
      <c r="D1283" s="580"/>
      <c r="F1283" s="556"/>
      <c r="H1283" s="556"/>
    </row>
    <row r="1284" spans="2:8" s="555" customFormat="1" x14ac:dyDescent="0.25">
      <c r="B1284" s="567"/>
      <c r="C1284" s="576"/>
      <c r="D1284" s="580"/>
      <c r="F1284" s="556"/>
      <c r="H1284" s="556"/>
    </row>
    <row r="1285" spans="2:8" s="555" customFormat="1" x14ac:dyDescent="0.25">
      <c r="B1285" s="567"/>
      <c r="C1285" s="576"/>
      <c r="D1285" s="580"/>
      <c r="F1285" s="556"/>
      <c r="H1285" s="556"/>
    </row>
    <row r="1286" spans="2:8" s="555" customFormat="1" x14ac:dyDescent="0.25">
      <c r="B1286" s="567"/>
      <c r="C1286" s="576"/>
      <c r="D1286" s="580"/>
      <c r="F1286" s="556"/>
      <c r="H1286" s="556"/>
    </row>
    <row r="1287" spans="2:8" s="555" customFormat="1" x14ac:dyDescent="0.25">
      <c r="B1287" s="567"/>
      <c r="C1287" s="576"/>
      <c r="D1287" s="582"/>
      <c r="F1287" s="556"/>
      <c r="H1287" s="556"/>
    </row>
    <row r="1288" spans="2:8" s="555" customFormat="1" x14ac:dyDescent="0.25">
      <c r="B1288" s="567"/>
      <c r="C1288" s="576"/>
      <c r="D1288" s="582"/>
      <c r="F1288" s="556"/>
      <c r="H1288" s="556"/>
    </row>
    <row r="1289" spans="2:8" s="555" customFormat="1" x14ac:dyDescent="0.25">
      <c r="B1289" s="567"/>
      <c r="C1289" s="576"/>
      <c r="D1289" s="580"/>
      <c r="F1289" s="556"/>
      <c r="H1289" s="556"/>
    </row>
    <row r="1290" spans="2:8" s="555" customFormat="1" x14ac:dyDescent="0.25">
      <c r="B1290" s="567"/>
      <c r="C1290" s="581"/>
      <c r="D1290" s="571"/>
      <c r="F1290" s="556"/>
      <c r="H1290" s="556"/>
    </row>
    <row r="1291" spans="2:8" s="555" customFormat="1" x14ac:dyDescent="0.25">
      <c r="B1291" s="581"/>
      <c r="C1291" s="581"/>
      <c r="D1291" s="571"/>
      <c r="F1291" s="556"/>
      <c r="H1291" s="556"/>
    </row>
    <row r="1292" spans="2:8" s="555" customFormat="1" x14ac:dyDescent="0.25">
      <c r="B1292" s="581"/>
      <c r="C1292" s="581"/>
      <c r="D1292" s="571"/>
      <c r="F1292" s="556"/>
      <c r="H1292" s="556"/>
    </row>
    <row r="1293" spans="2:8" s="555" customFormat="1" x14ac:dyDescent="0.25">
      <c r="B1293" s="581"/>
      <c r="C1293" s="579"/>
      <c r="D1293" s="580"/>
      <c r="F1293" s="556"/>
      <c r="H1293" s="556"/>
    </row>
    <row r="1294" spans="2:8" s="555" customFormat="1" x14ac:dyDescent="0.25">
      <c r="B1294" s="563"/>
      <c r="C1294" s="576"/>
      <c r="D1294" s="575"/>
      <c r="F1294" s="556"/>
      <c r="H1294" s="556"/>
    </row>
    <row r="1295" spans="2:8" s="555" customFormat="1" x14ac:dyDescent="0.25">
      <c r="B1295" s="567"/>
      <c r="C1295" s="576"/>
      <c r="D1295" s="575"/>
      <c r="F1295" s="556"/>
      <c r="H1295" s="556"/>
    </row>
    <row r="1296" spans="2:8" s="555" customFormat="1" x14ac:dyDescent="0.25">
      <c r="B1296" s="567"/>
      <c r="C1296" s="576"/>
      <c r="D1296" s="575"/>
      <c r="F1296" s="556"/>
      <c r="H1296" s="556"/>
    </row>
    <row r="1297" spans="2:8" s="555" customFormat="1" x14ac:dyDescent="0.25">
      <c r="B1297" s="567"/>
      <c r="C1297" s="576"/>
      <c r="D1297" s="575"/>
      <c r="F1297" s="556"/>
      <c r="H1297" s="556"/>
    </row>
    <row r="1298" spans="2:8" s="555" customFormat="1" x14ac:dyDescent="0.25">
      <c r="B1298" s="567"/>
      <c r="C1298" s="576"/>
      <c r="D1298" s="575"/>
      <c r="F1298" s="556"/>
      <c r="H1298" s="556"/>
    </row>
    <row r="1299" spans="2:8" s="555" customFormat="1" x14ac:dyDescent="0.25">
      <c r="B1299" s="567"/>
      <c r="C1299" s="576"/>
      <c r="D1299" s="575"/>
      <c r="F1299" s="556"/>
      <c r="H1299" s="556"/>
    </row>
    <row r="1300" spans="2:8" s="555" customFormat="1" x14ac:dyDescent="0.25">
      <c r="B1300" s="567"/>
      <c r="C1300" s="576"/>
      <c r="D1300" s="575"/>
      <c r="F1300" s="556"/>
      <c r="H1300" s="556"/>
    </row>
    <row r="1301" spans="2:8" s="555" customFormat="1" x14ac:dyDescent="0.25">
      <c r="B1301" s="567"/>
      <c r="C1301" s="576"/>
      <c r="D1301" s="575"/>
      <c r="F1301" s="556"/>
      <c r="H1301" s="556"/>
    </row>
    <row r="1302" spans="2:8" s="555" customFormat="1" x14ac:dyDescent="0.25">
      <c r="B1302" s="567"/>
      <c r="C1302" s="576"/>
      <c r="D1302" s="575"/>
      <c r="F1302" s="556"/>
      <c r="H1302" s="556"/>
    </row>
    <row r="1303" spans="2:8" s="555" customFormat="1" x14ac:dyDescent="0.25">
      <c r="B1303" s="567"/>
      <c r="C1303" s="579"/>
      <c r="D1303" s="575"/>
      <c r="F1303" s="556"/>
      <c r="H1303" s="556"/>
    </row>
    <row r="1304" spans="2:8" s="555" customFormat="1" x14ac:dyDescent="0.25">
      <c r="B1304" s="567"/>
      <c r="C1304" s="579"/>
      <c r="D1304" s="575"/>
      <c r="F1304" s="556"/>
      <c r="H1304" s="556"/>
    </row>
    <row r="1305" spans="2:8" s="555" customFormat="1" x14ac:dyDescent="0.25">
      <c r="B1305" s="567"/>
      <c r="C1305" s="579"/>
      <c r="D1305" s="575"/>
      <c r="F1305" s="556"/>
      <c r="H1305" s="556"/>
    </row>
    <row r="1306" spans="2:8" s="555" customFormat="1" x14ac:dyDescent="0.25">
      <c r="B1306" s="567"/>
      <c r="C1306" s="579"/>
      <c r="D1306" s="575"/>
      <c r="F1306" s="556"/>
      <c r="H1306" s="556"/>
    </row>
    <row r="1307" spans="2:8" s="555" customFormat="1" x14ac:dyDescent="0.25">
      <c r="B1307" s="567"/>
      <c r="C1307" s="579"/>
      <c r="D1307" s="575"/>
      <c r="F1307" s="556"/>
      <c r="H1307" s="556"/>
    </row>
    <row r="1308" spans="2:8" s="555" customFormat="1" x14ac:dyDescent="0.25">
      <c r="B1308" s="567"/>
      <c r="C1308" s="579"/>
      <c r="D1308" s="575"/>
      <c r="F1308" s="556"/>
      <c r="H1308" s="556"/>
    </row>
    <row r="1309" spans="2:8" s="555" customFormat="1" x14ac:dyDescent="0.25">
      <c r="B1309" s="567"/>
      <c r="C1309" s="579"/>
      <c r="D1309" s="575"/>
      <c r="F1309" s="556"/>
      <c r="H1309" s="556"/>
    </row>
    <row r="1310" spans="2:8" s="555" customFormat="1" x14ac:dyDescent="0.25">
      <c r="B1310" s="567"/>
      <c r="C1310" s="579"/>
      <c r="D1310" s="575"/>
      <c r="F1310" s="556"/>
      <c r="H1310" s="556"/>
    </row>
    <row r="1311" spans="2:8" s="555" customFormat="1" x14ac:dyDescent="0.25">
      <c r="B1311" s="567"/>
      <c r="C1311" s="579"/>
      <c r="D1311" s="575"/>
      <c r="F1311" s="556"/>
      <c r="H1311" s="556"/>
    </row>
    <row r="1312" spans="2:8" s="555" customFormat="1" x14ac:dyDescent="0.25">
      <c r="B1312" s="567"/>
      <c r="C1312" s="579"/>
      <c r="D1312" s="575"/>
      <c r="F1312" s="556"/>
      <c r="H1312" s="556"/>
    </row>
    <row r="1313" spans="2:8" s="555" customFormat="1" x14ac:dyDescent="0.25">
      <c r="B1313" s="567"/>
      <c r="C1313" s="579"/>
      <c r="D1313" s="575"/>
      <c r="F1313" s="556"/>
      <c r="H1313" s="556"/>
    </row>
    <row r="1314" spans="2:8" s="555" customFormat="1" x14ac:dyDescent="0.25">
      <c r="B1314" s="567"/>
      <c r="C1314" s="563"/>
      <c r="D1314" s="578"/>
      <c r="F1314" s="556"/>
      <c r="H1314" s="556"/>
    </row>
    <row r="1315" spans="2:8" s="555" customFormat="1" x14ac:dyDescent="0.25">
      <c r="B1315" s="567"/>
      <c r="C1315" s="563"/>
      <c r="D1315" s="577"/>
      <c r="F1315" s="556"/>
      <c r="H1315" s="556"/>
    </row>
    <row r="1316" spans="2:8" s="555" customFormat="1" x14ac:dyDescent="0.25">
      <c r="B1316" s="567"/>
      <c r="C1316" s="563"/>
      <c r="D1316" s="577"/>
      <c r="F1316" s="556"/>
      <c r="H1316" s="556"/>
    </row>
    <row r="1317" spans="2:8" s="555" customFormat="1" x14ac:dyDescent="0.25">
      <c r="B1317" s="567"/>
      <c r="C1317" s="576"/>
      <c r="D1317" s="575"/>
      <c r="F1317" s="556"/>
      <c r="H1317" s="556"/>
    </row>
    <row r="1318" spans="2:8" s="555" customFormat="1" x14ac:dyDescent="0.25">
      <c r="B1318" s="567"/>
      <c r="C1318" s="576"/>
      <c r="D1318" s="575"/>
      <c r="F1318" s="556"/>
      <c r="H1318" s="556"/>
    </row>
    <row r="1319" spans="2:8" s="555" customFormat="1" x14ac:dyDescent="0.25">
      <c r="B1319" s="567"/>
      <c r="C1319" s="576"/>
      <c r="D1319" s="575"/>
      <c r="F1319" s="556"/>
      <c r="H1319" s="556"/>
    </row>
    <row r="1320" spans="2:8" s="555" customFormat="1" x14ac:dyDescent="0.25">
      <c r="B1320" s="567"/>
      <c r="C1320" s="572"/>
      <c r="D1320" s="573"/>
      <c r="F1320" s="556"/>
      <c r="H1320" s="556"/>
    </row>
    <row r="1321" spans="2:8" s="555" customFormat="1" x14ac:dyDescent="0.25">
      <c r="B1321" s="567"/>
      <c r="C1321" s="574"/>
      <c r="D1321" s="573"/>
      <c r="F1321" s="556"/>
      <c r="H1321" s="556"/>
    </row>
    <row r="1322" spans="2:8" s="555" customFormat="1" x14ac:dyDescent="0.25">
      <c r="B1322" s="567"/>
      <c r="C1322" s="574"/>
      <c r="D1322" s="573"/>
      <c r="F1322" s="556"/>
      <c r="H1322" s="556"/>
    </row>
    <row r="1323" spans="2:8" s="555" customFormat="1" x14ac:dyDescent="0.25">
      <c r="B1323" s="567"/>
      <c r="C1323" s="574"/>
      <c r="D1323" s="573"/>
      <c r="F1323" s="556"/>
      <c r="H1323" s="556"/>
    </row>
    <row r="1324" spans="2:8" s="555" customFormat="1" x14ac:dyDescent="0.25">
      <c r="B1324" s="567"/>
      <c r="C1324" s="572"/>
      <c r="D1324" s="573"/>
      <c r="F1324" s="556"/>
      <c r="H1324" s="556"/>
    </row>
    <row r="1325" spans="2:8" s="555" customFormat="1" x14ac:dyDescent="0.25">
      <c r="B1325" s="567"/>
      <c r="C1325" s="572"/>
      <c r="D1325" s="573"/>
      <c r="F1325" s="556"/>
      <c r="H1325" s="556"/>
    </row>
    <row r="1326" spans="2:8" s="555" customFormat="1" x14ac:dyDescent="0.25">
      <c r="B1326" s="572"/>
      <c r="C1326" s="572"/>
      <c r="D1326" s="573"/>
      <c r="F1326" s="556"/>
      <c r="H1326" s="556"/>
    </row>
    <row r="1327" spans="2:8" s="555" customFormat="1" x14ac:dyDescent="0.25">
      <c r="B1327" s="572"/>
      <c r="C1327" s="572"/>
      <c r="D1327" s="573"/>
      <c r="F1327" s="556"/>
      <c r="H1327" s="556"/>
    </row>
    <row r="1328" spans="2:8" s="555" customFormat="1" x14ac:dyDescent="0.25">
      <c r="B1328" s="572"/>
      <c r="C1328" s="572"/>
      <c r="D1328" s="573"/>
      <c r="F1328" s="556"/>
      <c r="H1328" s="556"/>
    </row>
    <row r="1329" spans="2:8" s="555" customFormat="1" x14ac:dyDescent="0.25">
      <c r="B1329" s="572"/>
      <c r="C1329" s="572"/>
      <c r="D1329" s="573"/>
      <c r="F1329" s="556"/>
      <c r="H1329" s="556"/>
    </row>
    <row r="1330" spans="2:8" s="555" customFormat="1" x14ac:dyDescent="0.25">
      <c r="B1330" s="572"/>
      <c r="C1330" s="572"/>
      <c r="D1330" s="573"/>
      <c r="F1330" s="556"/>
      <c r="H1330" s="556"/>
    </row>
    <row r="1331" spans="2:8" s="555" customFormat="1" x14ac:dyDescent="0.25">
      <c r="B1331" s="572"/>
      <c r="C1331" s="572"/>
      <c r="D1331" s="573"/>
      <c r="F1331" s="556"/>
      <c r="H1331" s="556"/>
    </row>
    <row r="1332" spans="2:8" s="555" customFormat="1" x14ac:dyDescent="0.25">
      <c r="B1332" s="572"/>
      <c r="C1332" s="572"/>
      <c r="D1332" s="573"/>
      <c r="F1332" s="556"/>
      <c r="H1332" s="556"/>
    </row>
    <row r="1333" spans="2:8" s="555" customFormat="1" x14ac:dyDescent="0.25">
      <c r="B1333" s="572"/>
      <c r="C1333" s="570"/>
      <c r="D1333" s="571"/>
      <c r="F1333" s="556"/>
      <c r="H1333" s="556"/>
    </row>
    <row r="1334" spans="2:8" s="555" customFormat="1" x14ac:dyDescent="0.25">
      <c r="B1334" s="572"/>
      <c r="C1334" s="570"/>
      <c r="D1334" s="571"/>
      <c r="F1334" s="556"/>
      <c r="H1334" s="556"/>
    </row>
    <row r="1335" spans="2:8" s="555" customFormat="1" x14ac:dyDescent="0.25">
      <c r="B1335" s="572"/>
      <c r="C1335" s="570"/>
      <c r="D1335" s="571"/>
      <c r="F1335" s="556"/>
      <c r="H1335" s="556"/>
    </row>
    <row r="1336" spans="2:8" s="555" customFormat="1" x14ac:dyDescent="0.25">
      <c r="B1336" s="572"/>
      <c r="C1336" s="570"/>
      <c r="D1336" s="571"/>
      <c r="F1336" s="556"/>
      <c r="H1336" s="556"/>
    </row>
    <row r="1337" spans="2:8" s="555" customFormat="1" x14ac:dyDescent="0.25">
      <c r="B1337" s="572"/>
      <c r="C1337" s="570"/>
      <c r="D1337" s="571"/>
      <c r="F1337" s="556"/>
      <c r="H1337" s="556"/>
    </row>
    <row r="1338" spans="2:8" s="555" customFormat="1" x14ac:dyDescent="0.25">
      <c r="B1338" s="572"/>
      <c r="C1338" s="570"/>
      <c r="D1338" s="571"/>
      <c r="F1338" s="556"/>
      <c r="H1338" s="556"/>
    </row>
    <row r="1339" spans="2:8" s="555" customFormat="1" x14ac:dyDescent="0.25">
      <c r="B1339" s="572"/>
      <c r="C1339" s="570"/>
      <c r="D1339" s="571"/>
      <c r="F1339" s="556"/>
      <c r="H1339" s="556"/>
    </row>
    <row r="1340" spans="2:8" s="555" customFormat="1" x14ac:dyDescent="0.25">
      <c r="B1340" s="570"/>
      <c r="C1340" s="569"/>
      <c r="D1340" s="568"/>
      <c r="F1340" s="556"/>
      <c r="H1340" s="556"/>
    </row>
    <row r="1341" spans="2:8" s="555" customFormat="1" x14ac:dyDescent="0.25">
      <c r="B1341" s="567"/>
      <c r="C1341" s="565"/>
      <c r="D1341" s="566"/>
      <c r="F1341" s="556"/>
      <c r="H1341" s="556"/>
    </row>
    <row r="1342" spans="2:8" s="555" customFormat="1" x14ac:dyDescent="0.25">
      <c r="B1342" s="563"/>
      <c r="C1342" s="565"/>
      <c r="D1342" s="566"/>
      <c r="F1342" s="556"/>
      <c r="H1342" s="556"/>
    </row>
    <row r="1343" spans="2:8" s="555" customFormat="1" x14ac:dyDescent="0.25">
      <c r="B1343" s="563"/>
      <c r="C1343" s="565"/>
      <c r="D1343" s="566"/>
      <c r="F1343" s="556"/>
      <c r="H1343" s="556"/>
    </row>
    <row r="1344" spans="2:8" s="555" customFormat="1" x14ac:dyDescent="0.25">
      <c r="B1344" s="563"/>
      <c r="C1344" s="565"/>
      <c r="D1344" s="566"/>
      <c r="F1344" s="556"/>
      <c r="H1344" s="556"/>
    </row>
    <row r="1345" spans="2:8" s="555" customFormat="1" x14ac:dyDescent="0.25">
      <c r="B1345" s="563"/>
      <c r="C1345" s="565"/>
      <c r="D1345" s="566"/>
      <c r="F1345" s="556"/>
      <c r="H1345" s="556"/>
    </row>
    <row r="1346" spans="2:8" s="555" customFormat="1" x14ac:dyDescent="0.25">
      <c r="B1346" s="563"/>
      <c r="C1346" s="565"/>
      <c r="D1346" s="566"/>
      <c r="F1346" s="556"/>
      <c r="H1346" s="556"/>
    </row>
    <row r="1347" spans="2:8" s="555" customFormat="1" x14ac:dyDescent="0.25">
      <c r="B1347" s="563"/>
      <c r="C1347" s="565"/>
      <c r="D1347" s="564"/>
      <c r="F1347" s="556"/>
      <c r="H1347" s="556"/>
    </row>
    <row r="1348" spans="2:8" s="555" customFormat="1" x14ac:dyDescent="0.25">
      <c r="B1348" s="563"/>
      <c r="C1348" s="565"/>
      <c r="D1348" s="564"/>
      <c r="F1348" s="556"/>
      <c r="H1348" s="556"/>
    </row>
    <row r="1349" spans="2:8" s="555" customFormat="1" x14ac:dyDescent="0.25">
      <c r="B1349" s="563"/>
      <c r="C1349" s="565"/>
      <c r="D1349" s="564"/>
      <c r="F1349" s="556"/>
      <c r="H1349" s="556"/>
    </row>
    <row r="1350" spans="2:8" s="555" customFormat="1" x14ac:dyDescent="0.25">
      <c r="B1350" s="563"/>
      <c r="C1350" s="558"/>
      <c r="D1350" s="562"/>
      <c r="F1350" s="556"/>
      <c r="H1350" s="556"/>
    </row>
    <row r="1351" spans="2:8" s="555" customFormat="1" x14ac:dyDescent="0.25">
      <c r="B1351" s="558"/>
      <c r="C1351" s="558"/>
      <c r="D1351" s="560"/>
      <c r="E1351" s="561"/>
      <c r="F1351" s="556"/>
      <c r="H1351" s="556"/>
    </row>
    <row r="1352" spans="2:8" s="555" customFormat="1" x14ac:dyDescent="0.25">
      <c r="B1352" s="558"/>
      <c r="C1352" s="558"/>
      <c r="D1352" s="560"/>
      <c r="F1352" s="556"/>
      <c r="H1352" s="556"/>
    </row>
    <row r="1353" spans="2:8" s="555" customFormat="1" x14ac:dyDescent="0.25">
      <c r="B1353" s="558"/>
      <c r="C1353" s="558"/>
      <c r="D1353" s="556"/>
      <c r="F1353" s="556"/>
      <c r="H1353" s="556"/>
    </row>
    <row r="1354" spans="2:8" s="555" customFormat="1" x14ac:dyDescent="0.25">
      <c r="B1354" s="558"/>
      <c r="C1354" s="558"/>
      <c r="D1354" s="560"/>
      <c r="F1354" s="556"/>
      <c r="H1354" s="556"/>
    </row>
    <row r="1355" spans="2:8" s="555" customFormat="1" x14ac:dyDescent="0.25">
      <c r="B1355" s="558"/>
      <c r="C1355" s="558"/>
      <c r="D1355" s="559">
        <f>SUM(D10:D1354)</f>
        <v>2762565943.0199995</v>
      </c>
      <c r="F1355" s="556"/>
      <c r="H1355" s="556"/>
    </row>
    <row r="1356" spans="2:8" s="555" customFormat="1" x14ac:dyDescent="0.25">
      <c r="B1356" s="558"/>
      <c r="C1356" s="558"/>
      <c r="D1356" s="557"/>
      <c r="F1356" s="556"/>
      <c r="H1356" s="556"/>
    </row>
  </sheetData>
  <mergeCells count="8">
    <mergeCell ref="A7:B8"/>
    <mergeCell ref="C7:C8"/>
    <mergeCell ref="D7:D8"/>
    <mergeCell ref="A1:D1"/>
    <mergeCell ref="A2:D2"/>
    <mergeCell ref="A3:D3"/>
    <mergeCell ref="A4:D4"/>
    <mergeCell ref="B5:C5"/>
  </mergeCells>
  <conditionalFormatting sqref="C267:D365">
    <cfRule type="cellIs" dxfId="3" priority="1" operator="equal">
      <formula>"R"</formula>
    </cfRule>
    <cfRule type="cellIs" dxfId="2" priority="2" operator="equal">
      <formula>"V"</formula>
    </cfRule>
    <cfRule type="cellIs" dxfId="1" priority="3" operator="equal">
      <formula>"O"</formula>
    </cfRule>
    <cfRule type="cellIs" dxfId="0" priority="4" operator="equal">
      <formula>"S"</formula>
    </cfRule>
  </conditionalFormatting>
  <pageMargins left="0.7" right="0.7" top="0.75" bottom="0.75" header="0.3" footer="0.3"/>
  <pageSetup paperSize="9" scale="85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J37"/>
  <sheetViews>
    <sheetView view="pageBreakPreview" topLeftCell="A22" zoomScaleNormal="100" zoomScaleSheetLayoutView="100" workbookViewId="0">
      <selection activeCell="G7" sqref="G7"/>
    </sheetView>
  </sheetViews>
  <sheetFormatPr baseColWidth="10" defaultColWidth="11.375" defaultRowHeight="16.5" x14ac:dyDescent="0.3"/>
  <cols>
    <col min="1" max="1" width="3.75" style="158" customWidth="1"/>
    <col min="2" max="2" width="35.75" style="126" customWidth="1"/>
    <col min="3" max="3" width="26.75" style="126" customWidth="1"/>
    <col min="4" max="5" width="15.75" style="126" customWidth="1"/>
    <col min="6" max="16384" width="11.375" style="126"/>
  </cols>
  <sheetData>
    <row r="1" spans="1:5" x14ac:dyDescent="0.3">
      <c r="A1" s="411"/>
      <c r="B1" s="440"/>
      <c r="C1" s="441" t="s">
        <v>76</v>
      </c>
      <c r="D1" s="440"/>
      <c r="E1" s="388"/>
    </row>
    <row r="2" spans="1:5" x14ac:dyDescent="0.3">
      <c r="A2" s="1028" t="s">
        <v>545</v>
      </c>
      <c r="B2" s="1028"/>
      <c r="C2" s="1028"/>
      <c r="D2" s="1028"/>
      <c r="E2" s="1028"/>
    </row>
    <row r="3" spans="1:5" x14ac:dyDescent="0.3">
      <c r="C3" s="547" t="s">
        <v>554</v>
      </c>
      <c r="E3" s="126" t="s">
        <v>72</v>
      </c>
    </row>
    <row r="4" spans="1:5" x14ac:dyDescent="0.3">
      <c r="B4" s="537"/>
      <c r="C4" s="548" t="s">
        <v>558</v>
      </c>
      <c r="D4" s="537"/>
      <c r="E4" s="537"/>
    </row>
    <row r="5" spans="1:5" x14ac:dyDescent="0.3">
      <c r="A5" s="537"/>
      <c r="B5" s="537"/>
      <c r="C5" s="537" t="s">
        <v>511</v>
      </c>
      <c r="D5" s="68" t="s">
        <v>79</v>
      </c>
      <c r="E5" s="442" t="s">
        <v>557</v>
      </c>
    </row>
    <row r="6" spans="1:5" ht="6.75" customHeight="1" thickBot="1" x14ac:dyDescent="0.35"/>
    <row r="7" spans="1:5" s="275" customFormat="1" ht="30" customHeight="1" x14ac:dyDescent="0.25">
      <c r="A7" s="1029" t="s">
        <v>546</v>
      </c>
      <c r="B7" s="1030"/>
      <c r="C7" s="443" t="s">
        <v>547</v>
      </c>
      <c r="D7" s="538" t="s">
        <v>548</v>
      </c>
      <c r="E7" s="539" t="s">
        <v>549</v>
      </c>
    </row>
    <row r="8" spans="1:5" s="275" customFormat="1" ht="30" customHeight="1" thickBot="1" x14ac:dyDescent="0.3">
      <c r="A8" s="1031"/>
      <c r="B8" s="1032"/>
      <c r="C8" s="393" t="s">
        <v>444</v>
      </c>
      <c r="D8" s="393" t="s">
        <v>445</v>
      </c>
      <c r="E8" s="394" t="s">
        <v>550</v>
      </c>
    </row>
    <row r="9" spans="1:5" s="275" customFormat="1" ht="12.75" customHeight="1" x14ac:dyDescent="0.25">
      <c r="A9" s="1021"/>
      <c r="B9" s="1078"/>
      <c r="C9" s="1022"/>
      <c r="D9" s="1022"/>
      <c r="E9" s="1079"/>
    </row>
    <row r="10" spans="1:5" s="275" customFormat="1" ht="20.25" customHeight="1" x14ac:dyDescent="0.25">
      <c r="A10" s="395">
        <v>1</v>
      </c>
      <c r="B10" s="444"/>
      <c r="C10" s="397"/>
      <c r="D10" s="398"/>
      <c r="E10" s="408" t="str">
        <f>IF(B10&lt;&gt;"",C10+D10,"")</f>
        <v/>
      </c>
    </row>
    <row r="11" spans="1:5" s="275" customFormat="1" ht="20.25" customHeight="1" x14ac:dyDescent="0.25">
      <c r="A11" s="395">
        <v>2</v>
      </c>
      <c r="B11" s="444"/>
      <c r="C11" s="397"/>
      <c r="D11" s="398"/>
      <c r="E11" s="408" t="str">
        <f t="shared" ref="E11:E19" si="0">IF(B11&lt;&gt;"",C11+D11,"")</f>
        <v/>
      </c>
    </row>
    <row r="12" spans="1:5" s="275" customFormat="1" ht="20.25" customHeight="1" x14ac:dyDescent="0.25">
      <c r="A12" s="395">
        <v>3</v>
      </c>
      <c r="B12" s="396" t="s">
        <v>555</v>
      </c>
      <c r="C12" s="397"/>
      <c r="D12" s="398"/>
      <c r="E12" s="408">
        <f t="shared" si="0"/>
        <v>0</v>
      </c>
    </row>
    <row r="13" spans="1:5" s="275" customFormat="1" ht="20.25" customHeight="1" x14ac:dyDescent="0.25">
      <c r="A13" s="395">
        <v>4</v>
      </c>
      <c r="B13" s="396" t="s">
        <v>555</v>
      </c>
      <c r="C13" s="397"/>
      <c r="D13" s="398"/>
      <c r="E13" s="408">
        <f t="shared" si="0"/>
        <v>0</v>
      </c>
    </row>
    <row r="14" spans="1:5" s="275" customFormat="1" ht="20.25" customHeight="1" x14ac:dyDescent="0.25">
      <c r="A14" s="395">
        <v>5</v>
      </c>
      <c r="B14" s="396" t="s">
        <v>555</v>
      </c>
      <c r="C14" s="397"/>
      <c r="D14" s="398"/>
      <c r="E14" s="408">
        <f t="shared" si="0"/>
        <v>0</v>
      </c>
    </row>
    <row r="15" spans="1:5" s="275" customFormat="1" ht="20.25" customHeight="1" x14ac:dyDescent="0.25">
      <c r="A15" s="395">
        <v>6</v>
      </c>
      <c r="B15" s="444"/>
      <c r="C15" s="397"/>
      <c r="D15" s="398"/>
      <c r="E15" s="408" t="str">
        <f t="shared" si="0"/>
        <v/>
      </c>
    </row>
    <row r="16" spans="1:5" s="275" customFormat="1" ht="20.25" customHeight="1" x14ac:dyDescent="0.25">
      <c r="A16" s="395">
        <v>7</v>
      </c>
      <c r="B16" s="444"/>
      <c r="C16" s="397"/>
      <c r="D16" s="398"/>
      <c r="E16" s="408" t="str">
        <f t="shared" si="0"/>
        <v/>
      </c>
    </row>
    <row r="17" spans="1:7" s="275" customFormat="1" ht="20.25" customHeight="1" x14ac:dyDescent="0.25">
      <c r="A17" s="395">
        <v>8</v>
      </c>
      <c r="B17" s="444"/>
      <c r="C17" s="397"/>
      <c r="D17" s="398"/>
      <c r="E17" s="408" t="str">
        <f t="shared" si="0"/>
        <v/>
      </c>
    </row>
    <row r="18" spans="1:7" s="275" customFormat="1" ht="20.25" customHeight="1" x14ac:dyDescent="0.25">
      <c r="A18" s="395">
        <v>9</v>
      </c>
      <c r="B18" s="444"/>
      <c r="C18" s="397"/>
      <c r="D18" s="398"/>
      <c r="E18" s="408" t="str">
        <f t="shared" si="0"/>
        <v/>
      </c>
    </row>
    <row r="19" spans="1:7" s="275" customFormat="1" ht="20.25" customHeight="1" x14ac:dyDescent="0.25">
      <c r="A19" s="395">
        <v>10</v>
      </c>
      <c r="B19" s="444"/>
      <c r="C19" s="397"/>
      <c r="D19" s="398"/>
      <c r="E19" s="408" t="str">
        <f t="shared" si="0"/>
        <v/>
      </c>
    </row>
    <row r="20" spans="1:7" s="275" customFormat="1" ht="20.25" customHeight="1" x14ac:dyDescent="0.25">
      <c r="A20" s="395"/>
      <c r="B20" s="445" t="s">
        <v>551</v>
      </c>
      <c r="C20" s="406">
        <f>SUM(C10:C19)</f>
        <v>0</v>
      </c>
      <c r="D20" s="406">
        <f>SUM(D10:D19)</f>
        <v>0</v>
      </c>
      <c r="E20" s="408">
        <f>C20+D20</f>
        <v>0</v>
      </c>
      <c r="G20" s="446"/>
    </row>
    <row r="21" spans="1:7" s="275" customFormat="1" ht="21" customHeight="1" x14ac:dyDescent="0.25">
      <c r="A21" s="1024" t="s">
        <v>552</v>
      </c>
      <c r="B21" s="1025"/>
      <c r="C21" s="1025"/>
      <c r="D21" s="1025"/>
      <c r="E21" s="1026"/>
    </row>
    <row r="22" spans="1:7" s="275" customFormat="1" ht="20.25" customHeight="1" x14ac:dyDescent="0.25">
      <c r="A22" s="395">
        <v>1</v>
      </c>
      <c r="B22" s="396"/>
      <c r="C22" s="397"/>
      <c r="D22" s="398"/>
      <c r="E22" s="408" t="str">
        <f>IF(B22&lt;&gt;"",C22+D22,"")</f>
        <v/>
      </c>
    </row>
    <row r="23" spans="1:7" s="275" customFormat="1" ht="20.25" customHeight="1" x14ac:dyDescent="0.25">
      <c r="A23" s="395">
        <v>2</v>
      </c>
      <c r="B23" s="396"/>
      <c r="C23" s="397"/>
      <c r="D23" s="398"/>
      <c r="E23" s="408" t="str">
        <f t="shared" ref="E23:E31" si="1">IF(B23&lt;&gt;"",C23+D23,"")</f>
        <v/>
      </c>
    </row>
    <row r="24" spans="1:7" s="275" customFormat="1" ht="20.25" customHeight="1" x14ac:dyDescent="0.25">
      <c r="A24" s="395">
        <v>3</v>
      </c>
      <c r="B24" s="396"/>
      <c r="C24" s="397"/>
      <c r="D24" s="398"/>
      <c r="E24" s="408" t="str">
        <f t="shared" si="1"/>
        <v/>
      </c>
    </row>
    <row r="25" spans="1:7" s="275" customFormat="1" ht="20.25" customHeight="1" x14ac:dyDescent="0.25">
      <c r="A25" s="395">
        <v>4</v>
      </c>
      <c r="B25" s="396"/>
      <c r="C25" s="397"/>
      <c r="D25" s="398"/>
      <c r="E25" s="408" t="str">
        <f t="shared" si="1"/>
        <v/>
      </c>
    </row>
    <row r="26" spans="1:7" s="275" customFormat="1" ht="20.25" customHeight="1" x14ac:dyDescent="0.25">
      <c r="A26" s="395">
        <v>5</v>
      </c>
      <c r="B26" s="396"/>
      <c r="C26" s="397"/>
      <c r="D26" s="398"/>
      <c r="E26" s="408" t="str">
        <f t="shared" si="1"/>
        <v/>
      </c>
    </row>
    <row r="27" spans="1:7" s="275" customFormat="1" ht="20.25" customHeight="1" x14ac:dyDescent="0.25">
      <c r="A27" s="395">
        <v>6</v>
      </c>
      <c r="B27" s="396"/>
      <c r="C27" s="397"/>
      <c r="D27" s="398"/>
      <c r="E27" s="408" t="str">
        <f t="shared" si="1"/>
        <v/>
      </c>
    </row>
    <row r="28" spans="1:7" s="275" customFormat="1" ht="20.25" customHeight="1" x14ac:dyDescent="0.25">
      <c r="A28" s="395">
        <v>7</v>
      </c>
      <c r="B28" s="396"/>
      <c r="C28" s="397"/>
      <c r="D28" s="398"/>
      <c r="E28" s="408" t="str">
        <f t="shared" si="1"/>
        <v/>
      </c>
    </row>
    <row r="29" spans="1:7" s="275" customFormat="1" ht="20.25" customHeight="1" x14ac:dyDescent="0.25">
      <c r="A29" s="395">
        <v>8</v>
      </c>
      <c r="B29" s="396"/>
      <c r="C29" s="397"/>
      <c r="D29" s="398"/>
      <c r="E29" s="408" t="str">
        <f t="shared" si="1"/>
        <v/>
      </c>
    </row>
    <row r="30" spans="1:7" s="275" customFormat="1" ht="20.25" customHeight="1" x14ac:dyDescent="0.25">
      <c r="A30" s="395">
        <v>9</v>
      </c>
      <c r="B30" s="396"/>
      <c r="C30" s="397"/>
      <c r="D30" s="398"/>
      <c r="E30" s="408" t="str">
        <f t="shared" si="1"/>
        <v/>
      </c>
    </row>
    <row r="31" spans="1:7" s="275" customFormat="1" ht="20.25" customHeight="1" x14ac:dyDescent="0.25">
      <c r="A31" s="395">
        <v>10</v>
      </c>
      <c r="B31" s="396"/>
      <c r="C31" s="397"/>
      <c r="D31" s="398"/>
      <c r="E31" s="408" t="str">
        <f t="shared" si="1"/>
        <v/>
      </c>
    </row>
    <row r="32" spans="1:7" s="402" customFormat="1" ht="22.5" customHeight="1" thickBot="1" x14ac:dyDescent="0.35">
      <c r="A32" s="395"/>
      <c r="B32" s="401" t="s">
        <v>553</v>
      </c>
      <c r="C32" s="448">
        <f>SUM(C22:C31)</f>
        <v>0</v>
      </c>
      <c r="D32" s="449">
        <f>SUM(D22:D31)</f>
        <v>0</v>
      </c>
      <c r="E32" s="447">
        <f>C32+D32</f>
        <v>0</v>
      </c>
    </row>
    <row r="33" spans="1:10" ht="30" customHeight="1" thickBot="1" x14ac:dyDescent="0.35">
      <c r="A33" s="403"/>
      <c r="B33" s="404" t="s">
        <v>451</v>
      </c>
      <c r="C33" s="409">
        <f>SUM(C20,C32)</f>
        <v>0</v>
      </c>
      <c r="D33" s="409">
        <f t="shared" ref="D33:E33" si="2">SUM(D20,D32)</f>
        <v>0</v>
      </c>
      <c r="E33" s="410">
        <f t="shared" si="2"/>
        <v>0</v>
      </c>
    </row>
    <row r="34" spans="1:10" ht="12.75" customHeight="1" x14ac:dyDescent="0.3">
      <c r="B34" s="126" t="s">
        <v>144</v>
      </c>
      <c r="D34" s="126" t="s">
        <v>144</v>
      </c>
      <c r="J34" s="405"/>
    </row>
    <row r="35" spans="1:10" x14ac:dyDescent="0.3">
      <c r="B35" s="126" t="s">
        <v>1462</v>
      </c>
      <c r="D35" s="126" t="s">
        <v>1397</v>
      </c>
    </row>
    <row r="36" spans="1:10" x14ac:dyDescent="0.3">
      <c r="B36" s="126" t="s">
        <v>1398</v>
      </c>
      <c r="D36" s="126" t="s">
        <v>1399</v>
      </c>
    </row>
    <row r="37" spans="1:10" x14ac:dyDescent="0.3">
      <c r="A37" s="158" t="s">
        <v>144</v>
      </c>
    </row>
  </sheetData>
  <sheetProtection algorithmName="SHA-512" hashValue="gX2W7eBenEIBatghw2lzCFtkyYMcbISSam3sNjLyIxhZu3/+z/U3dspo3oRrP6ZOCK3QmIQun/8TOEnSrthZfA==" saltValue="vBBttIcYBr+ip+8gH26pQQ==" spinCount="100000" sheet="1" objects="1" scenarios="1"/>
  <mergeCells count="4">
    <mergeCell ref="A2:E2"/>
    <mergeCell ref="A7:B8"/>
    <mergeCell ref="A9:E9"/>
    <mergeCell ref="A21:E21"/>
  </mergeCells>
  <printOptions horizontalCentered="1"/>
  <pageMargins left="0.39370078740157483" right="0.39370078740157483" top="0.74803149606299213" bottom="0.74803149606299213" header="0.31496062992125984" footer="0.31496062992125984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"/>
  <sheetViews>
    <sheetView view="pageBreakPreview" zoomScale="60" zoomScaleNormal="100" workbookViewId="0">
      <selection activeCell="I40" sqref="I40"/>
    </sheetView>
  </sheetViews>
  <sheetFormatPr baseColWidth="10" defaultColWidth="11.375" defaultRowHeight="15" x14ac:dyDescent="0.25"/>
  <sheetData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tabColor theme="7"/>
    <pageSetUpPr fitToPage="1"/>
  </sheetPr>
  <dimension ref="A1:G73"/>
  <sheetViews>
    <sheetView topLeftCell="A61" zoomScaleNormal="100" zoomScaleSheetLayoutView="75" workbookViewId="0">
      <selection activeCell="C73" sqref="C73"/>
    </sheetView>
  </sheetViews>
  <sheetFormatPr baseColWidth="10" defaultColWidth="11.375" defaultRowHeight="16.5" x14ac:dyDescent="0.3"/>
  <cols>
    <col min="1" max="1" width="1.625" style="128" customWidth="1"/>
    <col min="2" max="2" width="101.75" style="128" bestFit="1" customWidth="1"/>
    <col min="3" max="3" width="18.375" style="128" customWidth="1"/>
    <col min="4" max="4" width="18" style="467" customWidth="1"/>
    <col min="5" max="5" width="59.375" style="127" customWidth="1"/>
    <col min="6" max="6" width="22.75" style="127" customWidth="1"/>
    <col min="7" max="16384" width="11.375" style="127"/>
  </cols>
  <sheetData>
    <row r="1" spans="1:7" s="126" customFormat="1" ht="20.25" x14ac:dyDescent="0.3">
      <c r="A1" s="947" t="s">
        <v>76</v>
      </c>
      <c r="B1" s="947"/>
      <c r="C1" s="947"/>
      <c r="D1" s="947"/>
      <c r="E1" s="457"/>
      <c r="G1" s="68"/>
    </row>
    <row r="2" spans="1:7" ht="15.75" x14ac:dyDescent="0.25">
      <c r="A2" s="946" t="s">
        <v>14</v>
      </c>
      <c r="B2" s="946"/>
      <c r="C2" s="946"/>
      <c r="D2" s="946"/>
    </row>
    <row r="3" spans="1:7" x14ac:dyDescent="0.25">
      <c r="A3" s="945" t="s">
        <v>554</v>
      </c>
      <c r="B3" s="945"/>
      <c r="C3" s="945"/>
      <c r="D3" s="945"/>
    </row>
    <row r="4" spans="1:7" x14ac:dyDescent="0.25">
      <c r="A4" s="945" t="s">
        <v>558</v>
      </c>
      <c r="B4" s="945"/>
      <c r="C4" s="945"/>
      <c r="D4" s="945"/>
    </row>
    <row r="5" spans="1:7" s="128" customFormat="1" ht="17.25" thickBot="1" x14ac:dyDescent="0.35">
      <c r="A5" s="948" t="s">
        <v>140</v>
      </c>
      <c r="B5" s="948"/>
      <c r="C5" s="68" t="s">
        <v>79</v>
      </c>
      <c r="D5" s="68" t="s">
        <v>557</v>
      </c>
    </row>
    <row r="6" spans="1:7" ht="27.75" customHeight="1" thickBot="1" x14ac:dyDescent="0.3">
      <c r="A6" s="943"/>
      <c r="B6" s="944"/>
      <c r="C6" s="153">
        <v>2016</v>
      </c>
      <c r="D6" s="153">
        <v>2015</v>
      </c>
    </row>
    <row r="7" spans="1:7" ht="17.25" thickTop="1" x14ac:dyDescent="0.25">
      <c r="A7" s="129" t="s">
        <v>141</v>
      </c>
      <c r="B7" s="130"/>
      <c r="C7" s="131"/>
      <c r="D7" s="463"/>
    </row>
    <row r="8" spans="1:7" x14ac:dyDescent="0.25">
      <c r="A8" s="132" t="s">
        <v>142</v>
      </c>
      <c r="B8" s="133"/>
      <c r="C8" s="143">
        <f>SUM(C9:C16)</f>
        <v>55652958</v>
      </c>
      <c r="D8" s="144">
        <f>SUM(D9:D16)</f>
        <v>54848697</v>
      </c>
    </row>
    <row r="9" spans="1:7" x14ac:dyDescent="0.25">
      <c r="A9" s="134"/>
      <c r="B9" s="135" t="s">
        <v>143</v>
      </c>
      <c r="C9" s="136" t="s">
        <v>144</v>
      </c>
      <c r="D9" s="137" t="s">
        <v>144</v>
      </c>
    </row>
    <row r="10" spans="1:7" x14ac:dyDescent="0.25">
      <c r="A10" s="134"/>
      <c r="B10" s="135" t="s">
        <v>145</v>
      </c>
      <c r="C10" s="136"/>
      <c r="D10" s="137"/>
    </row>
    <row r="11" spans="1:7" x14ac:dyDescent="0.25">
      <c r="A11" s="134"/>
      <c r="B11" s="135" t="s">
        <v>146</v>
      </c>
      <c r="C11" s="136"/>
      <c r="D11" s="137"/>
    </row>
    <row r="12" spans="1:7" x14ac:dyDescent="0.25">
      <c r="A12" s="134"/>
      <c r="B12" s="135" t="s">
        <v>147</v>
      </c>
      <c r="C12" s="136"/>
      <c r="D12" s="137"/>
    </row>
    <row r="13" spans="1:7" ht="18.75" x14ac:dyDescent="0.25">
      <c r="A13" s="134"/>
      <c r="B13" s="135" t="s">
        <v>148</v>
      </c>
      <c r="C13" s="136"/>
      <c r="D13" s="137"/>
    </row>
    <row r="14" spans="1:7" x14ac:dyDescent="0.25">
      <c r="A14" s="134"/>
      <c r="B14" s="135" t="s">
        <v>149</v>
      </c>
      <c r="C14" s="136"/>
      <c r="D14" s="137"/>
    </row>
    <row r="15" spans="1:7" x14ac:dyDescent="0.25">
      <c r="A15" s="134"/>
      <c r="B15" s="135" t="s">
        <v>150</v>
      </c>
      <c r="C15" s="136">
        <v>55652958</v>
      </c>
      <c r="D15" s="137">
        <v>54848697</v>
      </c>
    </row>
    <row r="16" spans="1:7" x14ac:dyDescent="0.25">
      <c r="A16" s="134"/>
      <c r="B16" s="135" t="s">
        <v>151</v>
      </c>
      <c r="C16" s="136"/>
      <c r="D16" s="137"/>
    </row>
    <row r="17" spans="1:4" x14ac:dyDescent="0.25">
      <c r="A17" s="132" t="s">
        <v>152</v>
      </c>
      <c r="B17" s="133"/>
      <c r="C17" s="143">
        <f>SUM(C18:C19)</f>
        <v>236272377.58000001</v>
      </c>
      <c r="D17" s="144">
        <f>SUM(D18:D19)</f>
        <v>413205734.82999998</v>
      </c>
    </row>
    <row r="18" spans="1:4" x14ac:dyDescent="0.25">
      <c r="A18" s="134"/>
      <c r="B18" s="135" t="s">
        <v>153</v>
      </c>
      <c r="C18" s="136"/>
      <c r="D18" s="137"/>
    </row>
    <row r="19" spans="1:4" x14ac:dyDescent="0.25">
      <c r="A19" s="134"/>
      <c r="B19" s="135" t="s">
        <v>154</v>
      </c>
      <c r="C19" s="136">
        <v>236272377.58000001</v>
      </c>
      <c r="D19" s="137">
        <v>413205734.82999998</v>
      </c>
    </row>
    <row r="20" spans="1:4" x14ac:dyDescent="0.25">
      <c r="A20" s="132" t="s">
        <v>155</v>
      </c>
      <c r="B20" s="133"/>
      <c r="C20" s="145">
        <f>SUM(C21:C25)</f>
        <v>12712564.100000001</v>
      </c>
      <c r="D20" s="144">
        <f>SUM(D21:D25)</f>
        <v>76489371.539999992</v>
      </c>
    </row>
    <row r="21" spans="1:4" x14ac:dyDescent="0.25">
      <c r="A21" s="134"/>
      <c r="B21" s="135" t="s">
        <v>156</v>
      </c>
      <c r="C21" s="136">
        <v>2086417.88</v>
      </c>
      <c r="D21" s="137">
        <f>88834+116271.1</f>
        <v>205105.1</v>
      </c>
    </row>
    <row r="22" spans="1:4" x14ac:dyDescent="0.25">
      <c r="A22" s="134"/>
      <c r="B22" s="135" t="s">
        <v>157</v>
      </c>
      <c r="C22" s="136"/>
      <c r="D22" s="137"/>
    </row>
    <row r="23" spans="1:4" x14ac:dyDescent="0.25">
      <c r="A23" s="134"/>
      <c r="B23" s="135" t="s">
        <v>158</v>
      </c>
      <c r="C23" s="136"/>
      <c r="D23" s="137"/>
    </row>
    <row r="24" spans="1:4" x14ac:dyDescent="0.25">
      <c r="A24" s="134"/>
      <c r="B24" s="135" t="s">
        <v>159</v>
      </c>
      <c r="C24" s="136"/>
      <c r="D24" s="137"/>
    </row>
    <row r="25" spans="1:4" x14ac:dyDescent="0.25">
      <c r="A25" s="134"/>
      <c r="B25" s="135" t="s">
        <v>160</v>
      </c>
      <c r="C25" s="136">
        <v>10626146.220000001</v>
      </c>
      <c r="D25" s="137">
        <f>10540372.76+65743893.68</f>
        <v>76284266.439999998</v>
      </c>
    </row>
    <row r="26" spans="1:4" x14ac:dyDescent="0.25">
      <c r="A26" s="134"/>
      <c r="B26" s="131"/>
      <c r="C26" s="136" t="s">
        <v>144</v>
      </c>
      <c r="D26" s="137"/>
    </row>
    <row r="27" spans="1:4" x14ac:dyDescent="0.25">
      <c r="A27" s="138" t="s">
        <v>161</v>
      </c>
      <c r="B27" s="139"/>
      <c r="C27" s="146">
        <f>C20+C17+C8</f>
        <v>304637899.68000001</v>
      </c>
      <c r="D27" s="147">
        <f>D20+D17+D8</f>
        <v>544543803.37</v>
      </c>
    </row>
    <row r="28" spans="1:4" x14ac:dyDescent="0.25">
      <c r="A28" s="134"/>
      <c r="B28" s="131"/>
      <c r="C28" s="136"/>
      <c r="D28" s="137"/>
    </row>
    <row r="29" spans="1:4" x14ac:dyDescent="0.25">
      <c r="A29" s="129" t="s">
        <v>162</v>
      </c>
      <c r="B29" s="130"/>
      <c r="C29" s="136"/>
      <c r="D29" s="137"/>
    </row>
    <row r="30" spans="1:4" x14ac:dyDescent="0.25">
      <c r="A30" s="132" t="s">
        <v>163</v>
      </c>
      <c r="B30" s="133"/>
      <c r="C30" s="143">
        <f>SUM(C31:C33)</f>
        <v>57289039.159999996</v>
      </c>
      <c r="D30" s="144">
        <f>SUM(D31:D33)</f>
        <v>89839787.349999994</v>
      </c>
    </row>
    <row r="31" spans="1:4" x14ac:dyDescent="0.25">
      <c r="A31" s="134"/>
      <c r="B31" s="135" t="s">
        <v>164</v>
      </c>
      <c r="C31" s="136">
        <v>12515053.49</v>
      </c>
      <c r="D31" s="137">
        <v>12264711.560000001</v>
      </c>
    </row>
    <row r="32" spans="1:4" x14ac:dyDescent="0.25">
      <c r="A32" s="134"/>
      <c r="B32" s="135" t="s">
        <v>165</v>
      </c>
      <c r="C32" s="136">
        <v>2607783.7000000002</v>
      </c>
      <c r="D32" s="137">
        <v>2900033.68</v>
      </c>
    </row>
    <row r="33" spans="1:4" x14ac:dyDescent="0.25">
      <c r="A33" s="134"/>
      <c r="B33" s="135" t="s">
        <v>166</v>
      </c>
      <c r="C33" s="136">
        <v>42166201.969999999</v>
      </c>
      <c r="D33" s="137">
        <v>74675042.109999999</v>
      </c>
    </row>
    <row r="34" spans="1:4" x14ac:dyDescent="0.25">
      <c r="A34" s="132" t="s">
        <v>154</v>
      </c>
      <c r="B34" s="133"/>
      <c r="C34" s="145">
        <f>SUM(C35:C43)</f>
        <v>0</v>
      </c>
      <c r="D34" s="148">
        <f>SUM(D35:D43)</f>
        <v>24558068.859999999</v>
      </c>
    </row>
    <row r="35" spans="1:4" x14ac:dyDescent="0.25">
      <c r="A35" s="134"/>
      <c r="B35" s="135" t="s">
        <v>167</v>
      </c>
      <c r="C35" s="136"/>
      <c r="D35" s="137">
        <v>24544768.859999999</v>
      </c>
    </row>
    <row r="36" spans="1:4" x14ac:dyDescent="0.25">
      <c r="A36" s="134"/>
      <c r="B36" s="135" t="s">
        <v>168</v>
      </c>
      <c r="C36" s="136"/>
      <c r="D36" s="137"/>
    </row>
    <row r="37" spans="1:4" x14ac:dyDescent="0.25">
      <c r="A37" s="134"/>
      <c r="B37" s="135" t="s">
        <v>169</v>
      </c>
      <c r="C37" s="136"/>
      <c r="D37" s="137"/>
    </row>
    <row r="38" spans="1:4" x14ac:dyDescent="0.25">
      <c r="A38" s="134"/>
      <c r="B38" s="135" t="s">
        <v>170</v>
      </c>
      <c r="C38" s="136"/>
      <c r="D38" s="137">
        <v>13300</v>
      </c>
    </row>
    <row r="39" spans="1:4" x14ac:dyDescent="0.25">
      <c r="A39" s="134"/>
      <c r="B39" s="135" t="s">
        <v>171</v>
      </c>
      <c r="C39" s="136"/>
      <c r="D39" s="137"/>
    </row>
    <row r="40" spans="1:4" x14ac:dyDescent="0.25">
      <c r="A40" s="134"/>
      <c r="B40" s="135" t="s">
        <v>172</v>
      </c>
      <c r="C40" s="136"/>
      <c r="D40" s="137"/>
    </row>
    <row r="41" spans="1:4" x14ac:dyDescent="0.25">
      <c r="A41" s="134"/>
      <c r="B41" s="135" t="s">
        <v>173</v>
      </c>
      <c r="C41" s="136"/>
      <c r="D41" s="137"/>
    </row>
    <row r="42" spans="1:4" x14ac:dyDescent="0.25">
      <c r="A42" s="134"/>
      <c r="B42" s="135" t="s">
        <v>174</v>
      </c>
      <c r="C42" s="136"/>
      <c r="D42" s="137"/>
    </row>
    <row r="43" spans="1:4" x14ac:dyDescent="0.25">
      <c r="A43" s="134"/>
      <c r="B43" s="135" t="s">
        <v>175</v>
      </c>
      <c r="C43" s="136"/>
      <c r="D43" s="137"/>
    </row>
    <row r="44" spans="1:4" x14ac:dyDescent="0.25">
      <c r="A44" s="132" t="s">
        <v>176</v>
      </c>
      <c r="B44" s="133"/>
      <c r="C44" s="145">
        <f>SUM(C45:C47)</f>
        <v>0</v>
      </c>
      <c r="D44" s="148">
        <f>SUM(D45:D47)</f>
        <v>0</v>
      </c>
    </row>
    <row r="45" spans="1:4" x14ac:dyDescent="0.25">
      <c r="A45" s="134"/>
      <c r="B45" s="135" t="s">
        <v>177</v>
      </c>
      <c r="C45" s="136"/>
      <c r="D45" s="137"/>
    </row>
    <row r="46" spans="1:4" x14ac:dyDescent="0.25">
      <c r="A46" s="134"/>
      <c r="B46" s="135" t="s">
        <v>124</v>
      </c>
      <c r="C46" s="136"/>
      <c r="D46" s="137"/>
    </row>
    <row r="47" spans="1:4" x14ac:dyDescent="0.25">
      <c r="A47" s="134"/>
      <c r="B47" s="135" t="s">
        <v>178</v>
      </c>
      <c r="C47" s="136"/>
      <c r="D47" s="137"/>
    </row>
    <row r="48" spans="1:4" x14ac:dyDescent="0.25">
      <c r="A48" s="132" t="s">
        <v>179</v>
      </c>
      <c r="B48" s="133"/>
      <c r="C48" s="145">
        <f>SUM(C49:C53)</f>
        <v>0</v>
      </c>
      <c r="D48" s="148">
        <f>SUM(D49:D53)</f>
        <v>0</v>
      </c>
    </row>
    <row r="49" spans="1:4" x14ac:dyDescent="0.25">
      <c r="A49" s="134"/>
      <c r="B49" s="135" t="s">
        <v>180</v>
      </c>
      <c r="C49" s="136"/>
      <c r="D49" s="137"/>
    </row>
    <row r="50" spans="1:4" x14ac:dyDescent="0.25">
      <c r="A50" s="134"/>
      <c r="B50" s="135" t="s">
        <v>181</v>
      </c>
      <c r="C50" s="136"/>
      <c r="D50" s="137"/>
    </row>
    <row r="51" spans="1:4" x14ac:dyDescent="0.25">
      <c r="A51" s="134"/>
      <c r="B51" s="135" t="s">
        <v>182</v>
      </c>
      <c r="C51" s="136"/>
      <c r="D51" s="137"/>
    </row>
    <row r="52" spans="1:4" x14ac:dyDescent="0.25">
      <c r="A52" s="134"/>
      <c r="B52" s="135" t="s">
        <v>183</v>
      </c>
      <c r="C52" s="136"/>
      <c r="D52" s="137"/>
    </row>
    <row r="53" spans="1:4" x14ac:dyDescent="0.25">
      <c r="A53" s="134"/>
      <c r="B53" s="135" t="s">
        <v>184</v>
      </c>
      <c r="C53" s="136"/>
      <c r="D53" s="137"/>
    </row>
    <row r="54" spans="1:4" x14ac:dyDescent="0.25">
      <c r="A54" s="132" t="s">
        <v>185</v>
      </c>
      <c r="B54" s="133"/>
      <c r="C54" s="149">
        <f>SUM(C55:C60)</f>
        <v>1161756.99</v>
      </c>
      <c r="D54" s="150">
        <f>SUM(D55:D60)</f>
        <v>27481217.640000001</v>
      </c>
    </row>
    <row r="55" spans="1:4" x14ac:dyDescent="0.25">
      <c r="A55" s="134"/>
      <c r="B55" s="135" t="s">
        <v>186</v>
      </c>
      <c r="C55" s="136">
        <v>1161756.99</v>
      </c>
      <c r="D55" s="137">
        <v>744545.42</v>
      </c>
    </row>
    <row r="56" spans="1:4" x14ac:dyDescent="0.25">
      <c r="A56" s="134"/>
      <c r="B56" s="135" t="s">
        <v>187</v>
      </c>
      <c r="C56" s="136"/>
      <c r="D56" s="137"/>
    </row>
    <row r="57" spans="1:4" x14ac:dyDescent="0.25">
      <c r="A57" s="134"/>
      <c r="B57" s="135" t="s">
        <v>188</v>
      </c>
      <c r="C57" s="136"/>
      <c r="D57" s="137"/>
    </row>
    <row r="58" spans="1:4" x14ac:dyDescent="0.25">
      <c r="A58" s="134"/>
      <c r="B58" s="135" t="s">
        <v>189</v>
      </c>
      <c r="C58" s="136"/>
      <c r="D58" s="137"/>
    </row>
    <row r="59" spans="1:4" x14ac:dyDescent="0.25">
      <c r="A59" s="134"/>
      <c r="B59" s="135" t="s">
        <v>190</v>
      </c>
      <c r="C59" s="136"/>
      <c r="D59" s="137"/>
    </row>
    <row r="60" spans="1:4" x14ac:dyDescent="0.25">
      <c r="A60" s="134"/>
      <c r="B60" s="135" t="s">
        <v>191</v>
      </c>
      <c r="C60" s="136"/>
      <c r="D60" s="137">
        <v>26736672.219999999</v>
      </c>
    </row>
    <row r="61" spans="1:4" x14ac:dyDescent="0.25">
      <c r="A61" s="132" t="s">
        <v>192</v>
      </c>
      <c r="B61" s="133"/>
      <c r="C61" s="149">
        <f>C62</f>
        <v>3874476.21</v>
      </c>
      <c r="D61" s="150">
        <f>D62</f>
        <v>55236813.329999998</v>
      </c>
    </row>
    <row r="62" spans="1:4" x14ac:dyDescent="0.25">
      <c r="A62" s="134"/>
      <c r="B62" s="135" t="s">
        <v>193</v>
      </c>
      <c r="C62" s="136">
        <v>3874476.21</v>
      </c>
      <c r="D62" s="137">
        <v>55236813.329999998</v>
      </c>
    </row>
    <row r="63" spans="1:4" x14ac:dyDescent="0.25">
      <c r="A63" s="134"/>
      <c r="B63" s="140"/>
      <c r="C63" s="136"/>
      <c r="D63" s="137"/>
    </row>
    <row r="64" spans="1:4" x14ac:dyDescent="0.25">
      <c r="A64" s="132" t="s">
        <v>194</v>
      </c>
      <c r="B64" s="133"/>
      <c r="C64" s="146">
        <f>C61+C54+C48+C34+C30+C44</f>
        <v>62325272.359999999</v>
      </c>
      <c r="D64" s="147">
        <f>D61+D54+D48+D34+D30+D44</f>
        <v>197115887.18000001</v>
      </c>
    </row>
    <row r="65" spans="1:5" x14ac:dyDescent="0.25">
      <c r="A65" s="134"/>
      <c r="B65" s="140"/>
      <c r="C65" s="136"/>
      <c r="D65" s="137"/>
    </row>
    <row r="66" spans="1:5" ht="20.25" x14ac:dyDescent="0.3">
      <c r="A66" s="132" t="s">
        <v>195</v>
      </c>
      <c r="B66" s="133"/>
      <c r="C66" s="146">
        <f>C27-C64</f>
        <v>242312627.31999999</v>
      </c>
      <c r="D66" s="147">
        <f>D27-D64</f>
        <v>347427916.19</v>
      </c>
      <c r="E66" s="468" t="str">
        <f>IF(C66&lt;&gt;'ETCA-I-01'!E41,"ERROR!!!, NO COINCIDEN LOS MONTOS CON LO REPORTADO EN EL FORMATO ETCA-I-01 EN EL EJERCICIO 2016","")</f>
        <v/>
      </c>
    </row>
    <row r="67" spans="1:5" ht="21" thickBot="1" x14ac:dyDescent="0.35">
      <c r="A67" s="141"/>
      <c r="B67" s="142"/>
      <c r="C67" s="142"/>
      <c r="D67" s="464"/>
      <c r="E67" s="468"/>
    </row>
    <row r="68" spans="1:5" s="459" customFormat="1" ht="16.5" customHeight="1" x14ac:dyDescent="0.25">
      <c r="A68" s="140"/>
      <c r="B68" s="506" t="s">
        <v>196</v>
      </c>
      <c r="C68" s="140"/>
      <c r="D68" s="507"/>
    </row>
    <row r="69" spans="1:5" s="459" customFormat="1" ht="16.5" customHeight="1" x14ac:dyDescent="0.25">
      <c r="A69" s="140"/>
      <c r="B69" s="140"/>
      <c r="C69" s="140" t="s">
        <v>144</v>
      </c>
      <c r="D69" s="507"/>
    </row>
    <row r="70" spans="1:5" s="459" customFormat="1" ht="16.5" customHeight="1" x14ac:dyDescent="0.25">
      <c r="A70" s="140"/>
      <c r="B70" s="140" t="s">
        <v>144</v>
      </c>
      <c r="C70" s="140" t="s">
        <v>144</v>
      </c>
      <c r="D70" s="507"/>
    </row>
    <row r="71" spans="1:5" s="459" customFormat="1" ht="16.5" customHeight="1" x14ac:dyDescent="0.25">
      <c r="A71" s="140"/>
      <c r="B71" s="140"/>
      <c r="C71" s="140"/>
      <c r="D71" s="507"/>
    </row>
    <row r="72" spans="1:5" s="459" customFormat="1" ht="16.5" customHeight="1" x14ac:dyDescent="0.3">
      <c r="A72" s="458"/>
      <c r="B72" s="66" t="s">
        <v>144</v>
      </c>
      <c r="C72" s="458"/>
      <c r="D72" s="465"/>
    </row>
    <row r="73" spans="1:5" x14ac:dyDescent="0.3">
      <c r="C73" s="120"/>
      <c r="D73" s="466" t="s">
        <v>139</v>
      </c>
    </row>
  </sheetData>
  <sheetProtection algorithmName="SHA-512" hashValue="Z+Pz8BSrrqwDYcPrlms9O1wA8Rf1RnTpuW6rTG6VnLUD07NeY1qHj2SqoLOVD7EHhVGQsd6mwd2bblb9hjZZRg==" saltValue="BLE7KK/2p3Kl9w4WwUEc+Q==" spinCount="100000" sheet="1" objects="1" scenarios="1"/>
  <mergeCells count="6">
    <mergeCell ref="A6:B6"/>
    <mergeCell ref="A3:D3"/>
    <mergeCell ref="A2:D2"/>
    <mergeCell ref="A4:D4"/>
    <mergeCell ref="A1:D1"/>
    <mergeCell ref="A5:B5"/>
  </mergeCells>
  <printOptions horizontalCentered="1"/>
  <pageMargins left="0.47244094488188981" right="0.19685039370078741" top="0.39370078740157483" bottom="0.19685039370078741" header="0.31496062992125984" footer="0.19685039370078741"/>
  <pageSetup scale="60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A1:H48"/>
  <sheetViews>
    <sheetView tabSelected="1" topLeftCell="A17" workbookViewId="0">
      <selection activeCell="F29" sqref="F29"/>
    </sheetView>
  </sheetViews>
  <sheetFormatPr baseColWidth="10" defaultColWidth="11.375" defaultRowHeight="16.5" x14ac:dyDescent="0.3"/>
  <cols>
    <col min="1" max="1" width="47.625" style="126" customWidth="1"/>
    <col min="2" max="6" width="14.875" style="126" customWidth="1"/>
    <col min="7" max="7" width="73.25" style="201" customWidth="1"/>
    <col min="8" max="8" width="47.875" style="126" customWidth="1"/>
    <col min="9" max="16384" width="11.375" style="126"/>
  </cols>
  <sheetData>
    <row r="1" spans="1:7" ht="18.75" x14ac:dyDescent="0.3">
      <c r="A1" s="947" t="s">
        <v>76</v>
      </c>
      <c r="B1" s="947"/>
      <c r="C1" s="947"/>
      <c r="D1" s="947"/>
      <c r="E1" s="947"/>
      <c r="F1" s="947"/>
      <c r="G1" s="469"/>
    </row>
    <row r="2" spans="1:7" s="127" customFormat="1" ht="18" x14ac:dyDescent="0.25">
      <c r="A2" s="946" t="s">
        <v>197</v>
      </c>
      <c r="B2" s="946"/>
      <c r="C2" s="946"/>
      <c r="D2" s="946"/>
      <c r="E2" s="946"/>
      <c r="F2" s="946"/>
      <c r="G2" s="469"/>
    </row>
    <row r="3" spans="1:7" s="127" customFormat="1" ht="18" x14ac:dyDescent="0.25">
      <c r="A3" s="945" t="s">
        <v>554</v>
      </c>
      <c r="B3" s="945"/>
      <c r="C3" s="945"/>
      <c r="D3" s="945"/>
      <c r="E3" s="945"/>
      <c r="F3" s="945"/>
      <c r="G3" s="469"/>
    </row>
    <row r="4" spans="1:7" s="127" customFormat="1" ht="18" x14ac:dyDescent="0.25">
      <c r="A4" s="945" t="s">
        <v>558</v>
      </c>
      <c r="B4" s="945"/>
      <c r="C4" s="945"/>
      <c r="D4" s="945"/>
      <c r="E4" s="945"/>
      <c r="F4" s="945"/>
      <c r="G4" s="469"/>
    </row>
    <row r="5" spans="1:7" s="128" customFormat="1" ht="19.5" thickBot="1" x14ac:dyDescent="0.35">
      <c r="A5" s="948" t="s">
        <v>198</v>
      </c>
      <c r="B5" s="948"/>
      <c r="C5" s="948"/>
      <c r="D5" s="948"/>
      <c r="E5" s="68" t="s">
        <v>79</v>
      </c>
      <c r="F5" s="68" t="s">
        <v>557</v>
      </c>
      <c r="G5" s="469"/>
    </row>
    <row r="6" spans="1:7" s="155" customFormat="1" ht="51.75" thickBot="1" x14ac:dyDescent="0.3">
      <c r="A6" s="367" t="s">
        <v>199</v>
      </c>
      <c r="B6" s="247" t="s">
        <v>200</v>
      </c>
      <c r="C6" s="247" t="s">
        <v>201</v>
      </c>
      <c r="D6" s="247" t="s">
        <v>202</v>
      </c>
      <c r="E6" s="247" t="s">
        <v>203</v>
      </c>
      <c r="F6" s="368" t="s">
        <v>204</v>
      </c>
      <c r="G6" s="469"/>
    </row>
    <row r="7" spans="1:7" s="156" customFormat="1" ht="18" x14ac:dyDescent="0.25">
      <c r="A7" s="369"/>
      <c r="B7" s="370"/>
      <c r="C7" s="370"/>
      <c r="D7" s="370"/>
      <c r="E7" s="370"/>
      <c r="F7" s="371"/>
      <c r="G7" s="469"/>
    </row>
    <row r="8" spans="1:7" s="157" customFormat="1" ht="18" x14ac:dyDescent="0.25">
      <c r="A8" s="372" t="s">
        <v>132</v>
      </c>
      <c r="B8" s="373"/>
      <c r="C8" s="378">
        <v>-92073292.109999999</v>
      </c>
      <c r="D8" s="378">
        <v>-75586376.75</v>
      </c>
      <c r="E8" s="373"/>
      <c r="F8" s="378"/>
      <c r="G8" s="469"/>
    </row>
    <row r="9" spans="1:7" s="157" customFormat="1" ht="18" x14ac:dyDescent="0.25">
      <c r="A9" s="372"/>
      <c r="B9" s="373"/>
      <c r="C9" s="373"/>
      <c r="D9" s="373"/>
      <c r="E9" s="373"/>
      <c r="F9" s="374"/>
      <c r="G9" s="469"/>
    </row>
    <row r="10" spans="1:7" s="157" customFormat="1" ht="18" x14ac:dyDescent="0.25">
      <c r="A10" s="372" t="s">
        <v>205</v>
      </c>
      <c r="B10" s="375">
        <f>SUM(B11:B13)</f>
        <v>0</v>
      </c>
      <c r="C10" s="375">
        <f t="shared" ref="C10:E10" si="0">SUM(C11:C13)</f>
        <v>0</v>
      </c>
      <c r="D10" s="375">
        <f>SUM(D11:D13)</f>
        <v>0</v>
      </c>
      <c r="E10" s="375">
        <f t="shared" si="0"/>
        <v>0</v>
      </c>
      <c r="F10" s="375">
        <f>SUM(B10:E10)</f>
        <v>0</v>
      </c>
      <c r="G10" s="469"/>
    </row>
    <row r="11" spans="1:7" s="157" customFormat="1" ht="18" x14ac:dyDescent="0.25">
      <c r="A11" s="377" t="s">
        <v>124</v>
      </c>
      <c r="B11" s="378"/>
      <c r="C11" s="378"/>
      <c r="D11" s="378"/>
      <c r="E11" s="378"/>
      <c r="F11" s="378">
        <f>SUM(B11:E11)</f>
        <v>0</v>
      </c>
      <c r="G11" s="469"/>
    </row>
    <row r="12" spans="1:7" s="157" customFormat="1" ht="18" x14ac:dyDescent="0.25">
      <c r="A12" s="377" t="s">
        <v>125</v>
      </c>
      <c r="B12" s="378" t="s">
        <v>144</v>
      </c>
      <c r="C12" s="378"/>
      <c r="D12" s="378"/>
      <c r="E12" s="378"/>
      <c r="F12" s="378">
        <f t="shared" ref="F12:F13" si="1">SUM(B12:E12)</f>
        <v>0</v>
      </c>
      <c r="G12" s="469"/>
    </row>
    <row r="13" spans="1:7" s="157" customFormat="1" ht="18" x14ac:dyDescent="0.25">
      <c r="A13" s="377" t="s">
        <v>126</v>
      </c>
      <c r="B13" s="378"/>
      <c r="C13" s="378"/>
      <c r="D13" s="378"/>
      <c r="E13" s="378"/>
      <c r="F13" s="378">
        <f t="shared" si="1"/>
        <v>0</v>
      </c>
      <c r="G13" s="469"/>
    </row>
    <row r="14" spans="1:7" s="157" customFormat="1" ht="18" x14ac:dyDescent="0.25">
      <c r="A14" s="372"/>
      <c r="B14" s="378"/>
      <c r="C14" s="378"/>
      <c r="D14" s="378"/>
      <c r="E14" s="378"/>
      <c r="F14" s="380"/>
      <c r="G14" s="469"/>
    </row>
    <row r="15" spans="1:7" s="157" customFormat="1" ht="18" x14ac:dyDescent="0.25">
      <c r="A15" s="372" t="s">
        <v>206</v>
      </c>
      <c r="B15" s="375">
        <f>SUM(B16:B19)</f>
        <v>0</v>
      </c>
      <c r="C15" s="375">
        <f>+C8+C17</f>
        <v>1050210390.16</v>
      </c>
      <c r="D15" s="375">
        <f t="shared" ref="D15:E15" si="2">SUM(D16:D19)</f>
        <v>581312330.76999998</v>
      </c>
      <c r="E15" s="375">
        <f t="shared" si="2"/>
        <v>0</v>
      </c>
      <c r="F15" s="376">
        <f>+C15+D15</f>
        <v>1631522720.9299998</v>
      </c>
      <c r="G15" s="469"/>
    </row>
    <row r="16" spans="1:7" s="157" customFormat="1" ht="18" x14ac:dyDescent="0.25">
      <c r="A16" s="377" t="s">
        <v>195</v>
      </c>
      <c r="B16" s="378"/>
      <c r="C16" s="378">
        <v>0</v>
      </c>
      <c r="D16" s="378">
        <v>581312330.76999998</v>
      </c>
      <c r="E16" s="378"/>
      <c r="F16" s="379">
        <f>SUM(B16:E16)</f>
        <v>581312330.76999998</v>
      </c>
      <c r="G16" s="469"/>
    </row>
    <row r="17" spans="1:7" s="157" customFormat="1" ht="18" x14ac:dyDescent="0.25">
      <c r="A17" s="377" t="s">
        <v>129</v>
      </c>
      <c r="B17" s="378"/>
      <c r="C17" s="378">
        <v>1142283682.27</v>
      </c>
      <c r="D17" s="378" t="s">
        <v>144</v>
      </c>
      <c r="E17" s="378"/>
      <c r="F17" s="379">
        <f t="shared" ref="F17:F19" si="3">SUM(B17:E17)</f>
        <v>1142283682.27</v>
      </c>
      <c r="G17" s="469"/>
    </row>
    <row r="18" spans="1:7" s="157" customFormat="1" ht="18" x14ac:dyDescent="0.25">
      <c r="A18" s="377" t="s">
        <v>130</v>
      </c>
      <c r="B18" s="378"/>
      <c r="C18" s="378"/>
      <c r="D18" s="378"/>
      <c r="E18" s="378"/>
      <c r="F18" s="379">
        <f t="shared" si="3"/>
        <v>0</v>
      </c>
      <c r="G18" s="469"/>
    </row>
    <row r="19" spans="1:7" s="157" customFormat="1" ht="18" x14ac:dyDescent="0.25">
      <c r="A19" s="377" t="s">
        <v>131</v>
      </c>
      <c r="B19" s="378" t="s">
        <v>144</v>
      </c>
      <c r="C19" s="378" t="s">
        <v>144</v>
      </c>
      <c r="D19" s="378"/>
      <c r="E19" s="378"/>
      <c r="F19" s="379">
        <f t="shared" si="3"/>
        <v>0</v>
      </c>
      <c r="G19" s="469"/>
    </row>
    <row r="20" spans="1:7" s="157" customFormat="1" ht="18" x14ac:dyDescent="0.25">
      <c r="A20" s="372"/>
      <c r="B20" s="378"/>
      <c r="C20" s="378"/>
      <c r="D20" s="378"/>
      <c r="E20" s="378" t="s">
        <v>144</v>
      </c>
      <c r="F20" s="380"/>
      <c r="G20" s="469"/>
    </row>
    <row r="21" spans="1:7" s="157" customFormat="1" ht="18" x14ac:dyDescent="0.25">
      <c r="A21" s="372" t="s">
        <v>207</v>
      </c>
      <c r="B21" s="381">
        <f>B10</f>
        <v>0</v>
      </c>
      <c r="C21" s="381">
        <f>+C15</f>
        <v>1050210390.16</v>
      </c>
      <c r="D21" s="381">
        <f>D15</f>
        <v>581312330.76999998</v>
      </c>
      <c r="E21" s="381">
        <f>E15+E10</f>
        <v>0</v>
      </c>
      <c r="F21" s="376">
        <f>+C21+D21</f>
        <v>1631522720.9299998</v>
      </c>
      <c r="G21" s="469"/>
    </row>
    <row r="22" spans="1:7" s="157" customFormat="1" ht="18" x14ac:dyDescent="0.25">
      <c r="A22" s="372"/>
      <c r="B22" s="378"/>
      <c r="C22" s="378"/>
      <c r="D22" s="378"/>
      <c r="E22" s="378"/>
      <c r="F22" s="380"/>
      <c r="G22" s="469"/>
    </row>
    <row r="23" spans="1:7" s="157" customFormat="1" ht="18" x14ac:dyDescent="0.25">
      <c r="A23" s="372" t="s">
        <v>208</v>
      </c>
      <c r="B23" s="375">
        <f>SUM(B24:B26)</f>
        <v>0</v>
      </c>
      <c r="C23" s="375">
        <f t="shared" ref="C23:F23" si="4">SUM(C24:C26)</f>
        <v>0</v>
      </c>
      <c r="D23" s="375">
        <f t="shared" si="4"/>
        <v>0</v>
      </c>
      <c r="E23" s="375">
        <f t="shared" si="4"/>
        <v>0</v>
      </c>
      <c r="F23" s="376">
        <f t="shared" si="4"/>
        <v>0</v>
      </c>
      <c r="G23" s="469"/>
    </row>
    <row r="24" spans="1:7" s="157" customFormat="1" ht="18" x14ac:dyDescent="0.25">
      <c r="A24" s="377" t="s">
        <v>124</v>
      </c>
      <c r="B24" s="378"/>
      <c r="C24" s="378"/>
      <c r="D24" s="378"/>
      <c r="E24" s="378"/>
      <c r="F24" s="379">
        <f t="shared" ref="F24:F26" si="5">SUM(B24:E24)</f>
        <v>0</v>
      </c>
      <c r="G24" s="469"/>
    </row>
    <row r="25" spans="1:7" s="157" customFormat="1" ht="18" x14ac:dyDescent="0.25">
      <c r="A25" s="377" t="s">
        <v>125</v>
      </c>
      <c r="B25" s="378" t="s">
        <v>144</v>
      </c>
      <c r="C25" s="378"/>
      <c r="D25" s="378"/>
      <c r="E25" s="378"/>
      <c r="F25" s="379">
        <f t="shared" si="5"/>
        <v>0</v>
      </c>
      <c r="G25" s="469"/>
    </row>
    <row r="26" spans="1:7" s="157" customFormat="1" ht="18" x14ac:dyDescent="0.25">
      <c r="A26" s="377" t="s">
        <v>126</v>
      </c>
      <c r="B26" s="378"/>
      <c r="C26" s="378"/>
      <c r="D26" s="378"/>
      <c r="E26" s="378"/>
      <c r="F26" s="379">
        <f t="shared" si="5"/>
        <v>0</v>
      </c>
      <c r="G26" s="469"/>
    </row>
    <row r="27" spans="1:7" s="157" customFormat="1" ht="18" x14ac:dyDescent="0.25">
      <c r="A27" s="372"/>
      <c r="B27" s="378"/>
      <c r="C27" s="378"/>
      <c r="D27" s="378"/>
      <c r="E27" s="378"/>
      <c r="F27" s="380"/>
      <c r="G27" s="469"/>
    </row>
    <row r="28" spans="1:7" s="157" customFormat="1" ht="18" x14ac:dyDescent="0.25">
      <c r="A28" s="372" t="s">
        <v>206</v>
      </c>
      <c r="B28" s="375">
        <f>SUM(B29:B32)</f>
        <v>0</v>
      </c>
      <c r="C28" s="375">
        <f>SUM(C30:C32)</f>
        <v>581312330.76999998</v>
      </c>
      <c r="D28" s="375">
        <f>SUM(D29:D32)+D8</f>
        <v>-414586080.19999999</v>
      </c>
      <c r="E28" s="375">
        <f t="shared" ref="D28:F28" si="6">SUM(E29:E32)</f>
        <v>0</v>
      </c>
      <c r="F28" s="376">
        <f>+C28+D28</f>
        <v>166726250.56999999</v>
      </c>
      <c r="G28" s="469"/>
    </row>
    <row r="29" spans="1:7" s="157" customFormat="1" ht="18" x14ac:dyDescent="0.25">
      <c r="A29" s="377" t="s">
        <v>195</v>
      </c>
      <c r="B29" s="378"/>
      <c r="C29" s="157" t="s">
        <v>144</v>
      </c>
      <c r="D29" s="378">
        <v>242312627.31999999</v>
      </c>
      <c r="E29" s="378"/>
      <c r="F29" s="379">
        <f t="shared" ref="F29:F32" si="7">SUM(B29:E29)</f>
        <v>242312627.31999999</v>
      </c>
      <c r="G29" s="469"/>
    </row>
    <row r="30" spans="1:7" s="157" customFormat="1" ht="18" x14ac:dyDescent="0.25">
      <c r="A30" s="377" t="s">
        <v>129</v>
      </c>
      <c r="B30" s="378"/>
      <c r="C30" s="378">
        <v>581312330.76999998</v>
      </c>
      <c r="D30" s="378">
        <f>-C30</f>
        <v>-581312330.76999998</v>
      </c>
      <c r="E30" s="378"/>
      <c r="F30" s="379">
        <f t="shared" si="7"/>
        <v>0</v>
      </c>
      <c r="G30" s="469"/>
    </row>
    <row r="31" spans="1:7" s="157" customFormat="1" ht="18" x14ac:dyDescent="0.25">
      <c r="A31" s="377" t="s">
        <v>130</v>
      </c>
      <c r="B31" s="378"/>
      <c r="C31" s="378"/>
      <c r="D31" s="378"/>
      <c r="E31" s="378"/>
      <c r="F31" s="379">
        <f t="shared" si="7"/>
        <v>0</v>
      </c>
      <c r="G31" s="469"/>
    </row>
    <row r="32" spans="1:7" s="157" customFormat="1" ht="18" x14ac:dyDescent="0.25">
      <c r="A32" s="377" t="s">
        <v>131</v>
      </c>
      <c r="B32" s="378"/>
      <c r="C32" s="378"/>
      <c r="D32" s="378"/>
      <c r="E32" s="378"/>
      <c r="F32" s="379">
        <f t="shared" si="7"/>
        <v>0</v>
      </c>
      <c r="G32" s="469"/>
    </row>
    <row r="33" spans="1:8" s="157" customFormat="1" ht="16.5" customHeight="1" x14ac:dyDescent="0.25">
      <c r="A33" s="372"/>
      <c r="B33" s="382"/>
      <c r="C33" s="382"/>
      <c r="D33" s="382"/>
      <c r="E33" s="382"/>
      <c r="F33" s="383"/>
      <c r="G33" s="469"/>
    </row>
    <row r="34" spans="1:8" s="157" customFormat="1" ht="16.5" customHeight="1" x14ac:dyDescent="0.25">
      <c r="A34" s="372" t="s">
        <v>209</v>
      </c>
      <c r="B34" s="381">
        <f>B23+B21</f>
        <v>0</v>
      </c>
      <c r="C34" s="381">
        <f>+C28+C21</f>
        <v>1631522720.9299998</v>
      </c>
      <c r="D34" s="381">
        <f>+D21+D28</f>
        <v>166726250.56999999</v>
      </c>
      <c r="E34" s="381">
        <f t="shared" ref="E34" si="8">E28+E23+E21</f>
        <v>0</v>
      </c>
      <c r="F34" s="376">
        <f>+F8+F15+F28</f>
        <v>1798248971.4999998</v>
      </c>
      <c r="G34" s="453" t="str">
        <f>IF((B34+C34+D34+E34)&lt;&gt;F34,"ERROR!!!!! LA SUMA DE LOS TOTALES DE LAS COLUMNAS DEL PATRIMONIO 2016, NO COINCIDE CON LO REPORTADO EN LA COLUMNA DEL TOTAL","")</f>
        <v/>
      </c>
    </row>
    <row r="35" spans="1:8" s="156" customFormat="1" ht="16.5" customHeight="1" thickBot="1" x14ac:dyDescent="0.25">
      <c r="A35" s="384"/>
      <c r="B35" s="385"/>
      <c r="C35" s="385"/>
      <c r="D35" s="385"/>
      <c r="E35" s="385"/>
      <c r="F35" s="386"/>
      <c r="G35" s="503" t="s">
        <v>144</v>
      </c>
      <c r="H35" s="503" t="str">
        <f>IF(C$34-'ETCA-I-01'!K35&gt;0.99,"ERROR!!!,NO CONCUERDA CON LO REPORTADO EN EL ETCA-I-01 EN EL MISMO RUBRO","")</f>
        <v>ERROR!!!,NO CONCUERDA CON LO REPORTADO EN EL ETCA-I-01 EN EL MISMO RUBRO</v>
      </c>
    </row>
    <row r="36" spans="1:8" s="156" customFormat="1" ht="16.5" customHeight="1" x14ac:dyDescent="0.3">
      <c r="A36" s="476" t="s">
        <v>138</v>
      </c>
      <c r="B36" s="504"/>
      <c r="C36" s="504"/>
      <c r="D36" s="70"/>
      <c r="E36" s="506" t="s">
        <v>144</v>
      </c>
      <c r="F36" s="506" t="s">
        <v>144</v>
      </c>
      <c r="G36" s="453"/>
      <c r="H36" s="503"/>
    </row>
    <row r="37" spans="1:8" s="156" customFormat="1" ht="16.5" customHeight="1" x14ac:dyDescent="0.2">
      <c r="A37" s="506" t="s">
        <v>144</v>
      </c>
      <c r="B37" s="140" t="s">
        <v>144</v>
      </c>
      <c r="C37" s="507"/>
      <c r="D37" s="506" t="s">
        <v>144</v>
      </c>
      <c r="E37" s="506" t="s">
        <v>144</v>
      </c>
      <c r="F37" s="506" t="s">
        <v>144</v>
      </c>
      <c r="G37" s="453" t="str">
        <f>IF(B34&lt;&gt;'ETCA-I-01'!E36,"ERROR!!!!! EL PATRIMONIO CONTRIBUIDO 2016 PRESENTADO, NO CONCUERDA CON LO REPORTADO EN EL ESTADO DE SITUACION FINANCIERA","")</f>
        <v/>
      </c>
      <c r="H37" s="503"/>
    </row>
    <row r="38" spans="1:8" s="156" customFormat="1" ht="16.5" customHeight="1" x14ac:dyDescent="0.3">
      <c r="A38" s="506" t="s">
        <v>144</v>
      </c>
      <c r="B38" s="66" t="s">
        <v>144</v>
      </c>
      <c r="C38" s="66" t="s">
        <v>144</v>
      </c>
      <c r="D38" s="66" t="s">
        <v>144</v>
      </c>
      <c r="E38" s="66"/>
      <c r="F38" s="66"/>
      <c r="G38" s="453"/>
      <c r="H38" s="503"/>
    </row>
    <row r="39" spans="1:8" s="156" customFormat="1" ht="16.5" customHeight="1" x14ac:dyDescent="0.3">
      <c r="A39" s="506"/>
      <c r="B39" s="66" t="s">
        <v>144</v>
      </c>
      <c r="C39" s="66" t="s">
        <v>144</v>
      </c>
      <c r="D39" s="66" t="s">
        <v>144</v>
      </c>
      <c r="E39" s="66"/>
      <c r="F39" s="66"/>
      <c r="G39" s="453"/>
      <c r="H39" s="503"/>
    </row>
    <row r="40" spans="1:8" s="156" customFormat="1" ht="16.5" customHeight="1" x14ac:dyDescent="0.3">
      <c r="A40" s="506"/>
      <c r="B40" s="66" t="s">
        <v>144</v>
      </c>
      <c r="C40" s="66" t="s">
        <v>144</v>
      </c>
      <c r="D40" s="66" t="s">
        <v>144</v>
      </c>
      <c r="E40" s="66"/>
      <c r="F40" s="66"/>
      <c r="G40" s="503"/>
      <c r="H40" s="503"/>
    </row>
    <row r="41" spans="1:8" ht="19.5" customHeight="1" x14ac:dyDescent="0.3">
      <c r="A41" s="66"/>
      <c r="B41" s="462" t="s">
        <v>144</v>
      </c>
      <c r="D41" s="462"/>
      <c r="E41" s="462"/>
      <c r="F41" s="462"/>
      <c r="G41" s="453" t="s">
        <v>144</v>
      </c>
      <c r="H41" s="462"/>
    </row>
    <row r="42" spans="1:8" ht="17.25" customHeight="1" x14ac:dyDescent="0.3">
      <c r="A42" s="477"/>
      <c r="G42" s="453"/>
    </row>
    <row r="43" spans="1:8" ht="17.25" customHeight="1" x14ac:dyDescent="0.3">
      <c r="A43" s="477"/>
      <c r="G43" s="453" t="str">
        <f>IF(D34&lt;&gt;'ETCA-I-01'!E41,"ERROR!!!!! EL MONTO NO COINCIDE CON LO REPORTADO EN EL FORMATO ETCA-I-01 EN EL TOTAL RESULTADO DEL EJERCICIO","")</f>
        <v>ERROR!!!!! EL MONTO NO COINCIDE CON LO REPORTADO EN EL FORMATO ETCA-I-01 EN EL TOTAL RESULTADO DEL EJERCICIO</v>
      </c>
    </row>
    <row r="44" spans="1:8" ht="17.25" customHeight="1" x14ac:dyDescent="0.3">
      <c r="A44" s="477"/>
      <c r="G44" s="453"/>
    </row>
    <row r="45" spans="1:8" ht="17.25" customHeight="1" x14ac:dyDescent="0.3">
      <c r="A45" s="477"/>
      <c r="G45" s="462"/>
    </row>
    <row r="46" spans="1:8" ht="17.25" customHeight="1" x14ac:dyDescent="0.3">
      <c r="A46" s="477"/>
      <c r="G46" s="462"/>
    </row>
    <row r="47" spans="1:8" ht="17.25" customHeight="1" x14ac:dyDescent="0.3">
      <c r="G47" s="503"/>
    </row>
    <row r="48" spans="1:8" ht="17.25" customHeight="1" x14ac:dyDescent="0.3">
      <c r="G48" s="201" t="s">
        <v>144</v>
      </c>
    </row>
  </sheetData>
  <protectedRanges>
    <protectedRange algorithmName="SHA-512" hashValue="DnxZCsiWzkVfajEoNeh3bWR/KSkaQlGg69WdGxxA6j9+CqYObjdoi330+Pa3qIXionKkr1yfl1vUWI4ywnjIJA==" saltValue="PnCamTnDeR83jrwH4hVKjg==" spinCount="100000" sqref="B41:F41" name="Rango1"/>
  </protectedRanges>
  <mergeCells count="5">
    <mergeCell ref="A1:F1"/>
    <mergeCell ref="A2:F2"/>
    <mergeCell ref="A3:F3"/>
    <mergeCell ref="A4:F4"/>
    <mergeCell ref="A5:D5"/>
  </mergeCell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7"/>
    <pageSetUpPr fitToPage="1"/>
  </sheetPr>
  <dimension ref="A1:D67"/>
  <sheetViews>
    <sheetView topLeftCell="A46" zoomScaleNormal="100" zoomScaleSheetLayoutView="100" workbookViewId="0">
      <selection activeCell="B65" sqref="B65"/>
    </sheetView>
  </sheetViews>
  <sheetFormatPr baseColWidth="10" defaultColWidth="11.375" defaultRowHeight="16.5" x14ac:dyDescent="0.3"/>
  <cols>
    <col min="1" max="1" width="80.875" style="158" bestFit="1" customWidth="1"/>
    <col min="2" max="3" width="17" style="158" customWidth="1"/>
    <col min="4" max="16384" width="11.375" style="158"/>
  </cols>
  <sheetData>
    <row r="1" spans="1:4" x14ac:dyDescent="0.3">
      <c r="A1" s="947" t="s">
        <v>76</v>
      </c>
      <c r="B1" s="947"/>
      <c r="C1" s="947"/>
    </row>
    <row r="2" spans="1:4" s="127" customFormat="1" ht="15.75" x14ac:dyDescent="0.25">
      <c r="A2" s="946" t="s">
        <v>18</v>
      </c>
      <c r="B2" s="946"/>
      <c r="C2" s="946"/>
    </row>
    <row r="3" spans="1:4" s="127" customFormat="1" x14ac:dyDescent="0.25">
      <c r="A3" s="945" t="s">
        <v>554</v>
      </c>
      <c r="B3" s="945"/>
      <c r="C3" s="945"/>
    </row>
    <row r="4" spans="1:4" s="127" customFormat="1" x14ac:dyDescent="0.25">
      <c r="A4" s="945" t="s">
        <v>558</v>
      </c>
      <c r="B4" s="945"/>
      <c r="C4" s="945"/>
    </row>
    <row r="5" spans="1:4" s="128" customFormat="1" ht="17.25" thickBot="1" x14ac:dyDescent="0.35">
      <c r="A5" s="71" t="s">
        <v>210</v>
      </c>
      <c r="B5" s="68" t="s">
        <v>79</v>
      </c>
      <c r="C5" s="72" t="s">
        <v>557</v>
      </c>
    </row>
    <row r="6" spans="1:4" ht="30" customHeight="1" thickBot="1" x14ac:dyDescent="0.35">
      <c r="A6" s="168"/>
      <c r="B6" s="169" t="s">
        <v>211</v>
      </c>
      <c r="C6" s="170" t="s">
        <v>212</v>
      </c>
    </row>
    <row r="7" spans="1:4" ht="17.25" thickTop="1" x14ac:dyDescent="0.3">
      <c r="A7" s="159" t="s">
        <v>213</v>
      </c>
      <c r="B7" s="171">
        <f>B8+B17</f>
        <v>7319015.5199999996</v>
      </c>
      <c r="C7" s="172">
        <f>C8+C17</f>
        <v>186623679.59000003</v>
      </c>
    </row>
    <row r="8" spans="1:4" x14ac:dyDescent="0.3">
      <c r="A8" s="160" t="s">
        <v>82</v>
      </c>
      <c r="B8" s="173">
        <f>SUM(B9:B15)</f>
        <v>6157258.5299999993</v>
      </c>
      <c r="C8" s="174">
        <f>SUM(C9:C15)</f>
        <v>17354916.68</v>
      </c>
    </row>
    <row r="9" spans="1:4" s="163" customFormat="1" ht="13.5" x14ac:dyDescent="0.25">
      <c r="A9" s="161" t="s">
        <v>84</v>
      </c>
      <c r="B9" s="162">
        <v>3385660.13</v>
      </c>
      <c r="C9" s="175"/>
      <c r="D9" s="478"/>
    </row>
    <row r="10" spans="1:4" s="163" customFormat="1" ht="13.5" x14ac:dyDescent="0.25">
      <c r="A10" s="161" t="s">
        <v>86</v>
      </c>
      <c r="B10" s="162"/>
      <c r="C10" s="175">
        <v>17354916.68</v>
      </c>
    </row>
    <row r="11" spans="1:4" s="163" customFormat="1" ht="13.5" x14ac:dyDescent="0.25">
      <c r="A11" s="161" t="s">
        <v>88</v>
      </c>
      <c r="B11" s="162">
        <v>2771598.4</v>
      </c>
      <c r="C11" s="175"/>
    </row>
    <row r="12" spans="1:4" s="163" customFormat="1" ht="13.5" x14ac:dyDescent="0.25">
      <c r="A12" s="161" t="s">
        <v>214</v>
      </c>
      <c r="B12" s="162"/>
      <c r="C12" s="175"/>
    </row>
    <row r="13" spans="1:4" s="163" customFormat="1" ht="13.5" x14ac:dyDescent="0.25">
      <c r="A13" s="161" t="s">
        <v>92</v>
      </c>
      <c r="B13" s="162"/>
      <c r="C13" s="175"/>
    </row>
    <row r="14" spans="1:4" s="163" customFormat="1" ht="13.5" x14ac:dyDescent="0.25">
      <c r="A14" s="161" t="s">
        <v>94</v>
      </c>
      <c r="B14" s="162"/>
      <c r="C14" s="175"/>
    </row>
    <row r="15" spans="1:4" s="163" customFormat="1" ht="13.5" x14ac:dyDescent="0.25">
      <c r="A15" s="161" t="s">
        <v>96</v>
      </c>
      <c r="B15" s="162"/>
      <c r="C15" s="175"/>
    </row>
    <row r="16" spans="1:4" ht="5.25" customHeight="1" x14ac:dyDescent="0.3">
      <c r="A16" s="159"/>
      <c r="B16" s="176"/>
      <c r="C16" s="177"/>
    </row>
    <row r="17" spans="1:3" x14ac:dyDescent="0.3">
      <c r="A17" s="160" t="s">
        <v>101</v>
      </c>
      <c r="B17" s="173">
        <f>SUM(B18:B26)</f>
        <v>1161756.99</v>
      </c>
      <c r="C17" s="174">
        <f>SUM(C18:C26)</f>
        <v>169268762.91000003</v>
      </c>
    </row>
    <row r="18" spans="1:3" s="163" customFormat="1" ht="13.5" x14ac:dyDescent="0.25">
      <c r="A18" s="161" t="s">
        <v>103</v>
      </c>
      <c r="B18" s="162"/>
      <c r="C18" s="175">
        <v>10020821.18</v>
      </c>
    </row>
    <row r="19" spans="1:3" s="163" customFormat="1" ht="13.5" x14ac:dyDescent="0.25">
      <c r="A19" s="161" t="s">
        <v>105</v>
      </c>
      <c r="B19" s="162"/>
      <c r="C19" s="175"/>
    </row>
    <row r="20" spans="1:3" s="163" customFormat="1" ht="13.5" x14ac:dyDescent="0.25">
      <c r="A20" s="161" t="s">
        <v>107</v>
      </c>
      <c r="B20" s="162"/>
      <c r="C20" s="175">
        <v>158873766.49000001</v>
      </c>
    </row>
    <row r="21" spans="1:3" s="163" customFormat="1" ht="13.5" x14ac:dyDescent="0.25">
      <c r="A21" s="161" t="s">
        <v>109</v>
      </c>
      <c r="B21" s="162"/>
      <c r="C21" s="175">
        <v>374175.24</v>
      </c>
    </row>
    <row r="22" spans="1:3" s="163" customFormat="1" ht="13.5" x14ac:dyDescent="0.25">
      <c r="A22" s="161" t="s">
        <v>111</v>
      </c>
      <c r="B22" s="162"/>
      <c r="C22" s="175"/>
    </row>
    <row r="23" spans="1:3" s="163" customFormat="1" ht="13.5" x14ac:dyDescent="0.25">
      <c r="A23" s="161" t="s">
        <v>113</v>
      </c>
      <c r="B23" s="162">
        <v>1161756.99</v>
      </c>
      <c r="C23" s="175"/>
    </row>
    <row r="24" spans="1:3" s="163" customFormat="1" ht="13.5" x14ac:dyDescent="0.25">
      <c r="A24" s="161" t="s">
        <v>115</v>
      </c>
      <c r="B24" s="162"/>
      <c r="C24" s="175"/>
    </row>
    <row r="25" spans="1:3" s="163" customFormat="1" ht="13.5" x14ac:dyDescent="0.25">
      <c r="A25" s="161" t="s">
        <v>116</v>
      </c>
      <c r="B25" s="162"/>
      <c r="C25" s="175"/>
    </row>
    <row r="26" spans="1:3" s="163" customFormat="1" ht="13.5" x14ac:dyDescent="0.25">
      <c r="A26" s="161" t="s">
        <v>117</v>
      </c>
      <c r="B26" s="162"/>
      <c r="C26" s="175"/>
    </row>
    <row r="27" spans="1:3" ht="6.75" customHeight="1" x14ac:dyDescent="0.3">
      <c r="A27" s="164"/>
      <c r="B27" s="176"/>
      <c r="C27" s="177"/>
    </row>
    <row r="28" spans="1:3" x14ac:dyDescent="0.3">
      <c r="A28" s="159" t="s">
        <v>215</v>
      </c>
      <c r="B28" s="171">
        <f>B29+B39</f>
        <v>12578413.5</v>
      </c>
      <c r="C28" s="172">
        <f>C29+C39</f>
        <v>0</v>
      </c>
    </row>
    <row r="29" spans="1:3" x14ac:dyDescent="0.3">
      <c r="A29" s="160" t="s">
        <v>83</v>
      </c>
      <c r="B29" s="173">
        <f>SUM(B30:B37)</f>
        <v>10007174.869999999</v>
      </c>
      <c r="C29" s="174">
        <f>SUM(C30:C37)</f>
        <v>0</v>
      </c>
    </row>
    <row r="30" spans="1:3" s="163" customFormat="1" ht="13.5" x14ac:dyDescent="0.25">
      <c r="A30" s="161" t="s">
        <v>85</v>
      </c>
      <c r="B30" s="162">
        <v>10007174.869999999</v>
      </c>
      <c r="C30" s="175"/>
    </row>
    <row r="31" spans="1:3" s="163" customFormat="1" ht="13.5" x14ac:dyDescent="0.25">
      <c r="A31" s="161" t="s">
        <v>87</v>
      </c>
      <c r="B31" s="162"/>
      <c r="C31" s="175"/>
    </row>
    <row r="32" spans="1:3" s="163" customFormat="1" ht="13.5" x14ac:dyDescent="0.25">
      <c r="A32" s="161" t="s">
        <v>89</v>
      </c>
      <c r="B32" s="162"/>
      <c r="C32" s="175"/>
    </row>
    <row r="33" spans="1:3" s="163" customFormat="1" ht="13.5" x14ac:dyDescent="0.25">
      <c r="A33" s="161" t="s">
        <v>91</v>
      </c>
      <c r="B33" s="162"/>
      <c r="C33" s="175"/>
    </row>
    <row r="34" spans="1:3" s="163" customFormat="1" ht="13.5" x14ac:dyDescent="0.25">
      <c r="A34" s="161" t="s">
        <v>93</v>
      </c>
      <c r="B34" s="162"/>
      <c r="C34" s="175"/>
    </row>
    <row r="35" spans="1:3" s="163" customFormat="1" ht="13.5" x14ac:dyDescent="0.25">
      <c r="A35" s="161" t="s">
        <v>95</v>
      </c>
      <c r="B35" s="162"/>
      <c r="C35" s="175"/>
    </row>
    <row r="36" spans="1:3" s="163" customFormat="1" ht="13.5" x14ac:dyDescent="0.25">
      <c r="A36" s="161" t="s">
        <v>97</v>
      </c>
      <c r="B36" s="162"/>
      <c r="C36" s="175"/>
    </row>
    <row r="37" spans="1:3" s="163" customFormat="1" ht="13.5" x14ac:dyDescent="0.25">
      <c r="A37" s="161" t="s">
        <v>98</v>
      </c>
      <c r="B37" s="162"/>
      <c r="C37" s="175"/>
    </row>
    <row r="38" spans="1:3" ht="6" customHeight="1" x14ac:dyDescent="0.3">
      <c r="A38" s="159"/>
      <c r="B38" s="178"/>
      <c r="C38" s="179"/>
    </row>
    <row r="39" spans="1:3" x14ac:dyDescent="0.3">
      <c r="A39" s="160" t="s">
        <v>102</v>
      </c>
      <c r="B39" s="173">
        <f>SUM(B40:B45)</f>
        <v>2571238.63</v>
      </c>
      <c r="C39" s="174">
        <f>SUM(C40:C45)</f>
        <v>0</v>
      </c>
    </row>
    <row r="40" spans="1:3" s="163" customFormat="1" ht="13.5" x14ac:dyDescent="0.25">
      <c r="A40" s="161" t="s">
        <v>104</v>
      </c>
      <c r="B40" s="162"/>
      <c r="C40" s="175"/>
    </row>
    <row r="41" spans="1:3" s="163" customFormat="1" ht="13.5" x14ac:dyDescent="0.25">
      <c r="A41" s="161" t="s">
        <v>106</v>
      </c>
      <c r="B41" s="162"/>
      <c r="C41" s="175"/>
    </row>
    <row r="42" spans="1:3" s="163" customFormat="1" ht="13.5" x14ac:dyDescent="0.25">
      <c r="A42" s="161" t="s">
        <v>108</v>
      </c>
      <c r="B42" s="162"/>
      <c r="C42" s="175"/>
    </row>
    <row r="43" spans="1:3" s="163" customFormat="1" ht="13.5" x14ac:dyDescent="0.25">
      <c r="A43" s="161" t="s">
        <v>110</v>
      </c>
      <c r="B43" s="162"/>
      <c r="C43" s="175"/>
    </row>
    <row r="44" spans="1:3" s="163" customFormat="1" ht="13.5" x14ac:dyDescent="0.25">
      <c r="A44" s="161" t="s">
        <v>112</v>
      </c>
      <c r="B44" s="162"/>
      <c r="C44" s="175"/>
    </row>
    <row r="45" spans="1:3" s="163" customFormat="1" ht="13.5" x14ac:dyDescent="0.25">
      <c r="A45" s="161" t="s">
        <v>114</v>
      </c>
      <c r="B45" s="162">
        <v>2571238.63</v>
      </c>
      <c r="C45" s="175"/>
    </row>
    <row r="46" spans="1:3" x14ac:dyDescent="0.3">
      <c r="A46" s="165"/>
      <c r="B46" s="176"/>
      <c r="C46" s="177"/>
    </row>
    <row r="47" spans="1:3" x14ac:dyDescent="0.3">
      <c r="A47" s="159" t="s">
        <v>216</v>
      </c>
      <c r="B47" s="171">
        <f>B48+B53</f>
        <v>242312627.31999999</v>
      </c>
      <c r="C47" s="172">
        <f>C48+C53</f>
        <v>75586376.75</v>
      </c>
    </row>
    <row r="48" spans="1:3" x14ac:dyDescent="0.3">
      <c r="A48" s="160" t="s">
        <v>123</v>
      </c>
      <c r="B48" s="173">
        <f>SUM(B49:B51)</f>
        <v>0</v>
      </c>
      <c r="C48" s="174">
        <f>SUM(C49:C51)</f>
        <v>0</v>
      </c>
    </row>
    <row r="49" spans="1:3" s="163" customFormat="1" ht="13.5" x14ac:dyDescent="0.25">
      <c r="A49" s="161" t="s">
        <v>124</v>
      </c>
      <c r="B49" s="162"/>
      <c r="C49" s="175"/>
    </row>
    <row r="50" spans="1:3" s="163" customFormat="1" ht="13.5" x14ac:dyDescent="0.25">
      <c r="A50" s="161" t="s">
        <v>125</v>
      </c>
      <c r="B50" s="162"/>
      <c r="C50" s="175"/>
    </row>
    <row r="51" spans="1:3" s="163" customFormat="1" ht="13.5" x14ac:dyDescent="0.25">
      <c r="A51" s="161" t="s">
        <v>126</v>
      </c>
      <c r="B51" s="162"/>
      <c r="C51" s="175"/>
    </row>
    <row r="52" spans="1:3" ht="6" customHeight="1" x14ac:dyDescent="0.3">
      <c r="A52" s="160"/>
      <c r="B52" s="178"/>
      <c r="C52" s="179"/>
    </row>
    <row r="53" spans="1:3" ht="15.75" customHeight="1" x14ac:dyDescent="0.3">
      <c r="A53" s="160" t="s">
        <v>127</v>
      </c>
      <c r="B53" s="173">
        <f>SUM(B54:B58)</f>
        <v>242312627.31999999</v>
      </c>
      <c r="C53" s="174">
        <f>SUM(C54:C58)</f>
        <v>75586376.75</v>
      </c>
    </row>
    <row r="54" spans="1:3" s="163" customFormat="1" ht="13.5" x14ac:dyDescent="0.25">
      <c r="A54" s="161" t="s">
        <v>128</v>
      </c>
      <c r="B54" s="162">
        <v>242312627.31999999</v>
      </c>
      <c r="C54" s="175"/>
    </row>
    <row r="55" spans="1:3" s="163" customFormat="1" ht="13.5" x14ac:dyDescent="0.25">
      <c r="A55" s="161" t="s">
        <v>129</v>
      </c>
      <c r="B55" s="162"/>
      <c r="C55" s="175"/>
    </row>
    <row r="56" spans="1:3" s="163" customFormat="1" ht="13.5" x14ac:dyDescent="0.25">
      <c r="A56" s="161" t="s">
        <v>130</v>
      </c>
      <c r="B56" s="162"/>
      <c r="C56" s="175"/>
    </row>
    <row r="57" spans="1:3" s="163" customFormat="1" ht="13.5" x14ac:dyDescent="0.25">
      <c r="A57" s="161" t="s">
        <v>131</v>
      </c>
      <c r="B57" s="162"/>
      <c r="C57" s="175"/>
    </row>
    <row r="58" spans="1:3" s="163" customFormat="1" ht="13.5" x14ac:dyDescent="0.25">
      <c r="A58" s="161" t="s">
        <v>132</v>
      </c>
      <c r="B58" s="180"/>
      <c r="C58" s="181">
        <v>75586376.75</v>
      </c>
    </row>
    <row r="59" spans="1:3" ht="7.5" customHeight="1" x14ac:dyDescent="0.3">
      <c r="A59" s="160"/>
      <c r="B59" s="176"/>
      <c r="C59" s="177"/>
    </row>
    <row r="60" spans="1:3" x14ac:dyDescent="0.3">
      <c r="A60" s="160" t="s">
        <v>217</v>
      </c>
      <c r="B60" s="173">
        <f>SUM(B61:B62)</f>
        <v>0</v>
      </c>
      <c r="C60" s="174">
        <f>SUM(C61:C62)</f>
        <v>0</v>
      </c>
    </row>
    <row r="61" spans="1:3" s="163" customFormat="1" ht="13.5" x14ac:dyDescent="0.25">
      <c r="A61" s="161" t="s">
        <v>134</v>
      </c>
      <c r="B61" s="162"/>
      <c r="C61" s="175"/>
    </row>
    <row r="62" spans="1:3" s="163" customFormat="1" ht="14.25" thickBot="1" x14ac:dyDescent="0.3">
      <c r="A62" s="166" t="s">
        <v>135</v>
      </c>
      <c r="B62" s="167"/>
      <c r="C62" s="182"/>
    </row>
    <row r="63" spans="1:3" s="163" customFormat="1" ht="13.5" x14ac:dyDescent="0.25">
      <c r="A63" s="155" t="s">
        <v>196</v>
      </c>
      <c r="B63" s="162"/>
      <c r="C63" s="162"/>
    </row>
    <row r="64" spans="1:3" s="163" customFormat="1" ht="13.5" x14ac:dyDescent="0.25">
      <c r="A64" s="508"/>
      <c r="B64" s="162"/>
      <c r="C64" s="162"/>
    </row>
    <row r="65" spans="1:3" s="163" customFormat="1" ht="13.5" x14ac:dyDescent="0.25">
      <c r="A65" s="508" t="s">
        <v>144</v>
      </c>
      <c r="B65" s="162"/>
      <c r="C65" s="162"/>
    </row>
    <row r="66" spans="1:3" s="163" customFormat="1" ht="13.5" x14ac:dyDescent="0.25">
      <c r="A66" s="508" t="s">
        <v>144</v>
      </c>
      <c r="B66" s="162"/>
      <c r="C66" s="162"/>
    </row>
    <row r="67" spans="1:3" x14ac:dyDescent="0.3">
      <c r="A67" s="155" t="s">
        <v>144</v>
      </c>
    </row>
  </sheetData>
  <sheetProtection algorithmName="SHA-512" hashValue="DB5ZPjquwMXKZ/okpudfI9m8N/1Ia10j6YZKoKK6UCP9u1MDt4SAoXCA7vg/4a2cnYx0vZc6yF3tFi5bpKKE5g==" saltValue="TzXJ8cYg9Lkb+PFwPsYv/Q==" spinCount="100000" sheet="1" objects="1" scenarios="1" insertHyperlinks="0" selectLockedCells="1"/>
  <mergeCells count="4">
    <mergeCell ref="A1:C1"/>
    <mergeCell ref="A3:C3"/>
    <mergeCell ref="A2:C2"/>
    <mergeCell ref="A4:C4"/>
  </mergeCells>
  <printOptions horizontalCentered="1"/>
  <pageMargins left="0.39370078740157483" right="0.39370078740157483" top="0.47244094488188981" bottom="0.39370078740157483" header="0.31496062992125984" footer="0.19685039370078741"/>
  <pageSetup scale="7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7"/>
    <pageSetUpPr fitToPage="1"/>
  </sheetPr>
  <dimension ref="A1:E71"/>
  <sheetViews>
    <sheetView topLeftCell="A43" zoomScale="130" zoomScaleNormal="130" zoomScaleSheetLayoutView="150" workbookViewId="0">
      <selection activeCell="C66" sqref="C66"/>
    </sheetView>
  </sheetViews>
  <sheetFormatPr baseColWidth="10" defaultColWidth="11.375" defaultRowHeight="16.5" x14ac:dyDescent="0.3"/>
  <cols>
    <col min="1" max="1" width="2.875" style="66" customWidth="1"/>
    <col min="2" max="2" width="63.875" style="66" customWidth="1"/>
    <col min="3" max="4" width="12.75" style="66" customWidth="1"/>
    <col min="5" max="16384" width="11.375" style="66"/>
  </cols>
  <sheetData>
    <row r="1" spans="1:4" x14ac:dyDescent="0.3">
      <c r="A1" s="947" t="s">
        <v>76</v>
      </c>
      <c r="B1" s="947"/>
      <c r="C1" s="947"/>
      <c r="D1" s="947"/>
    </row>
    <row r="2" spans="1:4" x14ac:dyDescent="0.3">
      <c r="A2" s="946" t="s">
        <v>20</v>
      </c>
      <c r="B2" s="946"/>
      <c r="C2" s="946"/>
      <c r="D2" s="946"/>
    </row>
    <row r="3" spans="1:4" x14ac:dyDescent="0.3">
      <c r="A3" s="945" t="s">
        <v>554</v>
      </c>
      <c r="B3" s="945"/>
      <c r="C3" s="945"/>
      <c r="D3" s="945"/>
    </row>
    <row r="4" spans="1:4" x14ac:dyDescent="0.3">
      <c r="A4" s="945" t="s">
        <v>556</v>
      </c>
      <c r="B4" s="945"/>
      <c r="C4" s="945"/>
      <c r="D4" s="945"/>
    </row>
    <row r="5" spans="1:4" ht="17.25" thickBot="1" x14ac:dyDescent="0.35">
      <c r="A5" s="942" t="s">
        <v>218</v>
      </c>
      <c r="B5" s="942"/>
      <c r="C5" s="68" t="s">
        <v>79</v>
      </c>
      <c r="D5" s="65" t="s">
        <v>557</v>
      </c>
    </row>
    <row r="6" spans="1:4" ht="23.25" customHeight="1" thickBot="1" x14ac:dyDescent="0.35">
      <c r="A6" s="951" t="s">
        <v>199</v>
      </c>
      <c r="B6" s="952"/>
      <c r="C6" s="218">
        <v>2016</v>
      </c>
      <c r="D6" s="219">
        <v>2015</v>
      </c>
    </row>
    <row r="7" spans="1:4" s="184" customFormat="1" ht="12" customHeight="1" thickTop="1" x14ac:dyDescent="0.25">
      <c r="A7" s="949" t="s">
        <v>219</v>
      </c>
      <c r="B7" s="950"/>
      <c r="C7" s="950"/>
      <c r="D7" s="183"/>
    </row>
    <row r="8" spans="1:4" s="184" customFormat="1" ht="12.75" customHeight="1" x14ac:dyDescent="0.25">
      <c r="A8" s="185"/>
      <c r="B8" s="186" t="s">
        <v>211</v>
      </c>
      <c r="C8" s="202">
        <f>SUM(C9:C19)</f>
        <v>121778609</v>
      </c>
      <c r="D8" s="203">
        <f>SUM(D9:D19)</f>
        <v>290375250</v>
      </c>
    </row>
    <row r="9" spans="1:4" s="188" customFormat="1" ht="11.1" customHeight="1" x14ac:dyDescent="0.25">
      <c r="A9" s="187"/>
      <c r="B9" s="199" t="s">
        <v>143</v>
      </c>
      <c r="C9" s="204"/>
      <c r="D9" s="205"/>
    </row>
    <row r="10" spans="1:4" s="188" customFormat="1" ht="11.1" customHeight="1" x14ac:dyDescent="0.25">
      <c r="A10" s="187"/>
      <c r="B10" s="199" t="s">
        <v>145</v>
      </c>
      <c r="C10" s="204"/>
      <c r="D10" s="205"/>
    </row>
    <row r="11" spans="1:4" s="188" customFormat="1" ht="11.1" customHeight="1" x14ac:dyDescent="0.25">
      <c r="A11" s="187"/>
      <c r="B11" s="199" t="s">
        <v>220</v>
      </c>
      <c r="C11" s="204"/>
      <c r="D11" s="205"/>
    </row>
    <row r="12" spans="1:4" s="188" customFormat="1" ht="11.1" customHeight="1" x14ac:dyDescent="0.25">
      <c r="A12" s="187"/>
      <c r="B12" s="199" t="s">
        <v>147</v>
      </c>
      <c r="C12" s="204"/>
      <c r="D12" s="205"/>
    </row>
    <row r="13" spans="1:4" s="188" customFormat="1" ht="11.1" customHeight="1" x14ac:dyDescent="0.25">
      <c r="A13" s="187"/>
      <c r="B13" s="199" t="s">
        <v>221</v>
      </c>
      <c r="C13" s="204"/>
      <c r="D13" s="205"/>
    </row>
    <row r="14" spans="1:4" s="188" customFormat="1" ht="11.1" customHeight="1" x14ac:dyDescent="0.25">
      <c r="A14" s="187"/>
      <c r="B14" s="199" t="s">
        <v>149</v>
      </c>
      <c r="C14" s="204"/>
      <c r="D14" s="205"/>
    </row>
    <row r="15" spans="1:4" s="188" customFormat="1" ht="11.1" customHeight="1" x14ac:dyDescent="0.25">
      <c r="A15" s="187"/>
      <c r="B15" s="199" t="s">
        <v>150</v>
      </c>
      <c r="C15" s="204">
        <v>72618213</v>
      </c>
      <c r="D15" s="205">
        <v>28621525</v>
      </c>
    </row>
    <row r="16" spans="1:4" s="188" customFormat="1" ht="22.5" customHeight="1" x14ac:dyDescent="0.25">
      <c r="A16" s="187"/>
      <c r="B16" s="199" t="s">
        <v>151</v>
      </c>
      <c r="C16" s="204"/>
      <c r="D16" s="205"/>
    </row>
    <row r="17" spans="1:4" s="188" customFormat="1" ht="12" customHeight="1" x14ac:dyDescent="0.25">
      <c r="A17" s="187"/>
      <c r="B17" s="199" t="s">
        <v>153</v>
      </c>
      <c r="C17" s="204"/>
      <c r="D17" s="205"/>
    </row>
    <row r="18" spans="1:4" s="188" customFormat="1" ht="12" customHeight="1" x14ac:dyDescent="0.25">
      <c r="A18" s="187"/>
      <c r="B18" s="199" t="s">
        <v>222</v>
      </c>
      <c r="C18" s="204">
        <v>34641477</v>
      </c>
      <c r="D18" s="205">
        <v>75939533</v>
      </c>
    </row>
    <row r="19" spans="1:4" s="188" customFormat="1" ht="12" customHeight="1" x14ac:dyDescent="0.25">
      <c r="A19" s="187"/>
      <c r="B19" s="199" t="s">
        <v>223</v>
      </c>
      <c r="C19" s="204">
        <v>14518919</v>
      </c>
      <c r="D19" s="205">
        <v>185814192</v>
      </c>
    </row>
    <row r="20" spans="1:4" s="184" customFormat="1" ht="13.5" customHeight="1" x14ac:dyDescent="0.25">
      <c r="A20" s="185"/>
      <c r="B20" s="186" t="s">
        <v>212</v>
      </c>
      <c r="C20" s="202">
        <f>SUM(C21:C36)</f>
        <v>106025901</v>
      </c>
      <c r="D20" s="203">
        <f>SUM(D21:D36)</f>
        <v>167936124</v>
      </c>
    </row>
    <row r="21" spans="1:4" s="184" customFormat="1" ht="11.1" customHeight="1" x14ac:dyDescent="0.25">
      <c r="A21" s="185"/>
      <c r="B21" s="199" t="s">
        <v>164</v>
      </c>
      <c r="C21" s="204">
        <v>6367266</v>
      </c>
      <c r="D21" s="205">
        <v>9003156</v>
      </c>
    </row>
    <row r="22" spans="1:4" s="184" customFormat="1" ht="11.1" customHeight="1" x14ac:dyDescent="0.25">
      <c r="A22" s="185"/>
      <c r="B22" s="199" t="s">
        <v>165</v>
      </c>
      <c r="C22" s="204">
        <v>2974474</v>
      </c>
      <c r="D22" s="205">
        <v>4764153</v>
      </c>
    </row>
    <row r="23" spans="1:4" s="184" customFormat="1" ht="11.1" customHeight="1" x14ac:dyDescent="0.25">
      <c r="A23" s="185"/>
      <c r="B23" s="199" t="s">
        <v>166</v>
      </c>
      <c r="C23" s="204">
        <v>45221815</v>
      </c>
      <c r="D23" s="205">
        <v>120909312</v>
      </c>
    </row>
    <row r="24" spans="1:4" s="184" customFormat="1" ht="11.1" customHeight="1" x14ac:dyDescent="0.25">
      <c r="A24" s="185"/>
      <c r="B24" s="199" t="s">
        <v>167</v>
      </c>
      <c r="C24" s="204">
        <v>36081205</v>
      </c>
      <c r="D24" s="205">
        <v>33232435</v>
      </c>
    </row>
    <row r="25" spans="1:4" s="184" customFormat="1" ht="11.1" customHeight="1" x14ac:dyDescent="0.25">
      <c r="A25" s="185"/>
      <c r="B25" s="199" t="s">
        <v>224</v>
      </c>
      <c r="C25" s="204"/>
      <c r="D25" s="205"/>
    </row>
    <row r="26" spans="1:4" s="184" customFormat="1" ht="11.1" customHeight="1" x14ac:dyDescent="0.25">
      <c r="A26" s="185"/>
      <c r="B26" s="199" t="s">
        <v>225</v>
      </c>
      <c r="C26" s="204"/>
      <c r="D26" s="205"/>
    </row>
    <row r="27" spans="1:4" s="184" customFormat="1" ht="11.1" customHeight="1" x14ac:dyDescent="0.25">
      <c r="A27" s="185"/>
      <c r="B27" s="199" t="s">
        <v>170</v>
      </c>
      <c r="C27" s="204"/>
      <c r="D27" s="205">
        <v>27068</v>
      </c>
    </row>
    <row r="28" spans="1:4" s="184" customFormat="1" ht="11.1" customHeight="1" x14ac:dyDescent="0.25">
      <c r="A28" s="185"/>
      <c r="B28" s="199" t="s">
        <v>171</v>
      </c>
      <c r="C28" s="204"/>
      <c r="D28" s="205"/>
    </row>
    <row r="29" spans="1:4" s="184" customFormat="1" ht="11.1" customHeight="1" x14ac:dyDescent="0.25">
      <c r="A29" s="185"/>
      <c r="B29" s="199" t="s">
        <v>172</v>
      </c>
      <c r="C29" s="204">
        <v>9856869</v>
      </c>
      <c r="D29" s="205"/>
    </row>
    <row r="30" spans="1:4" s="184" customFormat="1" ht="11.1" customHeight="1" x14ac:dyDescent="0.25">
      <c r="A30" s="185"/>
      <c r="B30" s="199" t="s">
        <v>173</v>
      </c>
      <c r="C30" s="204"/>
      <c r="D30" s="205"/>
    </row>
    <row r="31" spans="1:4" s="184" customFormat="1" ht="11.1" customHeight="1" x14ac:dyDescent="0.25">
      <c r="A31" s="185"/>
      <c r="B31" s="199" t="s">
        <v>174</v>
      </c>
      <c r="C31" s="204"/>
      <c r="D31" s="205"/>
    </row>
    <row r="32" spans="1:4" s="184" customFormat="1" ht="11.1" customHeight="1" x14ac:dyDescent="0.25">
      <c r="A32" s="185"/>
      <c r="B32" s="199" t="s">
        <v>175</v>
      </c>
      <c r="C32" s="204"/>
      <c r="D32" s="205"/>
    </row>
    <row r="33" spans="1:4" s="184" customFormat="1" ht="11.1" customHeight="1" x14ac:dyDescent="0.25">
      <c r="A33" s="185"/>
      <c r="B33" s="199" t="s">
        <v>226</v>
      </c>
      <c r="C33" s="204"/>
      <c r="D33" s="205"/>
    </row>
    <row r="34" spans="1:4" s="184" customFormat="1" ht="11.1" customHeight="1" x14ac:dyDescent="0.25">
      <c r="A34" s="185"/>
      <c r="B34" s="199" t="s">
        <v>124</v>
      </c>
      <c r="C34" s="204"/>
      <c r="D34" s="205"/>
    </row>
    <row r="35" spans="1:4" s="184" customFormat="1" ht="11.1" customHeight="1" x14ac:dyDescent="0.25">
      <c r="A35" s="185"/>
      <c r="B35" s="199" t="s">
        <v>178</v>
      </c>
      <c r="C35" s="204"/>
      <c r="D35" s="205"/>
    </row>
    <row r="36" spans="1:4" s="184" customFormat="1" ht="11.1" customHeight="1" x14ac:dyDescent="0.25">
      <c r="A36" s="185"/>
      <c r="B36" s="199" t="s">
        <v>227</v>
      </c>
      <c r="C36" s="204">
        <v>5524272</v>
      </c>
      <c r="D36" s="205"/>
    </row>
    <row r="37" spans="1:4" s="184" customFormat="1" ht="12" customHeight="1" x14ac:dyDescent="0.25">
      <c r="A37" s="189" t="s">
        <v>228</v>
      </c>
      <c r="B37" s="190"/>
      <c r="C37" s="206">
        <f>C8-C20</f>
        <v>15752708</v>
      </c>
      <c r="D37" s="207">
        <f>D8-D20</f>
        <v>122439126</v>
      </c>
    </row>
    <row r="38" spans="1:4" s="184" customFormat="1" ht="4.5" customHeight="1" x14ac:dyDescent="0.25">
      <c r="A38" s="191"/>
      <c r="B38" s="192"/>
      <c r="C38" s="208"/>
      <c r="D38" s="209"/>
    </row>
    <row r="39" spans="1:4" s="184" customFormat="1" ht="12.75" x14ac:dyDescent="0.25">
      <c r="A39" s="193" t="s">
        <v>229</v>
      </c>
      <c r="B39" s="186"/>
      <c r="C39" s="210"/>
      <c r="D39" s="211"/>
    </row>
    <row r="40" spans="1:4" s="184" customFormat="1" ht="10.5" customHeight="1" x14ac:dyDescent="0.25">
      <c r="A40" s="185"/>
      <c r="B40" s="186" t="s">
        <v>211</v>
      </c>
      <c r="C40" s="202">
        <f>SUM(C41:C43)</f>
        <v>200000000</v>
      </c>
      <c r="D40" s="203">
        <f>SUM(D41:D43)</f>
        <v>262947057</v>
      </c>
    </row>
    <row r="41" spans="1:4" s="184" customFormat="1" ht="11.1" customHeight="1" x14ac:dyDescent="0.25">
      <c r="A41" s="185"/>
      <c r="B41" s="200" t="s">
        <v>107</v>
      </c>
      <c r="C41" s="204">
        <v>200000000</v>
      </c>
      <c r="D41" s="205">
        <v>262947057</v>
      </c>
    </row>
    <row r="42" spans="1:4" s="184" customFormat="1" ht="11.1" customHeight="1" x14ac:dyDescent="0.25">
      <c r="A42" s="185"/>
      <c r="B42" s="200" t="s">
        <v>109</v>
      </c>
      <c r="C42" s="204"/>
      <c r="D42" s="205"/>
    </row>
    <row r="43" spans="1:4" s="184" customFormat="1" ht="11.1" customHeight="1" x14ac:dyDescent="0.25">
      <c r="A43" s="185"/>
      <c r="B43" s="200" t="s">
        <v>230</v>
      </c>
      <c r="C43" s="204"/>
      <c r="D43" s="205"/>
    </row>
    <row r="44" spans="1:4" s="184" customFormat="1" ht="10.5" customHeight="1" x14ac:dyDescent="0.25">
      <c r="A44" s="185"/>
      <c r="B44" s="186" t="s">
        <v>212</v>
      </c>
      <c r="C44" s="202">
        <f>SUM(C45:C47)</f>
        <v>219138367</v>
      </c>
      <c r="D44" s="203">
        <f>SUM(D45:D47)</f>
        <v>374446688</v>
      </c>
    </row>
    <row r="45" spans="1:4" s="184" customFormat="1" ht="11.1" customHeight="1" x14ac:dyDescent="0.25">
      <c r="A45" s="185"/>
      <c r="B45" s="200" t="s">
        <v>107</v>
      </c>
      <c r="C45" s="204">
        <v>218259360</v>
      </c>
      <c r="D45" s="205">
        <v>333783432</v>
      </c>
    </row>
    <row r="46" spans="1:4" s="184" customFormat="1" ht="11.1" customHeight="1" x14ac:dyDescent="0.25">
      <c r="A46" s="185"/>
      <c r="B46" s="200" t="s">
        <v>109</v>
      </c>
      <c r="C46" s="204">
        <v>242604</v>
      </c>
      <c r="D46" s="205">
        <v>1924752</v>
      </c>
    </row>
    <row r="47" spans="1:4" s="184" customFormat="1" ht="11.1" customHeight="1" x14ac:dyDescent="0.25">
      <c r="A47" s="185"/>
      <c r="B47" s="200" t="s">
        <v>231</v>
      </c>
      <c r="C47" s="204">
        <v>636403</v>
      </c>
      <c r="D47" s="205">
        <v>38738504</v>
      </c>
    </row>
    <row r="48" spans="1:4" s="184" customFormat="1" ht="12" customHeight="1" x14ac:dyDescent="0.25">
      <c r="A48" s="189" t="s">
        <v>232</v>
      </c>
      <c r="B48" s="190"/>
      <c r="C48" s="206">
        <f>C40-C44</f>
        <v>-19138367</v>
      </c>
      <c r="D48" s="207">
        <f>D40-D44</f>
        <v>-111499631</v>
      </c>
    </row>
    <row r="49" spans="1:4" s="184" customFormat="1" ht="2.25" customHeight="1" x14ac:dyDescent="0.25">
      <c r="A49" s="191"/>
      <c r="B49" s="192"/>
      <c r="C49" s="212"/>
      <c r="D49" s="213"/>
    </row>
    <row r="50" spans="1:4" s="184" customFormat="1" ht="12" customHeight="1" x14ac:dyDescent="0.25">
      <c r="A50" s="193" t="s">
        <v>233</v>
      </c>
      <c r="B50" s="186"/>
      <c r="C50" s="210"/>
      <c r="D50" s="211"/>
    </row>
    <row r="51" spans="1:4" s="184" customFormat="1" ht="12.75" x14ac:dyDescent="0.25">
      <c r="A51" s="185"/>
      <c r="B51" s="186" t="s">
        <v>211</v>
      </c>
      <c r="C51" s="202">
        <f>SUM(C52:C55)</f>
        <v>0</v>
      </c>
      <c r="D51" s="203">
        <f>SUM(D52:D55)</f>
        <v>0</v>
      </c>
    </row>
    <row r="52" spans="1:4" s="184" customFormat="1" ht="11.1" customHeight="1" x14ac:dyDescent="0.25">
      <c r="A52" s="185"/>
      <c r="B52" s="200" t="s">
        <v>51</v>
      </c>
      <c r="C52" s="204"/>
      <c r="D52" s="205"/>
    </row>
    <row r="53" spans="1:4" s="184" customFormat="1" ht="11.1" customHeight="1" x14ac:dyDescent="0.25">
      <c r="A53" s="185"/>
      <c r="B53" s="200" t="s">
        <v>234</v>
      </c>
      <c r="C53" s="204"/>
      <c r="D53" s="205"/>
    </row>
    <row r="54" spans="1:4" s="184" customFormat="1" ht="11.1" customHeight="1" x14ac:dyDescent="0.25">
      <c r="A54" s="185"/>
      <c r="B54" s="200" t="s">
        <v>235</v>
      </c>
      <c r="C54" s="204"/>
      <c r="D54" s="205"/>
    </row>
    <row r="55" spans="1:4" s="184" customFormat="1" ht="11.1" customHeight="1" x14ac:dyDescent="0.25">
      <c r="A55" s="185"/>
      <c r="B55" s="200" t="s">
        <v>236</v>
      </c>
      <c r="C55" s="204"/>
      <c r="D55" s="205"/>
    </row>
    <row r="56" spans="1:4" s="184" customFormat="1" ht="11.25" customHeight="1" x14ac:dyDescent="0.25">
      <c r="A56" s="185"/>
      <c r="B56" s="186" t="s">
        <v>212</v>
      </c>
      <c r="C56" s="202">
        <f>SUM(C57:C60)</f>
        <v>0</v>
      </c>
      <c r="D56" s="203">
        <f>SUM(D57:D60)</f>
        <v>0</v>
      </c>
    </row>
    <row r="57" spans="1:4" s="184" customFormat="1" ht="11.1" customHeight="1" x14ac:dyDescent="0.25">
      <c r="A57" s="185"/>
      <c r="B57" s="200" t="s">
        <v>237</v>
      </c>
      <c r="C57" s="204"/>
      <c r="D57" s="205"/>
    </row>
    <row r="58" spans="1:4" s="184" customFormat="1" ht="11.1" customHeight="1" x14ac:dyDescent="0.25">
      <c r="A58" s="185"/>
      <c r="B58" s="200" t="s">
        <v>234</v>
      </c>
      <c r="C58" s="204"/>
      <c r="D58" s="205"/>
    </row>
    <row r="59" spans="1:4" s="184" customFormat="1" ht="11.1" customHeight="1" x14ac:dyDescent="0.25">
      <c r="A59" s="185"/>
      <c r="B59" s="200" t="s">
        <v>235</v>
      </c>
      <c r="C59" s="204"/>
      <c r="D59" s="205"/>
    </row>
    <row r="60" spans="1:4" s="184" customFormat="1" ht="11.1" customHeight="1" x14ac:dyDescent="0.25">
      <c r="A60" s="185"/>
      <c r="B60" s="200" t="s">
        <v>238</v>
      </c>
      <c r="C60" s="204"/>
      <c r="D60" s="205"/>
    </row>
    <row r="61" spans="1:4" s="184" customFormat="1" ht="12" customHeight="1" x14ac:dyDescent="0.25">
      <c r="A61" s="189" t="s">
        <v>239</v>
      </c>
      <c r="B61" s="190"/>
      <c r="C61" s="206">
        <f>C51-C56</f>
        <v>0</v>
      </c>
      <c r="D61" s="207">
        <f>D51-D56</f>
        <v>0</v>
      </c>
    </row>
    <row r="62" spans="1:4" s="184" customFormat="1" ht="2.25" customHeight="1" x14ac:dyDescent="0.25">
      <c r="A62" s="191"/>
      <c r="B62" s="192"/>
      <c r="C62" s="212"/>
      <c r="D62" s="213"/>
    </row>
    <row r="63" spans="1:4" s="184" customFormat="1" ht="12" customHeight="1" x14ac:dyDescent="0.25">
      <c r="A63" s="189" t="s">
        <v>240</v>
      </c>
      <c r="B63" s="194"/>
      <c r="C63" s="214">
        <f>C61+C48+C37</f>
        <v>-3385659</v>
      </c>
      <c r="D63" s="215">
        <f>D61+D48+D37</f>
        <v>10939495</v>
      </c>
    </row>
    <row r="64" spans="1:4" ht="2.25" customHeight="1" x14ac:dyDescent="0.3">
      <c r="A64" s="195"/>
      <c r="B64" s="196"/>
      <c r="C64" s="212"/>
      <c r="D64" s="213"/>
    </row>
    <row r="65" spans="1:5" s="184" customFormat="1" ht="12" customHeight="1" x14ac:dyDescent="0.25">
      <c r="A65" s="189" t="s">
        <v>241</v>
      </c>
      <c r="B65" s="190"/>
      <c r="C65" s="204">
        <v>57467582</v>
      </c>
      <c r="D65" s="205">
        <v>26899153</v>
      </c>
      <c r="E65" s="475" t="str">
        <f>IF(C65-'ETCA-I-01'!C9&gt;0.99,"ERROR!!!, NO COINCIDEN LOS MONTOS CON LO REPORTADO EN EL FORMATO ETCA-I-01 EN EL EJERCICIO 2015","")</f>
        <v/>
      </c>
    </row>
    <row r="66" spans="1:5" s="184" customFormat="1" ht="12" customHeight="1" thickBot="1" x14ac:dyDescent="0.3">
      <c r="A66" s="198" t="s">
        <v>242</v>
      </c>
      <c r="B66" s="197"/>
      <c r="C66" s="216">
        <f>C65+C63</f>
        <v>54081923</v>
      </c>
      <c r="D66" s="217">
        <f>D65+D63</f>
        <v>37838648</v>
      </c>
      <c r="E66" s="475" t="str">
        <f>IF(C66-'ETCA-I-01'!B9&gt;0.99,"ERROR!!!, NO COINCIDEN LOS MONTOS CON LO REPORTADO EN EL FORMATO ETCA-I-01 EN EL EJERCICIO 2016","")</f>
        <v>ERROR!!!, NO COINCIDEN LOS MONTOS CON LO REPORTADO EN EL FORMATO ETCA-I-01 EN EL EJERCICIO 2016</v>
      </c>
    </row>
    <row r="67" spans="1:5" s="184" customFormat="1" ht="12" customHeight="1" x14ac:dyDescent="0.3">
      <c r="A67" s="476" t="s">
        <v>196</v>
      </c>
      <c r="B67" s="66"/>
      <c r="C67" s="66"/>
      <c r="D67" s="66"/>
      <c r="E67" s="475"/>
    </row>
    <row r="68" spans="1:5" s="184" customFormat="1" ht="12" customHeight="1" x14ac:dyDescent="0.25">
      <c r="A68" s="190"/>
      <c r="B68" s="194"/>
      <c r="C68" s="214"/>
      <c r="D68" s="214"/>
      <c r="E68" s="475"/>
    </row>
    <row r="69" spans="1:5" s="184" customFormat="1" ht="12" customHeight="1" x14ac:dyDescent="0.25">
      <c r="A69" s="190"/>
      <c r="B69" s="194"/>
      <c r="C69" s="214"/>
      <c r="D69" s="214"/>
      <c r="E69" s="475"/>
    </row>
    <row r="70" spans="1:5" s="184" customFormat="1" ht="12" customHeight="1" x14ac:dyDescent="0.25">
      <c r="A70" s="190"/>
      <c r="B70" s="194"/>
      <c r="C70" s="214"/>
      <c r="D70" s="214"/>
      <c r="E70" s="475"/>
    </row>
    <row r="71" spans="1:5" ht="12" customHeight="1" x14ac:dyDescent="0.3">
      <c r="A71" s="476" t="s">
        <v>144</v>
      </c>
    </row>
  </sheetData>
  <sheetProtection algorithmName="SHA-512" hashValue="VAxSilPpWo1ehiG/Kla4pBT824lHH08/B/GteuR8xYptA1kGGQoVFTRxoiHEo59q+9qMAAyRv3OXYu1AHuRZCg==" saltValue="QaMkGg/e5sisihZ1D8fnIA==" spinCount="100000" sheet="1" objects="1" scenarios="1" insertHyperlinks="0"/>
  <mergeCells count="7">
    <mergeCell ref="A7:C7"/>
    <mergeCell ref="A1:D1"/>
    <mergeCell ref="A3:D3"/>
    <mergeCell ref="A2:D2"/>
    <mergeCell ref="A4:D4"/>
    <mergeCell ref="A5:B5"/>
    <mergeCell ref="A6:B6"/>
  </mergeCells>
  <printOptions horizontalCentered="1"/>
  <pageMargins left="0.39370078740157483" right="0.39370078740157483" top="0.39370078740157483" bottom="0.39370078740157483" header="0.31496062992125984" footer="0.31496062992125984"/>
  <pageSetup scale="9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8">
    <tabColor theme="7"/>
    <pageSetUpPr fitToPage="1"/>
  </sheetPr>
  <dimension ref="A1:H34"/>
  <sheetViews>
    <sheetView view="pageBreakPreview" topLeftCell="A19" zoomScale="90" zoomScaleNormal="100" zoomScaleSheetLayoutView="90" workbookViewId="0">
      <selection activeCell="D13" sqref="D13"/>
    </sheetView>
  </sheetViews>
  <sheetFormatPr baseColWidth="10" defaultColWidth="11.375" defaultRowHeight="16.5" x14ac:dyDescent="0.25"/>
  <cols>
    <col min="1" max="1" width="1.375" style="156" customWidth="1"/>
    <col min="2" max="2" width="32.25" style="156" customWidth="1"/>
    <col min="3" max="7" width="12.75" style="156" customWidth="1"/>
    <col min="8" max="8" width="63.875" style="156" customWidth="1"/>
    <col min="9" max="16384" width="11.375" style="156"/>
  </cols>
  <sheetData>
    <row r="1" spans="1:8" x14ac:dyDescent="0.25">
      <c r="A1" s="955" t="s">
        <v>76</v>
      </c>
      <c r="B1" s="955"/>
      <c r="C1" s="955"/>
      <c r="D1" s="955"/>
      <c r="E1" s="955"/>
      <c r="F1" s="955"/>
      <c r="G1" s="955"/>
    </row>
    <row r="2" spans="1:8" s="220" customFormat="1" ht="18" x14ac:dyDescent="0.25">
      <c r="A2" s="955" t="s">
        <v>22</v>
      </c>
      <c r="B2" s="955"/>
      <c r="C2" s="955"/>
      <c r="D2" s="955"/>
      <c r="E2" s="955"/>
      <c r="F2" s="955"/>
      <c r="G2" s="955"/>
      <c r="H2" s="461" t="s">
        <v>243</v>
      </c>
    </row>
    <row r="3" spans="1:8" s="220" customFormat="1" x14ac:dyDescent="0.25">
      <c r="A3" s="956" t="s">
        <v>554</v>
      </c>
      <c r="B3" s="956"/>
      <c r="C3" s="956"/>
      <c r="D3" s="956"/>
      <c r="E3" s="956"/>
      <c r="F3" s="956"/>
      <c r="G3" s="956"/>
    </row>
    <row r="4" spans="1:8" s="220" customFormat="1" x14ac:dyDescent="0.25">
      <c r="A4" s="956" t="s">
        <v>558</v>
      </c>
      <c r="B4" s="956"/>
      <c r="C4" s="956"/>
      <c r="D4" s="956"/>
      <c r="E4" s="956"/>
      <c r="F4" s="956"/>
      <c r="G4" s="956"/>
    </row>
    <row r="5" spans="1:8" s="222" customFormat="1" ht="17.25" thickBot="1" x14ac:dyDescent="0.3">
      <c r="A5" s="221"/>
      <c r="B5" s="221"/>
      <c r="C5" s="957" t="s">
        <v>78</v>
      </c>
      <c r="D5" s="957"/>
      <c r="E5" s="221"/>
      <c r="F5" s="68" t="s">
        <v>79</v>
      </c>
      <c r="G5" s="221" t="s">
        <v>557</v>
      </c>
    </row>
    <row r="6" spans="1:8" s="223" customFormat="1" ht="50.25" thickBot="1" x14ac:dyDescent="0.3">
      <c r="A6" s="953" t="s">
        <v>199</v>
      </c>
      <c r="B6" s="954"/>
      <c r="C6" s="229" t="s">
        <v>244</v>
      </c>
      <c r="D6" s="229" t="s">
        <v>245</v>
      </c>
      <c r="E6" s="229" t="s">
        <v>246</v>
      </c>
      <c r="F6" s="229" t="s">
        <v>247</v>
      </c>
      <c r="G6" s="230" t="s">
        <v>248</v>
      </c>
    </row>
    <row r="7" spans="1:8" ht="20.100000000000001" customHeight="1" x14ac:dyDescent="0.25">
      <c r="A7" s="224"/>
      <c r="B7" s="240"/>
      <c r="C7" s="231"/>
      <c r="D7" s="231"/>
      <c r="E7" s="231"/>
      <c r="F7" s="231"/>
      <c r="G7" s="232"/>
    </row>
    <row r="8" spans="1:8" ht="20.100000000000001" customHeight="1" x14ac:dyDescent="0.25">
      <c r="A8" s="225" t="s">
        <v>80</v>
      </c>
      <c r="B8" s="241"/>
      <c r="C8" s="233">
        <f>C10+C19</f>
        <v>1704343463.3000002</v>
      </c>
      <c r="D8" s="233">
        <f t="shared" ref="D8:E8" si="0">D10+D19</f>
        <v>1069044191.5600001</v>
      </c>
      <c r="E8" s="233">
        <f t="shared" si="0"/>
        <v>889739527.49000013</v>
      </c>
      <c r="F8" s="234">
        <f>C8+D8-E8</f>
        <v>1883648127.3699999</v>
      </c>
      <c r="G8" s="235">
        <f>F8-C8</f>
        <v>179304664.06999969</v>
      </c>
      <c r="H8" s="453" t="str">
        <f>IF(F8&lt;&gt;'ETCA-I-01'!B33,"ERROR!!!!! EL MONTO NO COINCIDE CON LO REPORTADO EN EL FORMATO ETCA-I-1 EN EL TOTAL ","")</f>
        <v/>
      </c>
    </row>
    <row r="9" spans="1:8" ht="20.100000000000001" customHeight="1" x14ac:dyDescent="0.25">
      <c r="A9" s="226"/>
      <c r="B9" s="242"/>
      <c r="C9" s="236"/>
      <c r="D9" s="236"/>
      <c r="E9" s="236"/>
      <c r="F9" s="236"/>
      <c r="G9" s="237"/>
    </row>
    <row r="10" spans="1:8" ht="20.100000000000001" customHeight="1" x14ac:dyDescent="0.25">
      <c r="A10" s="226"/>
      <c r="B10" s="242" t="s">
        <v>82</v>
      </c>
      <c r="C10" s="233">
        <f>SUM(C11:C17)</f>
        <v>483664323.86000001</v>
      </c>
      <c r="D10" s="233">
        <f t="shared" ref="D10:E10" si="1">SUM(D11:D17)</f>
        <v>870626399.92000008</v>
      </c>
      <c r="E10" s="233">
        <f t="shared" si="1"/>
        <v>859428741.7700001</v>
      </c>
      <c r="F10" s="234">
        <f>C10+D10-E10</f>
        <v>494861982.01000011</v>
      </c>
      <c r="G10" s="235">
        <f>F10-C10</f>
        <v>11197658.150000095</v>
      </c>
      <c r="H10" s="453" t="str">
        <f>IF(F10&lt;&gt;'ETCA-I-01'!B18,"ERROR!!!!! EL MONTO NO COINCIDE CON LO REPORTADO EN EL FORMATO ETCA-I-1 EN EL TOTAL","")</f>
        <v/>
      </c>
    </row>
    <row r="11" spans="1:8" ht="20.100000000000001" customHeight="1" x14ac:dyDescent="0.25">
      <c r="A11" s="227"/>
      <c r="B11" s="243" t="s">
        <v>84</v>
      </c>
      <c r="C11" s="236">
        <v>57467582.060000002</v>
      </c>
      <c r="D11" s="236">
        <v>739303017.20000005</v>
      </c>
      <c r="E11" s="236">
        <v>742688677.33000004</v>
      </c>
      <c r="F11" s="245">
        <f>C11+D11-E11</f>
        <v>54081921.929999948</v>
      </c>
      <c r="G11" s="246">
        <f>F11-C11</f>
        <v>-3385660.1300000548</v>
      </c>
    </row>
    <row r="12" spans="1:8" ht="20.100000000000001" customHeight="1" x14ac:dyDescent="0.25">
      <c r="A12" s="227"/>
      <c r="B12" s="243" t="s">
        <v>86</v>
      </c>
      <c r="C12" s="236">
        <v>399836116.01999998</v>
      </c>
      <c r="D12" s="236">
        <v>134067260.53</v>
      </c>
      <c r="E12" s="236">
        <v>116712343.84999999</v>
      </c>
      <c r="F12" s="245">
        <f t="shared" ref="F12:F17" si="2">C12+D12-E12</f>
        <v>417191032.69999993</v>
      </c>
      <c r="G12" s="246">
        <f t="shared" ref="G12:G17" si="3">F12-C12</f>
        <v>17354916.679999948</v>
      </c>
    </row>
    <row r="13" spans="1:8" ht="20.100000000000001" customHeight="1" x14ac:dyDescent="0.25">
      <c r="A13" s="227"/>
      <c r="B13" s="243" t="s">
        <v>88</v>
      </c>
      <c r="C13" s="236">
        <v>26360625.780000001</v>
      </c>
      <c r="D13" s="236">
        <v>-2743877.81</v>
      </c>
      <c r="E13" s="236">
        <v>27720.59</v>
      </c>
      <c r="F13" s="245">
        <f t="shared" si="2"/>
        <v>23589027.380000003</v>
      </c>
      <c r="G13" s="246">
        <f t="shared" si="3"/>
        <v>-2771598.3999999985</v>
      </c>
    </row>
    <row r="14" spans="1:8" ht="20.100000000000001" customHeight="1" x14ac:dyDescent="0.25">
      <c r="A14" s="227"/>
      <c r="B14" s="243" t="s">
        <v>90</v>
      </c>
      <c r="C14" s="236"/>
      <c r="D14" s="236"/>
      <c r="E14" s="236"/>
      <c r="F14" s="245">
        <f t="shared" si="2"/>
        <v>0</v>
      </c>
      <c r="G14" s="246">
        <f t="shared" si="3"/>
        <v>0</v>
      </c>
    </row>
    <row r="15" spans="1:8" ht="20.100000000000001" customHeight="1" x14ac:dyDescent="0.25">
      <c r="A15" s="227"/>
      <c r="B15" s="243" t="s">
        <v>92</v>
      </c>
      <c r="C15" s="236"/>
      <c r="D15" s="236"/>
      <c r="E15" s="236"/>
      <c r="F15" s="245">
        <f t="shared" si="2"/>
        <v>0</v>
      </c>
      <c r="G15" s="246">
        <f t="shared" si="3"/>
        <v>0</v>
      </c>
    </row>
    <row r="16" spans="1:8" ht="25.5" x14ac:dyDescent="0.25">
      <c r="A16" s="227"/>
      <c r="B16" s="243" t="s">
        <v>94</v>
      </c>
      <c r="C16" s="236"/>
      <c r="D16" s="236"/>
      <c r="E16" s="236"/>
      <c r="F16" s="245">
        <f t="shared" si="2"/>
        <v>0</v>
      </c>
      <c r="G16" s="246">
        <f t="shared" si="3"/>
        <v>0</v>
      </c>
    </row>
    <row r="17" spans="1:8" ht="20.100000000000001" customHeight="1" x14ac:dyDescent="0.25">
      <c r="A17" s="227"/>
      <c r="B17" s="243" t="s">
        <v>96</v>
      </c>
      <c r="C17" s="236"/>
      <c r="D17" s="236"/>
      <c r="E17" s="236"/>
      <c r="F17" s="245">
        <f t="shared" si="2"/>
        <v>0</v>
      </c>
      <c r="G17" s="246">
        <f t="shared" si="3"/>
        <v>0</v>
      </c>
    </row>
    <row r="18" spans="1:8" ht="20.100000000000001" customHeight="1" x14ac:dyDescent="0.25">
      <c r="A18" s="226"/>
      <c r="B18" s="242"/>
      <c r="C18" s="236"/>
      <c r="D18" s="236"/>
      <c r="E18" s="236"/>
      <c r="F18" s="236"/>
      <c r="G18" s="237"/>
    </row>
    <row r="19" spans="1:8" ht="20.100000000000001" customHeight="1" x14ac:dyDescent="0.25">
      <c r="A19" s="226"/>
      <c r="B19" s="242" t="s">
        <v>101</v>
      </c>
      <c r="C19" s="233">
        <f>SUM(C20:C28)</f>
        <v>1220679139.4400001</v>
      </c>
      <c r="D19" s="233">
        <f t="shared" ref="D19:E19" si="4">SUM(D20:D28)</f>
        <v>198417791.64000002</v>
      </c>
      <c r="E19" s="233">
        <f t="shared" si="4"/>
        <v>30310785.719999999</v>
      </c>
      <c r="F19" s="234">
        <f>C19+D19-E19</f>
        <v>1388786145.3600001</v>
      </c>
      <c r="G19" s="235">
        <f>F19-C19</f>
        <v>168107005.92000008</v>
      </c>
      <c r="H19" s="453" t="str">
        <f>IF(F19&lt;&gt;'ETCA-I-01'!B31,"ERROR!!!!! EL MONTO NO COINCIDE CON LO REPORTADO EN EL FORMATO ETCA-I-1 EN EL TOTAL","")</f>
        <v/>
      </c>
    </row>
    <row r="20" spans="1:8" ht="20.100000000000001" customHeight="1" x14ac:dyDescent="0.25">
      <c r="A20" s="227"/>
      <c r="B20" s="243" t="s">
        <v>103</v>
      </c>
      <c r="C20" s="236">
        <v>0</v>
      </c>
      <c r="D20" s="236">
        <v>10218021.18</v>
      </c>
      <c r="E20" s="236">
        <v>197200</v>
      </c>
      <c r="F20" s="245">
        <f>C20+D20-E20</f>
        <v>10020821.18</v>
      </c>
      <c r="G20" s="246">
        <f>F20-C20</f>
        <v>10020821.18</v>
      </c>
    </row>
    <row r="21" spans="1:8" ht="25.5" x14ac:dyDescent="0.25">
      <c r="A21" s="227"/>
      <c r="B21" s="243" t="s">
        <v>105</v>
      </c>
      <c r="C21" s="236"/>
      <c r="D21" s="236"/>
      <c r="E21" s="236"/>
      <c r="F21" s="245">
        <f t="shared" ref="F21:F26" si="5">C21+D21-E21</f>
        <v>0</v>
      </c>
      <c r="G21" s="246">
        <f t="shared" ref="G21:G26" si="6">F21-C21</f>
        <v>0</v>
      </c>
    </row>
    <row r="22" spans="1:8" ht="25.5" x14ac:dyDescent="0.25">
      <c r="A22" s="227"/>
      <c r="B22" s="243" t="s">
        <v>107</v>
      </c>
      <c r="C22" s="236">
        <v>1210175774.8</v>
      </c>
      <c r="D22" s="236">
        <v>187825595.22</v>
      </c>
      <c r="E22" s="236">
        <v>28951828.73</v>
      </c>
      <c r="F22" s="245">
        <f t="shared" si="5"/>
        <v>1369049541.29</v>
      </c>
      <c r="G22" s="246">
        <f t="shared" si="6"/>
        <v>158873766.49000001</v>
      </c>
    </row>
    <row r="23" spans="1:8" ht="20.100000000000001" customHeight="1" x14ac:dyDescent="0.25">
      <c r="A23" s="227"/>
      <c r="B23" s="243" t="s">
        <v>109</v>
      </c>
      <c r="C23" s="236">
        <v>11859252.66</v>
      </c>
      <c r="D23" s="236">
        <v>374175.24</v>
      </c>
      <c r="E23" s="236">
        <v>0</v>
      </c>
      <c r="F23" s="245">
        <f t="shared" si="5"/>
        <v>12233427.9</v>
      </c>
      <c r="G23" s="246">
        <f t="shared" si="6"/>
        <v>374175.24000000022</v>
      </c>
    </row>
    <row r="24" spans="1:8" ht="20.100000000000001" customHeight="1" x14ac:dyDescent="0.25">
      <c r="A24" s="227"/>
      <c r="B24" s="243" t="s">
        <v>111</v>
      </c>
      <c r="C24" s="236">
        <v>40180</v>
      </c>
      <c r="D24" s="236">
        <v>0</v>
      </c>
      <c r="E24" s="236">
        <v>0</v>
      </c>
      <c r="F24" s="245">
        <f t="shared" si="5"/>
        <v>40180</v>
      </c>
      <c r="G24" s="246">
        <f t="shared" si="6"/>
        <v>0</v>
      </c>
    </row>
    <row r="25" spans="1:8" ht="25.5" x14ac:dyDescent="0.25">
      <c r="A25" s="227"/>
      <c r="B25" s="243" t="s">
        <v>113</v>
      </c>
      <c r="C25" s="236">
        <v>-3672200.08</v>
      </c>
      <c r="D25" s="236">
        <v>0</v>
      </c>
      <c r="E25" s="236">
        <v>1161756.99</v>
      </c>
      <c r="F25" s="245">
        <f t="shared" si="5"/>
        <v>-4833957.07</v>
      </c>
      <c r="G25" s="246">
        <f t="shared" si="6"/>
        <v>-1161756.9900000002</v>
      </c>
    </row>
    <row r="26" spans="1:8" ht="20.100000000000001" customHeight="1" x14ac:dyDescent="0.25">
      <c r="A26" s="227"/>
      <c r="B26" s="243" t="s">
        <v>115</v>
      </c>
      <c r="C26" s="236">
        <v>2276132.06</v>
      </c>
      <c r="D26" s="236">
        <v>0</v>
      </c>
      <c r="E26" s="236">
        <v>0</v>
      </c>
      <c r="F26" s="245">
        <f t="shared" si="5"/>
        <v>2276132.06</v>
      </c>
      <c r="G26" s="246">
        <f t="shared" si="6"/>
        <v>0</v>
      </c>
    </row>
    <row r="27" spans="1:8" ht="25.5" x14ac:dyDescent="0.25">
      <c r="A27" s="227"/>
      <c r="B27" s="243" t="s">
        <v>116</v>
      </c>
      <c r="C27" s="236"/>
      <c r="D27" s="236"/>
      <c r="E27" s="236"/>
      <c r="F27" s="245">
        <f t="shared" ref="F27:F28" si="7">C27+D27-E27</f>
        <v>0</v>
      </c>
      <c r="G27" s="246">
        <f t="shared" ref="G27:G28" si="8">F27-C27</f>
        <v>0</v>
      </c>
    </row>
    <row r="28" spans="1:8" ht="20.100000000000001" customHeight="1" x14ac:dyDescent="0.25">
      <c r="A28" s="227"/>
      <c r="B28" s="243" t="s">
        <v>117</v>
      </c>
      <c r="C28" s="236"/>
      <c r="D28" s="236"/>
      <c r="E28" s="236"/>
      <c r="F28" s="245">
        <f t="shared" si="7"/>
        <v>0</v>
      </c>
      <c r="G28" s="246">
        <f t="shared" si="8"/>
        <v>0</v>
      </c>
    </row>
    <row r="29" spans="1:8" ht="20.100000000000001" customHeight="1" thickBot="1" x14ac:dyDescent="0.3">
      <c r="A29" s="228"/>
      <c r="B29" s="244"/>
      <c r="C29" s="238"/>
      <c r="D29" s="238"/>
      <c r="E29" s="238"/>
      <c r="F29" s="238"/>
      <c r="G29" s="239"/>
    </row>
    <row r="30" spans="1:8" ht="20.100000000000001" customHeight="1" x14ac:dyDescent="0.25">
      <c r="A30" s="322" t="s">
        <v>196</v>
      </c>
      <c r="B30" s="364"/>
      <c r="C30" s="516"/>
      <c r="D30" s="516"/>
      <c r="E30" s="516"/>
      <c r="F30" s="516"/>
      <c r="G30" s="516"/>
    </row>
    <row r="31" spans="1:8" ht="20.100000000000001" customHeight="1" x14ac:dyDescent="0.25">
      <c r="A31" s="510"/>
      <c r="B31" s="510"/>
      <c r="C31" s="516"/>
      <c r="D31" s="516"/>
      <c r="E31" s="516"/>
      <c r="F31" s="516"/>
      <c r="G31" s="516"/>
    </row>
    <row r="32" spans="1:8" ht="20.100000000000001" customHeight="1" x14ac:dyDescent="0.25">
      <c r="A32" s="510"/>
      <c r="B32" s="510" t="s">
        <v>144</v>
      </c>
      <c r="C32" s="516"/>
      <c r="D32" s="516" t="s">
        <v>144</v>
      </c>
      <c r="E32" s="516"/>
      <c r="F32" s="516"/>
      <c r="G32" s="516"/>
    </row>
    <row r="33" spans="1:7" ht="20.100000000000001" customHeight="1" x14ac:dyDescent="0.25">
      <c r="A33" s="510"/>
      <c r="B33" s="510"/>
      <c r="C33" s="516"/>
      <c r="D33" s="516"/>
      <c r="E33" s="516"/>
      <c r="F33" s="516"/>
      <c r="G33" s="516"/>
    </row>
    <row r="34" spans="1:7" x14ac:dyDescent="0.25">
      <c r="A34" s="364" t="s">
        <v>144</v>
      </c>
      <c r="B34" s="364"/>
      <c r="C34" s="364"/>
      <c r="D34" s="364"/>
      <c r="E34" s="364"/>
      <c r="F34" s="364"/>
      <c r="G34" s="364"/>
    </row>
  </sheetData>
  <sheetProtection algorithmName="SHA-512" hashValue="t+JvH0It5aXRt7zxhL/Ry9lGe7XMFcakjLJjFbp/d8fiVZRRy90m7DyFBcMmU6cUyEp0uRjvkw2cuacdaPYhrQ==" saltValue="YDnFSXJeV2mwXz20ar1Wag==" spinCount="100000" sheet="1" objects="1" scenarios="1" insertHyperlinks="0"/>
  <mergeCells count="6">
    <mergeCell ref="A6:B6"/>
    <mergeCell ref="A1:G1"/>
    <mergeCell ref="A3:G3"/>
    <mergeCell ref="A2:G2"/>
    <mergeCell ref="A4:G4"/>
    <mergeCell ref="C5:D5"/>
  </mergeCells>
  <printOptions horizontalCentered="1"/>
  <pageMargins left="0.39370078740157483" right="0.39370078740157483" top="0.74803149606299213" bottom="0.74803149606299213" header="0.31496062992125984" footer="0.31496062992125984"/>
  <pageSetup scale="98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9">
    <tabColor theme="7"/>
    <pageSetUpPr fitToPage="1"/>
  </sheetPr>
  <dimension ref="A1:G46"/>
  <sheetViews>
    <sheetView view="pageBreakPreview" zoomScale="140" zoomScaleNormal="100" zoomScaleSheetLayoutView="140" workbookViewId="0">
      <selection sqref="A1:F1"/>
    </sheetView>
  </sheetViews>
  <sheetFormatPr baseColWidth="10" defaultColWidth="11.375" defaultRowHeight="16.5" x14ac:dyDescent="0.3"/>
  <cols>
    <col min="1" max="1" width="2.125" style="126" customWidth="1"/>
    <col min="2" max="2" width="28.375" style="126" customWidth="1"/>
    <col min="3" max="6" width="16.75" style="126" customWidth="1"/>
    <col min="7" max="7" width="79" style="126" customWidth="1"/>
    <col min="8" max="16384" width="11.375" style="126"/>
  </cols>
  <sheetData>
    <row r="1" spans="1:7" s="156" customFormat="1" ht="18" x14ac:dyDescent="0.25">
      <c r="A1" s="955" t="s">
        <v>76</v>
      </c>
      <c r="B1" s="955"/>
      <c r="C1" s="955"/>
      <c r="D1" s="955"/>
      <c r="E1" s="955"/>
      <c r="F1" s="955"/>
      <c r="G1" s="460"/>
    </row>
    <row r="2" spans="1:7" s="220" customFormat="1" ht="15.75" x14ac:dyDescent="0.25">
      <c r="A2" s="955" t="s">
        <v>24</v>
      </c>
      <c r="B2" s="955"/>
      <c r="C2" s="955"/>
      <c r="D2" s="955"/>
      <c r="E2" s="955"/>
      <c r="F2" s="955"/>
    </row>
    <row r="3" spans="1:7" s="220" customFormat="1" x14ac:dyDescent="0.25">
      <c r="A3" s="956" t="s">
        <v>554</v>
      </c>
      <c r="B3" s="956"/>
      <c r="C3" s="956"/>
      <c r="D3" s="956"/>
      <c r="E3" s="956"/>
      <c r="F3" s="956"/>
    </row>
    <row r="4" spans="1:7" s="220" customFormat="1" x14ac:dyDescent="0.25">
      <c r="A4" s="956" t="s">
        <v>558</v>
      </c>
      <c r="B4" s="956"/>
      <c r="C4" s="956"/>
      <c r="D4" s="956"/>
      <c r="E4" s="956"/>
      <c r="F4" s="956"/>
    </row>
    <row r="5" spans="1:7" s="222" customFormat="1" ht="17.25" thickBot="1" x14ac:dyDescent="0.3">
      <c r="A5" s="221"/>
      <c r="B5" s="221"/>
      <c r="C5" s="957" t="s">
        <v>78</v>
      </c>
      <c r="D5" s="957"/>
      <c r="E5" s="68" t="s">
        <v>79</v>
      </c>
      <c r="F5" s="221" t="s">
        <v>557</v>
      </c>
    </row>
    <row r="6" spans="1:7" s="249" customFormat="1" ht="37.5" customHeight="1" thickBot="1" x14ac:dyDescent="0.35">
      <c r="A6" s="968" t="s">
        <v>249</v>
      </c>
      <c r="B6" s="969"/>
      <c r="C6" s="247" t="s">
        <v>250</v>
      </c>
      <c r="D6" s="247" t="s">
        <v>251</v>
      </c>
      <c r="E6" s="247" t="s">
        <v>252</v>
      </c>
      <c r="F6" s="248" t="s">
        <v>253</v>
      </c>
    </row>
    <row r="7" spans="1:7" x14ac:dyDescent="0.3">
      <c r="A7" s="960"/>
      <c r="B7" s="961"/>
      <c r="C7" s="250"/>
      <c r="D7" s="250"/>
      <c r="E7" s="251"/>
      <c r="F7" s="252"/>
    </row>
    <row r="8" spans="1:7" x14ac:dyDescent="0.3">
      <c r="A8" s="964" t="s">
        <v>254</v>
      </c>
      <c r="B8" s="965"/>
      <c r="C8" s="253"/>
      <c r="D8" s="253"/>
      <c r="E8" s="253"/>
      <c r="F8" s="254"/>
    </row>
    <row r="9" spans="1:7" x14ac:dyDescent="0.3">
      <c r="A9" s="966" t="s">
        <v>255</v>
      </c>
      <c r="B9" s="967"/>
      <c r="C9" s="253"/>
      <c r="D9" s="253"/>
      <c r="E9" s="253"/>
      <c r="F9" s="254"/>
    </row>
    <row r="10" spans="1:7" x14ac:dyDescent="0.3">
      <c r="A10" s="962" t="s">
        <v>256</v>
      </c>
      <c r="B10" s="963"/>
      <c r="C10" s="255"/>
      <c r="D10" s="255"/>
      <c r="E10" s="268">
        <f t="shared" ref="E10:F10" si="0">SUM(E11:E13)</f>
        <v>0</v>
      </c>
      <c r="F10" s="269">
        <f t="shared" si="0"/>
        <v>0</v>
      </c>
    </row>
    <row r="11" spans="1:7" x14ac:dyDescent="0.3">
      <c r="A11" s="533"/>
      <c r="B11" s="257" t="s">
        <v>257</v>
      </c>
      <c r="C11" s="255"/>
      <c r="D11" s="255"/>
      <c r="E11" s="255">
        <v>0</v>
      </c>
      <c r="F11" s="256">
        <v>0</v>
      </c>
    </row>
    <row r="12" spans="1:7" x14ac:dyDescent="0.3">
      <c r="A12" s="258"/>
      <c r="B12" s="257" t="s">
        <v>258</v>
      </c>
      <c r="C12" s="259"/>
      <c r="D12" s="259"/>
      <c r="E12" s="259"/>
      <c r="F12" s="260"/>
    </row>
    <row r="13" spans="1:7" x14ac:dyDescent="0.3">
      <c r="A13" s="258"/>
      <c r="B13" s="257" t="s">
        <v>259</v>
      </c>
      <c r="C13" s="259"/>
      <c r="D13" s="259"/>
      <c r="E13" s="259"/>
      <c r="F13" s="260"/>
    </row>
    <row r="14" spans="1:7" x14ac:dyDescent="0.3">
      <c r="A14" s="258"/>
      <c r="B14" s="261"/>
      <c r="C14" s="259"/>
      <c r="D14" s="259"/>
      <c r="E14" s="259"/>
      <c r="F14" s="260"/>
    </row>
    <row r="15" spans="1:7" x14ac:dyDescent="0.3">
      <c r="A15" s="962" t="s">
        <v>260</v>
      </c>
      <c r="B15" s="963"/>
      <c r="C15" s="255"/>
      <c r="D15" s="255"/>
      <c r="E15" s="268">
        <f t="shared" ref="E15:F15" si="1">SUM(E16:E19)</f>
        <v>0</v>
      </c>
      <c r="F15" s="269">
        <f t="shared" si="1"/>
        <v>0</v>
      </c>
    </row>
    <row r="16" spans="1:7" x14ac:dyDescent="0.3">
      <c r="A16" s="258"/>
      <c r="B16" s="257" t="s">
        <v>261</v>
      </c>
      <c r="C16" s="259"/>
      <c r="D16" s="259"/>
      <c r="E16" s="259"/>
      <c r="F16" s="260"/>
    </row>
    <row r="17" spans="1:7" x14ac:dyDescent="0.3">
      <c r="A17" s="533"/>
      <c r="B17" s="257" t="s">
        <v>262</v>
      </c>
      <c r="C17" s="259"/>
      <c r="D17" s="259"/>
      <c r="E17" s="259"/>
      <c r="F17" s="260"/>
    </row>
    <row r="18" spans="1:7" x14ac:dyDescent="0.3">
      <c r="A18" s="533"/>
      <c r="B18" s="257" t="s">
        <v>258</v>
      </c>
      <c r="C18" s="255"/>
      <c r="D18" s="255"/>
      <c r="E18" s="255"/>
      <c r="F18" s="256"/>
    </row>
    <row r="19" spans="1:7" x14ac:dyDescent="0.3">
      <c r="A19" s="258"/>
      <c r="B19" s="257" t="s">
        <v>259</v>
      </c>
      <c r="C19" s="259"/>
      <c r="D19" s="259"/>
      <c r="E19" s="259"/>
      <c r="F19" s="260"/>
    </row>
    <row r="20" spans="1:7" x14ac:dyDescent="0.3">
      <c r="A20" s="533"/>
      <c r="B20" s="534"/>
      <c r="C20" s="255"/>
      <c r="D20" s="255"/>
      <c r="E20" s="255"/>
      <c r="F20" s="256"/>
    </row>
    <row r="21" spans="1:7" x14ac:dyDescent="0.3">
      <c r="A21" s="262"/>
      <c r="B21" s="263" t="s">
        <v>263</v>
      </c>
      <c r="C21" s="253"/>
      <c r="D21" s="253"/>
      <c r="E21" s="270">
        <f>E10+E15</f>
        <v>0</v>
      </c>
      <c r="F21" s="271">
        <f>F10+F15</f>
        <v>0</v>
      </c>
      <c r="G21" s="387"/>
    </row>
    <row r="22" spans="1:7" x14ac:dyDescent="0.3">
      <c r="A22" s="262"/>
      <c r="B22" s="263"/>
      <c r="C22" s="264"/>
      <c r="D22" s="264"/>
      <c r="E22" s="264"/>
      <c r="F22" s="265"/>
    </row>
    <row r="23" spans="1:7" x14ac:dyDescent="0.3">
      <c r="A23" s="966" t="s">
        <v>264</v>
      </c>
      <c r="B23" s="967"/>
      <c r="C23" s="253"/>
      <c r="D23" s="253"/>
      <c r="E23" s="253"/>
      <c r="F23" s="254"/>
    </row>
    <row r="24" spans="1:7" x14ac:dyDescent="0.3">
      <c r="A24" s="962" t="s">
        <v>256</v>
      </c>
      <c r="B24" s="963"/>
      <c r="C24" s="255"/>
      <c r="D24" s="255"/>
      <c r="E24" s="268">
        <f t="shared" ref="E24" si="2">SUM(E25:E27)</f>
        <v>0</v>
      </c>
      <c r="F24" s="269">
        <f t="shared" ref="F24" si="3">SUM(F25:F27)</f>
        <v>0</v>
      </c>
    </row>
    <row r="25" spans="1:7" x14ac:dyDescent="0.3">
      <c r="A25" s="533"/>
      <c r="B25" s="257" t="s">
        <v>257</v>
      </c>
      <c r="C25" s="255"/>
      <c r="D25" s="255"/>
      <c r="E25" s="255"/>
      <c r="F25" s="256"/>
    </row>
    <row r="26" spans="1:7" x14ac:dyDescent="0.3">
      <c r="A26" s="258"/>
      <c r="B26" s="257" t="s">
        <v>258</v>
      </c>
      <c r="C26" s="259"/>
      <c r="D26" s="259"/>
      <c r="E26" s="259"/>
      <c r="F26" s="260"/>
    </row>
    <row r="27" spans="1:7" x14ac:dyDescent="0.3">
      <c r="A27" s="258"/>
      <c r="B27" s="257" t="s">
        <v>259</v>
      </c>
      <c r="C27" s="259"/>
      <c r="D27" s="259"/>
      <c r="E27" s="259"/>
      <c r="F27" s="260"/>
    </row>
    <row r="28" spans="1:7" x14ac:dyDescent="0.3">
      <c r="A28" s="258"/>
      <c r="B28" s="261"/>
      <c r="C28" s="259"/>
      <c r="D28" s="259"/>
      <c r="E28" s="259"/>
      <c r="F28" s="260"/>
    </row>
    <row r="29" spans="1:7" x14ac:dyDescent="0.3">
      <c r="A29" s="962" t="s">
        <v>260</v>
      </c>
      <c r="B29" s="963"/>
      <c r="C29" s="255"/>
      <c r="D29" s="255"/>
      <c r="E29" s="268">
        <f t="shared" ref="E29" si="4">SUM(E30:E33)</f>
        <v>0</v>
      </c>
      <c r="F29" s="269">
        <f t="shared" ref="F29" si="5">SUM(F30:F33)</f>
        <v>0</v>
      </c>
    </row>
    <row r="30" spans="1:7" x14ac:dyDescent="0.3">
      <c r="A30" s="258"/>
      <c r="B30" s="257" t="s">
        <v>261</v>
      </c>
      <c r="C30" s="259"/>
      <c r="D30" s="259"/>
      <c r="E30" s="259"/>
      <c r="F30" s="260"/>
    </row>
    <row r="31" spans="1:7" x14ac:dyDescent="0.3">
      <c r="A31" s="533"/>
      <c r="B31" s="257" t="s">
        <v>262</v>
      </c>
      <c r="C31" s="259"/>
      <c r="D31" s="259"/>
      <c r="E31" s="259"/>
      <c r="F31" s="260"/>
    </row>
    <row r="32" spans="1:7" x14ac:dyDescent="0.3">
      <c r="A32" s="533"/>
      <c r="B32" s="257" t="s">
        <v>258</v>
      </c>
      <c r="C32" s="255"/>
      <c r="D32" s="255"/>
      <c r="E32" s="255"/>
      <c r="F32" s="256"/>
    </row>
    <row r="33" spans="1:7" x14ac:dyDescent="0.3">
      <c r="A33" s="258"/>
      <c r="B33" s="257" t="s">
        <v>259</v>
      </c>
      <c r="C33" s="259"/>
      <c r="D33" s="259"/>
      <c r="E33" s="259"/>
      <c r="F33" s="260"/>
    </row>
    <row r="34" spans="1:7" x14ac:dyDescent="0.3">
      <c r="A34" s="533"/>
      <c r="B34" s="534"/>
      <c r="C34" s="255"/>
      <c r="D34" s="255"/>
      <c r="E34" s="255"/>
      <c r="F34" s="256"/>
    </row>
    <row r="35" spans="1:7" x14ac:dyDescent="0.3">
      <c r="A35" s="262"/>
      <c r="B35" s="263" t="s">
        <v>265</v>
      </c>
      <c r="C35" s="253"/>
      <c r="D35" s="253"/>
      <c r="E35" s="270">
        <f>E24+E29</f>
        <v>0</v>
      </c>
      <c r="F35" s="271">
        <f>F24+F29</f>
        <v>0</v>
      </c>
      <c r="G35" s="387"/>
    </row>
    <row r="36" spans="1:7" x14ac:dyDescent="0.3">
      <c r="A36" s="258"/>
      <c r="B36" s="261"/>
      <c r="C36" s="259"/>
      <c r="D36" s="259"/>
      <c r="E36" s="259"/>
      <c r="F36" s="260"/>
    </row>
    <row r="37" spans="1:7" x14ac:dyDescent="0.3">
      <c r="A37" s="258"/>
      <c r="B37" s="257" t="s">
        <v>266</v>
      </c>
      <c r="C37" s="259"/>
      <c r="D37" s="259"/>
      <c r="E37" s="259">
        <v>72820742.370000005</v>
      </c>
      <c r="F37" s="260">
        <v>85399155.870000005</v>
      </c>
    </row>
    <row r="38" spans="1:7" x14ac:dyDescent="0.3">
      <c r="A38" s="258"/>
      <c r="B38" s="261"/>
      <c r="C38" s="259"/>
      <c r="D38" s="259"/>
      <c r="E38" s="259"/>
      <c r="F38" s="260"/>
    </row>
    <row r="39" spans="1:7" x14ac:dyDescent="0.3">
      <c r="A39" s="533"/>
      <c r="B39" s="534" t="s">
        <v>267</v>
      </c>
      <c r="C39" s="253"/>
      <c r="D39" s="253"/>
      <c r="E39" s="270">
        <f t="shared" ref="E39:F39" si="6">E37+E35+E21</f>
        <v>72820742.370000005</v>
      </c>
      <c r="F39" s="271">
        <f t="shared" si="6"/>
        <v>85399155.870000005</v>
      </c>
      <c r="G39" s="387" t="str">
        <f>IF(F39-'ETCA-I-01'!E33&gt;0.9,"ERROR!!!!!, NO COINCIDE CON LO REPORTADO EN EL ETCA-I-01 EN EL MISMO RUBRO","")</f>
        <v/>
      </c>
    </row>
    <row r="40" spans="1:7" ht="5.25" customHeight="1" thickBot="1" x14ac:dyDescent="0.35">
      <c r="A40" s="958"/>
      <c r="B40" s="959"/>
      <c r="C40" s="266"/>
      <c r="D40" s="266"/>
      <c r="E40" s="266"/>
      <c r="F40" s="267"/>
    </row>
    <row r="41" spans="1:7" ht="11.1" customHeight="1" x14ac:dyDescent="0.3">
      <c r="A41" s="155" t="s">
        <v>196</v>
      </c>
      <c r="F41" s="509"/>
    </row>
    <row r="42" spans="1:7" ht="11.1" customHeight="1" x14ac:dyDescent="0.3">
      <c r="A42" s="509"/>
      <c r="B42" s="509"/>
      <c r="C42" s="509"/>
      <c r="D42" s="509"/>
      <c r="E42" s="509"/>
      <c r="F42" s="509"/>
    </row>
    <row r="43" spans="1:7" ht="11.1" customHeight="1" x14ac:dyDescent="0.3">
      <c r="A43" s="509"/>
      <c r="B43" s="509"/>
      <c r="C43" s="509"/>
      <c r="D43" s="509"/>
      <c r="E43" s="509"/>
      <c r="F43" s="509"/>
    </row>
    <row r="44" spans="1:7" ht="11.1" customHeight="1" x14ac:dyDescent="0.3">
      <c r="A44" s="509"/>
      <c r="B44" s="509" t="s">
        <v>144</v>
      </c>
      <c r="C44" s="509"/>
      <c r="D44" s="509"/>
      <c r="E44" s="509"/>
      <c r="F44" s="509"/>
    </row>
    <row r="45" spans="1:7" ht="11.1" customHeight="1" x14ac:dyDescent="0.3">
      <c r="A45" s="509"/>
      <c r="B45" s="509"/>
      <c r="C45" s="509"/>
      <c r="D45" s="509"/>
      <c r="E45" s="509"/>
      <c r="F45" s="509"/>
    </row>
    <row r="46" spans="1:7" x14ac:dyDescent="0.3">
      <c r="A46" s="506" t="s">
        <v>144</v>
      </c>
      <c r="B46" s="506"/>
      <c r="C46" s="506"/>
      <c r="D46" s="506"/>
      <c r="E46" s="506"/>
      <c r="F46" s="506"/>
    </row>
  </sheetData>
  <sheetProtection algorithmName="SHA-512" hashValue="07vwIH5h0obmfqQYvvLi+HkDFU5i11yLPgISOp1CqTKLPVp/RH9ej/7lh6IWSnXXOEZ4yxO/v6TNlDuu+XdlFg==" saltValue="zZP3EI0n194/Eah8Z/hCag==" spinCount="100000" sheet="1" objects="1" scenarios="1" insertHyperlinks="0"/>
  <mergeCells count="15">
    <mergeCell ref="A6:B6"/>
    <mergeCell ref="A1:F1"/>
    <mergeCell ref="A3:F3"/>
    <mergeCell ref="A2:F2"/>
    <mergeCell ref="A4:F4"/>
    <mergeCell ref="C5:D5"/>
    <mergeCell ref="A40:B40"/>
    <mergeCell ref="A7:B7"/>
    <mergeCell ref="A15:B15"/>
    <mergeCell ref="A10:B10"/>
    <mergeCell ref="A8:B8"/>
    <mergeCell ref="A9:B9"/>
    <mergeCell ref="A23:B23"/>
    <mergeCell ref="A29:B29"/>
    <mergeCell ref="A24:B24"/>
  </mergeCells>
  <printOptions horizontalCentered="1"/>
  <pageMargins left="0.39370078740157483" right="0.39370078740157483" top="0.74803149606299213" bottom="0.74803149606299213" header="0.31496062992125984" footer="0.31496062992125984"/>
  <pageSetup scale="95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6"/>
  <sheetViews>
    <sheetView topLeftCell="A25" workbookViewId="0">
      <selection activeCell="A29" sqref="A29"/>
    </sheetView>
  </sheetViews>
  <sheetFormatPr baseColWidth="10" defaultColWidth="11.375" defaultRowHeight="16.5" x14ac:dyDescent="0.3"/>
  <cols>
    <col min="1" max="1" width="18.875" style="3" customWidth="1"/>
    <col min="2" max="8" width="11.375" style="3"/>
    <col min="9" max="9" width="15.125" style="3" customWidth="1"/>
    <col min="10" max="16384" width="11.375" style="3"/>
  </cols>
  <sheetData>
    <row r="1" spans="1:9" x14ac:dyDescent="0.3">
      <c r="A1" s="970" t="s">
        <v>76</v>
      </c>
      <c r="B1" s="970"/>
      <c r="C1" s="970"/>
      <c r="D1" s="970"/>
      <c r="E1" s="970"/>
      <c r="F1" s="970"/>
      <c r="G1" s="970"/>
      <c r="H1" s="970"/>
      <c r="I1" s="970"/>
    </row>
    <row r="2" spans="1:9" x14ac:dyDescent="0.3">
      <c r="A2" s="971" t="s">
        <v>26</v>
      </c>
      <c r="B2" s="971"/>
      <c r="C2" s="971"/>
      <c r="D2" s="971"/>
      <c r="E2" s="971"/>
      <c r="F2" s="971"/>
      <c r="G2" s="971"/>
      <c r="H2" s="971"/>
      <c r="I2" s="971"/>
    </row>
    <row r="3" spans="1:9" x14ac:dyDescent="0.3">
      <c r="A3" s="876"/>
      <c r="B3" s="876"/>
      <c r="C3" s="876"/>
      <c r="D3" s="876" t="s">
        <v>554</v>
      </c>
      <c r="E3" s="876"/>
      <c r="F3" s="876"/>
      <c r="G3" s="876"/>
      <c r="H3" s="876"/>
      <c r="I3" s="876"/>
    </row>
    <row r="4" spans="1:9" x14ac:dyDescent="0.3">
      <c r="A4" s="876"/>
      <c r="B4" s="876"/>
      <c r="C4" s="876"/>
      <c r="D4" s="876" t="s">
        <v>1395</v>
      </c>
      <c r="E4" s="876"/>
      <c r="F4" s="876"/>
      <c r="G4" s="876"/>
      <c r="H4" s="876" t="s">
        <v>559</v>
      </c>
      <c r="I4" s="876"/>
    </row>
    <row r="5" spans="1:9" ht="18" customHeight="1" thickBot="1" x14ac:dyDescent="0.35">
      <c r="A5" s="972" t="s">
        <v>78</v>
      </c>
      <c r="B5" s="972"/>
      <c r="C5" s="972"/>
      <c r="D5" s="972"/>
      <c r="E5" s="972"/>
      <c r="F5" s="972"/>
      <c r="G5" s="972"/>
      <c r="H5" s="972"/>
      <c r="I5" s="972"/>
    </row>
    <row r="6" spans="1:9" x14ac:dyDescent="0.3">
      <c r="A6" s="7"/>
      <c r="B6" s="8"/>
      <c r="C6" s="8"/>
      <c r="D6" s="8"/>
      <c r="E6" s="8"/>
      <c r="F6" s="8"/>
      <c r="G6" s="8"/>
      <c r="H6" s="8"/>
      <c r="I6" s="9"/>
    </row>
    <row r="7" spans="1:9" x14ac:dyDescent="0.3">
      <c r="A7" s="10"/>
      <c r="B7" s="11"/>
      <c r="C7" s="11"/>
      <c r="D7" s="11"/>
      <c r="E7" s="11"/>
      <c r="F7" s="11"/>
      <c r="G7" s="11"/>
      <c r="H7" s="11"/>
      <c r="I7" s="12"/>
    </row>
    <row r="8" spans="1:9" x14ac:dyDescent="0.3">
      <c r="A8" s="13" t="s">
        <v>268</v>
      </c>
      <c r="B8" s="11"/>
      <c r="C8" s="11"/>
      <c r="D8" s="11"/>
      <c r="E8" s="11"/>
      <c r="F8" s="11"/>
      <c r="G8" s="11"/>
      <c r="H8" s="11"/>
      <c r="I8" s="12"/>
    </row>
    <row r="9" spans="1:9" x14ac:dyDescent="0.3">
      <c r="A9" s="13"/>
      <c r="B9" s="11"/>
      <c r="C9" s="11"/>
      <c r="D9" s="11"/>
      <c r="E9" s="11"/>
      <c r="F9" s="11"/>
      <c r="G9" s="11"/>
      <c r="H9" s="11"/>
      <c r="I9" s="12"/>
    </row>
    <row r="10" spans="1:9" x14ac:dyDescent="0.3">
      <c r="A10" s="13"/>
      <c r="B10" s="11"/>
      <c r="C10" s="11"/>
      <c r="D10" s="11"/>
      <c r="E10" s="11"/>
      <c r="F10" s="11"/>
      <c r="G10" s="11"/>
      <c r="H10" s="11"/>
      <c r="I10" s="12"/>
    </row>
    <row r="11" spans="1:9" x14ac:dyDescent="0.3">
      <c r="A11" s="13"/>
      <c r="B11" s="11"/>
      <c r="C11" s="11"/>
      <c r="D11" s="11"/>
      <c r="E11" s="11"/>
      <c r="F11" s="11"/>
      <c r="G11" s="11"/>
      <c r="H11" s="11"/>
      <c r="I11" s="12"/>
    </row>
    <row r="12" spans="1:9" x14ac:dyDescent="0.3">
      <c r="A12" s="13"/>
      <c r="B12" s="11"/>
      <c r="C12" s="11"/>
      <c r="D12" s="11"/>
      <c r="E12" s="11"/>
      <c r="F12" s="11"/>
      <c r="G12" s="11"/>
      <c r="H12" s="11"/>
      <c r="I12" s="12"/>
    </row>
    <row r="13" spans="1:9" ht="15.75" customHeight="1" x14ac:dyDescent="0.3">
      <c r="A13" s="10"/>
      <c r="B13" s="11"/>
      <c r="C13" s="14"/>
      <c r="D13" s="14"/>
      <c r="E13" s="14"/>
      <c r="F13" s="14"/>
      <c r="G13" s="14"/>
      <c r="H13" s="14"/>
      <c r="I13" s="12"/>
    </row>
    <row r="14" spans="1:9" ht="15" customHeight="1" thickBot="1" x14ac:dyDescent="0.35">
      <c r="A14" s="15"/>
      <c r="B14" s="1"/>
      <c r="C14" s="16"/>
      <c r="D14" s="16"/>
      <c r="E14" s="16"/>
      <c r="F14" s="16"/>
      <c r="G14" s="16"/>
      <c r="H14" s="16"/>
      <c r="I14" s="2"/>
    </row>
    <row r="15" spans="1:9" ht="15" customHeight="1" x14ac:dyDescent="0.3">
      <c r="A15" s="10"/>
      <c r="B15" s="11"/>
      <c r="C15" s="14"/>
      <c r="D15" s="14"/>
      <c r="E15" s="14"/>
      <c r="F15" s="14"/>
      <c r="G15" s="14"/>
      <c r="H15" s="14"/>
      <c r="I15" s="12"/>
    </row>
    <row r="16" spans="1:9" ht="15" customHeight="1" x14ac:dyDescent="0.3">
      <c r="A16" s="13" t="s">
        <v>1396</v>
      </c>
      <c r="B16" s="11"/>
      <c r="C16" s="14"/>
      <c r="D16" s="14"/>
      <c r="E16" s="14"/>
      <c r="F16" s="14"/>
      <c r="G16" s="14"/>
      <c r="H16" s="14"/>
      <c r="I16" s="12"/>
    </row>
    <row r="17" spans="1:9" ht="15" customHeight="1" x14ac:dyDescent="0.3">
      <c r="A17" s="10"/>
      <c r="B17" s="11"/>
      <c r="C17" s="14"/>
      <c r="D17" s="14"/>
      <c r="E17" s="14"/>
      <c r="F17" s="14"/>
      <c r="G17" s="14"/>
      <c r="H17" s="14"/>
      <c r="I17" s="12"/>
    </row>
    <row r="18" spans="1:9" ht="15" customHeight="1" x14ac:dyDescent="0.3">
      <c r="A18" s="10"/>
      <c r="B18" s="11"/>
      <c r="C18" s="14"/>
      <c r="D18" s="14"/>
      <c r="E18" s="14"/>
      <c r="F18" s="14"/>
      <c r="G18" s="14"/>
      <c r="H18" s="14"/>
      <c r="I18" s="12"/>
    </row>
    <row r="19" spans="1:9" ht="17.25" thickBot="1" x14ac:dyDescent="0.35">
      <c r="A19" s="15"/>
      <c r="B19" s="1"/>
      <c r="C19" s="1"/>
      <c r="D19" s="1"/>
      <c r="E19" s="1"/>
      <c r="F19" s="1"/>
      <c r="G19" s="1"/>
      <c r="H19" s="1"/>
      <c r="I19" s="2"/>
    </row>
    <row r="20" spans="1:9" x14ac:dyDescent="0.3">
      <c r="A20" s="10"/>
      <c r="B20" s="11"/>
      <c r="C20" s="11"/>
      <c r="D20" s="11"/>
      <c r="E20" s="11"/>
      <c r="F20" s="11"/>
      <c r="G20" s="11"/>
      <c r="H20" s="11"/>
      <c r="I20" s="12"/>
    </row>
    <row r="21" spans="1:9" x14ac:dyDescent="0.3">
      <c r="A21" s="13" t="s">
        <v>269</v>
      </c>
      <c r="B21" s="11"/>
      <c r="C21" s="11"/>
      <c r="D21" s="11"/>
      <c r="E21" s="11"/>
      <c r="F21" s="11"/>
      <c r="G21" s="11"/>
      <c r="H21" s="11"/>
      <c r="I21" s="12"/>
    </row>
    <row r="22" spans="1:9" x14ac:dyDescent="0.3">
      <c r="A22" s="10"/>
      <c r="B22" s="11"/>
      <c r="C22" s="11"/>
      <c r="D22" s="11"/>
      <c r="E22" s="11"/>
      <c r="F22" s="11"/>
      <c r="G22" s="11"/>
      <c r="H22" s="11"/>
      <c r="I22" s="12"/>
    </row>
    <row r="23" spans="1:9" x14ac:dyDescent="0.3">
      <c r="A23" s="10"/>
      <c r="B23" s="11"/>
      <c r="C23" s="11"/>
      <c r="D23" s="11"/>
      <c r="E23" s="11"/>
      <c r="F23" s="11"/>
      <c r="G23" s="11"/>
      <c r="H23" s="11"/>
      <c r="I23" s="12"/>
    </row>
    <row r="24" spans="1:9" ht="17.25" thickBot="1" x14ac:dyDescent="0.35">
      <c r="A24" s="15"/>
      <c r="B24" s="1"/>
      <c r="C24" s="1"/>
      <c r="D24" s="1"/>
      <c r="E24" s="1"/>
      <c r="F24" s="1"/>
      <c r="G24" s="1"/>
      <c r="H24" s="1"/>
      <c r="I24" s="2"/>
    </row>
    <row r="25" spans="1:9" x14ac:dyDescent="0.3">
      <c r="A25" s="3" t="s">
        <v>196</v>
      </c>
    </row>
    <row r="36" spans="1:7" x14ac:dyDescent="0.3">
      <c r="G36" s="3" t="s">
        <v>144</v>
      </c>
    </row>
    <row r="37" spans="1:7" x14ac:dyDescent="0.3">
      <c r="A37" s="3" t="s">
        <v>144</v>
      </c>
      <c r="G37" s="3" t="s">
        <v>144</v>
      </c>
    </row>
    <row r="38" spans="1:7" x14ac:dyDescent="0.3">
      <c r="A38" s="3" t="s">
        <v>144</v>
      </c>
      <c r="G38" s="3" t="s">
        <v>144</v>
      </c>
    </row>
    <row r="45" spans="1:7" x14ac:dyDescent="0.3">
      <c r="A45" s="3" t="s">
        <v>1226</v>
      </c>
      <c r="G45" s="3" t="s">
        <v>1397</v>
      </c>
    </row>
    <row r="46" spans="1:7" x14ac:dyDescent="0.3">
      <c r="A46" s="3" t="s">
        <v>1398</v>
      </c>
      <c r="G46" s="3" t="s">
        <v>1399</v>
      </c>
    </row>
  </sheetData>
  <mergeCells count="3">
    <mergeCell ref="A1:I1"/>
    <mergeCell ref="A2:I2"/>
    <mergeCell ref="A5:I5"/>
  </mergeCells>
  <printOptions horizontalCentered="1"/>
  <pageMargins left="0.51181102362204722" right="0.51181102362204722" top="0.74803149606299213" bottom="0.35433070866141736" header="0.31496062992125984" footer="0.31496062992125984"/>
  <pageSetup scale="76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29</vt:i4>
      </vt:variant>
      <vt:variant>
        <vt:lpstr>Rangos con nombre</vt:lpstr>
      </vt:variant>
      <vt:variant>
        <vt:i4>26</vt:i4>
      </vt:variant>
    </vt:vector>
  </HeadingPairs>
  <TitlesOfParts>
    <vt:vector size="55" baseType="lpstr">
      <vt:lpstr>Lista  FORMATOS</vt:lpstr>
      <vt:lpstr>ETCA-I-01</vt:lpstr>
      <vt:lpstr>ETCA-I-02</vt:lpstr>
      <vt:lpstr>ETCA-I-03</vt:lpstr>
      <vt:lpstr>ETCA-I-04</vt:lpstr>
      <vt:lpstr>ETCA-I-05</vt:lpstr>
      <vt:lpstr>ETCA-I-06</vt:lpstr>
      <vt:lpstr>ETCA-I-07</vt:lpstr>
      <vt:lpstr>ETCA-I-08</vt:lpstr>
      <vt:lpstr>ETCA-II-10 </vt:lpstr>
      <vt:lpstr>ETCA-II-10-A</vt:lpstr>
      <vt:lpstr>ETCA-II-11</vt:lpstr>
      <vt:lpstr>ETCA-II-11-A</vt:lpstr>
      <vt:lpstr>ETCA-II-11-B1</vt:lpstr>
      <vt:lpstr>ETCA-II-11-B2</vt:lpstr>
      <vt:lpstr>ETCA-II-11-B3</vt:lpstr>
      <vt:lpstr>ETCA-II-11-C</vt:lpstr>
      <vt:lpstr>ETCA-II-11-D</vt:lpstr>
      <vt:lpstr>ETCA-II-11-E</vt:lpstr>
      <vt:lpstr>ETCA-II-12</vt:lpstr>
      <vt:lpstr>ETCA-II-13</vt:lpstr>
      <vt:lpstr>ETCA-III-14</vt:lpstr>
      <vt:lpstr>ETCA-III-15-A</vt:lpstr>
      <vt:lpstr>ETCA-III-16</vt:lpstr>
      <vt:lpstr>ETCA-IV-17</vt:lpstr>
      <vt:lpstr>ETCA-IV-18</vt:lpstr>
      <vt:lpstr>ETCA-IV-19</vt:lpstr>
      <vt:lpstr>ETCA-IV-20</vt:lpstr>
      <vt:lpstr>ANEXO</vt:lpstr>
      <vt:lpstr>'ETCA-I-01'!Área_de_impresión</vt:lpstr>
      <vt:lpstr>'ETCA-I-02'!Área_de_impresión</vt:lpstr>
      <vt:lpstr>'ETCA-I-04'!Área_de_impresión</vt:lpstr>
      <vt:lpstr>'ETCA-I-05'!Área_de_impresión</vt:lpstr>
      <vt:lpstr>'ETCA-I-06'!Área_de_impresión</vt:lpstr>
      <vt:lpstr>'ETCA-I-07'!Área_de_impresión</vt:lpstr>
      <vt:lpstr>'ETCA-II-10 '!Área_de_impresión</vt:lpstr>
      <vt:lpstr>'ETCA-II-10-A'!Área_de_impresión</vt:lpstr>
      <vt:lpstr>'ETCA-II-11'!Área_de_impresión</vt:lpstr>
      <vt:lpstr>'ETCA-II-11-A'!Área_de_impresión</vt:lpstr>
      <vt:lpstr>'ETCA-II-11-B1'!Área_de_impresión</vt:lpstr>
      <vt:lpstr>'ETCA-II-11-B2'!Área_de_impresión</vt:lpstr>
      <vt:lpstr>'ETCA-II-11-B3'!Área_de_impresión</vt:lpstr>
      <vt:lpstr>'ETCA-II-11-C'!Área_de_impresión</vt:lpstr>
      <vt:lpstr>'ETCA-II-11-D'!Área_de_impresión</vt:lpstr>
      <vt:lpstr>'ETCA-II-11-E'!Área_de_impresión</vt:lpstr>
      <vt:lpstr>'ETCA-II-13'!Área_de_impresión</vt:lpstr>
      <vt:lpstr>'ETCA-III-14'!Área_de_impresión</vt:lpstr>
      <vt:lpstr>'ETCA-III-15-A'!Área_de_impresión</vt:lpstr>
      <vt:lpstr>'ETCA-III-16'!Área_de_impresión</vt:lpstr>
      <vt:lpstr>'ETCA-IV-18'!Área_de_impresión</vt:lpstr>
      <vt:lpstr>'ETCA-IV-19'!Área_de_impresión</vt:lpstr>
      <vt:lpstr>'ETCA-I-02'!Títulos_a_imprimir</vt:lpstr>
      <vt:lpstr>'ETCA-I-04'!Títulos_a_imprimir</vt:lpstr>
      <vt:lpstr>'ETCA-II-10 '!Títulos_a_imprimir</vt:lpstr>
      <vt:lpstr>'ETCA-III-15-A'!Títulos_a_imprimir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LAVEAGA</dc:creator>
  <cp:lastModifiedBy>judith.navarro</cp:lastModifiedBy>
  <cp:revision/>
  <cp:lastPrinted>2016-10-17T17:55:13Z</cp:lastPrinted>
  <dcterms:created xsi:type="dcterms:W3CDTF">2014-03-28T01:13:38Z</dcterms:created>
  <dcterms:modified xsi:type="dcterms:W3CDTF">2016-10-20T16:44:18Z</dcterms:modified>
</cp:coreProperties>
</file>