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elica\Desktop\2016\TRASPARENCIA\2DO TRIMESTRE\"/>
    </mc:Choice>
  </mc:AlternateContent>
  <bookViews>
    <workbookView xWindow="0" yWindow="0" windowWidth="28800" windowHeight="12435"/>
  </bookViews>
  <sheets>
    <sheet name="ABR 16" sheetId="1" r:id="rId1"/>
  </sheets>
  <externalReferences>
    <externalReference r:id="rId2"/>
  </externalReferences>
  <definedNames>
    <definedName name="Depreciación_del_período">OFFSET([1]terrestre!$F$5,0,0,COUNTA([1]terrestre!$F$1:$F$65536)-1,1)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X34" i="1"/>
  <c r="Q34" i="1"/>
  <c r="P34" i="1"/>
  <c r="Y34" i="1" s="1"/>
  <c r="O34" i="1"/>
  <c r="Y33" i="1"/>
  <c r="X33" i="1"/>
  <c r="Z33" i="1" s="1"/>
  <c r="Q33" i="1"/>
  <c r="P33" i="1"/>
  <c r="O33" i="1"/>
  <c r="Y32" i="1"/>
  <c r="Z32" i="1" s="1"/>
  <c r="X32" i="1"/>
  <c r="Q32" i="1"/>
  <c r="P32" i="1"/>
  <c r="O32" i="1"/>
  <c r="X31" i="1"/>
  <c r="Q31" i="1"/>
  <c r="P31" i="1"/>
  <c r="Y31" i="1" s="1"/>
  <c r="Z31" i="1" s="1"/>
  <c r="O31" i="1"/>
  <c r="X30" i="1"/>
  <c r="Z30" i="1" s="1"/>
  <c r="Q30" i="1"/>
  <c r="P30" i="1"/>
  <c r="Y30" i="1" s="1"/>
  <c r="O30" i="1"/>
  <c r="Y29" i="1"/>
  <c r="X29" i="1"/>
  <c r="Z29" i="1" s="1"/>
  <c r="Q29" i="1"/>
  <c r="P29" i="1"/>
  <c r="O29" i="1"/>
  <c r="Y28" i="1"/>
  <c r="Z28" i="1" s="1"/>
  <c r="X28" i="1"/>
  <c r="Q28" i="1"/>
  <c r="P28" i="1"/>
  <c r="O28" i="1"/>
  <c r="X27" i="1"/>
  <c r="Q27" i="1"/>
  <c r="P27" i="1"/>
  <c r="Y27" i="1" s="1"/>
  <c r="Z27" i="1" s="1"/>
  <c r="O27" i="1"/>
  <c r="X26" i="1"/>
  <c r="Q26" i="1"/>
  <c r="P26" i="1"/>
  <c r="Y26" i="1" s="1"/>
  <c r="O26" i="1"/>
  <c r="Y25" i="1"/>
  <c r="X25" i="1"/>
  <c r="Z25" i="1" s="1"/>
  <c r="Q25" i="1"/>
  <c r="P25" i="1"/>
  <c r="O25" i="1"/>
  <c r="Y24" i="1"/>
  <c r="Z24" i="1" s="1"/>
  <c r="X24" i="1"/>
  <c r="Q24" i="1"/>
  <c r="P24" i="1"/>
  <c r="O24" i="1"/>
  <c r="X23" i="1"/>
  <c r="Q23" i="1"/>
  <c r="P23" i="1"/>
  <c r="Y23" i="1" s="1"/>
  <c r="Z23" i="1" s="1"/>
  <c r="O23" i="1"/>
  <c r="X21" i="1"/>
  <c r="Z21" i="1" s="1"/>
  <c r="Q21" i="1"/>
  <c r="P21" i="1"/>
  <c r="Y21" i="1" s="1"/>
  <c r="O21" i="1"/>
  <c r="Y20" i="1"/>
  <c r="X20" i="1"/>
  <c r="Z20" i="1" s="1"/>
  <c r="Q20" i="1"/>
  <c r="P20" i="1"/>
  <c r="O20" i="1"/>
  <c r="Y19" i="1"/>
  <c r="Z19" i="1" s="1"/>
  <c r="X19" i="1"/>
  <c r="Q19" i="1"/>
  <c r="P19" i="1"/>
  <c r="O19" i="1"/>
  <c r="P16" i="1"/>
  <c r="X9" i="1"/>
  <c r="Q9" i="1"/>
  <c r="P9" i="1"/>
  <c r="Y9" i="1" s="1"/>
  <c r="O9" i="1"/>
  <c r="Y8" i="1"/>
  <c r="X8" i="1"/>
  <c r="Z8" i="1" s="1"/>
  <c r="Q8" i="1"/>
  <c r="P8" i="1"/>
  <c r="O8" i="1"/>
  <c r="Y7" i="1"/>
  <c r="Z7" i="1" s="1"/>
  <c r="X7" i="1"/>
  <c r="P7" i="1"/>
  <c r="O7" i="1"/>
  <c r="J7" i="1"/>
  <c r="Q7" i="1" s="1"/>
  <c r="P4" i="1"/>
  <c r="T20" i="1" l="1"/>
  <c r="U20" i="1" s="1"/>
  <c r="V20" i="1" s="1"/>
  <c r="T29" i="1"/>
  <c r="U29" i="1" s="1"/>
  <c r="V29" i="1" s="1"/>
  <c r="T8" i="1"/>
  <c r="U8" i="1" s="1"/>
  <c r="V8" i="1" s="1"/>
  <c r="T27" i="1"/>
  <c r="U27" i="1" s="1"/>
  <c r="V27" i="1" s="1"/>
  <c r="U30" i="1"/>
  <c r="V30" i="1" s="1"/>
  <c r="T30" i="1"/>
  <c r="Z9" i="1"/>
  <c r="T24" i="1"/>
  <c r="U24" i="1" s="1"/>
  <c r="V24" i="1" s="1"/>
  <c r="T25" i="1"/>
  <c r="U25" i="1" s="1"/>
  <c r="V25" i="1" s="1"/>
  <c r="T32" i="1"/>
  <c r="U32" i="1"/>
  <c r="V32" i="1" s="1"/>
  <c r="U33" i="1"/>
  <c r="V33" i="1" s="1"/>
  <c r="T33" i="1"/>
  <c r="T19" i="1"/>
  <c r="U19" i="1"/>
  <c r="V19" i="1" s="1"/>
  <c r="T28" i="1"/>
  <c r="U28" i="1" s="1"/>
  <c r="V28" i="1" s="1"/>
  <c r="T7" i="1"/>
  <c r="U7" i="1"/>
  <c r="V7" i="1" s="1"/>
  <c r="U21" i="1"/>
  <c r="V21" i="1" s="1"/>
  <c r="T21" i="1"/>
  <c r="T23" i="1"/>
  <c r="U23" i="1" s="1"/>
  <c r="V23" i="1" s="1"/>
  <c r="Z26" i="1"/>
  <c r="T31" i="1"/>
  <c r="U31" i="1" s="1"/>
  <c r="V31" i="1" s="1"/>
  <c r="Z34" i="1"/>
  <c r="J10" i="1"/>
  <c r="T34" i="1" l="1"/>
  <c r="U34" i="1" s="1"/>
  <c r="V34" i="1" s="1"/>
  <c r="T26" i="1"/>
  <c r="U26" i="1" s="1"/>
  <c r="U9" i="1"/>
  <c r="V9" i="1" s="1"/>
  <c r="V10" i="1" s="1"/>
  <c r="T9" i="1"/>
  <c r="T10" i="1" s="1"/>
  <c r="T35" i="1"/>
  <c r="V26" i="1" l="1"/>
  <c r="V35" i="1" s="1"/>
  <c r="U35" i="1"/>
  <c r="U10" i="1"/>
</calcChain>
</file>

<file path=xl/comments1.xml><?xml version="1.0" encoding="utf-8"?>
<comments xmlns="http://schemas.openxmlformats.org/spreadsheetml/2006/main">
  <authors>
    <author>LeticiaEstrada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FECHA DE ESCRITURA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LeticiaEstrada:</t>
        </r>
        <r>
          <rPr>
            <sz val="9"/>
            <color indexed="81"/>
            <rFont val="Tahoma"/>
            <family val="2"/>
          </rPr>
          <t xml:space="preserve">
FECHA DE ESCRITURA</t>
        </r>
      </text>
    </comment>
  </commentList>
</comments>
</file>

<file path=xl/sharedStrings.xml><?xml version="1.0" encoding="utf-8"?>
<sst xmlns="http://schemas.openxmlformats.org/spreadsheetml/2006/main" count="174" uniqueCount="79">
  <si>
    <t>FORMATO DE INVENTARIO ELECTRONICO DE ACTIVO FIJO</t>
  </si>
  <si>
    <t>COMISION DE ECOLOGIA Y DESARROLLO SUSTENTABLE DEL ESTADO DE SONORA</t>
  </si>
  <si>
    <t>DIRECCION GENERAL DE ADMINISTRACION Y FINANZAS</t>
  </si>
  <si>
    <t>Período a calcular</t>
  </si>
  <si>
    <t>TERRENOS</t>
  </si>
  <si>
    <t>Depreciación del período</t>
  </si>
  <si>
    <t>CLAVE DEL BIEN</t>
  </si>
  <si>
    <t>NOMBRE DEL BIEN</t>
  </si>
  <si>
    <t>MARCA</t>
  </si>
  <si>
    <t>TIPO</t>
  </si>
  <si>
    <t>SERIE</t>
  </si>
  <si>
    <t>UBICACIÓN</t>
  </si>
  <si>
    <t>AREA</t>
  </si>
  <si>
    <t>RESGUARDO:</t>
  </si>
  <si>
    <t>OBSERVACIONES</t>
  </si>
  <si>
    <t>IMPORTE</t>
  </si>
  <si>
    <t>FACTURA</t>
  </si>
  <si>
    <t>PROVEEDOR</t>
  </si>
  <si>
    <t>FECHA DE COMPRA</t>
  </si>
  <si>
    <t>Descripción</t>
  </si>
  <si>
    <t>Fecha de adquisición</t>
  </si>
  <si>
    <t>Valor de adquisición</t>
  </si>
  <si>
    <t>% de depreciación anual</t>
  </si>
  <si>
    <t>Valor residual</t>
  </si>
  <si>
    <t>Depreciación acumulada</t>
  </si>
  <si>
    <t>Saldo</t>
  </si>
  <si>
    <t>Total Meses</t>
  </si>
  <si>
    <t>Transcurridos</t>
  </si>
  <si>
    <t>Restantes</t>
  </si>
  <si>
    <t>Centro Ecológico de Sonora</t>
  </si>
  <si>
    <t>NUMERO ESCRITURA 40,993 VOLUMEN 768</t>
  </si>
  <si>
    <t>CLAVE CATASTRAL: 17-865-001</t>
  </si>
  <si>
    <t>Boulevard Xólotl y carretera a Guaymas km. 2.5</t>
  </si>
  <si>
    <t>TIPO DE PREDIO MIXTO (URBANO Y RUSTICO)</t>
  </si>
  <si>
    <t>LUIS FRANCISCO MOLINA RUIBAL</t>
  </si>
  <si>
    <t>SUPERFICIE M2 : 361-63-29.28 HAS</t>
  </si>
  <si>
    <t>Delfinario</t>
  </si>
  <si>
    <t>NUMERO ESCRITURA 13,762 VOLUMEN 383</t>
  </si>
  <si>
    <t>CLAVE CATASTRAL: 11-372-003</t>
  </si>
  <si>
    <t>Fracción de terreno localizada en el sector Las Tinajas y El Estero El Soldado, del Municipio de Guaymas, Sonora.</t>
  </si>
  <si>
    <t>BIBIANA SUAREZ RIOS</t>
  </si>
  <si>
    <t>SUPERFICIE M2 : 5-22-33.683 HAS</t>
  </si>
  <si>
    <t>Cesión de Derechos de Posesión del Terreno y Venta de construcciones existentes.</t>
  </si>
  <si>
    <t>NUMERO DE ESCRITURA: S/N</t>
  </si>
  <si>
    <t>CLAVE CATASTRAL: S/N</t>
  </si>
  <si>
    <t xml:space="preserve"> Ubicados en el Poblado Luis Encinas Johnson, Municipio de San Luis Río Colorado, Sonora.</t>
  </si>
  <si>
    <t>TIPO DE PREDIO RUSTICO</t>
  </si>
  <si>
    <t>MARTHA J. ROMAN RODRIGUEZ</t>
  </si>
  <si>
    <t>SUPERFICIE M2 : 750 MTS2</t>
  </si>
  <si>
    <t>EDIFICIOS</t>
  </si>
  <si>
    <t xml:space="preserve">FACTURA </t>
  </si>
  <si>
    <t>Centro Ecológico de Sonora (Edificios de Departamentos y Ecosistemas)</t>
  </si>
  <si>
    <t>NUMERO DE ESCRITURA: 40,993 VOLUMEN 768</t>
  </si>
  <si>
    <t>LUIS FRANCISICO MOLINA RUIBAL</t>
  </si>
  <si>
    <t>SUPERFICIE MTS2: 4,674</t>
  </si>
  <si>
    <t>Registro ajuste No. 8 de Auditoría 2001</t>
  </si>
  <si>
    <t>PD 1-143, 31 Enero 2002</t>
  </si>
  <si>
    <t>Centro Ecológico de Sonora (Construcciones especializadas - Habitat de especies)</t>
  </si>
  <si>
    <t>SUPERFICIE MTS2: 48,758</t>
  </si>
  <si>
    <t>BAJA DE $1,586,459.17</t>
  </si>
  <si>
    <t>Delfinario Sonora. Primera etapa de Construcción</t>
  </si>
  <si>
    <t>NUMERO DE ESCRITURA: Acta de Entrega SIDUR-CEDES</t>
  </si>
  <si>
    <t>Carretera a las Tinajas-San Carlos km 5.52, Guaymas Sonora</t>
  </si>
  <si>
    <t>TIPO DE PREDIO URBANO</t>
  </si>
  <si>
    <t>Dellfinario Sonora. Tercera etapa de Construcción.</t>
  </si>
  <si>
    <t>Construcciones</t>
  </si>
  <si>
    <r>
      <t xml:space="preserve">Centro Ecológico de Sonora </t>
    </r>
    <r>
      <rPr>
        <b/>
        <sz val="9"/>
        <rFont val="Arial"/>
        <family val="2"/>
      </rPr>
      <t>(Rehabilitación de Cafetería en Instalaciones del CES)</t>
    </r>
  </si>
  <si>
    <r>
      <t xml:space="preserve">Centro Ecológico de Sonora </t>
    </r>
    <r>
      <rPr>
        <b/>
        <sz val="9"/>
        <rFont val="Arial"/>
        <family val="2"/>
      </rPr>
      <t>(Proyecto de capacitación, asesoria, ambientación e instalación de Obra Eco-Safari)</t>
    </r>
  </si>
  <si>
    <r>
      <t xml:space="preserve">Centro Ecológico de Sonora </t>
    </r>
    <r>
      <rPr>
        <b/>
        <sz val="9"/>
        <rFont val="Arial"/>
        <family val="2"/>
      </rPr>
      <t>(Adecuación exterior de cafetería de la Inst. del CES)</t>
    </r>
  </si>
  <si>
    <t>Construcciones Especiales</t>
  </si>
  <si>
    <r>
      <t xml:space="preserve">Centro Ecológico de Sonora </t>
    </r>
    <r>
      <rPr>
        <b/>
        <sz val="9"/>
        <rFont val="Arial"/>
        <family val="2"/>
      </rPr>
      <t>(2 lagunas con isletas proyecto Ecosafari CEES)</t>
    </r>
  </si>
  <si>
    <r>
      <t xml:space="preserve">Centro Ecológico de Sonora </t>
    </r>
    <r>
      <rPr>
        <b/>
        <sz val="9"/>
        <rFont val="Arial"/>
        <family val="2"/>
      </rPr>
      <t>(construcción de sistema de alcantarillado, inst. sanitarias del CES)</t>
    </r>
  </si>
  <si>
    <t>Construcciones Palapas</t>
  </si>
  <si>
    <r>
      <t xml:space="preserve">Centro Ecológico de Sonora </t>
    </r>
    <r>
      <rPr>
        <b/>
        <sz val="9"/>
        <rFont val="Arial"/>
        <family val="2"/>
      </rPr>
      <t>(CEDES-002/11)</t>
    </r>
  </si>
  <si>
    <r>
      <t xml:space="preserve">Centro Ecológico de Sonora </t>
    </r>
    <r>
      <rPr>
        <b/>
        <sz val="9"/>
        <rFont val="Arial"/>
        <family val="2"/>
      </rPr>
      <t>(Rehabilitación de palapa 3 de las instalaciones del CES)</t>
    </r>
  </si>
  <si>
    <t>AGREGAR DATOS</t>
  </si>
  <si>
    <r>
      <t xml:space="preserve">Centro Ecológico de Sonora </t>
    </r>
    <r>
      <rPr>
        <b/>
        <sz val="9"/>
        <rFont val="Arial"/>
        <family val="2"/>
      </rPr>
      <t>(Rehabilitación de las palapas 1,2, y 4 de las inst. del CES)</t>
    </r>
  </si>
  <si>
    <r>
      <t xml:space="preserve">Centro Ecológico de Sonora </t>
    </r>
    <r>
      <rPr>
        <b/>
        <sz val="9"/>
        <rFont val="Arial"/>
        <family val="2"/>
      </rPr>
      <t>(Costrucción de la palapa area de taquilla en inst. del CES)</t>
    </r>
  </si>
  <si>
    <r>
      <t xml:space="preserve">Centro Ecológico de Sonora </t>
    </r>
    <r>
      <rPr>
        <b/>
        <sz val="9"/>
        <rFont val="Arial"/>
        <family val="2"/>
      </rPr>
      <t>(Costruccion de palapas p/area de Safari en las Inst. del Centro Ecologico)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</si>
</sst>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dd/mm/yyyy;@"/>
    <numFmt numFmtId="165" formatCode="[$-80A]d&quot; de &quot;mmmm&quot; de &quot;yyyy;@"/>
    <numFmt numFmtId="166" formatCode="d\-mmm\-yy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1" fillId="0" borderId="0" xfId="2" applyFont="1" applyAlignment="1">
      <alignment wrapText="1"/>
    </xf>
    <xf numFmtId="0" fontId="1" fillId="0" borderId="0" xfId="2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4" fontId="1" fillId="0" borderId="0" xfId="0" applyNumberFormat="1" applyFont="1" applyAlignment="1">
      <alignment wrapText="1"/>
    </xf>
    <xf numFmtId="9" fontId="1" fillId="0" borderId="0" xfId="1" applyFont="1" applyAlignment="1">
      <alignment horizontal="center" wrapText="1"/>
    </xf>
    <xf numFmtId="0" fontId="1" fillId="0" borderId="0" xfId="0" applyFont="1" applyAlignment="1">
      <alignment wrapText="1"/>
    </xf>
    <xf numFmtId="0" fontId="2" fillId="3" borderId="0" xfId="2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1" fillId="4" borderId="0" xfId="2" applyFill="1" applyAlignment="1">
      <alignment wrapText="1"/>
    </xf>
    <xf numFmtId="165" fontId="5" fillId="0" borderId="2" xfId="2" applyNumberFormat="1" applyFont="1" applyBorder="1" applyAlignment="1">
      <alignment horizontal="right" wrapText="1"/>
    </xf>
    <xf numFmtId="165" fontId="5" fillId="0" borderId="0" xfId="2" applyNumberFormat="1" applyFont="1" applyFill="1" applyBorder="1" applyAlignment="1">
      <alignment horizontal="right" wrapText="1"/>
    </xf>
    <xf numFmtId="164" fontId="1" fillId="0" borderId="0" xfId="0" applyNumberFormat="1" applyFont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9" fontId="1" fillId="0" borderId="6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6" fillId="0" borderId="7" xfId="2" applyFont="1" applyBorder="1" applyAlignment="1">
      <alignment horizontal="justify" vertical="center" wrapText="1"/>
    </xf>
    <xf numFmtId="0" fontId="6" fillId="0" borderId="7" xfId="2" applyFont="1" applyBorder="1" applyAlignment="1">
      <alignment horizontal="center" vertical="center" wrapText="1"/>
    </xf>
    <xf numFmtId="44" fontId="6" fillId="0" borderId="7" xfId="3" applyNumberFormat="1" applyFont="1" applyBorder="1" applyAlignment="1">
      <alignment horizontal="center" vertical="center" wrapText="1"/>
    </xf>
    <xf numFmtId="166" fontId="6" fillId="0" borderId="7" xfId="2" applyNumberFormat="1" applyFont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4" fontId="1" fillId="0" borderId="0" xfId="4" applyNumberFormat="1" applyFont="1" applyFill="1" applyAlignment="1">
      <alignment wrapText="1"/>
    </xf>
    <xf numFmtId="4" fontId="7" fillId="0" borderId="0" xfId="0" applyNumberFormat="1" applyFont="1" applyAlignment="1">
      <alignment wrapText="1"/>
    </xf>
    <xf numFmtId="0" fontId="6" fillId="0" borderId="0" xfId="2" applyFont="1" applyAlignment="1">
      <alignment wrapText="1"/>
    </xf>
    <xf numFmtId="0" fontId="6" fillId="4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justify" vertical="center" wrapText="1"/>
    </xf>
    <xf numFmtId="0" fontId="6" fillId="0" borderId="1" xfId="2" applyFont="1" applyBorder="1" applyAlignment="1">
      <alignment horizontal="center" vertical="center" wrapText="1"/>
    </xf>
    <xf numFmtId="44" fontId="6" fillId="5" borderId="1" xfId="2" applyNumberFormat="1" applyFont="1" applyFill="1" applyBorder="1" applyAlignment="1">
      <alignment horizontal="center" vertical="center" wrapText="1"/>
    </xf>
    <xf numFmtId="44" fontId="6" fillId="0" borderId="1" xfId="2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  <xf numFmtId="44" fontId="2" fillId="2" borderId="8" xfId="2" applyNumberFormat="1" applyFont="1" applyFill="1" applyBorder="1" applyAlignment="1">
      <alignment wrapText="1"/>
    </xf>
    <xf numFmtId="44" fontId="8" fillId="0" borderId="0" xfId="2" applyNumberFormat="1" applyFont="1" applyBorder="1" applyAlignment="1">
      <alignment wrapText="1"/>
    </xf>
    <xf numFmtId="0" fontId="1" fillId="0" borderId="0" xfId="2" applyFill="1" applyAlignment="1">
      <alignment wrapText="1"/>
    </xf>
    <xf numFmtId="4" fontId="9" fillId="2" borderId="0" xfId="0" applyNumberFormat="1" applyFont="1" applyFill="1" applyAlignment="1">
      <alignment horizontal="center" wrapText="1"/>
    </xf>
    <xf numFmtId="44" fontId="2" fillId="0" borderId="0" xfId="2" applyNumberFormat="1" applyFont="1" applyBorder="1" applyAlignment="1">
      <alignment wrapText="1"/>
    </xf>
    <xf numFmtId="44" fontId="6" fillId="0" borderId="1" xfId="3" applyNumberFormat="1" applyFont="1" applyBorder="1" applyAlignment="1">
      <alignment horizontal="center" vertical="center" wrapText="1"/>
    </xf>
    <xf numFmtId="0" fontId="10" fillId="6" borderId="6" xfId="2" applyFont="1" applyFill="1" applyBorder="1" applyAlignment="1">
      <alignment horizontal="center" wrapText="1"/>
    </xf>
    <xf numFmtId="0" fontId="6" fillId="7" borderId="0" xfId="2" applyFont="1" applyFill="1" applyAlignment="1">
      <alignment wrapText="1"/>
    </xf>
    <xf numFmtId="0" fontId="6" fillId="6" borderId="6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44" fontId="6" fillId="0" borderId="1" xfId="2" applyNumberFormat="1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 textRotation="90" wrapText="1"/>
    </xf>
    <xf numFmtId="0" fontId="11" fillId="4" borderId="10" xfId="2" applyFont="1" applyFill="1" applyBorder="1" applyAlignment="1">
      <alignment horizontal="center" vertical="center" textRotation="90" wrapText="1"/>
    </xf>
    <xf numFmtId="0" fontId="11" fillId="4" borderId="7" xfId="2" applyFont="1" applyFill="1" applyBorder="1" applyAlignment="1">
      <alignment horizontal="center" vertical="center" textRotation="90" wrapText="1"/>
    </xf>
    <xf numFmtId="44" fontId="12" fillId="5" borderId="1" xfId="2" applyNumberFormat="1" applyFont="1" applyFill="1" applyBorder="1" applyAlignment="1">
      <alignment horizontal="center" vertical="center" wrapText="1"/>
    </xf>
    <xf numFmtId="166" fontId="12" fillId="5" borderId="1" xfId="2" applyNumberFormat="1" applyFont="1" applyFill="1" applyBorder="1" applyAlignment="1">
      <alignment horizontal="center" vertical="center" wrapText="1"/>
    </xf>
    <xf numFmtId="166" fontId="12" fillId="0" borderId="0" xfId="2" applyNumberFormat="1" applyFont="1" applyFill="1" applyBorder="1" applyAlignment="1">
      <alignment horizontal="center" vertical="center" wrapText="1"/>
    </xf>
    <xf numFmtId="44" fontId="2" fillId="5" borderId="8" xfId="2" applyNumberFormat="1" applyFont="1" applyFill="1" applyBorder="1" applyAlignment="1">
      <alignment wrapText="1"/>
    </xf>
    <xf numFmtId="4" fontId="5" fillId="2" borderId="0" xfId="2" applyNumberFormat="1" applyFont="1" applyFill="1" applyAlignment="1">
      <alignment wrapText="1"/>
    </xf>
  </cellXfs>
  <cellStyles count="5">
    <cellStyle name="Moneda 3" xfId="3"/>
    <cellStyle name="Normal" xfId="0" builtinId="0"/>
    <cellStyle name="Normal 2" xfId="2"/>
    <cellStyle name="Normal 2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SISTCOM\resguardos\Depreciaciones%20Activo%20fijo%20al%2031%20Diciembre%202014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restre"/>
      <sheetName val="maritimo"/>
      <sheetName val="terrenos y edificios"/>
      <sheetName val="refacciones y acc"/>
      <sheetName val="otros mob y eq"/>
      <sheetName val="otros equipos"/>
      <sheetName val="otros activos int"/>
      <sheetName val="otro mobiliario educac"/>
      <sheetName val="muebles de oficina"/>
      <sheetName val="mob admon"/>
      <sheetName val="mob esc lab tall"/>
      <sheetName val="maq y eq construcc"/>
      <sheetName val="maq y eq agrop"/>
      <sheetName val="computacion"/>
      <sheetName val="carrocerias"/>
      <sheetName val="bienes artisticos"/>
      <sheetName val="eq comunicacion"/>
      <sheetName val="equipo generacion elec"/>
      <sheetName val="equipo medico"/>
      <sheetName val="equipo y apa"/>
      <sheetName val="eq apa com y tel"/>
      <sheetName val="maq y eq indus"/>
      <sheetName val="maq otros eq herr"/>
      <sheetName val="maq eq electrico"/>
      <sheetName val="PD1-119 DIC14"/>
    </sheetNames>
    <sheetDataSet>
      <sheetData sheetId="0" refreshError="1">
        <row r="1">
          <cell r="F1"/>
        </row>
        <row r="2">
          <cell r="F2"/>
        </row>
        <row r="3">
          <cell r="F3"/>
        </row>
        <row r="4">
          <cell r="F4"/>
        </row>
        <row r="5">
          <cell r="F5"/>
        </row>
        <row r="6">
          <cell r="F6"/>
        </row>
        <row r="7">
          <cell r="F7"/>
        </row>
        <row r="8">
          <cell r="F8" t="str">
            <v>PLACAS</v>
          </cell>
        </row>
        <row r="9">
          <cell r="F9" t="str">
            <v>UY95350</v>
          </cell>
        </row>
        <row r="10">
          <cell r="F10" t="str">
            <v>UY95351</v>
          </cell>
        </row>
        <row r="11">
          <cell r="F11" t="str">
            <v>WAS4037</v>
          </cell>
        </row>
        <row r="12">
          <cell r="F12" t="str">
            <v>UY95373</v>
          </cell>
        </row>
        <row r="13">
          <cell r="F13" t="str">
            <v>WAS4066</v>
          </cell>
        </row>
        <row r="14">
          <cell r="F14" t="str">
            <v>WAS4036</v>
          </cell>
        </row>
        <row r="15">
          <cell r="F15" t="str">
            <v>WAS4072</v>
          </cell>
        </row>
        <row r="16">
          <cell r="F16" t="str">
            <v>WAS4073</v>
          </cell>
        </row>
        <row r="17">
          <cell r="F17" t="str">
            <v>UY95360</v>
          </cell>
        </row>
        <row r="18">
          <cell r="F18" t="str">
            <v>UY95369</v>
          </cell>
        </row>
        <row r="19">
          <cell r="F19" t="str">
            <v>8SU5791</v>
          </cell>
        </row>
        <row r="20">
          <cell r="F20" t="str">
            <v>UY95371</v>
          </cell>
        </row>
        <row r="21">
          <cell r="F21" t="str">
            <v>8SU5792</v>
          </cell>
        </row>
        <row r="22">
          <cell r="F22" t="str">
            <v>8SU5793</v>
          </cell>
        </row>
        <row r="23">
          <cell r="F23" t="str">
            <v>8SU5794</v>
          </cell>
        </row>
        <row r="24">
          <cell r="F24" t="str">
            <v>8SU5795</v>
          </cell>
        </row>
        <row r="25">
          <cell r="F25" t="str">
            <v>UY95364</v>
          </cell>
        </row>
        <row r="26">
          <cell r="F26" t="str">
            <v>UY95365</v>
          </cell>
        </row>
        <row r="27">
          <cell r="F27" t="str">
            <v>SIN PLACAS</v>
          </cell>
        </row>
        <row r="28">
          <cell r="F28" t="str">
            <v>UY95386</v>
          </cell>
        </row>
        <row r="29">
          <cell r="F29" t="str">
            <v>UY95385</v>
          </cell>
        </row>
        <row r="30">
          <cell r="F30" t="str">
            <v>WAB1108</v>
          </cell>
        </row>
        <row r="31">
          <cell r="F31" t="str">
            <v>SIN PLACAS</v>
          </cell>
        </row>
        <row r="32">
          <cell r="F32" t="str">
            <v>SIN PLACAS</v>
          </cell>
        </row>
        <row r="33">
          <cell r="F33" t="str">
            <v>UZ59682</v>
          </cell>
        </row>
        <row r="34">
          <cell r="F34" t="str">
            <v>315PG</v>
          </cell>
        </row>
        <row r="35">
          <cell r="F35" t="str">
            <v>SIN PLACAS</v>
          </cell>
        </row>
        <row r="36">
          <cell r="F36" t="str">
            <v>UZ99418</v>
          </cell>
        </row>
        <row r="37">
          <cell r="F37" t="str">
            <v>VA25338</v>
          </cell>
        </row>
        <row r="38">
          <cell r="F38" t="str">
            <v>UZ99419</v>
          </cell>
        </row>
        <row r="39">
          <cell r="F39" t="str">
            <v>SIN PLACAS</v>
          </cell>
        </row>
        <row r="40">
          <cell r="F40" t="str">
            <v>SIN PLACAS</v>
          </cell>
        </row>
        <row r="41">
          <cell r="F41" t="str">
            <v>SIN PLACAS</v>
          </cell>
        </row>
        <row r="42">
          <cell r="F42" t="str">
            <v>SIN PLACAS</v>
          </cell>
        </row>
        <row r="43">
          <cell r="F43"/>
        </row>
        <row r="44">
          <cell r="F44" t="str">
            <v>UZ49377</v>
          </cell>
        </row>
        <row r="45">
          <cell r="F45" t="str">
            <v>SIN PLACAS</v>
          </cell>
        </row>
        <row r="46">
          <cell r="F46" t="str">
            <v>UZ49183</v>
          </cell>
        </row>
        <row r="47">
          <cell r="F47" t="str">
            <v>UZ49178</v>
          </cell>
        </row>
        <row r="48">
          <cell r="F48" t="str">
            <v>WCC3987</v>
          </cell>
        </row>
        <row r="49">
          <cell r="F49" t="str">
            <v>UZ49179</v>
          </cell>
        </row>
        <row r="50">
          <cell r="F50" t="str">
            <v>UZ49180</v>
          </cell>
        </row>
        <row r="51">
          <cell r="F51" t="str">
            <v>UZ49181</v>
          </cell>
        </row>
        <row r="52">
          <cell r="F52" t="str">
            <v>UZ49182</v>
          </cell>
        </row>
        <row r="53">
          <cell r="F53" t="str">
            <v>UZ49177</v>
          </cell>
        </row>
        <row r="54">
          <cell r="F54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>
            <v>2014</v>
          </cell>
        </row>
        <row r="64">
          <cell r="F64">
            <v>2014</v>
          </cell>
        </row>
        <row r="65">
          <cell r="F65">
            <v>2000</v>
          </cell>
        </row>
        <row r="66">
          <cell r="F66">
            <v>1999</v>
          </cell>
        </row>
        <row r="67">
          <cell r="F67">
            <v>2015</v>
          </cell>
        </row>
        <row r="68">
          <cell r="F68"/>
        </row>
        <row r="70">
          <cell r="F70" t="str">
            <v>UY95366</v>
          </cell>
        </row>
        <row r="71">
          <cell r="F71" t="str">
            <v>UY95380</v>
          </cell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"/>
  <sheetViews>
    <sheetView tabSelected="1" topLeftCell="G4" workbookViewId="0">
      <selection activeCell="V10" sqref="V10"/>
    </sheetView>
  </sheetViews>
  <sheetFormatPr baseColWidth="10" defaultRowHeight="12.75" x14ac:dyDescent="0.2"/>
  <cols>
    <col min="1" max="1" width="14.140625" style="4" customWidth="1"/>
    <col min="2" max="2" width="33.42578125" style="4" customWidth="1"/>
    <col min="3" max="3" width="20.140625" style="4" customWidth="1"/>
    <col min="4" max="5" width="11.42578125" style="4"/>
    <col min="6" max="6" width="18.28515625" style="4" customWidth="1"/>
    <col min="7" max="9" width="11.42578125" style="4"/>
    <col min="10" max="10" width="18.7109375" style="4" bestFit="1" customWidth="1"/>
    <col min="11" max="13" width="11.42578125" style="4"/>
    <col min="14" max="14" width="7" style="48" customWidth="1"/>
    <col min="15" max="15" width="32" style="3" customWidth="1"/>
    <col min="16" max="16" width="11.42578125" style="3"/>
    <col min="17" max="17" width="12.7109375" style="3" bestFit="1" customWidth="1"/>
    <col min="18" max="20" width="11.42578125" style="3"/>
    <col min="21" max="22" width="12.7109375" style="3" bestFit="1" customWidth="1"/>
    <col min="23" max="26" width="11.42578125" style="3"/>
    <col min="27" max="16384" width="11.42578125" style="4"/>
  </cols>
  <sheetData>
    <row r="1" spans="1:2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26" ht="1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26" ht="15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 t="s">
        <v>3</v>
      </c>
      <c r="P3" s="8">
        <v>42490</v>
      </c>
      <c r="Q3" s="9"/>
      <c r="R3" s="10"/>
      <c r="S3" s="9"/>
      <c r="T3" s="9"/>
      <c r="U3" s="9"/>
      <c r="V3" s="9"/>
      <c r="W3" s="11"/>
      <c r="X3" s="11"/>
      <c r="Y3" s="11"/>
      <c r="Z3" s="11"/>
    </row>
    <row r="4" spans="1:26" ht="15.75" x14ac:dyDescent="0.25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"/>
      <c r="O4" s="7" t="s">
        <v>5</v>
      </c>
      <c r="P4" s="13" t="e">
        <f ca="1">SUM(Depreciación_del_período)</f>
        <v>#VALUE!</v>
      </c>
      <c r="Q4" s="9"/>
      <c r="R4" s="10"/>
      <c r="S4" s="9"/>
      <c r="T4" s="9"/>
      <c r="U4" s="9"/>
      <c r="V4" s="9"/>
      <c r="W4" s="11"/>
      <c r="X4" s="11"/>
      <c r="Y4" s="11"/>
      <c r="Z4" s="11"/>
    </row>
    <row r="5" spans="1:26" ht="13.5" thickBot="1" x14ac:dyDescent="0.25">
      <c r="A5" s="14"/>
      <c r="L5" s="15"/>
      <c r="M5" s="15"/>
      <c r="N5" s="16"/>
      <c r="O5" s="11"/>
      <c r="P5" s="17"/>
      <c r="Q5" s="9"/>
      <c r="R5" s="10"/>
      <c r="S5" s="9"/>
      <c r="T5" s="9"/>
      <c r="U5" s="9"/>
      <c r="V5" s="9"/>
      <c r="W5" s="11"/>
      <c r="X5" s="11"/>
      <c r="Y5" s="11"/>
      <c r="Z5" s="11"/>
    </row>
    <row r="6" spans="1:26" s="3" customFormat="1" ht="39" thickBot="1" x14ac:dyDescent="0.25">
      <c r="A6" s="18" t="s">
        <v>6</v>
      </c>
      <c r="B6" s="19" t="s">
        <v>7</v>
      </c>
      <c r="C6" s="19" t="s">
        <v>8</v>
      </c>
      <c r="D6" s="20" t="s">
        <v>9</v>
      </c>
      <c r="E6" s="19" t="s">
        <v>10</v>
      </c>
      <c r="F6" s="20" t="s">
        <v>11</v>
      </c>
      <c r="G6" s="19" t="s">
        <v>12</v>
      </c>
      <c r="H6" s="19" t="s">
        <v>13</v>
      </c>
      <c r="I6" s="20" t="s">
        <v>14</v>
      </c>
      <c r="J6" s="18" t="s">
        <v>15</v>
      </c>
      <c r="K6" s="18" t="s">
        <v>16</v>
      </c>
      <c r="L6" s="18" t="s">
        <v>17</v>
      </c>
      <c r="M6" s="19" t="s">
        <v>18</v>
      </c>
      <c r="N6" s="21"/>
      <c r="O6" s="22" t="s">
        <v>19</v>
      </c>
      <c r="P6" s="23" t="s">
        <v>20</v>
      </c>
      <c r="Q6" s="24" t="s">
        <v>21</v>
      </c>
      <c r="R6" s="25" t="s">
        <v>22</v>
      </c>
      <c r="S6" s="24" t="s">
        <v>23</v>
      </c>
      <c r="T6" s="24" t="s">
        <v>5</v>
      </c>
      <c r="U6" s="24" t="s">
        <v>24</v>
      </c>
      <c r="V6" s="24" t="s">
        <v>25</v>
      </c>
      <c r="W6" s="26"/>
      <c r="X6" s="26" t="s">
        <v>26</v>
      </c>
      <c r="Y6" s="26" t="s">
        <v>27</v>
      </c>
      <c r="Z6" s="26" t="s">
        <v>28</v>
      </c>
    </row>
    <row r="7" spans="1:26" s="38" customFormat="1" ht="60" x14ac:dyDescent="0.2">
      <c r="A7" s="27"/>
      <c r="B7" s="28" t="s">
        <v>29</v>
      </c>
      <c r="C7" s="28" t="s">
        <v>30</v>
      </c>
      <c r="D7" s="28" t="s">
        <v>31</v>
      </c>
      <c r="E7" s="28"/>
      <c r="F7" s="29" t="s">
        <v>32</v>
      </c>
      <c r="G7" s="29" t="s">
        <v>33</v>
      </c>
      <c r="H7" s="30" t="s">
        <v>34</v>
      </c>
      <c r="I7" s="29" t="s">
        <v>35</v>
      </c>
      <c r="J7" s="31">
        <f>54584296.5-5389607.55</f>
        <v>49194688.950000003</v>
      </c>
      <c r="K7" s="31"/>
      <c r="L7" s="31"/>
      <c r="M7" s="32">
        <v>31030</v>
      </c>
      <c r="N7" s="33"/>
      <c r="O7" s="34" t="str">
        <f>B7</f>
        <v>Centro Ecológico de Sonora</v>
      </c>
      <c r="P7" s="35">
        <f>M7</f>
        <v>31030</v>
      </c>
      <c r="Q7" s="36">
        <f>J7</f>
        <v>49194688.950000003</v>
      </c>
      <c r="R7" s="10">
        <v>0.05</v>
      </c>
      <c r="S7" s="9">
        <v>1</v>
      </c>
      <c r="T7" s="9">
        <f>IF(Z7&gt;0,SLN(Q7,S7,1/R7*12),0)</f>
        <v>0</v>
      </c>
      <c r="U7" s="37">
        <f>IF(Z7&gt;0,DATEDIF(P7,$P$3,"m")*T7,Q7-S7)</f>
        <v>49194687.950000003</v>
      </c>
      <c r="V7" s="37">
        <f>Q7-U7</f>
        <v>1</v>
      </c>
      <c r="W7" s="11"/>
      <c r="X7" s="11">
        <f>1/R7*12</f>
        <v>240</v>
      </c>
      <c r="Y7" s="11">
        <f>DATEDIF(P7,$P$3,"m")</f>
        <v>376</v>
      </c>
      <c r="Z7" s="11">
        <f>X7-Y7</f>
        <v>-136</v>
      </c>
    </row>
    <row r="8" spans="1:26" s="38" customFormat="1" ht="72" x14ac:dyDescent="0.2">
      <c r="A8" s="39"/>
      <c r="B8" s="40" t="s">
        <v>36</v>
      </c>
      <c r="C8" s="28" t="s">
        <v>37</v>
      </c>
      <c r="D8" s="28" t="s">
        <v>38</v>
      </c>
      <c r="E8" s="40"/>
      <c r="F8" s="40" t="s">
        <v>39</v>
      </c>
      <c r="G8" s="29" t="s">
        <v>33</v>
      </c>
      <c r="H8" s="41" t="s">
        <v>40</v>
      </c>
      <c r="I8" s="29" t="s">
        <v>41</v>
      </c>
      <c r="J8" s="42">
        <v>6006900</v>
      </c>
      <c r="K8" s="43"/>
      <c r="L8" s="43"/>
      <c r="M8" s="44">
        <v>38303</v>
      </c>
      <c r="N8" s="33"/>
      <c r="O8" s="34" t="str">
        <f>B8</f>
        <v>Delfinario</v>
      </c>
      <c r="P8" s="45">
        <f>M8</f>
        <v>38303</v>
      </c>
      <c r="Q8" s="36">
        <f>J8</f>
        <v>6006900</v>
      </c>
      <c r="R8" s="10">
        <v>0.05</v>
      </c>
      <c r="S8" s="9">
        <v>1</v>
      </c>
      <c r="T8" s="9">
        <f>IF(Z8&gt;0,SLN(Q8,S8,1/R8*12),0)</f>
        <v>25028.745833333334</v>
      </c>
      <c r="U8" s="37">
        <f>IF(Z8&gt;0,DATEDIF(P8,$P$3,"m")*T8,Q8-S8)</f>
        <v>3428938.1791666667</v>
      </c>
      <c r="V8" s="37">
        <f>Q8-U8</f>
        <v>2577961.8208333333</v>
      </c>
      <c r="W8" s="11"/>
      <c r="X8" s="11">
        <f>1/R8*12</f>
        <v>240</v>
      </c>
      <c r="Y8" s="11">
        <f>DATEDIF(P8,$P$3,"m")</f>
        <v>137</v>
      </c>
      <c r="Z8" s="11">
        <f>X8-Y8</f>
        <v>103</v>
      </c>
    </row>
    <row r="9" spans="1:26" s="38" customFormat="1" ht="72" x14ac:dyDescent="0.2">
      <c r="A9" s="39"/>
      <c r="B9" s="40" t="s">
        <v>42</v>
      </c>
      <c r="C9" s="40" t="s">
        <v>43</v>
      </c>
      <c r="D9" s="40" t="s">
        <v>44</v>
      </c>
      <c r="E9" s="40"/>
      <c r="F9" s="40" t="s">
        <v>45</v>
      </c>
      <c r="G9" s="40" t="s">
        <v>46</v>
      </c>
      <c r="H9" s="41" t="s">
        <v>47</v>
      </c>
      <c r="I9" s="29" t="s">
        <v>48</v>
      </c>
      <c r="J9" s="42">
        <v>15000</v>
      </c>
      <c r="K9" s="43"/>
      <c r="L9" s="43"/>
      <c r="M9" s="44">
        <v>35976</v>
      </c>
      <c r="N9" s="33"/>
      <c r="O9" s="34" t="str">
        <f>B9</f>
        <v>Cesión de Derechos de Posesión del Terreno y Venta de construcciones existentes.</v>
      </c>
      <c r="P9" s="45">
        <f>M9</f>
        <v>35976</v>
      </c>
      <c r="Q9" s="36">
        <f>J9</f>
        <v>15000</v>
      </c>
      <c r="R9" s="10">
        <v>0.05</v>
      </c>
      <c r="S9" s="9">
        <v>1</v>
      </c>
      <c r="T9" s="9">
        <f>IF(Z9&gt;0,SLN(Q9,S9,1/R9*12),0)</f>
        <v>62.49583333333333</v>
      </c>
      <c r="U9" s="37">
        <f>IF(Z9&gt;0,DATEDIF(P9,$P$3,"m")*T9,Q9-S9)</f>
        <v>13374.108333333332</v>
      </c>
      <c r="V9" s="37">
        <f>Q9-U9</f>
        <v>1625.8916666666682</v>
      </c>
      <c r="W9" s="11"/>
      <c r="X9" s="11">
        <f>1/R9*12</f>
        <v>240</v>
      </c>
      <c r="Y9" s="11">
        <f>DATEDIF(P9,$P$3,"m")</f>
        <v>214</v>
      </c>
      <c r="Z9" s="11">
        <f>X9-Y9</f>
        <v>26</v>
      </c>
    </row>
    <row r="10" spans="1:26" ht="16.5" thickBot="1" x14ac:dyDescent="0.3">
      <c r="J10" s="46">
        <f>SUM(J7:J9)</f>
        <v>55216588.950000003</v>
      </c>
      <c r="K10" s="47"/>
      <c r="L10" s="47"/>
      <c r="O10" s="34"/>
      <c r="P10" s="45"/>
      <c r="Q10" s="36"/>
      <c r="R10" s="10"/>
      <c r="S10" s="9"/>
      <c r="T10" s="49">
        <f>SUM(T7:T9)</f>
        <v>25091.241666666669</v>
      </c>
      <c r="U10" s="49">
        <f>SUM(U7:U9)</f>
        <v>52637000.237500004</v>
      </c>
      <c r="V10" s="49">
        <f>SUM(V7:V9)</f>
        <v>2579588.7124999999</v>
      </c>
      <c r="W10" s="11"/>
      <c r="X10" s="11"/>
      <c r="Y10" s="11"/>
      <c r="Z10" s="11"/>
    </row>
    <row r="11" spans="1:26" ht="15.75" x14ac:dyDescent="0.25">
      <c r="J11" s="50"/>
      <c r="K11" s="47"/>
      <c r="L11" s="47"/>
    </row>
    <row r="12" spans="1:26" ht="15.75" x14ac:dyDescent="0.25">
      <c r="J12" s="50"/>
      <c r="K12" s="47"/>
      <c r="L12" s="47"/>
    </row>
    <row r="13" spans="1:26" ht="15.75" x14ac:dyDescent="0.25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</row>
    <row r="14" spans="1:26" ht="15" x14ac:dyDescent="0.2">
      <c r="A14" s="5" t="s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26" ht="15" x14ac:dyDescent="0.2">
      <c r="A15" s="5" t="s"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7" t="s">
        <v>3</v>
      </c>
      <c r="P15" s="8">
        <v>42490</v>
      </c>
      <c r="Q15" s="9"/>
      <c r="R15" s="10"/>
      <c r="S15" s="9"/>
      <c r="T15" s="9"/>
      <c r="U15" s="9"/>
      <c r="V15" s="9"/>
      <c r="W15" s="11"/>
      <c r="X15" s="11"/>
      <c r="Y15" s="11"/>
      <c r="Z15" s="11"/>
    </row>
    <row r="16" spans="1:26" ht="15.75" x14ac:dyDescent="0.25">
      <c r="A16" s="12" t="s">
        <v>49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2"/>
      <c r="O16" s="7" t="s">
        <v>5</v>
      </c>
      <c r="P16" s="13" t="e">
        <f ca="1">SUM(Depreciación_del_período)</f>
        <v>#VALUE!</v>
      </c>
      <c r="Q16" s="9"/>
      <c r="R16" s="10"/>
      <c r="S16" s="9"/>
      <c r="T16" s="9"/>
      <c r="U16" s="9"/>
      <c r="V16" s="9"/>
      <c r="W16" s="11"/>
      <c r="X16" s="11"/>
      <c r="Y16" s="11"/>
      <c r="Z16" s="11"/>
    </row>
    <row r="17" spans="1:26" ht="13.5" thickBot="1" x14ac:dyDescent="0.25">
      <c r="A17" s="14"/>
      <c r="L17" s="15"/>
      <c r="M17" s="15"/>
      <c r="N17" s="16"/>
      <c r="O17" s="11"/>
      <c r="P17" s="17"/>
      <c r="Q17" s="9"/>
      <c r="R17" s="10"/>
      <c r="S17" s="9"/>
      <c r="T17" s="9"/>
      <c r="U17" s="9"/>
      <c r="V17" s="9"/>
      <c r="W17" s="11"/>
      <c r="X17" s="11"/>
      <c r="Y17" s="11"/>
      <c r="Z17" s="11"/>
    </row>
    <row r="18" spans="1:26" s="3" customFormat="1" ht="39" thickBot="1" x14ac:dyDescent="0.25">
      <c r="A18" s="18" t="s">
        <v>6</v>
      </c>
      <c r="B18" s="19" t="s">
        <v>7</v>
      </c>
      <c r="C18" s="19" t="s">
        <v>8</v>
      </c>
      <c r="D18" s="20" t="s">
        <v>9</v>
      </c>
      <c r="E18" s="19" t="s">
        <v>10</v>
      </c>
      <c r="F18" s="19" t="s">
        <v>11</v>
      </c>
      <c r="G18" s="20" t="s">
        <v>12</v>
      </c>
      <c r="H18" s="19" t="s">
        <v>13</v>
      </c>
      <c r="I18" s="19" t="s">
        <v>14</v>
      </c>
      <c r="J18" s="18" t="s">
        <v>15</v>
      </c>
      <c r="K18" s="18" t="s">
        <v>50</v>
      </c>
      <c r="L18" s="18" t="s">
        <v>17</v>
      </c>
      <c r="M18" s="19" t="s">
        <v>18</v>
      </c>
      <c r="N18" s="21"/>
      <c r="O18" s="22" t="s">
        <v>19</v>
      </c>
      <c r="P18" s="23" t="s">
        <v>20</v>
      </c>
      <c r="Q18" s="24" t="s">
        <v>21</v>
      </c>
      <c r="R18" s="25" t="s">
        <v>22</v>
      </c>
      <c r="S18" s="24" t="s">
        <v>23</v>
      </c>
      <c r="T18" s="24" t="s">
        <v>5</v>
      </c>
      <c r="U18" s="24" t="s">
        <v>24</v>
      </c>
      <c r="V18" s="24" t="s">
        <v>25</v>
      </c>
      <c r="W18" s="26"/>
      <c r="X18" s="26" t="s">
        <v>26</v>
      </c>
      <c r="Y18" s="26" t="s">
        <v>27</v>
      </c>
      <c r="Z18" s="26" t="s">
        <v>28</v>
      </c>
    </row>
    <row r="19" spans="1:26" s="38" customFormat="1" ht="60" x14ac:dyDescent="0.2">
      <c r="A19" s="27"/>
      <c r="B19" s="29" t="s">
        <v>51</v>
      </c>
      <c r="C19" s="29" t="s">
        <v>52</v>
      </c>
      <c r="D19" s="29" t="s">
        <v>31</v>
      </c>
      <c r="E19" s="29"/>
      <c r="F19" s="29" t="s">
        <v>32</v>
      </c>
      <c r="G19" s="29" t="s">
        <v>33</v>
      </c>
      <c r="H19" s="30" t="s">
        <v>53</v>
      </c>
      <c r="I19" s="29" t="s">
        <v>54</v>
      </c>
      <c r="J19" s="31">
        <v>6968949</v>
      </c>
      <c r="K19" s="31"/>
      <c r="L19" s="31"/>
      <c r="M19" s="44">
        <v>38694</v>
      </c>
      <c r="N19" s="33"/>
      <c r="O19" s="34" t="str">
        <f>B19</f>
        <v>Centro Ecológico de Sonora (Edificios de Departamentos y Ecosistemas)</v>
      </c>
      <c r="P19" s="35">
        <f>M19</f>
        <v>38694</v>
      </c>
      <c r="Q19" s="36">
        <f>J19</f>
        <v>6968949</v>
      </c>
      <c r="R19" s="10">
        <v>0.05</v>
      </c>
      <c r="S19" s="9">
        <v>1</v>
      </c>
      <c r="T19" s="9">
        <f>IF(Z19&gt;0,SLN(Q19,S19,1/R19*12),0)</f>
        <v>29037.283333333333</v>
      </c>
      <c r="U19" s="37">
        <f>IF(Z19&gt;0,DATEDIF(P19,$P$3,"m")*T19,Q19-S19)</f>
        <v>3600623.1333333333</v>
      </c>
      <c r="V19" s="37">
        <f>Q19-U19</f>
        <v>3368325.8666666667</v>
      </c>
      <c r="W19" s="11"/>
      <c r="X19" s="11">
        <f>1/R19*12</f>
        <v>240</v>
      </c>
      <c r="Y19" s="11">
        <f>DATEDIF(P19,$P$3,"m")</f>
        <v>124</v>
      </c>
      <c r="Z19" s="11">
        <f>X19-Y19</f>
        <v>116</v>
      </c>
    </row>
    <row r="20" spans="1:26" s="38" customFormat="1" ht="25.5" x14ac:dyDescent="0.2">
      <c r="A20" s="39"/>
      <c r="B20" s="40" t="s">
        <v>55</v>
      </c>
      <c r="C20" s="40"/>
      <c r="D20" s="40"/>
      <c r="E20" s="40"/>
      <c r="F20" s="40" t="s">
        <v>56</v>
      </c>
      <c r="G20" s="40"/>
      <c r="H20" s="41"/>
      <c r="I20" s="40"/>
      <c r="J20" s="51">
        <v>6524</v>
      </c>
      <c r="K20" s="51"/>
      <c r="L20" s="51"/>
      <c r="M20" s="44">
        <v>38694</v>
      </c>
      <c r="N20" s="33"/>
      <c r="O20" s="34" t="str">
        <f>B20</f>
        <v>Registro ajuste No. 8 de Auditoría 2001</v>
      </c>
      <c r="P20" s="45">
        <f>M20</f>
        <v>38694</v>
      </c>
      <c r="Q20" s="36">
        <f>J20</f>
        <v>6524</v>
      </c>
      <c r="R20" s="10">
        <v>0.05</v>
      </c>
      <c r="S20" s="9">
        <v>1</v>
      </c>
      <c r="T20" s="9">
        <f>IF(Z20&gt;0,SLN(Q20,S20,1/R20*12),0)</f>
        <v>27.179166666666667</v>
      </c>
      <c r="U20" s="37">
        <f>IF(Z20&gt;0,DATEDIF(P20,$P$3,"m")*T20,Q20-S20)</f>
        <v>3370.2166666666667</v>
      </c>
      <c r="V20" s="37">
        <f>Q20-U20</f>
        <v>3153.7833333333333</v>
      </c>
      <c r="W20" s="11"/>
      <c r="X20" s="11">
        <f>1/R20*12</f>
        <v>240</v>
      </c>
      <c r="Y20" s="11">
        <f>DATEDIF(P20,$P$3,"m")</f>
        <v>124</v>
      </c>
      <c r="Z20" s="11">
        <f>X20-Y20</f>
        <v>116</v>
      </c>
    </row>
    <row r="21" spans="1:26" s="38" customFormat="1" ht="60" x14ac:dyDescent="0.2">
      <c r="A21" s="39"/>
      <c r="B21" s="40" t="s">
        <v>57</v>
      </c>
      <c r="C21" s="40" t="s">
        <v>52</v>
      </c>
      <c r="D21" s="29" t="s">
        <v>31</v>
      </c>
      <c r="E21" s="40"/>
      <c r="F21" s="40" t="s">
        <v>32</v>
      </c>
      <c r="G21" s="29" t="s">
        <v>33</v>
      </c>
      <c r="H21" s="41" t="s">
        <v>53</v>
      </c>
      <c r="I21" s="40" t="s">
        <v>58</v>
      </c>
      <c r="J21" s="43">
        <v>4693857</v>
      </c>
      <c r="K21" s="43"/>
      <c r="L21" s="43"/>
      <c r="M21" s="44">
        <v>38694</v>
      </c>
      <c r="N21" s="33"/>
      <c r="O21" s="34" t="str">
        <f>B21</f>
        <v>Centro Ecológico de Sonora (Construcciones especializadas - Habitat de especies)</v>
      </c>
      <c r="P21" s="45">
        <f>M21</f>
        <v>38694</v>
      </c>
      <c r="Q21" s="36">
        <f>J21</f>
        <v>4693857</v>
      </c>
      <c r="R21" s="10">
        <v>0.05</v>
      </c>
      <c r="S21" s="9">
        <v>1</v>
      </c>
      <c r="T21" s="9">
        <f>IF(Z21&gt;0,SLN(Q21,S21,1/R21*12),0)</f>
        <v>19557.733333333334</v>
      </c>
      <c r="U21" s="37">
        <f>IF(Z21&gt;0,DATEDIF(P21,$P$3,"m")*T21,Q21-S21)</f>
        <v>2425158.9333333336</v>
      </c>
      <c r="V21" s="37">
        <f>Q21-U21</f>
        <v>2268698.0666666664</v>
      </c>
      <c r="W21" s="11"/>
      <c r="X21" s="11">
        <f>1/R21*12</f>
        <v>240</v>
      </c>
      <c r="Y21" s="11">
        <f>DATEDIF(P21,$P$3,"m")</f>
        <v>124</v>
      </c>
      <c r="Z21" s="11">
        <f>X21-Y21</f>
        <v>116</v>
      </c>
    </row>
    <row r="22" spans="1:26" s="38" customFormat="1" ht="15" x14ac:dyDescent="0.25">
      <c r="A22" s="52" t="s">
        <v>59</v>
      </c>
      <c r="B22" s="52"/>
      <c r="C22" s="52"/>
      <c r="D22" s="52"/>
      <c r="E22" s="52"/>
      <c r="F22" s="52"/>
      <c r="G22" s="52"/>
      <c r="H22" s="52"/>
      <c r="I22" s="52"/>
      <c r="J22" s="53"/>
      <c r="K22" s="54"/>
      <c r="L22" s="54"/>
      <c r="M22" s="54"/>
      <c r="N22" s="55"/>
      <c r="O22" s="34"/>
      <c r="P22" s="45"/>
      <c r="Q22" s="36"/>
      <c r="R22" s="10"/>
      <c r="S22" s="9"/>
      <c r="T22" s="9"/>
      <c r="U22" s="37"/>
      <c r="V22" s="37"/>
      <c r="W22" s="11"/>
      <c r="X22" s="11"/>
      <c r="Y22" s="11"/>
      <c r="Z22" s="11"/>
    </row>
    <row r="23" spans="1:26" s="38" customFormat="1" ht="48" x14ac:dyDescent="0.2">
      <c r="A23" s="39"/>
      <c r="B23" s="40" t="s">
        <v>60</v>
      </c>
      <c r="C23" s="41" t="s">
        <v>61</v>
      </c>
      <c r="D23" s="40" t="s">
        <v>38</v>
      </c>
      <c r="E23" s="40"/>
      <c r="F23" s="40" t="s">
        <v>62</v>
      </c>
      <c r="G23" s="40" t="s">
        <v>63</v>
      </c>
      <c r="H23" s="41" t="s">
        <v>40</v>
      </c>
      <c r="I23" s="40"/>
      <c r="J23" s="56">
        <v>51115499.390000001</v>
      </c>
      <c r="K23" s="43"/>
      <c r="L23" s="43"/>
      <c r="M23" s="44">
        <v>39326</v>
      </c>
      <c r="N23" s="33"/>
      <c r="O23" s="34" t="str">
        <f t="shared" ref="O23:O34" si="0">B23</f>
        <v>Delfinario Sonora. Primera etapa de Construcción</v>
      </c>
      <c r="P23" s="45">
        <f t="shared" ref="P23:P34" si="1">M23</f>
        <v>39326</v>
      </c>
      <c r="Q23" s="36">
        <f t="shared" ref="Q23:Q34" si="2">J23</f>
        <v>51115499.390000001</v>
      </c>
      <c r="R23" s="10">
        <v>0.05</v>
      </c>
      <c r="S23" s="9">
        <v>1</v>
      </c>
      <c r="T23" s="9">
        <f t="shared" ref="T23:T34" si="3">IF(Z23&gt;0,SLN(Q23,S23,1/R23*12),0)</f>
        <v>212981.24329166667</v>
      </c>
      <c r="U23" s="37">
        <f t="shared" ref="U23:U34" si="4">IF(Z23&gt;0,DATEDIF(P23,$P$3,"m")*T23,Q23-S23)</f>
        <v>21937068.059041668</v>
      </c>
      <c r="V23" s="37">
        <f t="shared" ref="V23:V34" si="5">Q23-U23</f>
        <v>29178431.330958333</v>
      </c>
      <c r="W23" s="11"/>
      <c r="X23" s="11">
        <f t="shared" ref="X23:X34" si="6">1/R23*12</f>
        <v>240</v>
      </c>
      <c r="Y23" s="11">
        <f t="shared" ref="Y23:Y34" si="7">DATEDIF(P23,$P$3,"m")</f>
        <v>103</v>
      </c>
      <c r="Z23" s="11">
        <f t="shared" ref="Z23:Z34" si="8">X23-Y23</f>
        <v>137</v>
      </c>
    </row>
    <row r="24" spans="1:26" s="38" customFormat="1" ht="48" x14ac:dyDescent="0.2">
      <c r="A24" s="39"/>
      <c r="B24" s="40" t="s">
        <v>64</v>
      </c>
      <c r="C24" s="41" t="s">
        <v>61</v>
      </c>
      <c r="D24" s="40" t="s">
        <v>38</v>
      </c>
      <c r="E24" s="40"/>
      <c r="F24" s="40" t="s">
        <v>62</v>
      </c>
      <c r="G24" s="40" t="s">
        <v>63</v>
      </c>
      <c r="H24" s="41" t="s">
        <v>40</v>
      </c>
      <c r="I24" s="40"/>
      <c r="J24" s="56">
        <v>24496898.859999999</v>
      </c>
      <c r="K24" s="43"/>
      <c r="L24" s="43"/>
      <c r="M24" s="44">
        <v>39903</v>
      </c>
      <c r="N24" s="33"/>
      <c r="O24" s="34" t="str">
        <f t="shared" si="0"/>
        <v>Dellfinario Sonora. Tercera etapa de Construcción.</v>
      </c>
      <c r="P24" s="45">
        <f t="shared" si="1"/>
        <v>39903</v>
      </c>
      <c r="Q24" s="36">
        <f t="shared" si="2"/>
        <v>24496898.859999999</v>
      </c>
      <c r="R24" s="10">
        <v>0.05</v>
      </c>
      <c r="S24" s="9">
        <v>1</v>
      </c>
      <c r="T24" s="9">
        <f t="shared" si="3"/>
        <v>102070.40775</v>
      </c>
      <c r="U24" s="37">
        <f t="shared" si="4"/>
        <v>8573914.2510000002</v>
      </c>
      <c r="V24" s="37">
        <f t="shared" si="5"/>
        <v>15922984.608999999</v>
      </c>
      <c r="W24" s="11"/>
      <c r="X24" s="11">
        <f t="shared" si="6"/>
        <v>240</v>
      </c>
      <c r="Y24" s="11">
        <f t="shared" si="7"/>
        <v>84</v>
      </c>
      <c r="Z24" s="11">
        <f t="shared" si="8"/>
        <v>156</v>
      </c>
    </row>
    <row r="25" spans="1:26" s="38" customFormat="1" ht="60" x14ac:dyDescent="0.2">
      <c r="A25" s="57" t="s">
        <v>65</v>
      </c>
      <c r="B25" s="40" t="s">
        <v>66</v>
      </c>
      <c r="C25" s="40" t="s">
        <v>52</v>
      </c>
      <c r="D25" s="29" t="s">
        <v>31</v>
      </c>
      <c r="E25" s="40"/>
      <c r="F25" s="29" t="s">
        <v>32</v>
      </c>
      <c r="G25" s="29" t="s">
        <v>33</v>
      </c>
      <c r="H25" s="30" t="s">
        <v>53</v>
      </c>
      <c r="I25" s="40"/>
      <c r="J25" s="56">
        <v>656854.26</v>
      </c>
      <c r="K25" s="43"/>
      <c r="L25" s="43"/>
      <c r="M25" s="44">
        <v>40908</v>
      </c>
      <c r="N25" s="33"/>
      <c r="O25" s="34" t="str">
        <f t="shared" si="0"/>
        <v>Centro Ecológico de Sonora (Rehabilitación de Cafetería en Instalaciones del CES)</v>
      </c>
      <c r="P25" s="45">
        <f t="shared" si="1"/>
        <v>40908</v>
      </c>
      <c r="Q25" s="36">
        <f t="shared" si="2"/>
        <v>656854.26</v>
      </c>
      <c r="R25" s="10">
        <v>0.05</v>
      </c>
      <c r="S25" s="9">
        <v>1</v>
      </c>
      <c r="T25" s="9">
        <f t="shared" si="3"/>
        <v>2736.8885833333334</v>
      </c>
      <c r="U25" s="37">
        <f t="shared" si="4"/>
        <v>139581.31774999999</v>
      </c>
      <c r="V25" s="37">
        <f t="shared" si="5"/>
        <v>517272.94225000002</v>
      </c>
      <c r="W25" s="11"/>
      <c r="X25" s="11">
        <f t="shared" si="6"/>
        <v>240</v>
      </c>
      <c r="Y25" s="11">
        <f t="shared" si="7"/>
        <v>51</v>
      </c>
      <c r="Z25" s="11">
        <f t="shared" si="8"/>
        <v>189</v>
      </c>
    </row>
    <row r="26" spans="1:26" s="38" customFormat="1" ht="60" x14ac:dyDescent="0.2">
      <c r="A26" s="58"/>
      <c r="B26" s="40" t="s">
        <v>67</v>
      </c>
      <c r="C26" s="40" t="s">
        <v>52</v>
      </c>
      <c r="D26" s="29" t="s">
        <v>31</v>
      </c>
      <c r="E26" s="40"/>
      <c r="F26" s="29" t="s">
        <v>32</v>
      </c>
      <c r="G26" s="29" t="s">
        <v>33</v>
      </c>
      <c r="H26" s="30" t="s">
        <v>53</v>
      </c>
      <c r="I26" s="40"/>
      <c r="J26" s="56">
        <v>5017420.3899999997</v>
      </c>
      <c r="K26" s="43"/>
      <c r="L26" s="43"/>
      <c r="M26" s="44">
        <v>40908</v>
      </c>
      <c r="N26" s="33"/>
      <c r="O26" s="34" t="str">
        <f t="shared" si="0"/>
        <v>Centro Ecológico de Sonora (Proyecto de capacitación, asesoria, ambientación e instalación de Obra Eco-Safari)</v>
      </c>
      <c r="P26" s="45">
        <f t="shared" si="1"/>
        <v>40908</v>
      </c>
      <c r="Q26" s="36">
        <f t="shared" si="2"/>
        <v>5017420.3899999997</v>
      </c>
      <c r="R26" s="10">
        <v>0.05</v>
      </c>
      <c r="S26" s="9">
        <v>1</v>
      </c>
      <c r="T26" s="9">
        <f t="shared" si="3"/>
        <v>20905.914124999999</v>
      </c>
      <c r="U26" s="37">
        <f t="shared" si="4"/>
        <v>1066201.6203749999</v>
      </c>
      <c r="V26" s="37">
        <f t="shared" si="5"/>
        <v>3951218.7696249997</v>
      </c>
      <c r="W26" s="11"/>
      <c r="X26" s="11">
        <f t="shared" si="6"/>
        <v>240</v>
      </c>
      <c r="Y26" s="11">
        <f t="shared" si="7"/>
        <v>51</v>
      </c>
      <c r="Z26" s="11">
        <f t="shared" si="8"/>
        <v>189</v>
      </c>
    </row>
    <row r="27" spans="1:26" s="38" customFormat="1" ht="60" x14ac:dyDescent="0.2">
      <c r="A27" s="59"/>
      <c r="B27" s="40" t="s">
        <v>68</v>
      </c>
      <c r="C27" s="40" t="s">
        <v>52</v>
      </c>
      <c r="D27" s="29" t="s">
        <v>31</v>
      </c>
      <c r="E27" s="40"/>
      <c r="F27" s="29" t="s">
        <v>32</v>
      </c>
      <c r="G27" s="29" t="s">
        <v>33</v>
      </c>
      <c r="H27" s="30" t="s">
        <v>53</v>
      </c>
      <c r="I27" s="40"/>
      <c r="J27" s="56">
        <v>176395.68</v>
      </c>
      <c r="K27" s="43"/>
      <c r="L27" s="43"/>
      <c r="M27" s="44">
        <v>40908</v>
      </c>
      <c r="N27" s="33"/>
      <c r="O27" s="34" t="str">
        <f t="shared" si="0"/>
        <v>Centro Ecológico de Sonora (Adecuación exterior de cafetería de la Inst. del CES)</v>
      </c>
      <c r="P27" s="45">
        <f t="shared" si="1"/>
        <v>40908</v>
      </c>
      <c r="Q27" s="36">
        <f t="shared" si="2"/>
        <v>176395.68</v>
      </c>
      <c r="R27" s="10">
        <v>0.2</v>
      </c>
      <c r="S27" s="9">
        <v>1</v>
      </c>
      <c r="T27" s="9">
        <f t="shared" si="3"/>
        <v>2939.911333333333</v>
      </c>
      <c r="U27" s="37">
        <f t="shared" si="4"/>
        <v>149935.47799999997</v>
      </c>
      <c r="V27" s="37">
        <f t="shared" si="5"/>
        <v>26460.202000000019</v>
      </c>
      <c r="W27" s="11"/>
      <c r="X27" s="11">
        <f t="shared" si="6"/>
        <v>60</v>
      </c>
      <c r="Y27" s="11">
        <f t="shared" si="7"/>
        <v>51</v>
      </c>
      <c r="Z27" s="11">
        <f t="shared" si="8"/>
        <v>9</v>
      </c>
    </row>
    <row r="28" spans="1:26" s="38" customFormat="1" ht="60" x14ac:dyDescent="0.2">
      <c r="A28" s="57" t="s">
        <v>69</v>
      </c>
      <c r="B28" s="40" t="s">
        <v>70</v>
      </c>
      <c r="C28" s="40" t="s">
        <v>52</v>
      </c>
      <c r="D28" s="29" t="s">
        <v>31</v>
      </c>
      <c r="E28" s="40"/>
      <c r="F28" s="29" t="s">
        <v>32</v>
      </c>
      <c r="G28" s="29" t="s">
        <v>33</v>
      </c>
      <c r="H28" s="30" t="s">
        <v>53</v>
      </c>
      <c r="I28" s="40"/>
      <c r="J28" s="56">
        <v>418956.68</v>
      </c>
      <c r="K28" s="43"/>
      <c r="L28" s="43"/>
      <c r="M28" s="44">
        <v>40908</v>
      </c>
      <c r="N28" s="33"/>
      <c r="O28" s="34" t="str">
        <f t="shared" si="0"/>
        <v>Centro Ecológico de Sonora (2 lagunas con isletas proyecto Ecosafari CEES)</v>
      </c>
      <c r="P28" s="45">
        <f t="shared" si="1"/>
        <v>40908</v>
      </c>
      <c r="Q28" s="36">
        <f t="shared" si="2"/>
        <v>418956.68</v>
      </c>
      <c r="R28" s="10">
        <v>0.05</v>
      </c>
      <c r="S28" s="9">
        <v>1</v>
      </c>
      <c r="T28" s="9">
        <f t="shared" si="3"/>
        <v>1745.6486666666667</v>
      </c>
      <c r="U28" s="37">
        <f t="shared" si="4"/>
        <v>89028.082000000009</v>
      </c>
      <c r="V28" s="37">
        <f t="shared" si="5"/>
        <v>329928.598</v>
      </c>
      <c r="W28" s="11"/>
      <c r="X28" s="11">
        <f t="shared" si="6"/>
        <v>240</v>
      </c>
      <c r="Y28" s="11">
        <f t="shared" si="7"/>
        <v>51</v>
      </c>
      <c r="Z28" s="11">
        <f t="shared" si="8"/>
        <v>189</v>
      </c>
    </row>
    <row r="29" spans="1:26" s="38" customFormat="1" ht="60" x14ac:dyDescent="0.2">
      <c r="A29" s="59"/>
      <c r="B29" s="40" t="s">
        <v>71</v>
      </c>
      <c r="C29" s="40" t="s">
        <v>52</v>
      </c>
      <c r="D29" s="29" t="s">
        <v>31</v>
      </c>
      <c r="E29" s="40"/>
      <c r="F29" s="29" t="s">
        <v>32</v>
      </c>
      <c r="G29" s="29" t="s">
        <v>33</v>
      </c>
      <c r="H29" s="30" t="s">
        <v>53</v>
      </c>
      <c r="I29" s="40"/>
      <c r="J29" s="56">
        <v>316199.94</v>
      </c>
      <c r="K29" s="43"/>
      <c r="L29" s="43"/>
      <c r="M29" s="44">
        <v>40908</v>
      </c>
      <c r="N29" s="33"/>
      <c r="O29" s="34" t="str">
        <f t="shared" si="0"/>
        <v>Centro Ecológico de Sonora (construcción de sistema de alcantarillado, inst. sanitarias del CES)</v>
      </c>
      <c r="P29" s="45">
        <f t="shared" si="1"/>
        <v>40908</v>
      </c>
      <c r="Q29" s="36">
        <f t="shared" si="2"/>
        <v>316199.94</v>
      </c>
      <c r="R29" s="10">
        <v>0.05</v>
      </c>
      <c r="S29" s="9">
        <v>1</v>
      </c>
      <c r="T29" s="9">
        <f t="shared" si="3"/>
        <v>1317.4955833333333</v>
      </c>
      <c r="U29" s="37">
        <f t="shared" si="4"/>
        <v>67192.274749999997</v>
      </c>
      <c r="V29" s="37">
        <f t="shared" si="5"/>
        <v>249007.66525000002</v>
      </c>
      <c r="W29" s="11"/>
      <c r="X29" s="11">
        <f t="shared" si="6"/>
        <v>240</v>
      </c>
      <c r="Y29" s="11">
        <f t="shared" si="7"/>
        <v>51</v>
      </c>
      <c r="Z29" s="11">
        <f t="shared" si="8"/>
        <v>189</v>
      </c>
    </row>
    <row r="30" spans="1:26" s="38" customFormat="1" ht="60" x14ac:dyDescent="0.2">
      <c r="A30" s="57" t="s">
        <v>72</v>
      </c>
      <c r="B30" s="40" t="s">
        <v>73</v>
      </c>
      <c r="C30" s="40" t="s">
        <v>52</v>
      </c>
      <c r="D30" s="29" t="s">
        <v>31</v>
      </c>
      <c r="E30" s="40"/>
      <c r="F30" s="29" t="s">
        <v>32</v>
      </c>
      <c r="G30" s="29" t="s">
        <v>33</v>
      </c>
      <c r="H30" s="30" t="s">
        <v>53</v>
      </c>
      <c r="I30" s="40"/>
      <c r="J30" s="56">
        <v>356120</v>
      </c>
      <c r="K30" s="60"/>
      <c r="L30" s="60"/>
      <c r="M30" s="61">
        <v>40908</v>
      </c>
      <c r="N30" s="62"/>
      <c r="O30" s="34" t="str">
        <f t="shared" si="0"/>
        <v>Centro Ecológico de Sonora (CEDES-002/11)</v>
      </c>
      <c r="P30" s="45">
        <f t="shared" si="1"/>
        <v>40908</v>
      </c>
      <c r="Q30" s="36">
        <f t="shared" si="2"/>
        <v>356120</v>
      </c>
      <c r="R30" s="10">
        <v>0.05</v>
      </c>
      <c r="S30" s="9">
        <v>1</v>
      </c>
      <c r="T30" s="9">
        <f t="shared" si="3"/>
        <v>1483.8291666666667</v>
      </c>
      <c r="U30" s="37">
        <f t="shared" si="4"/>
        <v>75675.287500000006</v>
      </c>
      <c r="V30" s="37">
        <f t="shared" si="5"/>
        <v>280444.71250000002</v>
      </c>
      <c r="W30" s="11"/>
      <c r="X30" s="11">
        <f t="shared" si="6"/>
        <v>240</v>
      </c>
      <c r="Y30" s="11">
        <f t="shared" si="7"/>
        <v>51</v>
      </c>
      <c r="Z30" s="11">
        <f t="shared" si="8"/>
        <v>189</v>
      </c>
    </row>
    <row r="31" spans="1:26" s="38" customFormat="1" ht="60" x14ac:dyDescent="0.2">
      <c r="A31" s="58"/>
      <c r="B31" s="40" t="s">
        <v>74</v>
      </c>
      <c r="C31" s="40" t="s">
        <v>52</v>
      </c>
      <c r="D31" s="29" t="s">
        <v>31</v>
      </c>
      <c r="E31" s="40"/>
      <c r="F31" s="29" t="s">
        <v>32</v>
      </c>
      <c r="G31" s="29" t="s">
        <v>33</v>
      </c>
      <c r="H31" s="30" t="s">
        <v>53</v>
      </c>
      <c r="I31" s="40"/>
      <c r="J31" s="56">
        <v>670773.69999999995</v>
      </c>
      <c r="K31" s="60"/>
      <c r="L31" s="60" t="s">
        <v>75</v>
      </c>
      <c r="M31" s="61">
        <v>40908</v>
      </c>
      <c r="N31" s="62"/>
      <c r="O31" s="34" t="str">
        <f t="shared" si="0"/>
        <v>Centro Ecológico de Sonora (Rehabilitación de palapa 3 de las instalaciones del CES)</v>
      </c>
      <c r="P31" s="45">
        <f t="shared" si="1"/>
        <v>40908</v>
      </c>
      <c r="Q31" s="36">
        <f t="shared" si="2"/>
        <v>670773.69999999995</v>
      </c>
      <c r="R31" s="10">
        <v>0.05</v>
      </c>
      <c r="S31" s="9">
        <v>1</v>
      </c>
      <c r="T31" s="9">
        <f t="shared" si="3"/>
        <v>2794.88625</v>
      </c>
      <c r="U31" s="37">
        <f t="shared" si="4"/>
        <v>142539.19875000001</v>
      </c>
      <c r="V31" s="37">
        <f t="shared" si="5"/>
        <v>528234.50124999997</v>
      </c>
      <c r="W31" s="11"/>
      <c r="X31" s="11">
        <f t="shared" si="6"/>
        <v>240</v>
      </c>
      <c r="Y31" s="11">
        <f t="shared" si="7"/>
        <v>51</v>
      </c>
      <c r="Z31" s="11">
        <f t="shared" si="8"/>
        <v>189</v>
      </c>
    </row>
    <row r="32" spans="1:26" s="38" customFormat="1" ht="60" x14ac:dyDescent="0.2">
      <c r="A32" s="58"/>
      <c r="B32" s="40" t="s">
        <v>76</v>
      </c>
      <c r="C32" s="40" t="s">
        <v>52</v>
      </c>
      <c r="D32" s="29" t="s">
        <v>31</v>
      </c>
      <c r="E32" s="40"/>
      <c r="F32" s="29" t="s">
        <v>32</v>
      </c>
      <c r="G32" s="29" t="s">
        <v>33</v>
      </c>
      <c r="H32" s="30" t="s">
        <v>53</v>
      </c>
      <c r="I32" s="40"/>
      <c r="J32" s="56">
        <v>617640.47</v>
      </c>
      <c r="K32" s="60"/>
      <c r="L32" s="60"/>
      <c r="M32" s="61">
        <v>40908</v>
      </c>
      <c r="N32" s="62"/>
      <c r="O32" s="34" t="str">
        <f t="shared" si="0"/>
        <v>Centro Ecológico de Sonora (Rehabilitación de las palapas 1,2, y 4 de las inst. del CES)</v>
      </c>
      <c r="P32" s="45">
        <f t="shared" si="1"/>
        <v>40908</v>
      </c>
      <c r="Q32" s="36">
        <f t="shared" si="2"/>
        <v>617640.47</v>
      </c>
      <c r="R32" s="10">
        <v>0.05</v>
      </c>
      <c r="S32" s="9">
        <v>1</v>
      </c>
      <c r="T32" s="9">
        <f t="shared" si="3"/>
        <v>2573.4977916666667</v>
      </c>
      <c r="U32" s="37">
        <f t="shared" si="4"/>
        <v>131248.38737499999</v>
      </c>
      <c r="V32" s="37">
        <f t="shared" si="5"/>
        <v>486392.08262499998</v>
      </c>
      <c r="W32" s="11"/>
      <c r="X32" s="11">
        <f t="shared" si="6"/>
        <v>240</v>
      </c>
      <c r="Y32" s="11">
        <f t="shared" si="7"/>
        <v>51</v>
      </c>
      <c r="Z32" s="11">
        <f t="shared" si="8"/>
        <v>189</v>
      </c>
    </row>
    <row r="33" spans="1:26" s="38" customFormat="1" ht="60" x14ac:dyDescent="0.2">
      <c r="A33" s="58"/>
      <c r="B33" s="40" t="s">
        <v>77</v>
      </c>
      <c r="C33" s="40" t="s">
        <v>52</v>
      </c>
      <c r="D33" s="29" t="s">
        <v>31</v>
      </c>
      <c r="E33" s="40"/>
      <c r="F33" s="29" t="s">
        <v>32</v>
      </c>
      <c r="G33" s="29" t="s">
        <v>33</v>
      </c>
      <c r="H33" s="30" t="s">
        <v>53</v>
      </c>
      <c r="I33" s="40"/>
      <c r="J33" s="56">
        <v>231866.6</v>
      </c>
      <c r="K33" s="60"/>
      <c r="L33" s="60"/>
      <c r="M33" s="61">
        <v>40908</v>
      </c>
      <c r="N33" s="62"/>
      <c r="O33" s="34" t="str">
        <f t="shared" si="0"/>
        <v>Centro Ecológico de Sonora (Costrucción de la palapa area de taquilla en inst. del CES)</v>
      </c>
      <c r="P33" s="45">
        <f t="shared" si="1"/>
        <v>40908</v>
      </c>
      <c r="Q33" s="36">
        <f t="shared" si="2"/>
        <v>231866.6</v>
      </c>
      <c r="R33" s="10">
        <v>0.05</v>
      </c>
      <c r="S33" s="9">
        <v>1</v>
      </c>
      <c r="T33" s="9">
        <f t="shared" si="3"/>
        <v>966.10666666666668</v>
      </c>
      <c r="U33" s="37">
        <f t="shared" si="4"/>
        <v>49271.44</v>
      </c>
      <c r="V33" s="37">
        <f t="shared" si="5"/>
        <v>182595.16</v>
      </c>
      <c r="W33" s="11"/>
      <c r="X33" s="11">
        <f t="shared" si="6"/>
        <v>240</v>
      </c>
      <c r="Y33" s="11">
        <f t="shared" si="7"/>
        <v>51</v>
      </c>
      <c r="Z33" s="11">
        <f t="shared" si="8"/>
        <v>189</v>
      </c>
    </row>
    <row r="34" spans="1:26" s="38" customFormat="1" ht="60" x14ac:dyDescent="0.2">
      <c r="A34" s="59"/>
      <c r="B34" s="40" t="s">
        <v>78</v>
      </c>
      <c r="C34" s="40" t="s">
        <v>52</v>
      </c>
      <c r="D34" s="29" t="s">
        <v>31</v>
      </c>
      <c r="E34" s="40"/>
      <c r="F34" s="29" t="s">
        <v>32</v>
      </c>
      <c r="G34" s="29" t="s">
        <v>33</v>
      </c>
      <c r="H34" s="30" t="s">
        <v>53</v>
      </c>
      <c r="I34" s="40"/>
      <c r="J34" s="56">
        <v>286143</v>
      </c>
      <c r="K34" s="60"/>
      <c r="L34" s="60"/>
      <c r="M34" s="61">
        <v>40908</v>
      </c>
      <c r="N34" s="62"/>
      <c r="O34" s="34" t="str">
        <f t="shared" si="0"/>
        <v>Centro Ecológico de Sonora (Costruccion de palapas p/area de Safari en las Inst. del Centro Ecologico)</v>
      </c>
      <c r="P34" s="45">
        <f t="shared" si="1"/>
        <v>40908</v>
      </c>
      <c r="Q34" s="36">
        <f t="shared" si="2"/>
        <v>286143</v>
      </c>
      <c r="R34" s="10">
        <v>0.05</v>
      </c>
      <c r="S34" s="9">
        <v>1</v>
      </c>
      <c r="T34" s="9">
        <f t="shared" si="3"/>
        <v>1192.2583333333334</v>
      </c>
      <c r="U34" s="37">
        <f t="shared" si="4"/>
        <v>60805.175000000003</v>
      </c>
      <c r="V34" s="37">
        <f t="shared" si="5"/>
        <v>225337.82500000001</v>
      </c>
      <c r="W34" s="11"/>
      <c r="X34" s="11">
        <f t="shared" si="6"/>
        <v>240</v>
      </c>
      <c r="Y34" s="11">
        <f t="shared" si="7"/>
        <v>51</v>
      </c>
      <c r="Z34" s="11">
        <f t="shared" si="8"/>
        <v>189</v>
      </c>
    </row>
    <row r="35" spans="1:26" ht="16.5" thickBot="1" x14ac:dyDescent="0.3">
      <c r="J35" s="63">
        <f>SUM(J19:J34)</f>
        <v>96030098.970000014</v>
      </c>
      <c r="K35" s="47"/>
      <c r="L35" s="47"/>
      <c r="T35" s="64">
        <f>SUM(T19:T34)</f>
        <v>402330.283375</v>
      </c>
      <c r="U35" s="64">
        <f>SUM(U19:U34)</f>
        <v>38511612.854874998</v>
      </c>
      <c r="V35" s="64">
        <f>SUM(V19:V34)</f>
        <v>57518486.115124993</v>
      </c>
    </row>
    <row r="36" spans="1:26" x14ac:dyDescent="0.2">
      <c r="J36" s="3"/>
    </row>
    <row r="37" spans="1:26" x14ac:dyDescent="0.2">
      <c r="J37" s="3"/>
    </row>
  </sheetData>
  <mergeCells count="15">
    <mergeCell ref="A25:A27"/>
    <mergeCell ref="A28:A29"/>
    <mergeCell ref="A30:A34"/>
    <mergeCell ref="A14:M14"/>
    <mergeCell ref="A15:M15"/>
    <mergeCell ref="A16:M16"/>
    <mergeCell ref="L17:M17"/>
    <mergeCell ref="A22:I22"/>
    <mergeCell ref="K22:M22"/>
    <mergeCell ref="A1:M1"/>
    <mergeCell ref="A2:M2"/>
    <mergeCell ref="A3:M3"/>
    <mergeCell ref="A4:M4"/>
    <mergeCell ref="L5:M5"/>
    <mergeCell ref="A13:M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 16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</dc:creator>
  <cp:lastModifiedBy>Angelica</cp:lastModifiedBy>
  <dcterms:created xsi:type="dcterms:W3CDTF">2016-06-02T18:29:57Z</dcterms:created>
  <dcterms:modified xsi:type="dcterms:W3CDTF">2016-06-02T18:30:41Z</dcterms:modified>
</cp:coreProperties>
</file>