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codeName="ThisWorkbook" defaultThemeVersion="124226"/>
  <bookViews>
    <workbookView xWindow="0" yWindow="0" windowWidth="20400" windowHeight="7545" tabRatio="898" firstSheet="26" activeTab="26"/>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V-01" sheetId="20" r:id="rId34"/>
    <sheet name="ETCA-IV-02" sheetId="54" r:id="rId35"/>
    <sheet name="ETCA-IV-03" sheetId="27" r:id="rId36"/>
    <sheet name="ANEXO" sheetId="64" r:id="rId37"/>
  </sheets>
  <externalReferences>
    <externalReference r:id="rId38"/>
    <externalReference r:id="rId39"/>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1">'ETCA-I-01'!$A$1:$G$59</definedName>
    <definedName name="_xlnm.Print_Area" localSheetId="2">'ETCA-I-02'!$A$1:$G$78</definedName>
    <definedName name="_xlnm.Print_Area" localSheetId="3">'ETCA-I-03'!$A$1:$D$72</definedName>
    <definedName name="_xlnm.Print_Area" localSheetId="4">'ETCA-I-04'!$A$1:$F$46</definedName>
    <definedName name="_xlnm.Print_Area" localSheetId="6">'ETCA-I-06'!$A$1:$D$72</definedName>
    <definedName name="_xlnm.Print_Area" localSheetId="7">'ETCA-I-07'!$A$1:$G$34</definedName>
    <definedName name="_xlnm.Print_Area" localSheetId="8">'ETCA-I-08'!$A$1:$F$48</definedName>
    <definedName name="_xlnm.Print_Area" localSheetId="9">'ETCA-I-09'!$A$1:$I$43</definedName>
    <definedName name="_xlnm.Print_Area" localSheetId="11">'ETCA-I-11'!$A$1:$I$53</definedName>
    <definedName name="_xlnm.Print_Area" localSheetId="12">'ETCA-I-12 (NOTAS)'!$A$1:$J$50</definedName>
    <definedName name="_xlnm.Print_Area" localSheetId="13">'ETCA-II-01'!$A$1:$H$55</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'ETCA-II-07'!$A$1:$G$37</definedName>
    <definedName name="_xlnm.Print_Area" localSheetId="20">'ETCA-II-08'!$A$1:$G$41</definedName>
    <definedName name="_xlnm.Print_Area" localSheetId="21">'ETCA-II-09'!$A$1:$G$21</definedName>
    <definedName name="_xlnm.Print_Area" localSheetId="22">'ETCA-II-10'!$A$1:$G$27</definedName>
    <definedName name="_xlnm.Print_Area" localSheetId="23">'ETCA-II-11'!$A$1:$G$48</definedName>
    <definedName name="_xlnm.Print_Area" localSheetId="24">'ETCA-II-12'!$A$1:$H$88</definedName>
    <definedName name="_xlnm.Print_Area" localSheetId="25">'ETCA-II-13'!$A$1:$I$128</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3">'ETCA-IV-01'!$A$1:$E$32</definedName>
    <definedName name="_xlnm.Print_Area" localSheetId="34">'ETCA-IV-02'!$A$1:$E$93</definedName>
    <definedName name="_xlnm.Print_Area" localSheetId="35">'ETCA-IV-03'!$A$1:$D$29</definedName>
    <definedName name="_xlnm.Print_Area" localSheetId="0">'Lista  FORMATOS  '!$A$1:$C$56</definedName>
    <definedName name="_xlnm.Database" localSheetId="36">#REF!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5">#REF!</definedName>
    <definedName name="_xlnm.Database">#REF!</definedName>
    <definedName name="ppto">[1]Hoja2!$B$3:$M$95</definedName>
    <definedName name="qw" localSheetId="36">#REF!</definedName>
    <definedName name="qw" localSheetId="25">#REF!</definedName>
    <definedName name="qw">#REF!</definedName>
    <definedName name="_xlnm.Print_Titles" localSheetId="16">'ETCA II-04'!$1:$8</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17">'ETCA-II-05'!$1:$8</definedName>
    <definedName name="_xlnm.Print_Titles" localSheetId="24">'ETCA-II-12'!$7:$8</definedName>
    <definedName name="_xlnm.Print_Titles" localSheetId="25">'ETCA-II-13'!$1:$8</definedName>
    <definedName name="_xlnm.Print_Titles" localSheetId="32">'ETCA-III-04'!$2:$11</definedName>
    <definedName name="_xlnm.Print_Titles" localSheetId="34">'ETCA-IV-02'!$1:$5</definedName>
  </definedNames>
  <calcPr calcId="124519"/>
  <fileRecoveryPr repairLoad="1"/>
</workbook>
</file>

<file path=xl/calcChain.xml><?xml version="1.0" encoding="utf-8"?>
<calcChain xmlns="http://schemas.openxmlformats.org/spreadsheetml/2006/main">
  <c r="F25" i="72"/>
  <c r="E25"/>
  <c r="C25"/>
  <c r="B25"/>
  <c r="F14" i="45"/>
  <c r="E14"/>
  <c r="C14"/>
  <c r="B14"/>
  <c r="F10" i="44"/>
  <c r="E10"/>
  <c r="C10"/>
  <c r="B10"/>
  <c r="F17" i="61"/>
  <c r="E17"/>
  <c r="F16"/>
  <c r="E16"/>
  <c r="F15"/>
  <c r="E15"/>
  <c r="F14"/>
  <c r="E14"/>
  <c r="F13"/>
  <c r="E13"/>
  <c r="F12"/>
  <c r="E12"/>
  <c r="F11"/>
  <c r="F10" s="1"/>
  <c r="F31" s="1"/>
  <c r="E11"/>
  <c r="E10" s="1"/>
  <c r="E31" s="1"/>
  <c r="C17"/>
  <c r="C16"/>
  <c r="C15"/>
  <c r="C14"/>
  <c r="C13"/>
  <c r="C12"/>
  <c r="C11"/>
  <c r="B17"/>
  <c r="B16"/>
  <c r="B15"/>
  <c r="B14"/>
  <c r="B13"/>
  <c r="B12"/>
  <c r="B11"/>
  <c r="B10" s="1"/>
  <c r="B31" s="1"/>
  <c r="B9" i="37"/>
  <c r="F10"/>
  <c r="E10"/>
  <c r="F9"/>
  <c r="E9"/>
  <c r="C10"/>
  <c r="C9"/>
  <c r="B10"/>
  <c r="G27" i="71"/>
  <c r="F27"/>
  <c r="G22"/>
  <c r="F22"/>
  <c r="D27"/>
  <c r="D22"/>
  <c r="C27"/>
  <c r="C22"/>
  <c r="G17"/>
  <c r="F17"/>
  <c r="D17"/>
  <c r="C17"/>
  <c r="F49" i="70"/>
  <c r="G51" i="71" s="1"/>
  <c r="E49" i="70"/>
  <c r="F51" i="71" s="1"/>
  <c r="C49" i="70"/>
  <c r="D51" i="71" s="1"/>
  <c r="B49" i="70"/>
  <c r="C51" i="71" s="1"/>
  <c r="F36" i="70"/>
  <c r="G38" i="71" s="1"/>
  <c r="E36" i="70"/>
  <c r="F38" i="71" s="1"/>
  <c r="F35" i="70"/>
  <c r="G37" i="71" s="1"/>
  <c r="E35" i="70"/>
  <c r="F37" i="71" s="1"/>
  <c r="F34" i="70"/>
  <c r="G36" i="71" s="1"/>
  <c r="E34" i="70"/>
  <c r="F36" i="71" s="1"/>
  <c r="F33" i="70"/>
  <c r="G35" i="71" s="1"/>
  <c r="E33" i="70"/>
  <c r="F35" i="71" s="1"/>
  <c r="F32" i="70"/>
  <c r="G34" i="71" s="1"/>
  <c r="E32" i="70"/>
  <c r="F34" i="71" s="1"/>
  <c r="F31" i="70"/>
  <c r="G33" i="71" s="1"/>
  <c r="E31" i="70"/>
  <c r="F33" i="71" s="1"/>
  <c r="F30" i="70"/>
  <c r="G32" i="71" s="1"/>
  <c r="E30" i="70"/>
  <c r="F32" i="71" s="1"/>
  <c r="F29" i="70"/>
  <c r="G31" i="71" s="1"/>
  <c r="E29" i="70"/>
  <c r="F31" i="71" s="1"/>
  <c r="F28" i="70"/>
  <c r="G30" i="71" s="1"/>
  <c r="E28" i="70"/>
  <c r="F30" i="71" s="1"/>
  <c r="C36" i="70"/>
  <c r="D38" i="71" s="1"/>
  <c r="C35" i="70"/>
  <c r="D37" i="71" s="1"/>
  <c r="C34" i="70"/>
  <c r="D36" i="71" s="1"/>
  <c r="C33" i="70"/>
  <c r="D35" i="71" s="1"/>
  <c r="C32" i="70"/>
  <c r="D34" i="71" s="1"/>
  <c r="C31" i="70"/>
  <c r="D33" i="71" s="1"/>
  <c r="C30" i="70"/>
  <c r="D32" i="71" s="1"/>
  <c r="C29" i="70"/>
  <c r="D31" i="71" s="1"/>
  <c r="C28" i="70"/>
  <c r="D30" i="71" s="1"/>
  <c r="B36" i="70"/>
  <c r="C38" i="71" s="1"/>
  <c r="B35" i="70"/>
  <c r="C37" i="71" s="1"/>
  <c r="B34" i="70"/>
  <c r="C36" i="71" s="1"/>
  <c r="B33" i="70"/>
  <c r="C35" i="71" s="1"/>
  <c r="B31" i="70"/>
  <c r="C33" i="71" s="1"/>
  <c r="B32" i="70"/>
  <c r="C34" i="71" s="1"/>
  <c r="B30" i="70"/>
  <c r="C32" i="71" s="1"/>
  <c r="B29" i="70"/>
  <c r="C31" i="71" s="1"/>
  <c r="B28" i="70"/>
  <c r="C30" i="71" s="1"/>
  <c r="F26" i="70"/>
  <c r="G28" i="71" s="1"/>
  <c r="E26" i="70"/>
  <c r="F28" i="71" s="1"/>
  <c r="F24" i="70"/>
  <c r="G26" i="71" s="1"/>
  <c r="E24" i="70"/>
  <c r="F26" i="71" s="1"/>
  <c r="F23" i="70"/>
  <c r="G25" i="71" s="1"/>
  <c r="E23" i="70"/>
  <c r="F25" i="71" s="1"/>
  <c r="F22" i="70"/>
  <c r="G24" i="71" s="1"/>
  <c r="E22" i="70"/>
  <c r="F24" i="71" s="1"/>
  <c r="F21" i="70"/>
  <c r="G23" i="71" s="1"/>
  <c r="E21" i="70"/>
  <c r="F23" i="71" s="1"/>
  <c r="F19" i="70"/>
  <c r="G21" i="71" s="1"/>
  <c r="E19" i="70"/>
  <c r="F21" i="71" s="1"/>
  <c r="F18" i="70"/>
  <c r="G20" i="71" s="1"/>
  <c r="E18" i="70"/>
  <c r="F20" i="71" s="1"/>
  <c r="C26" i="70"/>
  <c r="D28" i="71" s="1"/>
  <c r="C24" i="70"/>
  <c r="D26" i="71" s="1"/>
  <c r="C23" i="70"/>
  <c r="D25" i="71" s="1"/>
  <c r="C22" i="70"/>
  <c r="D24" i="71" s="1"/>
  <c r="C21" i="70"/>
  <c r="D23" i="71" s="1"/>
  <c r="C19" i="70"/>
  <c r="D21" i="71" s="1"/>
  <c r="C18" i="70"/>
  <c r="D20" i="71" s="1"/>
  <c r="B22" i="70"/>
  <c r="C24" i="71" s="1"/>
  <c r="B23" i="70"/>
  <c r="C25" i="71" s="1"/>
  <c r="B24" i="70"/>
  <c r="C26" i="71" s="1"/>
  <c r="B26" i="70"/>
  <c r="C28" i="71" s="1"/>
  <c r="B19" i="70"/>
  <c r="C21" i="71" s="1"/>
  <c r="B21" i="70"/>
  <c r="C23" i="71" s="1"/>
  <c r="B18" i="70"/>
  <c r="C20" i="71" s="1"/>
  <c r="F16" i="70"/>
  <c r="G18" i="71" s="1"/>
  <c r="E16" i="70"/>
  <c r="F18" i="71" s="1"/>
  <c r="F14" i="70"/>
  <c r="G16" i="71" s="1"/>
  <c r="E14" i="70"/>
  <c r="F16" i="71" s="1"/>
  <c r="F13" i="70"/>
  <c r="G15" i="71" s="1"/>
  <c r="E13" i="70"/>
  <c r="F15" i="71" s="1"/>
  <c r="F12" i="70"/>
  <c r="G14" i="71" s="1"/>
  <c r="E12" i="70"/>
  <c r="F14" i="71" s="1"/>
  <c r="F11" i="70"/>
  <c r="G13" i="71" s="1"/>
  <c r="E11" i="70"/>
  <c r="F13" i="71" s="1"/>
  <c r="F10" i="70"/>
  <c r="G12" i="71" s="1"/>
  <c r="E10" i="70"/>
  <c r="F12" i="71" s="1"/>
  <c r="C16" i="70"/>
  <c r="D18" i="71" s="1"/>
  <c r="C14" i="70"/>
  <c r="D16" i="71" s="1"/>
  <c r="C13" i="70"/>
  <c r="D15" i="71" s="1"/>
  <c r="C12" i="70"/>
  <c r="D14" i="71" s="1"/>
  <c r="C11" i="70"/>
  <c r="D13" i="71" s="1"/>
  <c r="C10" i="70"/>
  <c r="D12" i="71" s="1"/>
  <c r="B16" i="70"/>
  <c r="C18" i="71" s="1"/>
  <c r="B14" i="70"/>
  <c r="C16" i="71" s="1"/>
  <c r="B13" i="70"/>
  <c r="C15" i="71" s="1"/>
  <c r="B12" i="70"/>
  <c r="C14" i="71" s="1"/>
  <c r="B11" i="70"/>
  <c r="C13" i="71" s="1"/>
  <c r="B10" i="70"/>
  <c r="C12" i="71" s="1"/>
  <c r="D15" i="64" l="1"/>
  <c r="C15"/>
  <c r="E14"/>
  <c r="E13"/>
  <c r="E12"/>
  <c r="E11"/>
  <c r="E10"/>
  <c r="E9"/>
  <c r="E8"/>
  <c r="E7"/>
  <c r="E6"/>
  <c r="E5"/>
  <c r="E15" s="1"/>
  <c r="I123" i="50" l="1"/>
  <c r="I17"/>
  <c r="I32"/>
  <c r="F10" i="6" l="1"/>
  <c r="G11"/>
  <c r="F32" i="38" l="1"/>
  <c r="E32"/>
  <c r="B32"/>
  <c r="H123" i="50" l="1"/>
  <c r="E9" i="70"/>
  <c r="E123" i="50"/>
  <c r="F21" i="42"/>
  <c r="E21"/>
  <c r="C21"/>
  <c r="B21"/>
  <c r="F10" i="65"/>
  <c r="E10"/>
  <c r="C10"/>
  <c r="B10"/>
  <c r="G26" i="62"/>
  <c r="F26"/>
  <c r="D26"/>
  <c r="C26"/>
  <c r="A17" i="61"/>
  <c r="A16"/>
  <c r="A15"/>
  <c r="A14"/>
  <c r="A13"/>
  <c r="A12"/>
  <c r="A11"/>
  <c r="G29" i="71"/>
  <c r="F29"/>
  <c r="G19"/>
  <c r="F19"/>
  <c r="F11"/>
  <c r="F27" i="70"/>
  <c r="E27"/>
  <c r="F17"/>
  <c r="E17"/>
  <c r="E122" i="50" l="1"/>
  <c r="H122" s="1"/>
  <c r="E120"/>
  <c r="I120" s="1"/>
  <c r="D119"/>
  <c r="C119"/>
  <c r="I118"/>
  <c r="E117"/>
  <c r="I117" s="1"/>
  <c r="E116"/>
  <c r="I116" s="1"/>
  <c r="E115"/>
  <c r="I115" s="1"/>
  <c r="I114"/>
  <c r="E113"/>
  <c r="I113" s="1"/>
  <c r="E112"/>
  <c r="I112" s="1"/>
  <c r="I111"/>
  <c r="E110"/>
  <c r="I110" s="1"/>
  <c r="E109"/>
  <c r="I109" s="1"/>
  <c r="I108"/>
  <c r="E107"/>
  <c r="I107" s="1"/>
  <c r="E106"/>
  <c r="I106" s="1"/>
  <c r="I105"/>
  <c r="I104"/>
  <c r="E103"/>
  <c r="I103" s="1"/>
  <c r="E102"/>
  <c r="I102" s="1"/>
  <c r="E101"/>
  <c r="I101" s="1"/>
  <c r="E100"/>
  <c r="I100" s="1"/>
  <c r="E99"/>
  <c r="I99" s="1"/>
  <c r="E98"/>
  <c r="I98" s="1"/>
  <c r="I97"/>
  <c r="E96"/>
  <c r="I96" s="1"/>
  <c r="E95"/>
  <c r="I95" s="1"/>
  <c r="E94"/>
  <c r="I94" s="1"/>
  <c r="E93"/>
  <c r="I93" s="1"/>
  <c r="E92"/>
  <c r="I92" s="1"/>
  <c r="I91"/>
  <c r="E90"/>
  <c r="I90" s="1"/>
  <c r="E89"/>
  <c r="I89" s="1"/>
  <c r="E88"/>
  <c r="I88" s="1"/>
  <c r="E87"/>
  <c r="I87" s="1"/>
  <c r="E86"/>
  <c r="I86" s="1"/>
  <c r="E84"/>
  <c r="I84" s="1"/>
  <c r="E83"/>
  <c r="I83" s="1"/>
  <c r="E82"/>
  <c r="I82" s="1"/>
  <c r="E81"/>
  <c r="I81" s="1"/>
  <c r="E80"/>
  <c r="I80" s="1"/>
  <c r="I79"/>
  <c r="E78"/>
  <c r="I78" s="1"/>
  <c r="E77"/>
  <c r="I77" s="1"/>
  <c r="E76"/>
  <c r="I76" s="1"/>
  <c r="E75"/>
  <c r="I75" s="1"/>
  <c r="E74"/>
  <c r="I74" s="1"/>
  <c r="E73"/>
  <c r="I73" s="1"/>
  <c r="E72"/>
  <c r="I72" s="1"/>
  <c r="I71"/>
  <c r="G70"/>
  <c r="F70"/>
  <c r="E70"/>
  <c r="D70"/>
  <c r="C70"/>
  <c r="I69"/>
  <c r="E68"/>
  <c r="I68" s="1"/>
  <c r="E67"/>
  <c r="I67" s="1"/>
  <c r="I66"/>
  <c r="E65"/>
  <c r="I65" s="1"/>
  <c r="I64"/>
  <c r="E63"/>
  <c r="I63" s="1"/>
  <c r="I62"/>
  <c r="E61"/>
  <c r="I61" s="1"/>
  <c r="I60"/>
  <c r="E59"/>
  <c r="I59" s="1"/>
  <c r="E58"/>
  <c r="H58" s="1"/>
  <c r="I57"/>
  <c r="E56"/>
  <c r="H56" s="1"/>
  <c r="I55"/>
  <c r="E54"/>
  <c r="H54" s="1"/>
  <c r="E53"/>
  <c r="I53" s="1"/>
  <c r="E52"/>
  <c r="H52" s="1"/>
  <c r="E51"/>
  <c r="I51" s="1"/>
  <c r="I50"/>
  <c r="G49"/>
  <c r="F49"/>
  <c r="D49"/>
  <c r="C49"/>
  <c r="I48"/>
  <c r="E47"/>
  <c r="I47" s="1"/>
  <c r="I46"/>
  <c r="E45"/>
  <c r="I45" s="1"/>
  <c r="E44"/>
  <c r="H44" s="1"/>
  <c r="E43"/>
  <c r="I43" s="1"/>
  <c r="E42"/>
  <c r="H42" s="1"/>
  <c r="E41"/>
  <c r="I41" s="1"/>
  <c r="E40"/>
  <c r="H40" s="1"/>
  <c r="I39"/>
  <c r="E38"/>
  <c r="H38" s="1"/>
  <c r="E37"/>
  <c r="I37" s="1"/>
  <c r="E36"/>
  <c r="H36" s="1"/>
  <c r="I35"/>
  <c r="I34"/>
  <c r="I33"/>
  <c r="E32"/>
  <c r="H32" s="1"/>
  <c r="I31"/>
  <c r="I30"/>
  <c r="E29"/>
  <c r="I29" s="1"/>
  <c r="E28"/>
  <c r="I28" s="1"/>
  <c r="I27"/>
  <c r="I26"/>
  <c r="I25"/>
  <c r="I24"/>
  <c r="I23"/>
  <c r="I22"/>
  <c r="E21"/>
  <c r="I21" s="1"/>
  <c r="I20"/>
  <c r="I19"/>
  <c r="I18"/>
  <c r="E17"/>
  <c r="H17" s="1"/>
  <c r="I16"/>
  <c r="I15"/>
  <c r="E14"/>
  <c r="I14" s="1"/>
  <c r="E13"/>
  <c r="I13" s="1"/>
  <c r="I12"/>
  <c r="I11"/>
  <c r="G10"/>
  <c r="F10"/>
  <c r="D10"/>
  <c r="C10"/>
  <c r="A5"/>
  <c r="A4"/>
  <c r="E10" l="1"/>
  <c r="H10" s="1"/>
  <c r="H87"/>
  <c r="H68"/>
  <c r="H99"/>
  <c r="H29"/>
  <c r="H63"/>
  <c r="H109"/>
  <c r="H45"/>
  <c r="H51"/>
  <c r="H78"/>
  <c r="H41"/>
  <c r="H59"/>
  <c r="H74"/>
  <c r="H82"/>
  <c r="H93"/>
  <c r="H103"/>
  <c r="H115"/>
  <c r="D123"/>
  <c r="H14"/>
  <c r="H21"/>
  <c r="H37"/>
  <c r="H43"/>
  <c r="H47"/>
  <c r="E49"/>
  <c r="I49" s="1"/>
  <c r="H53"/>
  <c r="H61"/>
  <c r="H72"/>
  <c r="H76"/>
  <c r="H80"/>
  <c r="H84"/>
  <c r="H89"/>
  <c r="H95"/>
  <c r="H101"/>
  <c r="H107"/>
  <c r="H113"/>
  <c r="H117"/>
  <c r="C123"/>
  <c r="E119"/>
  <c r="H120"/>
  <c r="H13"/>
  <c r="H28"/>
  <c r="I36"/>
  <c r="I38"/>
  <c r="I40"/>
  <c r="I42"/>
  <c r="I44"/>
  <c r="H49"/>
  <c r="I52"/>
  <c r="I54"/>
  <c r="I56"/>
  <c r="I58"/>
  <c r="H65"/>
  <c r="H67"/>
  <c r="I70"/>
  <c r="H73"/>
  <c r="H75"/>
  <c r="H77"/>
  <c r="H81"/>
  <c r="H83"/>
  <c r="H86"/>
  <c r="H88"/>
  <c r="H90"/>
  <c r="H92"/>
  <c r="H94"/>
  <c r="H96"/>
  <c r="H98"/>
  <c r="H100"/>
  <c r="H102"/>
  <c r="H106"/>
  <c r="H110"/>
  <c r="H112"/>
  <c r="H116"/>
  <c r="I119"/>
  <c r="I122"/>
  <c r="F123"/>
  <c r="H70"/>
  <c r="H119"/>
  <c r="G123"/>
  <c r="I10" l="1"/>
  <c r="B24" i="51" l="1"/>
  <c r="D65" i="23"/>
  <c r="C8" i="74"/>
  <c r="F42" i="2"/>
  <c r="F31"/>
  <c r="B18"/>
  <c r="G16" i="51"/>
  <c r="C24"/>
  <c r="A1" i="80"/>
  <c r="A3" l="1"/>
  <c r="F38" l="1"/>
  <c r="F37"/>
  <c r="E36"/>
  <c r="F34"/>
  <c r="F33"/>
  <c r="F32"/>
  <c r="F31"/>
  <c r="F30"/>
  <c r="D29"/>
  <c r="C29"/>
  <c r="F27"/>
  <c r="F26"/>
  <c r="F25"/>
  <c r="B24"/>
  <c r="F24" s="1"/>
  <c r="F20"/>
  <c r="F19"/>
  <c r="E18"/>
  <c r="F18" s="1"/>
  <c r="F16"/>
  <c r="F15"/>
  <c r="F14"/>
  <c r="F13"/>
  <c r="F12"/>
  <c r="D11"/>
  <c r="C11"/>
  <c r="C22" s="1"/>
  <c r="F9"/>
  <c r="F8"/>
  <c r="F7"/>
  <c r="B6"/>
  <c r="B22" s="1"/>
  <c r="F36" l="1"/>
  <c r="C40"/>
  <c r="F29"/>
  <c r="E22"/>
  <c r="E40" s="1"/>
  <c r="F11"/>
  <c r="B40"/>
  <c r="D22"/>
  <c r="D40" s="1"/>
  <c r="F6"/>
  <c r="F40" l="1"/>
  <c r="F22"/>
  <c r="A5" i="62" l="1"/>
  <c r="H21" i="44"/>
  <c r="A5" i="61"/>
  <c r="J19" i="52"/>
  <c r="J18"/>
  <c r="A4"/>
  <c r="F29" i="75"/>
  <c r="E29"/>
  <c r="F24"/>
  <c r="E24"/>
  <c r="F15"/>
  <c r="E15"/>
  <c r="F10"/>
  <c r="E10"/>
  <c r="A4"/>
  <c r="A3"/>
  <c r="A4" i="74"/>
  <c r="A3"/>
  <c r="C60"/>
  <c r="B60"/>
  <c r="C53"/>
  <c r="B53"/>
  <c r="C48"/>
  <c r="B48"/>
  <c r="C39"/>
  <c r="B39"/>
  <c r="C29"/>
  <c r="B29"/>
  <c r="C17"/>
  <c r="B17"/>
  <c r="B8"/>
  <c r="C47" l="1"/>
  <c r="B7"/>
  <c r="E21" i="75"/>
  <c r="E35"/>
  <c r="E39" s="1"/>
  <c r="B28" i="74"/>
  <c r="F21" i="75"/>
  <c r="F35"/>
  <c r="C28" i="74"/>
  <c r="B47"/>
  <c r="C7"/>
  <c r="A5" i="65"/>
  <c r="F39" i="75" l="1"/>
  <c r="E10" i="21"/>
  <c r="E11"/>
  <c r="E12"/>
  <c r="E13"/>
  <c r="D44" i="72"/>
  <c r="G44" s="1"/>
  <c r="D43"/>
  <c r="G43" s="1"/>
  <c r="D42"/>
  <c r="G42" s="1"/>
  <c r="D41"/>
  <c r="G41" s="1"/>
  <c r="F40"/>
  <c r="E40"/>
  <c r="C40"/>
  <c r="B40"/>
  <c r="G39"/>
  <c r="D39"/>
  <c r="D38"/>
  <c r="G38" s="1"/>
  <c r="D37"/>
  <c r="G37" s="1"/>
  <c r="D36"/>
  <c r="G36" s="1"/>
  <c r="D35"/>
  <c r="G35" s="1"/>
  <c r="D34"/>
  <c r="G34" s="1"/>
  <c r="D33"/>
  <c r="G33" s="1"/>
  <c r="D32"/>
  <c r="G32" s="1"/>
  <c r="D31"/>
  <c r="G31" s="1"/>
  <c r="D30"/>
  <c r="G30" s="1"/>
  <c r="F29"/>
  <c r="E29"/>
  <c r="C29"/>
  <c r="B29"/>
  <c r="D29" s="1"/>
  <c r="G28"/>
  <c r="D28"/>
  <c r="D27"/>
  <c r="G27" s="1"/>
  <c r="D26"/>
  <c r="G26" s="1"/>
  <c r="D25"/>
  <c r="G25" s="1"/>
  <c r="D24"/>
  <c r="G24" s="1"/>
  <c r="D23"/>
  <c r="G23" s="1"/>
  <c r="D22"/>
  <c r="G22" s="1"/>
  <c r="D21"/>
  <c r="G21" s="1"/>
  <c r="F20"/>
  <c r="E20"/>
  <c r="C20"/>
  <c r="B20"/>
  <c r="G19"/>
  <c r="D19"/>
  <c r="D18"/>
  <c r="G18" s="1"/>
  <c r="D17"/>
  <c r="G17" s="1"/>
  <c r="D16"/>
  <c r="G16" s="1"/>
  <c r="D15"/>
  <c r="G15" s="1"/>
  <c r="D14"/>
  <c r="G14" s="1"/>
  <c r="D13"/>
  <c r="G13" s="1"/>
  <c r="D12"/>
  <c r="G12" s="1"/>
  <c r="D11"/>
  <c r="G11" s="1"/>
  <c r="F10"/>
  <c r="E10"/>
  <c r="E45" s="1"/>
  <c r="C10"/>
  <c r="B10"/>
  <c r="A5"/>
  <c r="A4"/>
  <c r="E158" i="71"/>
  <c r="E157"/>
  <c r="H157" s="1"/>
  <c r="E156"/>
  <c r="H156" s="1"/>
  <c r="E155"/>
  <c r="H155" s="1"/>
  <c r="E154"/>
  <c r="H154" s="1"/>
  <c r="E153"/>
  <c r="E152"/>
  <c r="H152" s="1"/>
  <c r="E151"/>
  <c r="H151" s="1"/>
  <c r="G150"/>
  <c r="F150"/>
  <c r="D150"/>
  <c r="C150"/>
  <c r="E149"/>
  <c r="H149" s="1"/>
  <c r="E148"/>
  <c r="H148" s="1"/>
  <c r="E147"/>
  <c r="G146"/>
  <c r="F146"/>
  <c r="D146"/>
  <c r="C146"/>
  <c r="E145"/>
  <c r="H145" s="1"/>
  <c r="E144"/>
  <c r="H144" s="1"/>
  <c r="E143"/>
  <c r="H143" s="1"/>
  <c r="E142"/>
  <c r="H142" s="1"/>
  <c r="E141"/>
  <c r="E140"/>
  <c r="H140" s="1"/>
  <c r="E139"/>
  <c r="H139" s="1"/>
  <c r="E138"/>
  <c r="H138" s="1"/>
  <c r="G137"/>
  <c r="F137"/>
  <c r="D137"/>
  <c r="C137"/>
  <c r="E136"/>
  <c r="H136" s="1"/>
  <c r="E135"/>
  <c r="H135" s="1"/>
  <c r="E134"/>
  <c r="H134" s="1"/>
  <c r="G133"/>
  <c r="F133"/>
  <c r="D133"/>
  <c r="C133"/>
  <c r="E132"/>
  <c r="H132" s="1"/>
  <c r="E131"/>
  <c r="H131" s="1"/>
  <c r="E130"/>
  <c r="H130" s="1"/>
  <c r="E129"/>
  <c r="H129" s="1"/>
  <c r="E128"/>
  <c r="H128" s="1"/>
  <c r="E127"/>
  <c r="H127" s="1"/>
  <c r="E126"/>
  <c r="H126" s="1"/>
  <c r="E125"/>
  <c r="H125" s="1"/>
  <c r="E124"/>
  <c r="H124" s="1"/>
  <c r="G123"/>
  <c r="F123"/>
  <c r="D123"/>
  <c r="C123"/>
  <c r="E122"/>
  <c r="H122" s="1"/>
  <c r="E121"/>
  <c r="H121" s="1"/>
  <c r="E120"/>
  <c r="H120" s="1"/>
  <c r="E119"/>
  <c r="H119" s="1"/>
  <c r="E118"/>
  <c r="H118" s="1"/>
  <c r="E117"/>
  <c r="H117" s="1"/>
  <c r="E116"/>
  <c r="H116" s="1"/>
  <c r="E115"/>
  <c r="H115" s="1"/>
  <c r="E114"/>
  <c r="H114" s="1"/>
  <c r="G113"/>
  <c r="F113"/>
  <c r="D113"/>
  <c r="C113"/>
  <c r="E112"/>
  <c r="H112" s="1"/>
  <c r="E111"/>
  <c r="H111" s="1"/>
  <c r="E110"/>
  <c r="H110" s="1"/>
  <c r="E109"/>
  <c r="H109" s="1"/>
  <c r="E108"/>
  <c r="H108" s="1"/>
  <c r="E107"/>
  <c r="H107" s="1"/>
  <c r="E106"/>
  <c r="H106" s="1"/>
  <c r="E105"/>
  <c r="H105" s="1"/>
  <c r="E104"/>
  <c r="H104" s="1"/>
  <c r="G103"/>
  <c r="F103"/>
  <c r="D103"/>
  <c r="C103"/>
  <c r="E102"/>
  <c r="H102" s="1"/>
  <c r="E101"/>
  <c r="H101" s="1"/>
  <c r="E100"/>
  <c r="H100" s="1"/>
  <c r="E99"/>
  <c r="H99" s="1"/>
  <c r="E98"/>
  <c r="H98" s="1"/>
  <c r="E97"/>
  <c r="H97" s="1"/>
  <c r="E96"/>
  <c r="H96" s="1"/>
  <c r="E95"/>
  <c r="H95" s="1"/>
  <c r="E94"/>
  <c r="H94" s="1"/>
  <c r="G93"/>
  <c r="F93"/>
  <c r="D93"/>
  <c r="C93"/>
  <c r="E92"/>
  <c r="H92" s="1"/>
  <c r="E91"/>
  <c r="H91" s="1"/>
  <c r="E90"/>
  <c r="H90" s="1"/>
  <c r="E89"/>
  <c r="E88"/>
  <c r="H88" s="1"/>
  <c r="E87"/>
  <c r="H87" s="1"/>
  <c r="E86"/>
  <c r="H86" s="1"/>
  <c r="G85"/>
  <c r="F85"/>
  <c r="D85"/>
  <c r="C85"/>
  <c r="E83"/>
  <c r="H83" s="1"/>
  <c r="E82"/>
  <c r="H82" s="1"/>
  <c r="E81"/>
  <c r="H81" s="1"/>
  <c r="E80"/>
  <c r="H80" s="1"/>
  <c r="E79"/>
  <c r="H79" s="1"/>
  <c r="E78"/>
  <c r="H78" s="1"/>
  <c r="E77"/>
  <c r="H77" s="1"/>
  <c r="G76"/>
  <c r="F76"/>
  <c r="D76"/>
  <c r="C76"/>
  <c r="E75"/>
  <c r="H75" s="1"/>
  <c r="E74"/>
  <c r="H74" s="1"/>
  <c r="E73"/>
  <c r="H73" s="1"/>
  <c r="G72"/>
  <c r="F72"/>
  <c r="D72"/>
  <c r="C72"/>
  <c r="E71"/>
  <c r="H71" s="1"/>
  <c r="E70"/>
  <c r="H70" s="1"/>
  <c r="E69"/>
  <c r="H69" s="1"/>
  <c r="E68"/>
  <c r="H68" s="1"/>
  <c r="E67"/>
  <c r="H67" s="1"/>
  <c r="E66"/>
  <c r="H66" s="1"/>
  <c r="E65"/>
  <c r="H65" s="1"/>
  <c r="E64"/>
  <c r="H64" s="1"/>
  <c r="G63"/>
  <c r="F63"/>
  <c r="D63"/>
  <c r="C63"/>
  <c r="E62"/>
  <c r="H62" s="1"/>
  <c r="E61"/>
  <c r="H61" s="1"/>
  <c r="E60"/>
  <c r="H60" s="1"/>
  <c r="G59"/>
  <c r="F59"/>
  <c r="D59"/>
  <c r="C59"/>
  <c r="E58"/>
  <c r="H58" s="1"/>
  <c r="E57"/>
  <c r="H57" s="1"/>
  <c r="E56"/>
  <c r="H56" s="1"/>
  <c r="E55"/>
  <c r="H55" s="1"/>
  <c r="E54"/>
  <c r="H54" s="1"/>
  <c r="E53"/>
  <c r="E52"/>
  <c r="H52" s="1"/>
  <c r="E51"/>
  <c r="H51" s="1"/>
  <c r="E50"/>
  <c r="H50" s="1"/>
  <c r="G49"/>
  <c r="F49"/>
  <c r="D49"/>
  <c r="C49"/>
  <c r="E48"/>
  <c r="H48" s="1"/>
  <c r="E47"/>
  <c r="H47" s="1"/>
  <c r="E46"/>
  <c r="H46" s="1"/>
  <c r="E45"/>
  <c r="H45" s="1"/>
  <c r="E44"/>
  <c r="H44" s="1"/>
  <c r="E43"/>
  <c r="E42"/>
  <c r="H42" s="1"/>
  <c r="E41"/>
  <c r="H41" s="1"/>
  <c r="E40"/>
  <c r="H40" s="1"/>
  <c r="G39"/>
  <c r="F39"/>
  <c r="D39"/>
  <c r="C39"/>
  <c r="E38"/>
  <c r="H38" s="1"/>
  <c r="E37"/>
  <c r="H37" s="1"/>
  <c r="E36"/>
  <c r="H36" s="1"/>
  <c r="E35"/>
  <c r="H35" s="1"/>
  <c r="E34"/>
  <c r="H34" s="1"/>
  <c r="E33"/>
  <c r="E32"/>
  <c r="H32" s="1"/>
  <c r="E31"/>
  <c r="H31" s="1"/>
  <c r="E30"/>
  <c r="H30" s="1"/>
  <c r="D29"/>
  <c r="C29"/>
  <c r="E28"/>
  <c r="H28" s="1"/>
  <c r="E27"/>
  <c r="H27" s="1"/>
  <c r="E26"/>
  <c r="H26" s="1"/>
  <c r="E25"/>
  <c r="H25" s="1"/>
  <c r="E24"/>
  <c r="H24" s="1"/>
  <c r="E23"/>
  <c r="E22"/>
  <c r="H22" s="1"/>
  <c r="E21"/>
  <c r="H21" s="1"/>
  <c r="E20"/>
  <c r="H20" s="1"/>
  <c r="D19"/>
  <c r="C19"/>
  <c r="E18"/>
  <c r="H18" s="1"/>
  <c r="E17"/>
  <c r="H17" s="1"/>
  <c r="E16"/>
  <c r="H16" s="1"/>
  <c r="E15"/>
  <c r="H15" s="1"/>
  <c r="E14"/>
  <c r="H14" s="1"/>
  <c r="E13"/>
  <c r="H13" s="1"/>
  <c r="E12"/>
  <c r="H12" s="1"/>
  <c r="H11" s="1"/>
  <c r="G11"/>
  <c r="D11"/>
  <c r="C11"/>
  <c r="A2"/>
  <c r="C10" l="1"/>
  <c r="C159" s="1"/>
  <c r="G29" i="72"/>
  <c r="D10"/>
  <c r="G10" s="1"/>
  <c r="C45"/>
  <c r="F10" i="71"/>
  <c r="F84"/>
  <c r="E19"/>
  <c r="E39"/>
  <c r="G84"/>
  <c r="D10"/>
  <c r="E29"/>
  <c r="H72"/>
  <c r="E146"/>
  <c r="D20" i="72"/>
  <c r="G20" s="1"/>
  <c r="D40"/>
  <c r="G40" s="1"/>
  <c r="E49" i="71"/>
  <c r="G10"/>
  <c r="G159" s="1"/>
  <c r="H59"/>
  <c r="H76"/>
  <c r="D84"/>
  <c r="H123"/>
  <c r="F159"/>
  <c r="E72"/>
  <c r="E85"/>
  <c r="F45" i="72"/>
  <c r="H113" i="71"/>
  <c r="E59"/>
  <c r="C84"/>
  <c r="E137"/>
  <c r="E150"/>
  <c r="B45" i="72"/>
  <c r="H133" i="71"/>
  <c r="H63"/>
  <c r="H93"/>
  <c r="H103"/>
  <c r="H89"/>
  <c r="H85" s="1"/>
  <c r="H141"/>
  <c r="H137" s="1"/>
  <c r="H147"/>
  <c r="H146" s="1"/>
  <c r="H153"/>
  <c r="H150" s="1"/>
  <c r="E11"/>
  <c r="E63"/>
  <c r="E93"/>
  <c r="E103"/>
  <c r="E113"/>
  <c r="E123"/>
  <c r="E133"/>
  <c r="E76"/>
  <c r="H23"/>
  <c r="H19" s="1"/>
  <c r="H10" s="1"/>
  <c r="H159" s="1"/>
  <c r="H33"/>
  <c r="H29" s="1"/>
  <c r="H43"/>
  <c r="H39" s="1"/>
  <c r="H53"/>
  <c r="H49" s="1"/>
  <c r="D80" i="70"/>
  <c r="G80" s="1"/>
  <c r="D79"/>
  <c r="G79" s="1"/>
  <c r="D78"/>
  <c r="G78" s="1"/>
  <c r="D77"/>
  <c r="G77" s="1"/>
  <c r="D76"/>
  <c r="G76" s="1"/>
  <c r="D75"/>
  <c r="G75" s="1"/>
  <c r="D74"/>
  <c r="G74" s="1"/>
  <c r="F73"/>
  <c r="E73"/>
  <c r="C73"/>
  <c r="B73"/>
  <c r="D72"/>
  <c r="G72" s="1"/>
  <c r="D71"/>
  <c r="G71" s="1"/>
  <c r="D70"/>
  <c r="G70" s="1"/>
  <c r="F69"/>
  <c r="E69"/>
  <c r="C69"/>
  <c r="B69"/>
  <c r="D68"/>
  <c r="G68" s="1"/>
  <c r="D67"/>
  <c r="G67" s="1"/>
  <c r="D66"/>
  <c r="G66" s="1"/>
  <c r="D65"/>
  <c r="G65" s="1"/>
  <c r="D64"/>
  <c r="G64" s="1"/>
  <c r="D63"/>
  <c r="G63" s="1"/>
  <c r="D62"/>
  <c r="G62" s="1"/>
  <c r="F61"/>
  <c r="E61"/>
  <c r="C61"/>
  <c r="B61"/>
  <c r="D60"/>
  <c r="G60" s="1"/>
  <c r="D59"/>
  <c r="G59" s="1"/>
  <c r="D58"/>
  <c r="G58" s="1"/>
  <c r="F57"/>
  <c r="E57"/>
  <c r="C57"/>
  <c r="B57"/>
  <c r="D56"/>
  <c r="G56" s="1"/>
  <c r="D55"/>
  <c r="G55" s="1"/>
  <c r="D54"/>
  <c r="G54" s="1"/>
  <c r="D53"/>
  <c r="G53" s="1"/>
  <c r="D52"/>
  <c r="G52" s="1"/>
  <c r="D51"/>
  <c r="G51" s="1"/>
  <c r="D50"/>
  <c r="G50" s="1"/>
  <c r="D49"/>
  <c r="G49" s="1"/>
  <c r="D48"/>
  <c r="G48" s="1"/>
  <c r="F47"/>
  <c r="E47"/>
  <c r="C47"/>
  <c r="B47"/>
  <c r="D46"/>
  <c r="G46" s="1"/>
  <c r="D45"/>
  <c r="G45" s="1"/>
  <c r="D44"/>
  <c r="G44" s="1"/>
  <c r="D43"/>
  <c r="G43" s="1"/>
  <c r="D42"/>
  <c r="G42" s="1"/>
  <c r="D41"/>
  <c r="G41" s="1"/>
  <c r="D40"/>
  <c r="G40" s="1"/>
  <c r="D39"/>
  <c r="G39" s="1"/>
  <c r="D38"/>
  <c r="G38" s="1"/>
  <c r="F37"/>
  <c r="E37"/>
  <c r="C37"/>
  <c r="B37"/>
  <c r="D36"/>
  <c r="G36" s="1"/>
  <c r="D35"/>
  <c r="G35" s="1"/>
  <c r="D34"/>
  <c r="G34" s="1"/>
  <c r="D33"/>
  <c r="G33" s="1"/>
  <c r="D32"/>
  <c r="G32" s="1"/>
  <c r="D31"/>
  <c r="G31" s="1"/>
  <c r="D30"/>
  <c r="G30" s="1"/>
  <c r="D29"/>
  <c r="G29" s="1"/>
  <c r="D28"/>
  <c r="G28" s="1"/>
  <c r="C27"/>
  <c r="B27"/>
  <c r="D26"/>
  <c r="G26" s="1"/>
  <c r="G25"/>
  <c r="D24"/>
  <c r="G24" s="1"/>
  <c r="D23"/>
  <c r="G23" s="1"/>
  <c r="D22"/>
  <c r="G22" s="1"/>
  <c r="D21"/>
  <c r="G21" s="1"/>
  <c r="G20"/>
  <c r="D19"/>
  <c r="G19" s="1"/>
  <c r="D18"/>
  <c r="G18" s="1"/>
  <c r="C17"/>
  <c r="B17"/>
  <c r="D16"/>
  <c r="G16" s="1"/>
  <c r="D15"/>
  <c r="G15" s="1"/>
  <c r="D14"/>
  <c r="G14" s="1"/>
  <c r="D13"/>
  <c r="G13" s="1"/>
  <c r="D12"/>
  <c r="G12" s="1"/>
  <c r="D11"/>
  <c r="G11" s="1"/>
  <c r="D10"/>
  <c r="G10" s="1"/>
  <c r="F9"/>
  <c r="C9"/>
  <c r="B9"/>
  <c r="A5"/>
  <c r="A4"/>
  <c r="E10" i="71" l="1"/>
  <c r="E159" s="1"/>
  <c r="B81" i="70"/>
  <c r="D159" i="71"/>
  <c r="D69" i="70"/>
  <c r="D47"/>
  <c r="G47" s="1"/>
  <c r="D61"/>
  <c r="G61" s="1"/>
  <c r="D27"/>
  <c r="G27" s="1"/>
  <c r="D73"/>
  <c r="G73" s="1"/>
  <c r="D17"/>
  <c r="G17" s="1"/>
  <c r="D57"/>
  <c r="G57" s="1"/>
  <c r="F81"/>
  <c r="H48" i="72" s="1"/>
  <c r="D45"/>
  <c r="D37" i="70"/>
  <c r="G37" s="1"/>
  <c r="E84" i="71"/>
  <c r="H84"/>
  <c r="D9" i="70"/>
  <c r="G9" s="1"/>
  <c r="C81"/>
  <c r="H46" i="72" s="1"/>
  <c r="G69" i="70"/>
  <c r="E81"/>
  <c r="H47" i="72" s="1"/>
  <c r="H45"/>
  <c r="I160" i="71" l="1"/>
  <c r="I155"/>
  <c r="I156"/>
  <c r="I159"/>
  <c r="G45" i="72"/>
  <c r="D81" i="70"/>
  <c r="I157" i="71" s="1"/>
  <c r="C6" i="24"/>
  <c r="D6" s="1"/>
  <c r="G81" i="70" l="1"/>
  <c r="I158" i="71" s="1"/>
  <c r="I67" i="55"/>
  <c r="I68"/>
  <c r="I13"/>
  <c r="H31" i="67"/>
  <c r="F67" i="55"/>
  <c r="F68"/>
  <c r="F13"/>
  <c r="E31" i="67"/>
  <c r="A4"/>
  <c r="A3"/>
  <c r="G33"/>
  <c r="G36"/>
  <c r="G42"/>
  <c r="G48"/>
  <c r="C33"/>
  <c r="C36"/>
  <c r="C42"/>
  <c r="C48"/>
  <c r="H30"/>
  <c r="H32"/>
  <c r="H34"/>
  <c r="H35"/>
  <c r="H37"/>
  <c r="H38"/>
  <c r="H39"/>
  <c r="H40"/>
  <c r="H43"/>
  <c r="H44"/>
  <c r="H45"/>
  <c r="H46"/>
  <c r="H49"/>
  <c r="H48" s="1"/>
  <c r="F33"/>
  <c r="F36"/>
  <c r="F42"/>
  <c r="F48"/>
  <c r="E30"/>
  <c r="E32"/>
  <c r="E34"/>
  <c r="E35"/>
  <c r="E37"/>
  <c r="E38"/>
  <c r="E39"/>
  <c r="E40"/>
  <c r="E43"/>
  <c r="E44"/>
  <c r="E45"/>
  <c r="E46"/>
  <c r="E49"/>
  <c r="E48" s="1"/>
  <c r="D33"/>
  <c r="D36"/>
  <c r="D42"/>
  <c r="D48"/>
  <c r="G13"/>
  <c r="G16"/>
  <c r="C13"/>
  <c r="C16"/>
  <c r="F13"/>
  <c r="F24" s="1"/>
  <c r="F16"/>
  <c r="D13"/>
  <c r="D16"/>
  <c r="H23"/>
  <c r="E23"/>
  <c r="H22"/>
  <c r="E22"/>
  <c r="H21"/>
  <c r="E21"/>
  <c r="H20"/>
  <c r="E20"/>
  <c r="H19"/>
  <c r="E19"/>
  <c r="H18"/>
  <c r="E18"/>
  <c r="H17"/>
  <c r="E17"/>
  <c r="H15"/>
  <c r="E15"/>
  <c r="H14"/>
  <c r="E14"/>
  <c r="E13"/>
  <c r="H12"/>
  <c r="E12"/>
  <c r="H11"/>
  <c r="E11"/>
  <c r="H10"/>
  <c r="E10"/>
  <c r="H9"/>
  <c r="E9"/>
  <c r="A4" i="65"/>
  <c r="A4" i="54"/>
  <c r="C10" i="52"/>
  <c r="J10" s="1"/>
  <c r="C14"/>
  <c r="J14" s="1"/>
  <c r="D31" i="65"/>
  <c r="G31" s="1"/>
  <c r="D30"/>
  <c r="D29"/>
  <c r="G29" s="1"/>
  <c r="F28"/>
  <c r="F21" s="1"/>
  <c r="E28"/>
  <c r="E21" s="1"/>
  <c r="C28"/>
  <c r="B28"/>
  <c r="B21" s="1"/>
  <c r="B16"/>
  <c r="B9" s="1"/>
  <c r="D27"/>
  <c r="G27" s="1"/>
  <c r="D26"/>
  <c r="G26" s="1"/>
  <c r="D25"/>
  <c r="G25" s="1"/>
  <c r="D24"/>
  <c r="D22"/>
  <c r="G22" s="1"/>
  <c r="D23"/>
  <c r="D10"/>
  <c r="G10" s="1"/>
  <c r="D11"/>
  <c r="G11" s="1"/>
  <c r="D12"/>
  <c r="G12" s="1"/>
  <c r="D13"/>
  <c r="G13" s="1"/>
  <c r="D14"/>
  <c r="G14" s="1"/>
  <c r="D15"/>
  <c r="D17"/>
  <c r="G17" s="1"/>
  <c r="D18"/>
  <c r="G18" s="1"/>
  <c r="D19"/>
  <c r="G19" s="1"/>
  <c r="C21"/>
  <c r="G15"/>
  <c r="F16"/>
  <c r="F9" s="1"/>
  <c r="E16"/>
  <c r="E9" s="1"/>
  <c r="C16"/>
  <c r="C9" s="1"/>
  <c r="I39" i="55"/>
  <c r="I38" s="1"/>
  <c r="A4" i="53"/>
  <c r="A4" i="55" s="1"/>
  <c r="E19" i="54"/>
  <c r="D19"/>
  <c r="C19"/>
  <c r="H31" i="55"/>
  <c r="G31"/>
  <c r="E31"/>
  <c r="D31"/>
  <c r="C57" i="51"/>
  <c r="B57"/>
  <c r="C31"/>
  <c r="B31"/>
  <c r="C77" i="62"/>
  <c r="B9" i="51"/>
  <c r="D29" i="61"/>
  <c r="G29" s="1"/>
  <c r="D28"/>
  <c r="G28" s="1"/>
  <c r="D27"/>
  <c r="G27" s="1"/>
  <c r="D26"/>
  <c r="D25"/>
  <c r="G25" s="1"/>
  <c r="D24"/>
  <c r="G24" s="1"/>
  <c r="D23"/>
  <c r="G23" s="1"/>
  <c r="D22"/>
  <c r="D18"/>
  <c r="G18" s="1"/>
  <c r="D17"/>
  <c r="G17" s="1"/>
  <c r="D16"/>
  <c r="G16" s="1"/>
  <c r="D15"/>
  <c r="G15" s="1"/>
  <c r="D14"/>
  <c r="G14" s="1"/>
  <c r="D13"/>
  <c r="G13" s="1"/>
  <c r="D12"/>
  <c r="G12" s="1"/>
  <c r="D11"/>
  <c r="I79" i="55"/>
  <c r="I78"/>
  <c r="I80" s="1"/>
  <c r="I73"/>
  <c r="I66"/>
  <c r="I65"/>
  <c r="I63"/>
  <c r="I62"/>
  <c r="I61"/>
  <c r="I60"/>
  <c r="I58"/>
  <c r="I57"/>
  <c r="I56"/>
  <c r="I55"/>
  <c r="I54"/>
  <c r="I53"/>
  <c r="I52"/>
  <c r="I51"/>
  <c r="I42"/>
  <c r="I40" s="1"/>
  <c r="I41"/>
  <c r="C32" i="54"/>
  <c r="F32" s="1"/>
  <c r="A2" i="62"/>
  <c r="A2" i="61"/>
  <c r="F69" i="51"/>
  <c r="G25" i="52"/>
  <c r="G26"/>
  <c r="G27"/>
  <c r="G15"/>
  <c r="G16"/>
  <c r="G17"/>
  <c r="G23"/>
  <c r="G22"/>
  <c r="G21"/>
  <c r="G13"/>
  <c r="G12"/>
  <c r="G11"/>
  <c r="E81" i="62"/>
  <c r="H81" s="1"/>
  <c r="E80"/>
  <c r="H80" s="1"/>
  <c r="E79"/>
  <c r="H79" s="1"/>
  <c r="E78"/>
  <c r="H78" s="1"/>
  <c r="E75"/>
  <c r="H75" s="1"/>
  <c r="E67"/>
  <c r="H67" s="1"/>
  <c r="H68"/>
  <c r="E69"/>
  <c r="H69" s="1"/>
  <c r="E70"/>
  <c r="H70" s="1"/>
  <c r="E71"/>
  <c r="H71" s="1"/>
  <c r="E72"/>
  <c r="H72" s="1"/>
  <c r="E73"/>
  <c r="H73" s="1"/>
  <c r="E74"/>
  <c r="H74" s="1"/>
  <c r="E65"/>
  <c r="H65" s="1"/>
  <c r="E64"/>
  <c r="H64" s="1"/>
  <c r="E63"/>
  <c r="E62"/>
  <c r="H62" s="1"/>
  <c r="E61"/>
  <c r="H61" s="1"/>
  <c r="E60"/>
  <c r="E59"/>
  <c r="E56"/>
  <c r="H56" s="1"/>
  <c r="E55"/>
  <c r="H55" s="1"/>
  <c r="E54"/>
  <c r="E53"/>
  <c r="E52"/>
  <c r="H52" s="1"/>
  <c r="E51"/>
  <c r="E50"/>
  <c r="E49"/>
  <c r="E45"/>
  <c r="H45" s="1"/>
  <c r="E44"/>
  <c r="H44" s="1"/>
  <c r="E43"/>
  <c r="E42"/>
  <c r="E39"/>
  <c r="H39" s="1"/>
  <c r="E38"/>
  <c r="H38" s="1"/>
  <c r="E37"/>
  <c r="E36"/>
  <c r="E35"/>
  <c r="H35" s="1"/>
  <c r="E34"/>
  <c r="H34" s="1"/>
  <c r="E33"/>
  <c r="E32"/>
  <c r="E31"/>
  <c r="E28"/>
  <c r="H28" s="1"/>
  <c r="E27"/>
  <c r="E26"/>
  <c r="E25"/>
  <c r="H25" s="1"/>
  <c r="E24"/>
  <c r="H24" s="1"/>
  <c r="E22"/>
  <c r="E23"/>
  <c r="E19"/>
  <c r="H19" s="1"/>
  <c r="E18"/>
  <c r="H18" s="1"/>
  <c r="E17"/>
  <c r="E16"/>
  <c r="H16" s="1"/>
  <c r="E15"/>
  <c r="H15" s="1"/>
  <c r="E14"/>
  <c r="H14" s="1"/>
  <c r="E12"/>
  <c r="H12" s="1"/>
  <c r="E13"/>
  <c r="F12" i="55"/>
  <c r="D18"/>
  <c r="G42" i="51"/>
  <c r="F42"/>
  <c r="F20" i="52"/>
  <c r="F27" i="51"/>
  <c r="C25"/>
  <c r="C17"/>
  <c r="E45" i="54"/>
  <c r="F47" s="1"/>
  <c r="D45"/>
  <c r="F46" s="1"/>
  <c r="C45"/>
  <c r="F45" s="1"/>
  <c r="E42"/>
  <c r="F44" s="1"/>
  <c r="D42"/>
  <c r="F43" s="1"/>
  <c r="C42"/>
  <c r="F42" s="1"/>
  <c r="E32"/>
  <c r="F34" s="1"/>
  <c r="D32"/>
  <c r="F33" s="1"/>
  <c r="E10"/>
  <c r="E9" i="20"/>
  <c r="E15" i="54"/>
  <c r="E12" i="20"/>
  <c r="D15" i="54"/>
  <c r="D12" i="20"/>
  <c r="C15" i="54"/>
  <c r="C12" i="20"/>
  <c r="F12" s="1"/>
  <c r="D10" i="54"/>
  <c r="D23" s="1"/>
  <c r="D25" s="1"/>
  <c r="D27" s="1"/>
  <c r="D9" i="20"/>
  <c r="D15" s="1"/>
  <c r="D19" s="1"/>
  <c r="D21" s="1"/>
  <c r="C10" i="54"/>
  <c r="C9" i="20"/>
  <c r="H17" i="62"/>
  <c r="H22"/>
  <c r="H23"/>
  <c r="H26"/>
  <c r="H27"/>
  <c r="H32"/>
  <c r="H33"/>
  <c r="H36"/>
  <c r="H37"/>
  <c r="H42"/>
  <c r="H43"/>
  <c r="H49"/>
  <c r="H50"/>
  <c r="H53"/>
  <c r="H54"/>
  <c r="H59"/>
  <c r="H60"/>
  <c r="H63"/>
  <c r="C11"/>
  <c r="C21"/>
  <c r="C10" s="1"/>
  <c r="C30"/>
  <c r="C41"/>
  <c r="C48"/>
  <c r="C58"/>
  <c r="C66"/>
  <c r="G11"/>
  <c r="G21"/>
  <c r="G30"/>
  <c r="G41"/>
  <c r="G48"/>
  <c r="G58"/>
  <c r="G66"/>
  <c r="G77"/>
  <c r="F11"/>
  <c r="F21"/>
  <c r="F30"/>
  <c r="F41"/>
  <c r="F48"/>
  <c r="F58"/>
  <c r="F66"/>
  <c r="F77"/>
  <c r="D11"/>
  <c r="D21"/>
  <c r="D30"/>
  <c r="D41"/>
  <c r="D48"/>
  <c r="D58"/>
  <c r="D66"/>
  <c r="D77"/>
  <c r="C10" i="61"/>
  <c r="C21"/>
  <c r="C32" i="38"/>
  <c r="H33" s="1"/>
  <c r="H32"/>
  <c r="F21" i="61"/>
  <c r="H36" i="38"/>
  <c r="D10" i="52"/>
  <c r="D14"/>
  <c r="E10"/>
  <c r="E14"/>
  <c r="F10"/>
  <c r="F14"/>
  <c r="F38" i="51"/>
  <c r="F31"/>
  <c r="F23"/>
  <c r="F19"/>
  <c r="F9"/>
  <c r="F55"/>
  <c r="F59"/>
  <c r="F63"/>
  <c r="F46" i="2"/>
  <c r="F40"/>
  <c r="F36"/>
  <c r="F18"/>
  <c r="B31"/>
  <c r="G38" i="51"/>
  <c r="G31"/>
  <c r="G27"/>
  <c r="G23"/>
  <c r="G19"/>
  <c r="G9"/>
  <c r="G55"/>
  <c r="G59"/>
  <c r="G63"/>
  <c r="G69"/>
  <c r="G46" i="2"/>
  <c r="G40"/>
  <c r="G36"/>
  <c r="G31"/>
  <c r="G18"/>
  <c r="B41" i="51"/>
  <c r="B38"/>
  <c r="B25"/>
  <c r="B17"/>
  <c r="C19" i="6"/>
  <c r="D19"/>
  <c r="E19"/>
  <c r="C41" i="51"/>
  <c r="C38"/>
  <c r="C9"/>
  <c r="C31" i="2"/>
  <c r="C18"/>
  <c r="G26" i="61"/>
  <c r="E21"/>
  <c r="B21"/>
  <c r="I14" i="52"/>
  <c r="K18" i="53"/>
  <c r="K17"/>
  <c r="K16"/>
  <c r="K15"/>
  <c r="K12"/>
  <c r="K11"/>
  <c r="K10"/>
  <c r="K9"/>
  <c r="F11" i="55"/>
  <c r="H40"/>
  <c r="G40"/>
  <c r="E40"/>
  <c r="D40"/>
  <c r="E18"/>
  <c r="H18"/>
  <c r="G18"/>
  <c r="J14" i="53"/>
  <c r="I14"/>
  <c r="H14"/>
  <c r="G14"/>
  <c r="F14"/>
  <c r="F8"/>
  <c r="E14"/>
  <c r="D14"/>
  <c r="C14"/>
  <c r="B14"/>
  <c r="J8"/>
  <c r="I8"/>
  <c r="H8"/>
  <c r="H20" s="1"/>
  <c r="G8"/>
  <c r="E8"/>
  <c r="E20" s="1"/>
  <c r="D8"/>
  <c r="C8"/>
  <c r="B8"/>
  <c r="B20" s="1"/>
  <c r="A3" i="54"/>
  <c r="A3" i="55"/>
  <c r="A3" i="53"/>
  <c r="A3" i="52"/>
  <c r="A3" i="51"/>
  <c r="E78" i="54"/>
  <c r="E76"/>
  <c r="E82"/>
  <c r="E84"/>
  <c r="C79"/>
  <c r="C80"/>
  <c r="C76"/>
  <c r="C82"/>
  <c r="D78"/>
  <c r="D84"/>
  <c r="D82"/>
  <c r="D76"/>
  <c r="E66"/>
  <c r="E64"/>
  <c r="E62"/>
  <c r="E61"/>
  <c r="E58"/>
  <c r="D66"/>
  <c r="D64"/>
  <c r="D62"/>
  <c r="D61"/>
  <c r="D58"/>
  <c r="C61"/>
  <c r="C62"/>
  <c r="C58"/>
  <c r="C64"/>
  <c r="I37" i="55"/>
  <c r="I36"/>
  <c r="I35"/>
  <c r="I34"/>
  <c r="I33"/>
  <c r="I32"/>
  <c r="I31" s="1"/>
  <c r="I30"/>
  <c r="I29"/>
  <c r="I28"/>
  <c r="I27"/>
  <c r="I26"/>
  <c r="I25"/>
  <c r="I24"/>
  <c r="I23"/>
  <c r="I22"/>
  <c r="I21"/>
  <c r="I20"/>
  <c r="I17"/>
  <c r="I16"/>
  <c r="I15"/>
  <c r="I14"/>
  <c r="I12"/>
  <c r="I11"/>
  <c r="F65"/>
  <c r="F64" s="1"/>
  <c r="F51"/>
  <c r="F52"/>
  <c r="F53"/>
  <c r="F54"/>
  <c r="F55"/>
  <c r="F56"/>
  <c r="F57"/>
  <c r="F58"/>
  <c r="F60"/>
  <c r="F59" s="1"/>
  <c r="F42"/>
  <c r="F41"/>
  <c r="F39"/>
  <c r="F38" s="1"/>
  <c r="F33"/>
  <c r="F34"/>
  <c r="F35"/>
  <c r="F36"/>
  <c r="F37"/>
  <c r="F14"/>
  <c r="F15"/>
  <c r="F16"/>
  <c r="F17"/>
  <c r="F20"/>
  <c r="F21"/>
  <c r="F22"/>
  <c r="F23"/>
  <c r="F24"/>
  <c r="F25"/>
  <c r="F26"/>
  <c r="F27"/>
  <c r="F28"/>
  <c r="F29"/>
  <c r="F30"/>
  <c r="F72"/>
  <c r="D80"/>
  <c r="E80"/>
  <c r="F79"/>
  <c r="F78"/>
  <c r="I72"/>
  <c r="H80"/>
  <c r="H72"/>
  <c r="H50"/>
  <c r="H59"/>
  <c r="H64"/>
  <c r="H38"/>
  <c r="G80"/>
  <c r="G72"/>
  <c r="G64"/>
  <c r="G59"/>
  <c r="G50"/>
  <c r="G38"/>
  <c r="E72"/>
  <c r="E64"/>
  <c r="E59"/>
  <c r="E50"/>
  <c r="E70" s="1"/>
  <c r="E38"/>
  <c r="D72"/>
  <c r="D38"/>
  <c r="D50"/>
  <c r="D59"/>
  <c r="D64"/>
  <c r="C24" i="52"/>
  <c r="D24"/>
  <c r="E24"/>
  <c r="F24"/>
  <c r="C20"/>
  <c r="D20"/>
  <c r="G20" s="1"/>
  <c r="E20"/>
  <c r="I24"/>
  <c r="H24"/>
  <c r="I20"/>
  <c r="H20"/>
  <c r="I10"/>
  <c r="H10"/>
  <c r="H14"/>
  <c r="H9" s="1"/>
  <c r="H19" s="1"/>
  <c r="D9" i="38"/>
  <c r="G9" s="1"/>
  <c r="D10"/>
  <c r="G10" s="1"/>
  <c r="D11"/>
  <c r="G11" s="1"/>
  <c r="D12"/>
  <c r="G12" s="1"/>
  <c r="D13"/>
  <c r="G13" s="1"/>
  <c r="D14"/>
  <c r="G14" s="1"/>
  <c r="D15"/>
  <c r="G15" s="1"/>
  <c r="D16"/>
  <c r="G16" s="1"/>
  <c r="D17"/>
  <c r="G17" s="1"/>
  <c r="D18"/>
  <c r="D26"/>
  <c r="D27"/>
  <c r="D28"/>
  <c r="D29"/>
  <c r="D30"/>
  <c r="D31"/>
  <c r="D19"/>
  <c r="D20"/>
  <c r="D21"/>
  <c r="D22"/>
  <c r="D23"/>
  <c r="D24"/>
  <c r="D25"/>
  <c r="A4" i="27"/>
  <c r="A4" i="20"/>
  <c r="A4" i="32"/>
  <c r="A4" i="42"/>
  <c r="B4" i="19"/>
  <c r="A4" i="16"/>
  <c r="A5" i="45"/>
  <c r="A5" i="44"/>
  <c r="A5" i="38"/>
  <c r="A5" i="37"/>
  <c r="A4" i="6"/>
  <c r="A4" i="24"/>
  <c r="A4" i="21"/>
  <c r="A4" i="13"/>
  <c r="A4" i="26"/>
  <c r="A4" i="23"/>
  <c r="A3" i="27"/>
  <c r="B3" i="20"/>
  <c r="A4" i="45"/>
  <c r="A3" i="32"/>
  <c r="A3" i="42"/>
  <c r="B3" i="19"/>
  <c r="A3" i="16"/>
  <c r="A3" i="24"/>
  <c r="A4" i="44"/>
  <c r="A4" i="38"/>
  <c r="A4" i="37"/>
  <c r="A3" i="21"/>
  <c r="A3" i="13"/>
  <c r="A3" i="26"/>
  <c r="A3" i="6"/>
  <c r="A3" i="23"/>
  <c r="A3" i="1"/>
  <c r="G19" i="38"/>
  <c r="G20"/>
  <c r="G21"/>
  <c r="G22"/>
  <c r="G23"/>
  <c r="G24"/>
  <c r="G25"/>
  <c r="G26"/>
  <c r="G27"/>
  <c r="G28"/>
  <c r="G29"/>
  <c r="G30"/>
  <c r="G31"/>
  <c r="G18"/>
  <c r="D39" i="42"/>
  <c r="G39" s="1"/>
  <c r="D38"/>
  <c r="G38" s="1"/>
  <c r="D37"/>
  <c r="G37" s="1"/>
  <c r="D10" i="6"/>
  <c r="D8" s="1"/>
  <c r="F23" i="45"/>
  <c r="H27" s="1"/>
  <c r="E23"/>
  <c r="H26" s="1"/>
  <c r="C23"/>
  <c r="H24" s="1"/>
  <c r="B23"/>
  <c r="H23" s="1"/>
  <c r="D61" i="1"/>
  <c r="C61"/>
  <c r="C54"/>
  <c r="C48"/>
  <c r="F20" i="20" s="1"/>
  <c r="C34" i="1"/>
  <c r="C30"/>
  <c r="C44"/>
  <c r="C9" i="24"/>
  <c r="C38" s="1"/>
  <c r="C29"/>
  <c r="D54" i="1"/>
  <c r="D48"/>
  <c r="D34"/>
  <c r="D30"/>
  <c r="D44"/>
  <c r="D20"/>
  <c r="D17"/>
  <c r="D8"/>
  <c r="C20"/>
  <c r="C17"/>
  <c r="C8"/>
  <c r="D13" i="42"/>
  <c r="G13" s="1"/>
  <c r="D12"/>
  <c r="G12" s="1"/>
  <c r="D11"/>
  <c r="G11" s="1"/>
  <c r="D22"/>
  <c r="G22" s="1"/>
  <c r="D21"/>
  <c r="G21" s="1"/>
  <c r="D20"/>
  <c r="G20" s="1"/>
  <c r="D19"/>
  <c r="D18"/>
  <c r="G18" s="1"/>
  <c r="D17"/>
  <c r="G17" s="1"/>
  <c r="D16"/>
  <c r="G16" s="1"/>
  <c r="D15"/>
  <c r="G15" s="1"/>
  <c r="D26"/>
  <c r="G26" s="1"/>
  <c r="D25"/>
  <c r="G25" s="1"/>
  <c r="D24"/>
  <c r="G24" s="1"/>
  <c r="D29"/>
  <c r="G29" s="1"/>
  <c r="D28"/>
  <c r="D27" s="1"/>
  <c r="D36"/>
  <c r="D35" s="1"/>
  <c r="D33"/>
  <c r="G33" s="1"/>
  <c r="D32"/>
  <c r="D31"/>
  <c r="G31" s="1"/>
  <c r="D34"/>
  <c r="G34" s="1"/>
  <c r="F35"/>
  <c r="E35"/>
  <c r="C35"/>
  <c r="B35"/>
  <c r="F30"/>
  <c r="E30"/>
  <c r="C30"/>
  <c r="B30"/>
  <c r="F27"/>
  <c r="E27"/>
  <c r="C27"/>
  <c r="B27"/>
  <c r="F23"/>
  <c r="E23"/>
  <c r="C23"/>
  <c r="B23"/>
  <c r="F14"/>
  <c r="E14"/>
  <c r="C14"/>
  <c r="B14"/>
  <c r="F10"/>
  <c r="F40" s="1"/>
  <c r="H44" s="1"/>
  <c r="E10"/>
  <c r="C10"/>
  <c r="B10"/>
  <c r="B40" s="1"/>
  <c r="H40" s="1"/>
  <c r="D30" i="24"/>
  <c r="E65" i="23"/>
  <c r="D56"/>
  <c r="D51"/>
  <c r="C56"/>
  <c r="C51"/>
  <c r="E27" i="20"/>
  <c r="D27"/>
  <c r="C27"/>
  <c r="D32" i="19"/>
  <c r="D20"/>
  <c r="C32"/>
  <c r="C20"/>
  <c r="E30" i="16"/>
  <c r="E29"/>
  <c r="E28"/>
  <c r="E27"/>
  <c r="E26"/>
  <c r="E25"/>
  <c r="E24"/>
  <c r="E23"/>
  <c r="E22"/>
  <c r="E21"/>
  <c r="E10"/>
  <c r="E11"/>
  <c r="E12"/>
  <c r="E13"/>
  <c r="E14"/>
  <c r="E15"/>
  <c r="E16"/>
  <c r="E17"/>
  <c r="E18"/>
  <c r="E9"/>
  <c r="D31"/>
  <c r="D19"/>
  <c r="C31"/>
  <c r="C19"/>
  <c r="C32" s="1"/>
  <c r="G11" i="45"/>
  <c r="G13"/>
  <c r="G15"/>
  <c r="G17"/>
  <c r="G19"/>
  <c r="G21"/>
  <c r="D11"/>
  <c r="D12"/>
  <c r="G12" s="1"/>
  <c r="D13"/>
  <c r="D14"/>
  <c r="G14" s="1"/>
  <c r="D15"/>
  <c r="D16"/>
  <c r="G16" s="1"/>
  <c r="D17"/>
  <c r="D18"/>
  <c r="G18" s="1"/>
  <c r="D19"/>
  <c r="D20"/>
  <c r="G20" s="1"/>
  <c r="D21"/>
  <c r="D22"/>
  <c r="G22" s="1"/>
  <c r="D10"/>
  <c r="F15" i="44"/>
  <c r="H19" s="1"/>
  <c r="E15"/>
  <c r="H18" s="1"/>
  <c r="C15"/>
  <c r="H16" s="1"/>
  <c r="B15"/>
  <c r="H15" s="1"/>
  <c r="D11"/>
  <c r="G11" s="1"/>
  <c r="D12"/>
  <c r="G12" s="1"/>
  <c r="D13"/>
  <c r="G13"/>
  <c r="D10"/>
  <c r="G10" s="1"/>
  <c r="H35" i="38"/>
  <c r="F27" i="6"/>
  <c r="G27" s="1"/>
  <c r="F28"/>
  <c r="G28" s="1"/>
  <c r="F26"/>
  <c r="G26" s="1"/>
  <c r="F25"/>
  <c r="G25" s="1"/>
  <c r="F24"/>
  <c r="G24" s="1"/>
  <c r="F23"/>
  <c r="G23" s="1"/>
  <c r="F22"/>
  <c r="G22" s="1"/>
  <c r="F21"/>
  <c r="G21" s="1"/>
  <c r="F20"/>
  <c r="G20"/>
  <c r="F12"/>
  <c r="G12" s="1"/>
  <c r="F13"/>
  <c r="G13" s="1"/>
  <c r="F14"/>
  <c r="G14" s="1"/>
  <c r="F15"/>
  <c r="G15" s="1"/>
  <c r="F16"/>
  <c r="G16" s="1"/>
  <c r="F17"/>
  <c r="G17" s="1"/>
  <c r="F11"/>
  <c r="G10" i="45"/>
  <c r="F15" i="37"/>
  <c r="H29" s="1"/>
  <c r="E15"/>
  <c r="H28" s="1"/>
  <c r="C15"/>
  <c r="H26" s="1"/>
  <c r="B15"/>
  <c r="H15" s="1"/>
  <c r="D13"/>
  <c r="G13" s="1"/>
  <c r="D12"/>
  <c r="G12" s="1"/>
  <c r="D11"/>
  <c r="G11" s="1"/>
  <c r="D10"/>
  <c r="G10" s="1"/>
  <c r="D9"/>
  <c r="G9" s="1"/>
  <c r="D9" i="21"/>
  <c r="D17"/>
  <c r="E10" i="6"/>
  <c r="C10"/>
  <c r="C8" s="1"/>
  <c r="D40" i="23"/>
  <c r="D44"/>
  <c r="D8"/>
  <c r="D20"/>
  <c r="C40"/>
  <c r="C44"/>
  <c r="C8"/>
  <c r="C20"/>
  <c r="G19" i="42"/>
  <c r="G32"/>
  <c r="D47" i="62"/>
  <c r="I9" i="52"/>
  <c r="I19" s="1"/>
  <c r="E23" i="54"/>
  <c r="E25" s="1"/>
  <c r="E27" s="1"/>
  <c r="E36" s="1"/>
  <c r="F80" i="55"/>
  <c r="G36" i="42"/>
  <c r="G35" s="1"/>
  <c r="F50" i="55"/>
  <c r="F70" s="1"/>
  <c r="G20" i="53"/>
  <c r="E44" i="55"/>
  <c r="I50"/>
  <c r="D60" i="54"/>
  <c r="D68" s="1"/>
  <c r="D70" s="1"/>
  <c r="E9" i="52"/>
  <c r="E19" s="1"/>
  <c r="H51" i="62"/>
  <c r="E58"/>
  <c r="I20" i="53"/>
  <c r="K8"/>
  <c r="G24" i="65"/>
  <c r="G30"/>
  <c r="G11" i="61" l="1"/>
  <c r="G10" s="1"/>
  <c r="G31" s="1"/>
  <c r="D10"/>
  <c r="D31" s="1"/>
  <c r="C46" i="51"/>
  <c r="C59" s="1"/>
  <c r="D36" i="54"/>
  <c r="C27" i="1"/>
  <c r="F18" i="55"/>
  <c r="F31"/>
  <c r="I18"/>
  <c r="E86" i="54"/>
  <c r="E88" s="1"/>
  <c r="J20" i="53"/>
  <c r="B46" i="51"/>
  <c r="B59" s="1"/>
  <c r="F9" i="52"/>
  <c r="F19" s="1"/>
  <c r="D9"/>
  <c r="D19" s="1"/>
  <c r="D10" i="62"/>
  <c r="D83" s="1"/>
  <c r="I86" s="1"/>
  <c r="F10"/>
  <c r="G47"/>
  <c r="G10"/>
  <c r="G83" s="1"/>
  <c r="I89" s="1"/>
  <c r="C47"/>
  <c r="I64" i="55"/>
  <c r="D64" i="1"/>
  <c r="G44" i="55"/>
  <c r="H58" i="62"/>
  <c r="H21"/>
  <c r="E48"/>
  <c r="D24" i="67"/>
  <c r="H16"/>
  <c r="E33"/>
  <c r="H42"/>
  <c r="G14" i="52"/>
  <c r="J15" s="1"/>
  <c r="G10"/>
  <c r="J11" s="1"/>
  <c r="F19" i="6"/>
  <c r="H19" s="1"/>
  <c r="D61" i="23"/>
  <c r="D48"/>
  <c r="D27" i="1"/>
  <c r="D66" s="1"/>
  <c r="G72" i="51"/>
  <c r="G46"/>
  <c r="G57" s="1"/>
  <c r="F50" i="2"/>
  <c r="G40" i="80" s="1"/>
  <c r="E41" i="62"/>
  <c r="D23" i="42"/>
  <c r="K14" i="53"/>
  <c r="G28" i="42"/>
  <c r="C83" i="62"/>
  <c r="I83" s="1"/>
  <c r="D23" i="45"/>
  <c r="H25" s="1"/>
  <c r="H31" i="61"/>
  <c r="E15" i="20"/>
  <c r="E19" s="1"/>
  <c r="E21" s="1"/>
  <c r="G24" i="52"/>
  <c r="I59" i="55"/>
  <c r="E66" i="62"/>
  <c r="D14" i="42"/>
  <c r="D49" i="54"/>
  <c r="D30" i="42"/>
  <c r="C49" i="54"/>
  <c r="D10" i="42"/>
  <c r="D40" s="1"/>
  <c r="H42" s="1"/>
  <c r="C37" i="23"/>
  <c r="D32" i="16"/>
  <c r="D33" i="19"/>
  <c r="C61" i="23"/>
  <c r="C60" i="54"/>
  <c r="C68" s="1"/>
  <c r="C70" s="1"/>
  <c r="E60"/>
  <c r="E68" s="1"/>
  <c r="E70" s="1"/>
  <c r="E21" i="62"/>
  <c r="D37" i="23"/>
  <c r="G14" i="42"/>
  <c r="C64" i="1"/>
  <c r="D38" i="24" s="1"/>
  <c r="D86" i="54"/>
  <c r="D88" s="1"/>
  <c r="F33" i="2"/>
  <c r="F72" i="51"/>
  <c r="F46"/>
  <c r="F57" s="1"/>
  <c r="D6" i="21"/>
  <c r="G24" i="67"/>
  <c r="D29"/>
  <c r="D51" s="1"/>
  <c r="F29"/>
  <c r="F51" s="1"/>
  <c r="G28" i="65"/>
  <c r="F40" i="55"/>
  <c r="F44" s="1"/>
  <c r="F75" s="1"/>
  <c r="G50" i="2"/>
  <c r="G22" i="80" s="1"/>
  <c r="K20" i="53"/>
  <c r="C48" i="23"/>
  <c r="C20" i="53"/>
  <c r="C33" i="2"/>
  <c r="G33"/>
  <c r="D32" i="38"/>
  <c r="C31" i="61"/>
  <c r="H32" s="1"/>
  <c r="F47" i="62"/>
  <c r="F83" s="1"/>
  <c r="I88" s="1"/>
  <c r="G16" i="65"/>
  <c r="D28"/>
  <c r="D21" s="1"/>
  <c r="C24" i="67"/>
  <c r="C29"/>
  <c r="C51" s="1"/>
  <c r="F9" i="20" s="1"/>
  <c r="G29" i="67"/>
  <c r="G51" s="1"/>
  <c r="H49" i="72"/>
  <c r="E11" i="62"/>
  <c r="C23" i="54"/>
  <c r="C25" s="1"/>
  <c r="C27" s="1"/>
  <c r="E49"/>
  <c r="C78"/>
  <c r="C86" s="1"/>
  <c r="C88" s="1"/>
  <c r="D15" i="44"/>
  <c r="E75" i="55"/>
  <c r="C36" i="54"/>
  <c r="G30" i="42"/>
  <c r="H41" i="62"/>
  <c r="H48"/>
  <c r="G27" i="42"/>
  <c r="B33" i="2"/>
  <c r="H77" i="62"/>
  <c r="A5" i="71"/>
  <c r="F32" i="65"/>
  <c r="G22" i="61"/>
  <c r="G21" s="1"/>
  <c r="D21"/>
  <c r="E77" i="62"/>
  <c r="E19" i="16"/>
  <c r="C15" i="20"/>
  <c r="C19" s="1"/>
  <c r="C21" s="1"/>
  <c r="H31" i="62"/>
  <c r="H30" s="1"/>
  <c r="E30"/>
  <c r="E8" i="6"/>
  <c r="E31" i="16"/>
  <c r="C40" i="42"/>
  <c r="H41" s="1"/>
  <c r="G10"/>
  <c r="F20" i="53"/>
  <c r="H35" i="61"/>
  <c r="F11" i="54"/>
  <c r="F16"/>
  <c r="F12"/>
  <c r="C9" i="52"/>
  <c r="C19" s="1"/>
  <c r="J21" s="1"/>
  <c r="E40" i="42"/>
  <c r="H43" s="1"/>
  <c r="D70" i="55"/>
  <c r="D20" i="53"/>
  <c r="F10" i="54"/>
  <c r="F15"/>
  <c r="F17"/>
  <c r="E36" i="67"/>
  <c r="E29" s="1"/>
  <c r="H33"/>
  <c r="C33" i="19"/>
  <c r="G70" i="55"/>
  <c r="H70"/>
  <c r="H44"/>
  <c r="D44"/>
  <c r="C32" i="65"/>
  <c r="B32"/>
  <c r="E32"/>
  <c r="E42" i="67"/>
  <c r="H36"/>
  <c r="H10" i="6"/>
  <c r="H66" i="62"/>
  <c r="G9" i="65"/>
  <c r="I70" i="55"/>
  <c r="D15" i="37"/>
  <c r="H27" s="1"/>
  <c r="G23" i="42"/>
  <c r="I44" i="55"/>
  <c r="D16" i="65"/>
  <c r="D9" s="1"/>
  <c r="H13" i="67"/>
  <c r="G23" i="65"/>
  <c r="E16" i="67"/>
  <c r="H13" i="62"/>
  <c r="H11" s="1"/>
  <c r="H59" i="51" l="1"/>
  <c r="G23" i="45"/>
  <c r="H28" s="1"/>
  <c r="H60" i="51"/>
  <c r="E6" i="21"/>
  <c r="H52" i="67"/>
  <c r="H24"/>
  <c r="E24"/>
  <c r="H25"/>
  <c r="G19" i="6"/>
  <c r="D63" i="23"/>
  <c r="D66" s="1"/>
  <c r="C66" i="1"/>
  <c r="E66" s="1"/>
  <c r="G73" i="51"/>
  <c r="G52" i="2"/>
  <c r="I75" i="55"/>
  <c r="G9" i="52"/>
  <c r="G19" s="1"/>
  <c r="J20" s="1"/>
  <c r="D32" i="65"/>
  <c r="D23" i="21"/>
  <c r="E23" s="1"/>
  <c r="H75" i="55"/>
  <c r="J84" s="1"/>
  <c r="H29" i="67"/>
  <c r="H51" s="1"/>
  <c r="G21" i="65"/>
  <c r="G40" i="42"/>
  <c r="H45" s="1"/>
  <c r="E47" i="62"/>
  <c r="C63" i="23"/>
  <c r="C66" s="1"/>
  <c r="E66" s="1"/>
  <c r="G32" i="65"/>
  <c r="D75" i="55"/>
  <c r="E10" i="62"/>
  <c r="E83" s="1"/>
  <c r="I87" s="1"/>
  <c r="F73" i="51"/>
  <c r="E51" i="67"/>
  <c r="J88" i="55" s="1"/>
  <c r="G75"/>
  <c r="J83" s="1"/>
  <c r="F52" i="2"/>
  <c r="H52" s="1"/>
  <c r="G39" i="75"/>
  <c r="H34" i="38"/>
  <c r="G32"/>
  <c r="H37" s="1"/>
  <c r="H17" i="44"/>
  <c r="G15"/>
  <c r="H10" i="62"/>
  <c r="I47" i="55"/>
  <c r="E32" i="16"/>
  <c r="H47" i="62"/>
  <c r="J81" i="55"/>
  <c r="J87"/>
  <c r="G15" i="37"/>
  <c r="H30" s="1"/>
  <c r="F8" i="6"/>
  <c r="H8" s="1"/>
  <c r="G10"/>
  <c r="J90" i="55" l="1"/>
  <c r="J91"/>
  <c r="G8" i="6"/>
  <c r="H73" i="51"/>
  <c r="H53" i="2"/>
  <c r="H83" i="62"/>
  <c r="I90" s="1"/>
  <c r="J89" i="55"/>
  <c r="J86"/>
  <c r="H75" i="51"/>
  <c r="H36" i="61"/>
  <c r="H33"/>
  <c r="H34"/>
  <c r="H22" i="44"/>
  <c r="H20"/>
</calcChain>
</file>

<file path=xl/sharedStrings.xml><?xml version="1.0" encoding="utf-8"?>
<sst xmlns="http://schemas.openxmlformats.org/spreadsheetml/2006/main" count="2125" uniqueCount="1369">
  <si>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</si>
  <si>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</si>
  <si>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</si>
  <si>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</si>
  <si>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</si>
  <si>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</si>
  <si>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</si>
  <si>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</si>
  <si>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</si>
  <si>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</si>
  <si>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</si>
  <si>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</si>
  <si>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</si>
  <si>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</si>
  <si>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</si>
  <si>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</si>
  <si>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</si>
  <si>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</si>
  <si>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</si>
  <si>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</si>
  <si>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</si>
  <si>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</si>
  <si>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</si>
  <si>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</si>
  <si>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</si>
  <si>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</si>
  <si>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</si>
  <si>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</si>
  <si>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</si>
  <si>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</si>
  <si>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</si>
  <si>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</si>
  <si>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</si>
  <si>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</si>
  <si>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</si>
  <si>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</si>
  <si>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</si>
  <si>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</si>
  <si>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</si>
  <si>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</si>
  <si>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</si>
  <si>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</si>
  <si>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</si>
  <si>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</si>
  <si>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</si>
  <si>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</si>
  <si>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</si>
  <si>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</si>
  <si>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</si>
  <si>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</si>
  <si>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</si>
  <si>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</si>
  <si>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</si>
  <si>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</si>
  <si>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</si>
  <si>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</si>
  <si>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</si>
  <si>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</si>
  <si>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</si>
  <si>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</si>
  <si>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</si>
  <si>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</si>
  <si>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</si>
  <si>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</si>
  <si>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</si>
  <si>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</si>
  <si>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</si>
  <si>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</si>
  <si>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</si>
  <si>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</si>
  <si>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</si>
  <si>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</si>
  <si>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</si>
  <si>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</si>
  <si>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</si>
  <si>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</si>
  <si>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</si>
  <si>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</si>
  <si>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</si>
  <si>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</si>
  <si>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</si>
  <si>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</si>
  <si>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</si>
  <si>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</si>
  <si>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</si>
  <si>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</si>
  <si>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</si>
  <si>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</si>
  <si>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</si>
  <si>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</si>
  <si>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</si>
  <si>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</si>
  <si>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</si>
  <si>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</si>
  <si>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</si>
  <si>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</si>
  <si>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</si>
  <si>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</si>
  <si>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</si>
  <si>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</si>
  <si>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</si>
  <si>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</si>
  <si>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</si>
  <si>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</si>
  <si>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</si>
  <si>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</si>
  <si>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</si>
  <si>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</si>
  <si>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</si>
  <si>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</si>
  <si>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</si>
  <si>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</si>
  <si>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</si>
  <si>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</si>
  <si>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</si>
  <si>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</si>
  <si>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</si>
  <si>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</si>
  <si>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</si>
  <si>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</si>
  <si>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</si>
  <si>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</si>
  <si>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</si>
  <si>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</si>
  <si>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</si>
  <si>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</si>
  <si>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</si>
  <si>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</si>
  <si>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</si>
  <si>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</si>
  <si>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</si>
  <si>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</si>
  <si>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</si>
  <si>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</si>
  <si>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</si>
  <si>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</si>
  <si>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</si>
  <si>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</si>
  <si>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</si>
  <si>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</si>
  <si>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</si>
  <si>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</si>
  <si>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</si>
  <si>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</si>
  <si>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</si>
  <si>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</si>
  <si>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</si>
  <si>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</si>
  <si>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</si>
  <si>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</si>
  <si>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</si>
  <si>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</si>
  <si>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</si>
  <si>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</si>
  <si>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</si>
  <si>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</si>
  <si>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</si>
  <si>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</si>
  <si>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</si>
  <si>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</si>
  <si>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</si>
  <si>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</si>
  <si>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</si>
  <si>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</si>
  <si>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</si>
  <si>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</si>
  <si>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</si>
  <si>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</si>
  <si>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</si>
  <si>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</si>
  <si>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</si>
  <si>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</si>
  <si>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</si>
  <si>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</si>
  <si>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</si>
  <si>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</si>
  <si>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</si>
  <si>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</si>
  <si>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</si>
  <si>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</si>
  <si>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</si>
  <si>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</si>
  <si>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</si>
  <si>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</si>
  <si>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</si>
  <si>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</si>
  <si>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</si>
  <si>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</si>
  <si>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</si>
  <si>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</si>
  <si>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</si>
  <si>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</si>
  <si>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</si>
  <si>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</si>
  <si>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</si>
  <si>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</si>
  <si>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</si>
  <si>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</si>
  <si>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</si>
  <si>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</si>
  <si>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</si>
  <si>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</si>
  <si>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</si>
  <si>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</si>
  <si>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</si>
  <si>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</si>
  <si>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</si>
  <si>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</si>
  <si>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</si>
  <si>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</si>
  <si>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</si>
  <si>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</si>
  <si>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</si>
  <si>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</si>
  <si>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</si>
  <si>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</si>
  <si>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</si>
  <si>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</si>
  <si>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</si>
  <si>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</si>
  <si>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</si>
  <si>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</si>
  <si>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</si>
  <si>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</si>
  <si>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</si>
  <si>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</si>
  <si>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</si>
  <si>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</si>
  <si>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</si>
  <si>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</si>
  <si>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</si>
  <si>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</si>
  <si>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</si>
  <si>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</si>
  <si>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</si>
  <si>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</si>
  <si>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</si>
  <si>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</si>
  <si>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</si>
  <si>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</si>
  <si>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</si>
  <si>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</si>
  <si>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</si>
  <si>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</si>
  <si>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</si>
  <si>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</si>
  <si>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</si>
  <si>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</si>
  <si>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</si>
  <si>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</si>
  <si>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</si>
  <si>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</si>
  <si>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</si>
  <si>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</si>
  <si>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</si>
  <si>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</si>
  <si>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</si>
  <si>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</si>
  <si>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</si>
  <si>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</si>
  <si>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</si>
  <si>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</si>
  <si>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</si>
  <si>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</si>
  <si>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</si>
  <si>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</si>
  <si>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</si>
  <si>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</si>
  <si>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</si>
  <si>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</si>
  <si>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</si>
  <si>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</si>
  <si>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</si>
  <si>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</si>
  <si>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</si>
  <si>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</si>
  <si>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</si>
  <si>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</si>
  <si>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</si>
  <si>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</si>
  <si>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</si>
  <si>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</si>
  <si>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</si>
  <si>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</si>
  <si>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</si>
  <si>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</si>
  <si>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</si>
  <si>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</si>
  <si>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</si>
  <si>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</si>
  <si>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</si>
  <si>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</si>
  <si>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</si>
  <si>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</si>
  <si>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</si>
  <si>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</si>
  <si>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</si>
  <si>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</si>
  <si>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</si>
  <si>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</si>
  <si>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</si>
  <si>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</si>
  <si>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</si>
  <si>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</si>
  <si>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</si>
  <si>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</si>
  <si>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</si>
  <si>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</si>
  <si>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</si>
  <si>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</si>
  <si>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</si>
  <si>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</si>
  <si>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</si>
  <si>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</si>
  <si>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</si>
  <si>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</si>
  <si>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</si>
  <si>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</si>
  <si>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</si>
  <si>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</si>
  <si>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</si>
  <si>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</si>
  <si>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</si>
  <si>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</si>
  <si>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</si>
  <si>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</si>
  <si>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</si>
  <si>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</si>
  <si>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</si>
  <si>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</si>
  <si>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</si>
  <si>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</si>
  <si>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</si>
  <si>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</si>
  <si>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</si>
  <si>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</si>
  <si>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</si>
  <si>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</si>
  <si>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</si>
  <si>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</si>
  <si>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</si>
  <si>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</si>
  <si>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</si>
  <si>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</si>
  <si>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</si>
  <si>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</si>
  <si>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</si>
  <si>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</si>
  <si>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</si>
  <si>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</si>
  <si>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</si>
  <si>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</si>
  <si>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</si>
  <si>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</si>
  <si>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</si>
  <si>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</si>
  <si>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</si>
  <si>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</si>
  <si>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</si>
  <si>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</si>
  <si>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</si>
  <si>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</si>
  <si>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</si>
  <si>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</si>
  <si>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</si>
  <si>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</si>
  <si>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</si>
  <si>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</si>
  <si>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</si>
  <si>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</si>
  <si>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</si>
  <si>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</si>
  <si>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</si>
  <si>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</si>
  <si>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</si>
  <si>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</si>
  <si>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</si>
  <si>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</si>
  <si>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</si>
  <si>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</si>
  <si>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</si>
  <si>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</si>
  <si>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</si>
  <si>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</si>
  <si>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</si>
  <si>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</si>
  <si>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</si>
  <si>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</si>
  <si>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</si>
  <si>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</si>
  <si>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</si>
  <si>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</si>
  <si>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</si>
  <si>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</si>
  <si>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</si>
  <si>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</si>
  <si>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</si>
  <si>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</si>
  <si>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</si>
  <si>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</si>
  <si>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</si>
  <si>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</si>
  <si>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</si>
  <si>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</si>
  <si>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</si>
  <si>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</si>
  <si>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</si>
  <si>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</si>
  <si>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</si>
  <si>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</si>
  <si>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</si>
  <si>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</si>
  <si>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</si>
  <si>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</si>
  <si>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</si>
  <si>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</si>
  <si>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</si>
  <si>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</si>
  <si>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</si>
  <si>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</si>
  <si>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</si>
  <si>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</si>
  <si>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</si>
  <si>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</si>
  <si>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</si>
  <si>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</si>
  <si>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</si>
  <si>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</si>
  <si>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</si>
  <si>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</si>
  <si>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</si>
  <si>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</si>
  <si>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</si>
  <si>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</si>
  <si>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</si>
  <si>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</si>
  <si>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</si>
  <si>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</si>
  <si>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</si>
  <si>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</si>
  <si>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</si>
  <si>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</si>
  <si>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</si>
  <si>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</si>
  <si>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</si>
  <si>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</si>
  <si>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</si>
  <si>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</si>
  <si>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</si>
  <si>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</si>
  <si>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</si>
  <si>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</si>
  <si>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</si>
  <si>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</si>
  <si>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</si>
  <si>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</si>
  <si>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</si>
  <si>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</si>
  <si>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</si>
  <si>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</si>
  <si>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</si>
  <si>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</si>
  <si>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</si>
  <si>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</si>
  <si>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</si>
  <si>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</si>
  <si>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</si>
  <si>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</si>
  <si>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</si>
  <si>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</si>
  <si>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</si>
  <si>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</si>
  <si>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</si>
  <si>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</si>
  <si>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</si>
  <si>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</si>
  <si>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</si>
  <si>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</si>
  <si>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</si>
  <si>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</si>
  <si>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</si>
  <si>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</si>
  <si>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</si>
  <si>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</si>
  <si>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</si>
  <si>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</si>
  <si>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</si>
  <si>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</si>
  <si>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</si>
  <si>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</si>
  <si>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</si>
  <si>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</si>
  <si>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</si>
  <si>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</si>
  <si>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</si>
  <si>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</si>
  <si>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</si>
  <si>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</si>
  <si>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</si>
  <si>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</si>
  <si>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</si>
  <si>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</si>
  <si>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</si>
  <si>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</si>
  <si>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</si>
  <si>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</si>
  <si>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</si>
  <si>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</si>
  <si>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</si>
  <si>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</si>
  <si>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</si>
  <si>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</si>
  <si>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</si>
  <si>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</si>
  <si>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</si>
  <si>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</si>
  <si>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</si>
  <si>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</si>
  <si>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</si>
  <si>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</si>
  <si>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</si>
  <si>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</si>
  <si>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</si>
  <si>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</si>
  <si>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</si>
  <si>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</si>
  <si>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</si>
  <si>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</si>
  <si>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</si>
  <si>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</si>
  <si>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</si>
  <si>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</si>
  <si>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</si>
  <si>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</si>
  <si>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</si>
  <si>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</si>
  <si>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</si>
  <si>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</si>
  <si>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</si>
  <si>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</si>
  <si>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</si>
  <si>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</si>
  <si>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</si>
  <si>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</si>
  <si>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</si>
  <si>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</si>
  <si>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</si>
  <si>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</si>
  <si>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</si>
  <si>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</si>
  <si>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</si>
  <si>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</si>
  <si>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</si>
  <si>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</si>
  <si>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</si>
  <si>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</si>
  <si>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</si>
  <si>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</si>
  <si>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</si>
  <si>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</si>
  <si>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</si>
  <si>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</si>
  <si>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</si>
  <si>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</si>
  <si>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</si>
  <si>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</si>
  <si>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</si>
  <si>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</si>
  <si>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</si>
  <si>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</si>
  <si>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</si>
  <si>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</si>
  <si>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</si>
  <si>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</si>
  <si>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</si>
  <si>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</si>
  <si>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</si>
  <si>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</si>
  <si>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</si>
  <si>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</si>
  <si>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</si>
  <si>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</si>
  <si>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</si>
  <si>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</si>
  <si>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</si>
  <si>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</si>
  <si>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</si>
  <si>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</si>
  <si>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</si>
  <si>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</si>
  <si>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</si>
  <si>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</si>
  <si>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</si>
  <si>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</si>
  <si>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</si>
  <si>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</si>
  <si>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</si>
  <si>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</si>
  <si>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</si>
  <si>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</si>
  <si>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</si>
  <si>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</si>
  <si>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</si>
  <si>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</si>
  <si>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</si>
  <si>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</si>
  <si>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</si>
  <si>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</si>
  <si>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</si>
  <si>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</si>
  <si>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</si>
  <si>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</si>
  <si>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</si>
  <si>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</si>
  <si>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</si>
  <si>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</si>
  <si>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</si>
  <si>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</si>
  <si>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</si>
  <si>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</si>
  <si>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</si>
  <si>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</si>
  <si>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</si>
  <si>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</si>
  <si>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</si>
  <si>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</si>
  <si>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</si>
  <si>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</si>
  <si>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</si>
  <si>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</si>
  <si>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</si>
  <si>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</si>
  <si>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</si>
  <si>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</si>
  <si>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</si>
  <si>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</si>
  <si>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</si>
  <si>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</si>
  <si>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</si>
  <si>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</si>
  <si>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</si>
  <si>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</si>
  <si>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</si>
  <si>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</si>
  <si>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</si>
  <si>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</si>
  <si>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</si>
  <si>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</si>
  <si>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</si>
  <si>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</si>
  <si>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</si>
  <si>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</si>
  <si>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</si>
  <si>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</si>
  <si>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</si>
  <si>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</si>
  <si>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</si>
  <si>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</si>
  <si>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</si>
  <si>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</si>
  <si>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</si>
  <si>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</si>
  <si>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</si>
  <si>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</si>
  <si>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</si>
  <si>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</si>
  <si>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</si>
  <si>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</si>
  <si>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</si>
  <si>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</si>
  <si>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</si>
  <si>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</si>
  <si>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</si>
  <si>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</si>
  <si>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</si>
  <si>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</si>
  <si>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</si>
  <si>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</si>
  <si>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</si>
  <si>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</si>
  <si>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</si>
  <si>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</si>
  <si>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</si>
  <si>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</si>
  <si>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</si>
  <si>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</si>
  <si>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</si>
  <si>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</si>
  <si>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</si>
  <si>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</si>
  <si>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</si>
  <si>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</si>
  <si>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</si>
  <si>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</si>
  <si>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</si>
  <si>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</si>
  <si>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</si>
  <si>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</si>
  <si>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</si>
  <si>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</si>
  <si>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</si>
  <si>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</si>
  <si>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</si>
  <si>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</si>
  <si>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</si>
  <si>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</si>
  <si>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</si>
  <si>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</si>
  <si>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</si>
  <si>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</si>
  <si>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</si>
  <si>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</si>
  <si>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</si>
  <si>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</si>
  <si>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</si>
  <si>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</si>
  <si>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</si>
  <si>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</si>
  <si>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</si>
  <si>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</si>
  <si>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</si>
  <si>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</si>
  <si>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</si>
  <si>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</si>
  <si>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</si>
  <si>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</si>
  <si>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</si>
  <si>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</si>
  <si>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</si>
  <si>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</si>
  <si>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</si>
  <si>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</si>
  <si>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</si>
  <si>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</si>
  <si>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</si>
  <si>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</si>
  <si>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</si>
  <si>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</si>
  <si>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</si>
  <si>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</si>
  <si>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</si>
  <si>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</si>
  <si>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</si>
  <si>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</si>
  <si>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</si>
  <si>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</si>
  <si>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</si>
  <si>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</si>
  <si>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</si>
  <si>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</si>
  <si>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</si>
  <si>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</si>
  <si>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</si>
  <si>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</si>
  <si>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</si>
  <si>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</si>
  <si>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</si>
  <si>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</si>
  <si>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</si>
  <si>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</si>
  <si>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</si>
  <si>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</si>
  <si>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</si>
  <si>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</si>
  <si>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</si>
  <si>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</si>
  <si>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</si>
  <si>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</si>
  <si>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</si>
  <si>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</si>
  <si>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</si>
  <si>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</si>
  <si>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</si>
  <si>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</si>
  <si>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</si>
  <si>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</si>
  <si>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</si>
  <si>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</si>
  <si>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</si>
  <si>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</si>
  <si>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</si>
  <si>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</si>
  <si>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</si>
  <si>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</si>
  <si>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</si>
  <si>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</si>
  <si>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</si>
  <si>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</si>
  <si>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</si>
  <si>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</si>
  <si>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</si>
  <si>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</si>
  <si>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</si>
  <si>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</si>
  <si>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</si>
  <si>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</si>
  <si>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</si>
  <si>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</si>
  <si>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</si>
  <si>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</si>
  <si>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</si>
  <si>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</si>
  <si>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</si>
  <si>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</si>
  <si>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</si>
  <si>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</si>
  <si>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</si>
  <si>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</si>
  <si>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</si>
  <si>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</si>
  <si>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</si>
  <si>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</si>
  <si>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</si>
  <si>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</si>
  <si>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</si>
  <si>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</si>
  <si>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</si>
  <si>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</si>
  <si>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</si>
  <si>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</si>
  <si>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</si>
  <si>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</si>
  <si>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</si>
  <si>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</si>
  <si>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</si>
  <si>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</si>
  <si>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</si>
  <si>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</si>
  <si>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</si>
  <si>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</si>
  <si>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</si>
  <si>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</si>
  <si>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</si>
  <si>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</si>
  <si>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</si>
  <si>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</si>
  <si>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</si>
  <si>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</si>
  <si>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</si>
  <si>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</si>
  <si>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</si>
  <si>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</si>
  <si>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</si>
  <si>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</si>
  <si>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</si>
  <si>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</si>
  <si>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</si>
  <si>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</si>
  <si>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</si>
  <si>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</si>
  <si>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</si>
  <si>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</si>
  <si>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</si>
  <si>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</si>
  <si>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</si>
  <si>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</si>
  <si>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</si>
  <si>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</si>
  <si>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</si>
  <si>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</si>
  <si>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</si>
  <si>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</si>
  <si>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</si>
  <si>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</si>
  <si>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</si>
  <si>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</si>
  <si>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</si>
  <si>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</si>
  <si>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</si>
  <si>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</si>
  <si>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</si>
  <si>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</si>
  <si>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</si>
  <si>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</si>
  <si>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</si>
  <si>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</si>
  <si>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</si>
  <si>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</si>
  <si>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</si>
  <si>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</si>
  <si>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</si>
  <si>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</si>
  <si>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</si>
  <si>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</si>
  <si>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</si>
  <si>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</si>
  <si>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</si>
  <si>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</si>
  <si>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</si>
  <si>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</si>
  <si>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</si>
  <si>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</si>
  <si>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</si>
  <si>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</si>
  <si>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</si>
  <si>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</si>
  <si>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</si>
  <si>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</si>
  <si>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</si>
  <si>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</si>
  <si>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</si>
  <si>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</si>
  <si>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</si>
  <si>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</si>
  <si>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</si>
  <si>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</si>
  <si>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</si>
  <si>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</si>
  <si>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</si>
  <si>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</si>
  <si>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</si>
  <si>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</si>
  <si>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</si>
  <si>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</si>
  <si>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</si>
  <si>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</si>
  <si>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</si>
  <si>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</si>
  <si>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</si>
  <si>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</si>
  <si>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</si>
  <si>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</si>
  <si>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</si>
  <si>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</si>
  <si>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</si>
  <si>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</si>
  <si>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</si>
  <si>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</si>
  <si>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</si>
  <si>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</si>
  <si>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</si>
  <si>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</si>
  <si>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</si>
  <si>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</si>
  <si>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</si>
  <si>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</si>
  <si>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</si>
  <si>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</si>
  <si>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</si>
  <si>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</si>
  <si>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</si>
  <si>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</si>
  <si>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</si>
  <si>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</si>
  <si>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</si>
  <si>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</si>
  <si>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</si>
  <si>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</si>
  <si>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</si>
  <si>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</si>
  <si>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</si>
  <si>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</si>
  <si>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</si>
  <si>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</si>
  <si>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</si>
  <si>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</si>
  <si>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</si>
  <si>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</si>
  <si>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</si>
  <si>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</si>
  <si>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</si>
  <si>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</si>
  <si>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</si>
  <si>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</si>
  <si>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</si>
  <si>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</si>
  <si>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</si>
  <si>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</si>
  <si>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</si>
  <si>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</si>
  <si>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</si>
  <si>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</si>
  <si>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</si>
  <si>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</si>
  <si>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</si>
  <si>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</si>
  <si>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</si>
  <si>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</si>
  <si>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</si>
  <si>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</si>
  <si>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</si>
  <si>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</si>
  <si>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</si>
  <si>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</si>
  <si>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</si>
  <si>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</si>
  <si>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</si>
  <si>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</si>
  <si>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</si>
  <si>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</si>
  <si>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</si>
  <si>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</si>
  <si>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</si>
  <si>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</si>
  <si>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</si>
  <si>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</si>
  <si>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</si>
  <si>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</si>
  <si>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</si>
  <si>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</si>
  <si>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</si>
  <si>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</si>
  <si>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</si>
  <si>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</si>
  <si>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</si>
  <si>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</si>
  <si>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</si>
  <si>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</si>
  <si>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</si>
  <si>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</si>
  <si>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</si>
  <si>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</si>
  <si>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</si>
  <si>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</si>
  <si>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</si>
  <si>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</si>
  <si>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</si>
  <si>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</si>
  <si>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</si>
  <si>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</si>
  <si>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</si>
  <si>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</si>
  <si>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</si>
  <si>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</si>
  <si>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</si>
  <si>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</si>
  <si>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</si>
  <si>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</si>
  <si>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</si>
  <si>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</si>
  <si>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</si>
  <si>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</si>
  <si>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</si>
  <si>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</si>
  <si>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</si>
  <si>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</si>
  <si>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</si>
  <si>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</si>
  <si>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</si>
  <si>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</si>
  <si>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</si>
  <si>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</si>
  <si>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</si>
  <si>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</si>
  <si>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</si>
  <si>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</si>
  <si>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</si>
  <si>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</si>
  <si>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</si>
  <si>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</si>
  <si>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</si>
  <si>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</si>
  <si>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</si>
  <si>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</si>
  <si>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</si>
  <si>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</si>
  <si>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</si>
  <si>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</si>
  <si>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</si>
  <si>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</si>
  <si>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</si>
  <si>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</si>
  <si>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</si>
  <si>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</si>
  <si>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</si>
  <si>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Contribuido Neto de 2017</t>
  </si>
  <si>
    <t>Hacienda Pública / Patrimonio Generado Neto de 2017</t>
  </si>
  <si>
    <t>Hacienda Pública / Patrimonio Neto Final de 2017</t>
  </si>
  <si>
    <t>Cambios en la Hacienda Pública / Patrimonio Contribuido Neto de 2018</t>
  </si>
  <si>
    <t>Variaciones de la Hacienda Pública / Patrimonio Generado Neto de 2018</t>
  </si>
  <si>
    <t>Cambios en el Exceso o Insuficiencia en la Actualización de la Hacienda Pública / Patrimonio Neto de 2018</t>
  </si>
  <si>
    <t>Hacienda Pública / Patrimonio Neto Final de 2018</t>
  </si>
  <si>
    <t>Exceso o Insuficiencia en la Actualización de la Hacienda Pública / Patrimonio Neto de 2017</t>
  </si>
  <si>
    <t>31 de diciembre de 2017</t>
  </si>
  <si>
    <t>Monto pagado de la inversión al XX de XXXXXX de 2018 (k)</t>
  </si>
  <si>
    <t>Monto pagado de la inversión actualizado al XX de XXXXXX de 2018 (l)</t>
  </si>
  <si>
    <t>Saldo pendiente por pagar de la inversión al XX de XXXXXX de 2018 (m = g – l)</t>
  </si>
  <si>
    <t>Gasto por Programa Presupuestario (NO APLICA)</t>
  </si>
  <si>
    <t>Relación de esquemas bursátiles y de coberturas financieras (SOLO EN CUENTA PÚBLICA)</t>
  </si>
  <si>
    <t>Relación de Bienes que Componen su Patrimonio (SEGUNDO TRIMESTRE y CUENTA PÚBLICA)</t>
  </si>
  <si>
    <t>al 31 de diciembre de 2017(d)</t>
  </si>
  <si>
    <t>TELEVISORA DE HERMOSILLO, S.A. DE C.V.</t>
  </si>
  <si>
    <t>Al 31 de Marzo de 2018</t>
  </si>
  <si>
    <t>Al 31 de Diciembre de 2017 y al 31 de Marzo de 2018 (b)</t>
  </si>
  <si>
    <t>Del 01 de Enero al 31 de Marzo de 2018</t>
  </si>
  <si>
    <t>Pesos Propios Televisora de Hermosillo, S.A. de C.V.</t>
  </si>
  <si>
    <t>HSBC</t>
  </si>
  <si>
    <t>BBVA Bancomer</t>
  </si>
  <si>
    <t>Santander</t>
  </si>
  <si>
    <t>Banco Interacciones</t>
  </si>
  <si>
    <t>071302967-3</t>
  </si>
  <si>
    <t>514650036-9</t>
  </si>
  <si>
    <t>6521970561-5</t>
  </si>
  <si>
    <t>Pesos</t>
  </si>
  <si>
    <t>TIE + 1.8</t>
  </si>
  <si>
    <t>No existe pasivo contingente a corto plazo</t>
  </si>
  <si>
    <t>No existe pasivo contingente a largo plazo</t>
  </si>
  <si>
    <t>Existe  juicios pendiente de determinar fallo representando una contingencia aproximada de $ 103,310.58</t>
  </si>
  <si>
    <t>CREDITO BANCARIO SIMPLE BANCO INTERACCIONES</t>
  </si>
  <si>
    <t>INTERESES CREDITO BANCO INTERACCIONES</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</si>
  <si>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</si>
  <si>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</si>
  <si>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</si>
  <si>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</si>
  <si>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</si>
  <si>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</si>
  <si>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</si>
  <si>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</si>
  <si>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</si>
  <si>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</si>
  <si>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</si>
  <si>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</si>
  <si>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</si>
  <si>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</si>
  <si>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</si>
  <si>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</si>
  <si>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</si>
  <si>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</si>
  <si>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</si>
  <si>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</si>
  <si>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</si>
  <si>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</si>
  <si>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</si>
  <si>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</si>
  <si>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</si>
  <si>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</si>
  <si>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</si>
  <si>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</si>
  <si>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</si>
  <si>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</si>
  <si>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</si>
  <si>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</si>
  <si>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</si>
  <si>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</si>
  <si>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</si>
  <si>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</si>
  <si>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</si>
  <si>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</si>
  <si>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</si>
  <si>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</si>
  <si>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</si>
  <si>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</si>
  <si>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</si>
  <si>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</si>
  <si>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</si>
  <si>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</si>
  <si>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</si>
  <si>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</si>
  <si>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</si>
  <si>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</si>
  <si>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</si>
  <si>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</si>
  <si>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</si>
  <si>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</si>
  <si>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</si>
  <si>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</si>
  <si>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</si>
  <si>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</si>
  <si>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</si>
  <si>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</si>
  <si>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</si>
  <si>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</si>
  <si>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</si>
  <si>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</si>
  <si>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</si>
  <si>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</si>
  <si>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</si>
  <si>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</si>
  <si>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</si>
  <si>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</si>
  <si>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</si>
  <si>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</si>
  <si>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</si>
  <si>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</si>
  <si>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</si>
  <si>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</si>
  <si>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</si>
  <si>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</si>
  <si>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</si>
  <si>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</si>
  <si>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</si>
  <si>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</si>
  <si>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</si>
  <si>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</si>
  <si>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</si>
  <si>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</si>
  <si>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</si>
  <si>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</si>
  <si>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</si>
  <si>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</si>
  <si>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</si>
  <si>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</si>
  <si>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</si>
  <si>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</si>
  <si>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</si>
  <si>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</si>
  <si>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</si>
  <si>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</si>
  <si>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</si>
  <si>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</si>
  <si>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</si>
  <si>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</si>
  <si>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</si>
  <si>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</si>
  <si>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</si>
  <si>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</si>
  <si>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</si>
  <si>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</si>
  <si>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</si>
  <si>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</si>
  <si>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</si>
  <si>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</si>
  <si>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</si>
  <si>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</si>
  <si>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</si>
  <si>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</si>
  <si>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</si>
  <si>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</si>
  <si>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</si>
  <si>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</si>
  <si>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</si>
  <si>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</si>
  <si>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</si>
  <si>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</si>
  <si>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</si>
  <si>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</si>
  <si>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</si>
  <si>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</si>
  <si>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</si>
  <si>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</si>
  <si>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</si>
  <si>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</si>
  <si>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</si>
  <si>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</si>
  <si>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</si>
  <si>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</si>
  <si>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</si>
  <si>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</si>
  <si>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</si>
  <si>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</si>
  <si>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</si>
  <si>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</si>
  <si>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</si>
  <si>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</si>
  <si>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</si>
  <si>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</si>
  <si>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</si>
  <si>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</si>
  <si>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</si>
  <si>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Camaras fotograficas y de video</t>
  </si>
  <si>
    <t>TECNICOS Y REPETIDORAS</t>
  </si>
  <si>
    <t>NOTICIAS</t>
  </si>
  <si>
    <t>VENTAS</t>
  </si>
  <si>
    <t>ADMINISTRACION</t>
  </si>
  <si>
    <t>OPERACIONES</t>
  </si>
  <si>
    <t>DIRECCION</t>
  </si>
  <si>
    <t>AUDITORIAS</t>
  </si>
  <si>
    <t>SISTEMA ESTATAL DE EVALUACION</t>
  </si>
  <si>
    <t xml:space="preserve">                                                     TELEVISORA DE HERMOSILLO, SA DE CV</t>
  </si>
  <si>
    <t>ANEXO</t>
  </si>
  <si>
    <t>ANALISIS DE VARIACIONES PROGRAMATICO-PRESUPUESTAL 31 DE MARZO DE  2018</t>
  </si>
  <si>
    <t>COD</t>
  </si>
  <si>
    <t>PARTIDA</t>
  </si>
  <si>
    <t>ORIGINAL</t>
  </si>
  <si>
    <t>MODIFICADO AL PRIMER TRIMESTRE DE 2018</t>
  </si>
  <si>
    <t>VARIACIÓN</t>
  </si>
  <si>
    <t>JUSTIFICACION</t>
  </si>
  <si>
    <t>Remuneraciones diversas</t>
  </si>
  <si>
    <t>La presente variación se deriva al realizarse el pago de finiquito por Renuncia Voluntaria de Trabajador.</t>
  </si>
  <si>
    <t>Materiales, útiles y equipos menores de oficina</t>
  </si>
  <si>
    <t>La presente disminución se da principalmente ya que se aplicaron reducciones en el partida para cubrir necesidades mas urgentes en otros rubros de la misma 2000.</t>
  </si>
  <si>
    <t>Material Eléctrico y Electrónico</t>
  </si>
  <si>
    <t>La variación a la presente se da por la adquisición de material para reparaciones a las instalaciones.</t>
  </si>
  <si>
    <t>Refacciones y accesorios menores de equipo de cómputo y T.I.</t>
  </si>
  <si>
    <t>La variación en la presente se deriva por la adquisición de refacciones menores de equipo de cómputo y camaras de video.</t>
  </si>
  <si>
    <t>Refacciones y accesorios menores de equipo de transporte</t>
  </si>
  <si>
    <t>La variación en la presente se deriva por la adquisición de refacciones para el mejor funcionamiento de la flotilla vehicular.</t>
  </si>
  <si>
    <t>Mantenimiento y conservación de equipo de transporte</t>
  </si>
  <si>
    <t>La presente disminución se da principalmente ya que se aplicaron reducciones en el partida para cubrir necesidades mas urgentes en otros rubros de la misma 3000.</t>
  </si>
  <si>
    <t xml:space="preserve">Servicios de creatividad, preproducción y </t>
  </si>
  <si>
    <t xml:space="preserve">Se requirió de la presente para cubrir los servicios de conducción y asesorias especiales, asi como de servicios especiales para transmision de eventos. </t>
  </si>
  <si>
    <t>Atendiendo a las necesidades de la empresa para brindar mejor servicio e imagen hacia los clientes, se realizaron adquisiciones de equipos complemento para camaras de video necesarias para el desarrollo de labores propias de Televisora</t>
  </si>
  <si>
    <t>NOTA:</t>
  </si>
  <si>
    <t>Se informa acerca de las variaciones presupuestales realizadas con corte al Primer trimestre de 2018,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</si>
  <si>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LIC. GASPAR GABRIEL GIRON ORTEGA</t>
  </si>
  <si>
    <t>M.A. DANIEL HIDALGO HURTADO</t>
  </si>
  <si>
    <t>GERENTE DE ADMINISTRACION Y FINANZAS</t>
  </si>
  <si>
    <t>DIRECTOR GENERAL</t>
  </si>
  <si>
    <t>CLAVE</t>
  </si>
  <si>
    <t>NOMBRE DEL INDICADOR</t>
  </si>
  <si>
    <t>UNI. MEDIDA</t>
  </si>
  <si>
    <t>TIPO META</t>
  </si>
  <si>
    <t>VAL. ACUM.</t>
  </si>
  <si>
    <t>DATOS</t>
  </si>
  <si>
    <t>PROGRAMADO ORIGINAL</t>
  </si>
  <si>
    <t>MODIFICADO</t>
  </si>
  <si>
    <t>REALIZADO</t>
  </si>
  <si>
    <t>PRIMERO</t>
  </si>
  <si>
    <t>SEGUNDO</t>
  </si>
  <si>
    <t>TERCERO</t>
  </si>
  <si>
    <t>CUARTO</t>
  </si>
  <si>
    <t>ANUAL</t>
  </si>
  <si>
    <r>
      <rPr>
        <sz val="5"/>
        <rFont val="Arial"/>
        <family val="2"/>
      </rPr>
      <t>CLAVE</t>
    </r>
  </si>
  <si>
    <r>
      <rPr>
        <sz val="5"/>
        <rFont val="Arial"/>
        <family val="2"/>
      </rPr>
      <t>NOMBRE DEL INDICADOR</t>
    </r>
  </si>
  <si>
    <r>
      <rPr>
        <sz val="5"/>
        <rFont val="Arial"/>
        <family val="2"/>
      </rPr>
      <t>UNI. MEDIDA</t>
    </r>
  </si>
  <si>
    <r>
      <rPr>
        <sz val="5"/>
        <rFont val="Arial"/>
        <family val="2"/>
      </rPr>
      <t>TIPO META</t>
    </r>
  </si>
  <si>
    <r>
      <rPr>
        <sz val="5"/>
        <rFont val="Arial"/>
        <family val="2"/>
      </rPr>
      <t>VAL. ACUM.</t>
    </r>
  </si>
  <si>
    <r>
      <rPr>
        <sz val="5"/>
        <rFont val="Arial"/>
        <family val="2"/>
      </rPr>
      <t>DATOS</t>
    </r>
  </si>
  <si>
    <r>
      <rPr>
        <sz val="5"/>
        <rFont val="Arial"/>
        <family val="2"/>
      </rPr>
      <t>PROGRAMADO ORIGINAL</t>
    </r>
  </si>
  <si>
    <r>
      <rPr>
        <sz val="5"/>
        <rFont val="Arial"/>
        <family val="2"/>
      </rPr>
      <t>MODIFICADO</t>
    </r>
  </si>
  <si>
    <r>
      <rPr>
        <sz val="5"/>
        <rFont val="Arial"/>
        <family val="2"/>
      </rPr>
      <t>REALIZADO</t>
    </r>
  </si>
  <si>
    <r>
      <rPr>
        <sz val="5"/>
        <rFont val="Arial"/>
        <family val="2"/>
      </rPr>
      <t>% DE AVANCE TRIMESTRAL</t>
    </r>
  </si>
  <si>
    <r>
      <rPr>
        <sz val="5"/>
        <rFont val="Arial"/>
        <family val="2"/>
      </rPr>
      <t>PRIMERO</t>
    </r>
  </si>
  <si>
    <r>
      <rPr>
        <sz val="5"/>
        <rFont val="Arial"/>
        <family val="2"/>
      </rPr>
      <t>SEGUNDO</t>
    </r>
  </si>
  <si>
    <r>
      <rPr>
        <sz val="5"/>
        <rFont val="Arial"/>
        <family val="2"/>
      </rPr>
      <t>TERCERO</t>
    </r>
  </si>
  <si>
    <r>
      <rPr>
        <sz val="5"/>
        <rFont val="Arial"/>
        <family val="2"/>
      </rPr>
      <t>CUARTO</t>
    </r>
  </si>
  <si>
    <r>
      <rPr>
        <sz val="5"/>
        <rFont val="Arial"/>
        <family val="2"/>
      </rPr>
      <t>ANUAL</t>
    </r>
  </si>
  <si>
    <r>
      <rPr>
        <b/>
        <sz val="6"/>
        <rFont val="Arial"/>
        <family val="2"/>
      </rPr>
      <t>DEPENDENCIA / ENTIDAD   91 TELEVISORA DE HERMOSILLO S.A. DE C.V</t>
    </r>
  </si>
  <si>
    <r>
      <rPr>
        <b/>
        <sz val="6"/>
        <rFont val="Arial"/>
        <family val="2"/>
      </rPr>
      <t>UNIDAD ADMINISTRATIVA  001 DIRECCIÓN GENERAL</t>
    </r>
  </si>
  <si>
    <r>
      <rPr>
        <sz val="5"/>
        <rFont val="Arial"/>
        <family val="2"/>
      </rPr>
      <t>E101R01</t>
    </r>
  </si>
  <si>
    <r>
      <rPr>
        <sz val="5"/>
        <rFont val="Arial"/>
        <family val="2"/>
      </rPr>
      <t>OPERACIÓN DE RADIODIFUSORAS Y ESTACIONES DE TELEVISIÓN</t>
    </r>
  </si>
  <si>
    <r>
      <rPr>
        <sz val="5"/>
        <rFont val="Arial"/>
        <family val="2"/>
      </rPr>
      <t>DIFUSIÓN DE LA CULTURA.</t>
    </r>
  </si>
  <si>
    <r>
      <rPr>
        <sz val="5"/>
        <rFont val="Arial"/>
        <family val="2"/>
      </rPr>
      <t>INFORME EJECUTIVO SOBRE LA SITUACIÓN PRESUPUESTAL Y FINANCIERA DE TELEVISORA DE HERMOSILLO, S.A. DE C.V.</t>
    </r>
  </si>
  <si>
    <r>
      <rPr>
        <sz val="5"/>
        <rFont val="Arial"/>
        <family val="2"/>
      </rPr>
      <t>ACCIÓN</t>
    </r>
  </si>
  <si>
    <r>
      <rPr>
        <sz val="5"/>
        <rFont val="Arial"/>
        <family val="2"/>
      </rPr>
      <t>A</t>
    </r>
  </si>
  <si>
    <r>
      <rPr>
        <sz val="5"/>
        <rFont val="Arial"/>
        <family val="2"/>
      </rPr>
      <t>SI</t>
    </r>
  </si>
  <si>
    <r>
      <rPr>
        <sz val="5"/>
        <rFont val="Arial"/>
        <family val="2"/>
      </rPr>
      <t>MET</t>
    </r>
  </si>
  <si>
    <r>
      <rPr>
        <sz val="5"/>
        <rFont val="Arial"/>
        <family val="2"/>
      </rPr>
      <t>100.00%</t>
    </r>
  </si>
  <si>
    <r>
      <rPr>
        <sz val="5"/>
        <rFont val="Arial"/>
        <family val="2"/>
      </rPr>
      <t>NUM</t>
    </r>
  </si>
  <si>
    <r>
      <rPr>
        <sz val="5"/>
        <rFont val="Arial"/>
        <family val="2"/>
      </rPr>
      <t>DEN</t>
    </r>
  </si>
  <si>
    <r>
      <rPr>
        <sz val="5"/>
        <rFont val="Arial"/>
        <family val="2"/>
      </rPr>
      <t>EVALUACIÓN CUALITATIVA</t>
    </r>
  </si>
  <si>
    <r>
      <rPr>
        <sz val="5"/>
        <rFont val="Arial"/>
        <family val="2"/>
      </rPr>
      <t>SE HIZO EL REPORTE TRIMESTRAL PROGRAMADO.</t>
    </r>
  </si>
  <si>
    <r>
      <rPr>
        <b/>
        <sz val="6"/>
        <rFont val="Arial"/>
        <family val="2"/>
      </rPr>
      <t>UNIDAD ADMINISTRATIVA  002 DEPARTAMENTO DE OPERACIONES</t>
    </r>
  </si>
  <si>
    <r>
      <rPr>
        <sz val="5"/>
        <rFont val="Arial"/>
        <family val="2"/>
      </rPr>
      <t>PROGRAMAS EDUCATIVOS, CULTURALES, DEPORTIVO Y DE ENTRETENIMIENTO CON PRODUCCIÓN Y APOYOS PROPIOS QUE SE REALIZAN EN TELEMAX Y SE TRANSMITEN VÍA SATÉLITE CON COBERTURA ESTATAL, NACIONAL E INTERNACIONAL.</t>
    </r>
  </si>
  <si>
    <r>
      <rPr>
        <sz val="5"/>
        <rFont val="Arial"/>
        <family val="2"/>
      </rPr>
      <t>100.83%</t>
    </r>
  </si>
  <si>
    <r>
      <rPr>
        <sz val="5"/>
        <rFont val="Arial"/>
        <family val="2"/>
      </rPr>
      <t>SE APRECIA UN LIGERO AUMENTO DEBIDO AL TIEMPO CEDIDO POR PROGRAMACIÓN EXTERNA.</t>
    </r>
  </si>
  <si>
    <r>
      <rPr>
        <sz val="5"/>
        <rFont val="Arial"/>
        <family val="2"/>
      </rPr>
      <t xml:space="preserve">PROGRAMAS EDUCATIVOS, CULTURALES, DEPORTIVOS Y DE ENTRETENIMIENTO CON PRODUCCIÓN Y APOYOS
</t>
    </r>
    <r>
      <rPr>
        <sz val="5"/>
        <rFont val="Arial"/>
        <family val="2"/>
      </rPr>
      <t>EXTERNOS QUE SE REALIZAN EN INSTITUCIONES,AGENCIAS DE PUBLICIDAD Y ORGANISMOS FUERA DE TELEMAX CUIDANDO ESPECIALMENTE SU CALIDAD Y CONTENIDO QUE SE TRANSMITEN VÍA SATÉLITE CON COBERTURA ESTATAL, NACIONAL E INTERNACIONAL.</t>
    </r>
  </si>
  <si>
    <r>
      <rPr>
        <sz val="5"/>
        <rFont val="Arial"/>
        <family val="2"/>
      </rPr>
      <t>89.00%</t>
    </r>
  </si>
  <si>
    <r>
      <rPr>
        <sz val="5"/>
        <rFont val="Arial"/>
        <family val="2"/>
      </rPr>
      <t>SE APRECIA UN LIGERO DESCENSO DEBIDO A QUE HUBO AUMENTO EN LA PROGRAMACIÓN INTERNA.</t>
    </r>
  </si>
  <si>
    <r>
      <rPr>
        <sz val="5"/>
        <rFont val="Arial"/>
        <family val="2"/>
      </rPr>
      <t>ATENCIÓN CONCEPTUALIZADA, DISEÑO, PRODUCCIÓN Y SEGUIMIENTO EN LA ELABORACIÓN DE VERSIONES DE PRODUCCIONES COMERCIALES, REQUERIDAS POR LOS CLIENTES, ASÍ COMO DISEÑAR ESTRATEGIAS DE PRODUCCIÓN QUE PERMITAN OFRECER NUEVOS PRODUCTOS.</t>
    </r>
  </si>
  <si>
    <r>
      <rPr>
        <sz val="5"/>
        <rFont val="Arial"/>
        <family val="2"/>
      </rPr>
      <t>109.37%</t>
    </r>
  </si>
  <si>
    <r>
      <rPr>
        <sz val="5"/>
        <rFont val="Arial"/>
        <family val="2"/>
      </rPr>
      <t>SE APRECIA UN LIGERO AUMENTO A LO PROGRAMADO EN LA META TRIMESTRAL, DEBIDO A LO PAUTADO EN PROGRAMACIÓN PROPIA.</t>
    </r>
  </si>
  <si>
    <r>
      <rPr>
        <b/>
        <sz val="6"/>
        <rFont val="Arial"/>
        <family val="2"/>
      </rPr>
      <t>UNIDAD ADMINISTRATIVA  003 GERENCIA TÉCNICA</t>
    </r>
  </si>
  <si>
    <r>
      <rPr>
        <sz val="5"/>
        <rFont val="Arial"/>
        <family val="2"/>
      </rPr>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r>
  </si>
  <si>
    <r>
      <rPr>
        <sz val="5"/>
        <rFont val="Arial"/>
        <family val="2"/>
      </rPr>
      <t>SE APLICARON LOS PROGRAMAS PROGRAMADOS.</t>
    </r>
  </si>
  <si>
    <r>
      <rPr>
        <sz val="5"/>
        <rFont val="Arial"/>
        <family val="2"/>
      </rPr>
      <t>APLICACIÓN DE SERVICIO INDIVIDUALES DE MANTENIMIENTO PREVENTIVO Y SERVICIO TÉCNICO CORRECTIVO A LAS 58 ESTACIONES REPETIDORAS QUE CONFORMAN LA RED ESTATAL DE TELEVISIÓN, PARA MANTENER LA COBERTURA Y LA CONTINUIDAD DE LA SEÑAL CUMPLIENDO LOS ESTÁNDARES DE CALIDAD Y NORMATIVIDAD.</t>
    </r>
  </si>
  <si>
    <r>
      <rPr>
        <sz val="5"/>
        <rFont val="Arial"/>
        <family val="2"/>
      </rPr>
      <t>NO</t>
    </r>
  </si>
  <si>
    <r>
      <rPr>
        <sz val="5"/>
        <rFont val="Arial"/>
        <family val="2"/>
      </rPr>
      <t>SE APLICARON LOS SERVICIOS PROGRAMADOS.</t>
    </r>
  </si>
  <si>
    <r>
      <rPr>
        <sz val="5"/>
        <rFont val="Arial"/>
        <family val="2"/>
      </rPr>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r>
  </si>
  <si>
    <r>
      <rPr>
        <sz val="5"/>
        <rFont val="Arial"/>
        <family val="2"/>
      </rPr>
      <t>SE REALIZO EL PROGRAMA PROGRAMADO.</t>
    </r>
  </si>
  <si>
    <r>
      <rPr>
        <b/>
        <sz val="6"/>
        <rFont val="Arial"/>
        <family val="2"/>
      </rPr>
      <t>UNIDAD ADMINISTRATIVA  004 GERENCIA DE NOTICIAS</t>
    </r>
  </si>
  <si>
    <r>
      <rPr>
        <sz val="5"/>
        <rFont val="Arial"/>
        <family val="2"/>
      </rPr>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r>
  </si>
  <si>
    <r>
      <rPr>
        <sz val="5"/>
        <rFont val="Arial"/>
        <family val="2"/>
      </rPr>
      <t>103.29%</t>
    </r>
  </si>
  <si>
    <r>
      <rPr>
        <sz val="5"/>
        <rFont val="Arial"/>
        <family val="2"/>
      </rPr>
      <t xml:space="preserve">EN EL PRIMER TRIMESTRE DE 2018 SE REGISTRO UN LIGERO INCREMENTO EN EL NUMERO DE PRODUCCIÓN Y TRANSMISIÓN DE PROGRAMAS DE NOTICIAS Y DEPORTES POR LOS MOTIVOS SIGUIENTES: TERMINO LA ACTIVIDAD DE NARANJEROS DE HERMOSILLO EN LA PRIMERA SEMANA DE ENERO Y A PARTIR DEL 8 DE ENERO SE REACTIVO ZONA DEPORTIVA, ANTES DE LO PLANTEADO.
</t>
    </r>
    <r>
      <rPr>
        <sz val="5"/>
        <rFont val="Arial"/>
        <family val="2"/>
      </rPr>
      <t xml:space="preserve">EL 29 Y 30 DE MARZO, SE TRANSMITIERON GRABADOS NOTICIEROS ESPECIALES DE SEMANA SANTA TANTO EN LA EMISIÓN DE MEDIO DÍA COMO NOCTURNO. NOTA:
</t>
    </r>
    <r>
      <rPr>
        <sz val="5"/>
        <rFont val="Arial"/>
        <family val="2"/>
      </rPr>
      <t>EL 23 DE FEBRERO SE LLEVO A CABO LA TRANSMISIÓN ESPECIAL DE "LA JORNADA DEL MILLÓN Y MAS" DE LA CRUZ ROJA. LOS PROGRAMAS "DESPIERTA SONORA", "NOTICIERO MEDIO DIA" Y "ZONA DEPORTIVA-FUTBOL EN 15" SE REALIZARON DESDE EL LUGAR DE LA TRANSMISIÓN.</t>
    </r>
  </si>
  <si>
    <r>
      <rPr>
        <b/>
        <sz val="6"/>
        <rFont val="Arial"/>
        <family val="2"/>
      </rPr>
      <t>UNIDAD ADMINISTRATIVA  005 GERENCIA DE VENTAS</t>
    </r>
  </si>
  <si>
    <r>
      <rPr>
        <sz val="5"/>
        <rFont val="Arial"/>
        <family val="2"/>
      </rPr>
      <t>COMERCIALIZACIÓN DE ANUNCIOS PUBLICITARIOS DE EMPRESAS LOCALES, ESTATALES Y NACIONALES.</t>
    </r>
  </si>
  <si>
    <r>
      <rPr>
        <sz val="5"/>
        <rFont val="Arial"/>
        <family val="2"/>
      </rPr>
      <t>63.70%</t>
    </r>
  </si>
  <si>
    <r>
      <rPr>
        <sz val="5"/>
        <rFont val="Arial"/>
        <family val="2"/>
      </rPr>
      <t>DURANTE ESTE TRIMESTRE, LAS VENTAS SE REPORTAN A LA BAJA DEBIDO A LA CANCELACIÓN DE ALGUNOS EVENTOS DEPORTIVOS, CULTURALES Y A LA VEDA ELECTORAL.</t>
    </r>
  </si>
  <si>
    <r>
      <rPr>
        <b/>
        <sz val="6"/>
        <rFont val="Arial"/>
        <family val="2"/>
      </rPr>
      <t>UNIDAD ADMINISTRATIVA  006 GERENCIA DE ADMINISTRACIÓN Y FINANZAS</t>
    </r>
  </si>
  <si>
    <r>
      <rPr>
        <sz val="5"/>
        <rFont val="Arial"/>
        <family val="2"/>
      </rPr>
      <t>CONTRATACIÓN CON DIFERENTES DEPENDENCIAS DE GOBIERNO DEL ESTADO PARA TRANSMISIÓN DE TELEVISIÓN EDUCATIVA Y DIFUSIÓN.</t>
    </r>
  </si>
  <si>
    <r>
      <rPr>
        <sz val="5"/>
        <rFont val="Arial"/>
        <family val="2"/>
      </rPr>
      <t>91.75%</t>
    </r>
  </si>
  <si>
    <r>
      <rPr>
        <sz val="5"/>
        <rFont val="Arial"/>
        <family val="2"/>
      </rPr>
      <t>FALTA POR RECIBIR CONTRATOS QUE SE ENCUENTRAN EN TRAMITE DE FIRMA.</t>
    </r>
  </si>
  <si>
    <r>
      <rPr>
        <sz val="5"/>
        <rFont val="Arial"/>
        <family val="2"/>
      </rPr>
      <t>REALIZAR EL REGISTRO OPORTUNO Y CORRECTO DE LAS OPERACIONES DE LAS DIFERENTES ÁREAS DE LA EMPRESA, PRESENTANDO MENSUALMENTE ESTADOS FINANCIEROS CONFIABLES QUE PERMITAN LA TOMA DE DECISIONES EN FORMA ADECUADA.</t>
    </r>
  </si>
  <si>
    <r>
      <rPr>
        <sz val="5"/>
        <rFont val="Arial"/>
        <family val="2"/>
      </rPr>
      <t>SE REALIZARON LOS REPORTES PROGRAMADOS</t>
    </r>
  </si>
  <si>
    <t>Lic. Gaspar G. Girón Ortega</t>
  </si>
  <si>
    <t>M.A. Daniel Hidalgo Hurtado</t>
  </si>
  <si>
    <t>Gerente de Administración y Finanzas</t>
  </si>
  <si>
    <t>Director General</t>
  </si>
  <si>
    <t>% DE AVANCE TRIMESTRAL</t>
  </si>
</sst>
</file>

<file path=xl/styles.xml><?xml version="1.0" encoding="utf-8"?>
<styleSheet xmlns="http://schemas.openxmlformats.org/spreadsheetml/2006/main">
  <numFmts count="1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0.00\ "/>
    <numFmt numFmtId="167" formatCode="#,##0_ ;[Red]\-#,##0\ "/>
    <numFmt numFmtId="168" formatCode="#,##0.00_ ;[Red]\-#,##0.00\ "/>
    <numFmt numFmtId="169" formatCode="###0;###0"/>
    <numFmt numFmtId="170" formatCode="###0.00;###0.00"/>
  </numFmts>
  <fonts count="92">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sz val="9"/>
      <name val="Arial"/>
      <family val="2"/>
    </font>
    <font>
      <sz val="12"/>
      <name val="Calibri"/>
      <family val="2"/>
      <scheme val="minor"/>
    </font>
    <font>
      <sz val="11"/>
      <color rgb="FF000000"/>
      <name val="Calibri"/>
      <family val="2"/>
    </font>
    <font>
      <sz val="10"/>
      <color indexed="8"/>
      <name val="Times New Roman"/>
      <family val="1"/>
    </font>
    <font>
      <sz val="9"/>
      <color indexed="8"/>
      <name val="Times New Roman"/>
    </font>
    <font>
      <sz val="9"/>
      <color indexed="8"/>
      <name val="Times New Roman"/>
      <family val="1"/>
    </font>
    <font>
      <b/>
      <sz val="8"/>
      <color rgb="FF000000"/>
      <name val="Calibri"/>
      <family val="2"/>
    </font>
    <font>
      <sz val="5"/>
      <name val="Arial"/>
    </font>
    <font>
      <sz val="5"/>
      <name val="Arial"/>
      <family val="2"/>
    </font>
    <font>
      <b/>
      <sz val="6"/>
      <name val="Arial"/>
    </font>
    <font>
      <b/>
      <sz val="6"/>
      <name val="Arial"/>
      <family val="2"/>
    </font>
    <font>
      <sz val="5"/>
      <color rgb="FF000000"/>
      <name val="Arial"/>
      <family val="2"/>
    </font>
    <font>
      <sz val="12"/>
      <name val="Arial"/>
      <family val="2"/>
    </font>
    <font>
      <sz val="12"/>
      <color rgb="FF000000"/>
      <name val="Arial"/>
      <family val="2"/>
    </font>
    <font>
      <sz val="10"/>
      <color rgb="FF000000"/>
      <name val="Arial"/>
      <family val="2"/>
    </font>
    <font>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rgb="FFC0C0C0"/>
      </patternFill>
    </fill>
    <fill>
      <patternFill patternType="solid">
        <fgColor rgb="FFBFBFBF"/>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6">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78" fillId="0" borderId="0" applyNumberFormat="0" applyBorder="0" applyAlignment="0"/>
    <xf numFmtId="43" fontId="78" fillId="0" borderId="0" applyFont="0" applyFill="0" applyBorder="0" applyAlignment="0" applyProtection="0"/>
  </cellStyleXfs>
  <cellXfs count="1454">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0"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11" fillId="0" borderId="8" xfId="0" applyFont="1" applyFill="1" applyBorder="1" applyAlignment="1">
      <alignment vertical="center"/>
    </xf>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top"/>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1"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2" xfId="0" applyFont="1" applyFill="1" applyBorder="1" applyAlignment="1" applyProtection="1">
      <alignment horizontal="justify" vertical="center"/>
      <protection locked="0"/>
    </xf>
    <xf numFmtId="0" fontId="27" fillId="3" borderId="41" xfId="0" applyFont="1" applyFill="1" applyBorder="1" applyAlignment="1" applyProtection="1">
      <alignment horizontal="center" vertical="center"/>
      <protection locked="0"/>
    </xf>
    <xf numFmtId="0" fontId="27" fillId="3" borderId="43"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2"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49" xfId="0" applyFont="1" applyBorder="1" applyAlignment="1">
      <alignment horizontal="justify"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2" xfId="0" applyFont="1" applyFill="1" applyBorder="1" applyAlignment="1" applyProtection="1">
      <alignment horizontal="center" vertical="center" wrapText="1"/>
      <protection locked="0"/>
    </xf>
    <xf numFmtId="4" fontId="6" fillId="2" borderId="45" xfId="0" applyNumberFormat="1" applyFont="1" applyFill="1" applyBorder="1" applyAlignment="1" applyProtection="1">
      <alignment horizontal="right" vertical="center" wrapText="1"/>
    </xf>
    <xf numFmtId="0" fontId="21" fillId="3" borderId="44" xfId="0" applyFont="1" applyFill="1" applyBorder="1" applyAlignment="1" applyProtection="1">
      <alignment vertical="center"/>
      <protection locked="0"/>
    </xf>
    <xf numFmtId="0" fontId="21" fillId="3" borderId="22" xfId="0" applyFont="1" applyFill="1" applyBorder="1" applyAlignment="1" applyProtection="1">
      <alignment vertical="center"/>
      <protection locked="0"/>
    </xf>
    <xf numFmtId="0" fontId="16" fillId="3" borderId="22" xfId="0" applyFont="1" applyFill="1" applyBorder="1" applyAlignment="1" applyProtection="1">
      <alignment horizontal="justify" vertical="center"/>
      <protection locked="0"/>
    </xf>
    <xf numFmtId="4" fontId="6" fillId="0" borderId="45"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16" fillId="2" borderId="22"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19" fillId="3" borderId="28"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3"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3" fillId="0" borderId="0" xfId="0" applyFont="1" applyFill="1" applyAlignment="1" applyProtection="1">
      <alignment horizontal="justify"/>
      <protection locked="0"/>
    </xf>
    <xf numFmtId="0" fontId="44" fillId="0" borderId="0" xfId="0" applyFont="1" applyFill="1" applyAlignment="1" applyProtection="1">
      <alignment horizontal="right"/>
      <protection locked="0"/>
    </xf>
    <xf numFmtId="0" fontId="1" fillId="0" borderId="48" xfId="0" applyFont="1" applyFill="1" applyBorder="1" applyAlignment="1" applyProtection="1">
      <alignment horizontal="left" vertical="center" wrapText="1" indent="2"/>
      <protection locked="0"/>
    </xf>
    <xf numFmtId="0" fontId="1" fillId="0" borderId="49" xfId="0" applyFont="1" applyFill="1" applyBorder="1" applyAlignment="1" applyProtection="1">
      <alignment horizontal="justify" vertical="center" wrapText="1"/>
      <protection locked="0"/>
    </xf>
    <xf numFmtId="49" fontId="25" fillId="0" borderId="16"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8"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7"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4"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3"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8"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7"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49" fontId="3" fillId="0" borderId="48"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0" fontId="3" fillId="0" borderId="48" xfId="0" applyFont="1" applyBorder="1" applyAlignment="1">
      <alignment horizontal="left" vertical="top" wrapText="1"/>
    </xf>
    <xf numFmtId="0" fontId="3" fillId="0" borderId="17" xfId="0" applyFont="1" applyBorder="1" applyAlignment="1">
      <alignment horizontal="justify" vertical="top" wrapText="1"/>
    </xf>
    <xf numFmtId="0" fontId="1" fillId="0" borderId="48"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8" xfId="0" applyFont="1" applyBorder="1" applyAlignment="1">
      <alignment horizontal="left" vertical="top" wrapText="1" indent="2"/>
    </xf>
    <xf numFmtId="0" fontId="1" fillId="0" borderId="48" xfId="0" applyFont="1" applyBorder="1" applyAlignment="1">
      <alignment horizontal="left" vertical="top" wrapText="1" indent="3"/>
    </xf>
    <xf numFmtId="0" fontId="1" fillId="0" borderId="48" xfId="0" applyFont="1" applyBorder="1" applyAlignment="1">
      <alignment horizontal="left" vertical="top" wrapText="1"/>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6"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1"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2" xfId="0" applyNumberFormat="1" applyFont="1" applyBorder="1" applyAlignment="1" applyProtection="1">
      <alignment horizontal="right" vertical="center"/>
    </xf>
    <xf numFmtId="4" fontId="33" fillId="0" borderId="45"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6" fillId="0" borderId="0" xfId="0" applyFont="1" applyProtection="1">
      <protection locked="0"/>
    </xf>
    <xf numFmtId="0" fontId="11" fillId="0" borderId="48"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8" xfId="0" applyFont="1" applyBorder="1" applyAlignment="1" applyProtection="1">
      <alignment horizontal="justify" vertical="center" wrapText="1"/>
      <protection locked="0"/>
    </xf>
    <xf numFmtId="0" fontId="22" fillId="0" borderId="48" xfId="0" applyFont="1" applyBorder="1" applyAlignment="1" applyProtection="1">
      <alignment horizontal="left" vertical="center" wrapText="1" indent="4"/>
      <protection locked="0"/>
    </xf>
    <xf numFmtId="0" fontId="3" fillId="0" borderId="44" xfId="0" applyFont="1" applyBorder="1" applyAlignment="1" applyProtection="1">
      <alignment horizontal="justify" vertical="center" wrapText="1"/>
      <protection locked="0"/>
    </xf>
    <xf numFmtId="0" fontId="6" fillId="0" borderId="0" xfId="0" applyFont="1" applyFill="1" applyBorder="1" applyAlignment="1">
      <alignment horizontal="right"/>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6" fillId="4" borderId="0" xfId="0" applyFont="1" applyFill="1" applyBorder="1" applyAlignment="1" applyProtection="1">
      <alignment horizontal="right"/>
      <protection locked="0"/>
    </xf>
    <xf numFmtId="0" fontId="33" fillId="0" borderId="5" xfId="0" applyFont="1" applyBorder="1" applyAlignment="1" applyProtection="1">
      <alignment horizontal="left" vertical="center"/>
      <protection locked="0"/>
    </xf>
    <xf numFmtId="4" fontId="33" fillId="0" borderId="47"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7" xfId="0" applyNumberFormat="1" applyFont="1" applyBorder="1" applyAlignment="1" applyProtection="1">
      <alignment horizontal="right" vertical="center"/>
    </xf>
    <xf numFmtId="0" fontId="47"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4"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6" xfId="0" applyFont="1" applyFill="1" applyBorder="1" applyAlignment="1" applyProtection="1">
      <alignment vertical="center"/>
      <protection locked="0"/>
    </xf>
    <xf numFmtId="0" fontId="2" fillId="0" borderId="48" xfId="0" applyFont="1" applyFill="1" applyBorder="1" applyAlignment="1" applyProtection="1">
      <alignment horizontal="left" vertical="center" indent="3"/>
      <protection locked="0"/>
    </xf>
    <xf numFmtId="0" fontId="21" fillId="0" borderId="49"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1" fillId="0" borderId="48" xfId="0" applyFont="1" applyFill="1" applyBorder="1" applyAlignment="1" applyProtection="1">
      <alignment vertical="center"/>
      <protection locked="0"/>
    </xf>
    <xf numFmtId="0" fontId="2" fillId="0" borderId="49"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7"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5"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7"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49" fillId="0" borderId="0" xfId="0" applyFont="1" applyFill="1" applyBorder="1" applyAlignment="1" applyProtection="1">
      <alignment horizontal="center"/>
      <protection locked="0"/>
    </xf>
    <xf numFmtId="0" fontId="48" fillId="0" borderId="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8" fillId="0" borderId="0" xfId="0" applyFont="1" applyFill="1" applyAlignment="1" applyProtection="1">
      <alignment horizontal="center" vertical="center"/>
      <protection locked="0"/>
    </xf>
    <xf numFmtId="0" fontId="50" fillId="0" borderId="0" xfId="0" applyFont="1" applyFill="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48"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49"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2" fillId="0" borderId="0" xfId="0" applyFont="1" applyFill="1" applyBorder="1" applyAlignment="1" applyProtection="1">
      <alignment horizontal="left"/>
    </xf>
    <xf numFmtId="0" fontId="22" fillId="0" borderId="0" xfId="0" applyFont="1" applyFill="1" applyProtection="1">
      <protection locked="0"/>
    </xf>
    <xf numFmtId="0" fontId="42"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8"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7"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5"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7"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6"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1" fillId="0" borderId="48" xfId="0" applyFont="1" applyBorder="1" applyAlignment="1" applyProtection="1">
      <alignment vertical="center" wrapText="1"/>
    </xf>
    <xf numFmtId="0" fontId="1" fillId="0" borderId="49" xfId="0" applyFont="1" applyBorder="1" applyAlignment="1" applyProtection="1">
      <alignment horizontal="left" vertical="center" wrapText="1" indent="3"/>
    </xf>
    <xf numFmtId="0" fontId="3" fillId="0" borderId="44"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7"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5"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7" fillId="0" borderId="6" xfId="0" applyNumberFormat="1" applyFont="1" applyBorder="1" applyAlignment="1" applyProtection="1">
      <alignment horizontal="right" vertical="center"/>
    </xf>
    <xf numFmtId="3" fontId="17" fillId="0" borderId="4" xfId="0" applyNumberFormat="1" applyFont="1" applyBorder="1" applyAlignment="1" applyProtection="1">
      <alignment horizontal="right" vertical="center"/>
    </xf>
    <xf numFmtId="3" fontId="17"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7" xfId="0" applyNumberFormat="1" applyFont="1" applyFill="1" applyBorder="1" applyAlignment="1" applyProtection="1">
      <alignment horizontal="right" vertical="center" wrapText="1"/>
      <protection locked="0"/>
    </xf>
    <xf numFmtId="0" fontId="1" fillId="0" borderId="49" xfId="0" applyFont="1" applyFill="1" applyBorder="1" applyAlignment="1" applyProtection="1">
      <alignment horizontal="justify" vertical="center" wrapText="1"/>
    </xf>
    <xf numFmtId="0" fontId="1" fillId="0" borderId="48" xfId="0" applyFont="1" applyFill="1" applyBorder="1" applyAlignment="1" applyProtection="1">
      <alignment horizontal="justify" vertical="center" wrapText="1"/>
    </xf>
    <xf numFmtId="0" fontId="51"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7"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7"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7"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7"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7"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7"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0" xfId="0" applyNumberFormat="1" applyFont="1" applyBorder="1" applyAlignment="1" applyProtection="1">
      <alignment horizontal="left" vertical="top"/>
      <protection locked="0"/>
    </xf>
    <xf numFmtId="0" fontId="52"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3"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3"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0" fillId="6" borderId="6" xfId="0" applyFont="1" applyFill="1" applyBorder="1" applyAlignment="1">
      <alignment horizontal="center" vertical="center" wrapText="1"/>
    </xf>
    <xf numFmtId="0" fontId="60" fillId="6" borderId="9" xfId="0" applyFont="1" applyFill="1" applyBorder="1" applyAlignment="1">
      <alignment horizontal="center" vertical="center" wrapText="1"/>
    </xf>
    <xf numFmtId="0" fontId="61" fillId="0" borderId="6" xfId="0" applyFont="1" applyBorder="1" applyAlignment="1">
      <alignment horizontal="justify" vertical="center" wrapText="1"/>
    </xf>
    <xf numFmtId="0" fontId="56"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0" fillId="6" borderId="3" xfId="0" applyFont="1" applyFill="1" applyBorder="1" applyAlignment="1">
      <alignment horizontal="center" vertical="center" wrapText="1"/>
    </xf>
    <xf numFmtId="0" fontId="62" fillId="6" borderId="9" xfId="0" applyFont="1" applyFill="1" applyBorder="1" applyAlignment="1">
      <alignment vertical="center" wrapText="1"/>
    </xf>
    <xf numFmtId="0" fontId="60" fillId="0" borderId="4" xfId="0" applyFont="1" applyBorder="1" applyAlignment="1">
      <alignment horizontal="left" vertical="center" wrapText="1"/>
    </xf>
    <xf numFmtId="0" fontId="61" fillId="0" borderId="4" xfId="0" applyFont="1" applyBorder="1" applyAlignment="1">
      <alignment horizontal="justify" vertical="center" wrapText="1"/>
    </xf>
    <xf numFmtId="0" fontId="61" fillId="0" borderId="13" xfId="0" applyFont="1" applyBorder="1" applyAlignment="1">
      <alignment horizontal="justify" vertical="center" wrapText="1"/>
    </xf>
    <xf numFmtId="0" fontId="54" fillId="0" borderId="0" xfId="0" applyFont="1" applyAlignment="1">
      <alignment horizontal="center" vertical="center"/>
    </xf>
    <xf numFmtId="0" fontId="54" fillId="0" borderId="9" xfId="0" applyFont="1" applyBorder="1" applyAlignment="1">
      <alignment vertical="center" wrapText="1"/>
    </xf>
    <xf numFmtId="0" fontId="54" fillId="0" borderId="7" xfId="0" applyFont="1" applyBorder="1" applyAlignment="1">
      <alignment vertical="center" wrapText="1"/>
    </xf>
    <xf numFmtId="0" fontId="56" fillId="6" borderId="9" xfId="0" applyFont="1" applyFill="1" applyBorder="1" applyAlignment="1">
      <alignment horizontal="center" vertical="center" wrapText="1"/>
    </xf>
    <xf numFmtId="0" fontId="57" fillId="0" borderId="6" xfId="0" applyFont="1" applyBorder="1" applyAlignment="1">
      <alignment vertical="center" wrapText="1"/>
    </xf>
    <xf numFmtId="0" fontId="56" fillId="0" borderId="6" xfId="0" applyFont="1" applyBorder="1" applyAlignment="1">
      <alignment vertical="center" wrapText="1"/>
    </xf>
    <xf numFmtId="0" fontId="57" fillId="0" borderId="6" xfId="0" applyFont="1" applyBorder="1" applyAlignment="1">
      <alignment horizontal="left" vertical="center" wrapText="1" indent="5"/>
    </xf>
    <xf numFmtId="0" fontId="57" fillId="0" borderId="7" xfId="0" applyFont="1" applyBorder="1" applyAlignment="1">
      <alignment vertical="center" wrapText="1"/>
    </xf>
    <xf numFmtId="0" fontId="56" fillId="0" borderId="9" xfId="0" applyFont="1" applyBorder="1" applyAlignment="1">
      <alignment vertical="center" wrapText="1"/>
    </xf>
    <xf numFmtId="0" fontId="57" fillId="0" borderId="9" xfId="0" applyFont="1" applyBorder="1" applyAlignment="1">
      <alignment vertical="center" wrapText="1"/>
    </xf>
    <xf numFmtId="0" fontId="63" fillId="0" borderId="7" xfId="0" applyFont="1" applyBorder="1" applyAlignment="1">
      <alignment horizontal="left" vertical="center"/>
    </xf>
    <xf numFmtId="0" fontId="57" fillId="0" borderId="7" xfId="0" applyFont="1" applyBorder="1" applyAlignment="1">
      <alignment horizontal="left" vertical="center"/>
    </xf>
    <xf numFmtId="0" fontId="56" fillId="6" borderId="3" xfId="0" applyFont="1" applyFill="1" applyBorder="1" applyAlignment="1">
      <alignment horizontal="center" vertical="center"/>
    </xf>
    <xf numFmtId="0" fontId="56" fillId="6" borderId="9" xfId="0" applyFont="1" applyFill="1" applyBorder="1" applyAlignment="1">
      <alignment horizontal="center" vertical="center"/>
    </xf>
    <xf numFmtId="0" fontId="57" fillId="0" borderId="6" xfId="0" applyFont="1" applyBorder="1" applyAlignment="1">
      <alignment vertical="center"/>
    </xf>
    <xf numFmtId="0" fontId="57" fillId="0" borderId="6" xfId="0" applyFont="1" applyBorder="1" applyAlignment="1">
      <alignment horizontal="left" vertical="center" indent="5"/>
    </xf>
    <xf numFmtId="0" fontId="57" fillId="0" borderId="6" xfId="0" applyFont="1" applyBorder="1" applyAlignment="1">
      <alignment horizontal="justify" vertical="center"/>
    </xf>
    <xf numFmtId="0" fontId="56" fillId="0" borderId="6" xfId="0" applyFont="1" applyBorder="1" applyAlignment="1">
      <alignment horizontal="left" vertical="center" indent="1"/>
    </xf>
    <xf numFmtId="0" fontId="57" fillId="0" borderId="9" xfId="0" applyFont="1" applyBorder="1" applyAlignment="1">
      <alignment horizontal="left" vertical="center" indent="1"/>
    </xf>
    <xf numFmtId="0" fontId="56" fillId="0" borderId="0" xfId="0" applyFont="1" applyBorder="1" applyAlignment="1">
      <alignment vertical="center"/>
    </xf>
    <xf numFmtId="0" fontId="56" fillId="0" borderId="5" xfId="0" applyFont="1" applyBorder="1" applyAlignment="1">
      <alignment horizontal="left" vertical="center" wrapText="1"/>
    </xf>
    <xf numFmtId="0" fontId="57" fillId="0" borderId="5" xfId="0" applyFont="1" applyBorder="1" applyAlignment="1">
      <alignment horizontal="left" vertical="center" wrapText="1"/>
    </xf>
    <xf numFmtId="0" fontId="57" fillId="0" borderId="5" xfId="0" applyFont="1" applyBorder="1" applyAlignment="1">
      <alignment horizontal="left" vertical="center" wrapText="1" indent="1"/>
    </xf>
    <xf numFmtId="0" fontId="56" fillId="0" borderId="7" xfId="0" applyFont="1" applyBorder="1" applyAlignment="1">
      <alignment horizontal="left" vertical="center" wrapText="1"/>
    </xf>
    <xf numFmtId="0" fontId="56" fillId="0" borderId="13" xfId="0" applyFont="1" applyBorder="1" applyAlignment="1">
      <alignment horizontal="center" vertical="center" wrapText="1"/>
    </xf>
    <xf numFmtId="0" fontId="56"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5" fillId="4" borderId="0" xfId="0" applyFont="1" applyFill="1" applyBorder="1" applyAlignment="1">
      <alignment vertical="center" wrapText="1"/>
    </xf>
    <xf numFmtId="0" fontId="39" fillId="0" borderId="0" xfId="0" applyFont="1"/>
    <xf numFmtId="0" fontId="57" fillId="0" borderId="6" xfId="0" applyFont="1" applyBorder="1" applyAlignment="1">
      <alignment horizontal="right" vertical="center"/>
    </xf>
    <xf numFmtId="0" fontId="57" fillId="0" borderId="13" xfId="0" applyFont="1" applyBorder="1" applyAlignment="1">
      <alignment horizontal="right" vertical="center"/>
    </xf>
    <xf numFmtId="0" fontId="57" fillId="0" borderId="9" xfId="0" applyFont="1" applyBorder="1" applyAlignment="1">
      <alignment horizontal="right" vertical="center"/>
    </xf>
    <xf numFmtId="43" fontId="56" fillId="0" borderId="6" xfId="0" applyNumberFormat="1" applyFont="1" applyBorder="1" applyAlignment="1">
      <alignment horizontal="right" vertical="center" wrapText="1"/>
    </xf>
    <xf numFmtId="43" fontId="57" fillId="0" borderId="6" xfId="0" applyNumberFormat="1" applyFont="1" applyBorder="1" applyAlignment="1">
      <alignment horizontal="right" vertical="center" wrapText="1"/>
    </xf>
    <xf numFmtId="43" fontId="57" fillId="0" borderId="9" xfId="0" applyNumberFormat="1" applyFont="1" applyBorder="1" applyAlignment="1">
      <alignment horizontal="right" vertical="center" wrapText="1"/>
    </xf>
    <xf numFmtId="0" fontId="58"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6" fillId="0" borderId="52" xfId="0" applyFont="1" applyBorder="1" applyAlignment="1">
      <alignment vertical="center"/>
    </xf>
    <xf numFmtId="43" fontId="57" fillId="0" borderId="6" xfId="0" applyNumberFormat="1" applyFont="1" applyBorder="1" applyAlignment="1">
      <alignment horizontal="right" vertical="center"/>
    </xf>
    <xf numFmtId="43" fontId="57" fillId="0" borderId="9" xfId="0" applyNumberFormat="1" applyFont="1" applyBorder="1" applyAlignment="1">
      <alignment horizontal="right" vertical="center"/>
    </xf>
    <xf numFmtId="43" fontId="56" fillId="0" borderId="6" xfId="0" applyNumberFormat="1" applyFont="1" applyBorder="1" applyAlignment="1">
      <alignment horizontal="right" vertical="center"/>
    </xf>
    <xf numFmtId="0" fontId="57" fillId="0" borderId="6" xfId="0" applyFont="1" applyBorder="1" applyAlignment="1" applyProtection="1">
      <alignment horizontal="right" vertical="center"/>
    </xf>
    <xf numFmtId="43" fontId="57" fillId="0" borderId="6" xfId="0" applyNumberFormat="1" applyFont="1" applyBorder="1" applyAlignment="1" applyProtection="1">
      <alignment horizontal="right" vertical="center"/>
    </xf>
    <xf numFmtId="43" fontId="57" fillId="0" borderId="6" xfId="0" applyNumberFormat="1" applyFont="1" applyBorder="1" applyAlignment="1" applyProtection="1">
      <alignment horizontal="right" vertical="center"/>
      <protection locked="0"/>
    </xf>
    <xf numFmtId="43" fontId="57" fillId="0" borderId="9" xfId="0" applyNumberFormat="1" applyFont="1" applyBorder="1" applyAlignment="1" applyProtection="1">
      <alignment horizontal="right" vertical="center"/>
      <protection locked="0"/>
    </xf>
    <xf numFmtId="43" fontId="57" fillId="6" borderId="6" xfId="0" applyNumberFormat="1" applyFont="1" applyFill="1" applyBorder="1" applyAlignment="1" applyProtection="1">
      <alignment horizontal="right" vertical="center"/>
    </xf>
    <xf numFmtId="43" fontId="57"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7" fillId="0" borderId="8" xfId="0" applyFont="1" applyBorder="1" applyAlignment="1">
      <alignment horizontal="left" vertical="center"/>
    </xf>
    <xf numFmtId="0" fontId="67" fillId="0" borderId="13" xfId="0" applyFont="1" applyBorder="1" applyAlignment="1">
      <alignment horizontal="center" vertical="center"/>
    </xf>
    <xf numFmtId="0" fontId="67" fillId="0" borderId="9" xfId="0" applyFont="1" applyBorder="1" applyAlignment="1">
      <alignment horizontal="center" vertical="center"/>
    </xf>
    <xf numFmtId="0" fontId="23" fillId="0" borderId="13" xfId="0" applyFont="1" applyBorder="1" applyAlignment="1">
      <alignment horizontal="justify" vertical="center" wrapText="1"/>
    </xf>
    <xf numFmtId="0" fontId="56"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7"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6" fillId="6" borderId="6" xfId="0" applyNumberFormat="1" applyFont="1" applyFill="1" applyBorder="1" applyAlignment="1">
      <alignment horizontal="right" vertical="center" wrapText="1"/>
    </xf>
    <xf numFmtId="43" fontId="66" fillId="0" borderId="4" xfId="0" applyNumberFormat="1" applyFont="1" applyBorder="1" applyAlignment="1">
      <alignment vertical="center"/>
    </xf>
    <xf numFmtId="43" fontId="67" fillId="0" borderId="4" xfId="0" applyNumberFormat="1" applyFont="1" applyBorder="1" applyAlignment="1">
      <alignment vertical="center"/>
    </xf>
    <xf numFmtId="43" fontId="67" fillId="0" borderId="6" xfId="0" applyNumberFormat="1" applyFont="1" applyBorder="1" applyAlignment="1">
      <alignment vertical="center"/>
    </xf>
    <xf numFmtId="43" fontId="67" fillId="0" borderId="4" xfId="0" applyNumberFormat="1" applyFont="1" applyBorder="1" applyAlignment="1" applyProtection="1">
      <alignment vertical="center"/>
      <protection locked="0"/>
    </xf>
    <xf numFmtId="43" fontId="67" fillId="0" borderId="4" xfId="0" applyNumberFormat="1" applyFont="1" applyBorder="1" applyAlignment="1" applyProtection="1">
      <alignment vertical="center"/>
    </xf>
    <xf numFmtId="43" fontId="66" fillId="0" borderId="4" xfId="0" applyNumberFormat="1" applyFont="1" applyBorder="1" applyAlignment="1" applyProtection="1">
      <alignment vertical="center"/>
    </xf>
    <xf numFmtId="0" fontId="66" fillId="0" borderId="9" xfId="0" applyFont="1" applyFill="1" applyBorder="1" applyAlignment="1">
      <alignment horizontal="center" vertical="center" wrapText="1"/>
    </xf>
    <xf numFmtId="43" fontId="56" fillId="0" borderId="4" xfId="0" applyNumberFormat="1" applyFont="1" applyBorder="1" applyAlignment="1">
      <alignment horizontal="right" wrapText="1"/>
    </xf>
    <xf numFmtId="43" fontId="56" fillId="0" borderId="6" xfId="0" applyNumberFormat="1" applyFont="1" applyBorder="1" applyAlignment="1">
      <alignment horizontal="right" wrapText="1"/>
    </xf>
    <xf numFmtId="43" fontId="56" fillId="0" borderId="4" xfId="0" applyNumberFormat="1" applyFont="1" applyBorder="1" applyAlignment="1" applyProtection="1">
      <alignment horizontal="right" wrapText="1"/>
      <protection locked="0"/>
    </xf>
    <xf numFmtId="43" fontId="56" fillId="0" borderId="6" xfId="0" applyNumberFormat="1" applyFont="1" applyBorder="1" applyAlignment="1" applyProtection="1">
      <alignment horizontal="right" wrapText="1"/>
      <protection locked="0"/>
    </xf>
    <xf numFmtId="0" fontId="25" fillId="0" borderId="51"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57" fillId="0" borderId="8" xfId="0" applyFont="1" applyBorder="1" applyAlignment="1">
      <alignment horizontal="left" vertical="center"/>
    </xf>
    <xf numFmtId="0" fontId="57" fillId="0" borderId="53" xfId="0" applyFont="1" applyBorder="1" applyAlignment="1">
      <alignment horizontal="left" vertical="justify"/>
    </xf>
    <xf numFmtId="43" fontId="67" fillId="0" borderId="13" xfId="0" applyNumberFormat="1" applyFont="1" applyBorder="1" applyAlignment="1" applyProtection="1">
      <alignment vertical="center"/>
      <protection locked="0"/>
    </xf>
    <xf numFmtId="43" fontId="67" fillId="0" borderId="13" xfId="0" applyNumberFormat="1" applyFont="1" applyBorder="1" applyAlignment="1" applyProtection="1">
      <alignment vertical="center"/>
    </xf>
    <xf numFmtId="43" fontId="67" fillId="0" borderId="9" xfId="0" applyNumberFormat="1" applyFont="1" applyBorder="1" applyAlignment="1">
      <alignment vertical="center"/>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1"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67" fillId="0" borderId="7" xfId="0" applyFont="1" applyBorder="1" applyAlignment="1">
      <alignment horizontal="left" vertical="center"/>
    </xf>
    <xf numFmtId="0" fontId="67" fillId="0" borderId="0" xfId="0" applyFont="1" applyBorder="1" applyAlignment="1">
      <alignment horizontal="left" vertical="center"/>
    </xf>
    <xf numFmtId="41" fontId="57"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7" fillId="0" borderId="9" xfId="0" applyNumberFormat="1" applyFont="1" applyBorder="1" applyAlignment="1" applyProtection="1">
      <alignment horizontal="right" vertical="center"/>
    </xf>
    <xf numFmtId="43" fontId="56" fillId="0" borderId="6" xfId="0" applyNumberFormat="1" applyFont="1" applyBorder="1" applyAlignment="1" applyProtection="1">
      <alignment horizontal="right" vertical="center"/>
    </xf>
    <xf numFmtId="43" fontId="56"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57" fillId="0" borderId="6" xfId="0" applyNumberFormat="1" applyFont="1" applyBorder="1" applyAlignment="1">
      <alignment vertical="center" wrapText="1"/>
    </xf>
    <xf numFmtId="41" fontId="57" fillId="0" borderId="6" xfId="0" applyNumberFormat="1" applyFont="1" applyBorder="1" applyAlignment="1">
      <alignment horizontal="right" vertical="center"/>
    </xf>
    <xf numFmtId="41" fontId="57" fillId="6" borderId="6" xfId="0" applyNumberFormat="1" applyFont="1" applyFill="1" applyBorder="1" applyAlignment="1">
      <alignment horizontal="right" vertical="center" wrapText="1"/>
    </xf>
    <xf numFmtId="41" fontId="56" fillId="0" borderId="6" xfId="0" applyNumberFormat="1" applyFont="1" applyBorder="1" applyAlignment="1">
      <alignment horizontal="right" vertical="center" wrapText="1"/>
    </xf>
    <xf numFmtId="41" fontId="56" fillId="0" borderId="6" xfId="0" applyNumberFormat="1" applyFont="1" applyBorder="1" applyAlignment="1">
      <alignment horizontal="right" vertical="center"/>
    </xf>
    <xf numFmtId="41" fontId="56" fillId="0" borderId="6" xfId="0" applyNumberFormat="1" applyFont="1" applyBorder="1" applyAlignment="1">
      <alignment vertical="center" wrapText="1"/>
    </xf>
    <xf numFmtId="41" fontId="56" fillId="0" borderId="6" xfId="0" applyNumberFormat="1" applyFont="1" applyBorder="1" applyAlignment="1" applyProtection="1">
      <alignment vertical="center" wrapText="1"/>
      <protection locked="0"/>
    </xf>
    <xf numFmtId="41" fontId="57" fillId="2" borderId="6" xfId="0" applyNumberFormat="1" applyFont="1" applyFill="1" applyBorder="1" applyAlignment="1" applyProtection="1">
      <alignment vertical="center" wrapText="1"/>
    </xf>
    <xf numFmtId="41" fontId="57" fillId="0" borderId="6" xfId="0" applyNumberFormat="1" applyFont="1" applyFill="1" applyBorder="1" applyAlignment="1">
      <alignment horizontal="right" vertical="center" wrapText="1"/>
    </xf>
    <xf numFmtId="0" fontId="66" fillId="0" borderId="6" xfId="0" applyFont="1" applyFill="1" applyBorder="1" applyAlignment="1">
      <alignment horizontal="center" vertical="center"/>
    </xf>
    <xf numFmtId="0" fontId="66" fillId="0" borderId="6" xfId="0" applyFont="1" applyFill="1" applyBorder="1" applyAlignment="1">
      <alignment horizontal="center" vertical="center" wrapText="1"/>
    </xf>
    <xf numFmtId="0" fontId="66" fillId="0" borderId="4" xfId="0" applyFont="1" applyFill="1" applyBorder="1" applyAlignment="1">
      <alignment horizontal="center" vertical="center"/>
    </xf>
    <xf numFmtId="43" fontId="56" fillId="0" borderId="6" xfId="0" applyNumberFormat="1" applyFont="1" applyFill="1" applyBorder="1" applyAlignment="1" applyProtection="1">
      <alignment horizontal="right" vertical="center" wrapText="1"/>
      <protection locked="0"/>
    </xf>
    <xf numFmtId="0" fontId="68" fillId="0" borderId="0" xfId="0" applyFont="1" applyAlignment="1" applyProtection="1">
      <protection locked="0"/>
    </xf>
    <xf numFmtId="0" fontId="69"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68" fillId="0" borderId="0" xfId="0" applyFont="1" applyProtection="1">
      <protection locked="0"/>
    </xf>
    <xf numFmtId="0" fontId="70" fillId="0" borderId="0" xfId="0" applyFont="1" applyFill="1" applyProtection="1">
      <protection locked="0"/>
    </xf>
    <xf numFmtId="0" fontId="69" fillId="0" borderId="0" xfId="0" applyFont="1" applyProtection="1">
      <protection locked="0"/>
    </xf>
    <xf numFmtId="0" fontId="63" fillId="0" borderId="3" xfId="0" applyFont="1" applyBorder="1" applyAlignment="1">
      <alignment horizontal="center" vertical="center"/>
    </xf>
    <xf numFmtId="43" fontId="57" fillId="0" borderId="4" xfId="0" applyNumberFormat="1" applyFont="1" applyBorder="1" applyAlignment="1" applyProtection="1">
      <alignment horizontal="right" vertical="center"/>
      <protection locked="0"/>
    </xf>
    <xf numFmtId="43" fontId="57" fillId="0" borderId="4" xfId="0" applyNumberFormat="1" applyFont="1" applyBorder="1" applyAlignment="1" applyProtection="1">
      <alignment horizontal="right" vertical="center"/>
    </xf>
    <xf numFmtId="0" fontId="57" fillId="0" borderId="53" xfId="0" applyFont="1" applyBorder="1" applyAlignment="1">
      <alignment horizontal="left"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6" fillId="0" borderId="5" xfId="0" applyFont="1" applyBorder="1" applyAlignment="1">
      <alignment horizontal="justify" vertical="center" wrapText="1"/>
    </xf>
    <xf numFmtId="0" fontId="56" fillId="0" borderId="6" xfId="0" applyFont="1" applyBorder="1" applyAlignment="1">
      <alignment horizontal="justify" vertical="center" wrapText="1"/>
    </xf>
    <xf numFmtId="0" fontId="56" fillId="4" borderId="9" xfId="0" applyFont="1" applyFill="1" applyBorder="1" applyAlignment="1">
      <alignment horizontal="center" vertical="center" wrapText="1"/>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7" fillId="0" borderId="0" xfId="0" applyFont="1" applyBorder="1" applyAlignment="1">
      <alignment horizontal="left" vertical="center"/>
    </xf>
    <xf numFmtId="0" fontId="57" fillId="0" borderId="52" xfId="0" applyFont="1" applyBorder="1" applyAlignment="1">
      <alignment horizontal="left" vertical="center"/>
    </xf>
    <xf numFmtId="0" fontId="57" fillId="0" borderId="5" xfId="0" applyFont="1" applyBorder="1" applyAlignment="1">
      <alignment horizontal="left" vertical="center"/>
    </xf>
    <xf numFmtId="0" fontId="57" fillId="0" borderId="0" xfId="0" applyFont="1" applyBorder="1" applyAlignment="1">
      <alignment vertical="center"/>
    </xf>
    <xf numFmtId="0" fontId="57" fillId="0" borderId="52" xfId="0" applyFont="1" applyBorder="1" applyAlignment="1">
      <alignment vertical="center"/>
    </xf>
    <xf numFmtId="0" fontId="57" fillId="0" borderId="52" xfId="0" applyFont="1" applyBorder="1" applyAlignment="1">
      <alignment horizontal="left" vertical="justify"/>
    </xf>
    <xf numFmtId="0" fontId="3" fillId="0" borderId="49"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6" fillId="6" borderId="12" xfId="0" applyFont="1" applyFill="1" applyBorder="1" applyAlignment="1">
      <alignment horizontal="center" vertical="center" wrapText="1"/>
    </xf>
    <xf numFmtId="0" fontId="56" fillId="6" borderId="51" xfId="0" applyFont="1" applyFill="1" applyBorder="1" applyAlignment="1">
      <alignment horizontal="center" vertical="center" wrapText="1"/>
    </xf>
    <xf numFmtId="0" fontId="56"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6" fillId="0" borderId="5" xfId="0" applyFont="1" applyBorder="1" applyAlignment="1">
      <alignment vertical="center"/>
    </xf>
    <xf numFmtId="0" fontId="57" fillId="0" borderId="5" xfId="0" applyFont="1" applyBorder="1" applyAlignment="1">
      <alignment vertical="center"/>
    </xf>
    <xf numFmtId="0" fontId="57" fillId="0" borderId="6" xfId="0" applyFont="1" applyBorder="1" applyAlignment="1">
      <alignment horizontal="left" vertical="center" indent="1"/>
    </xf>
    <xf numFmtId="0" fontId="56" fillId="0" borderId="6" xfId="0" applyFont="1" applyBorder="1" applyAlignment="1">
      <alignment vertical="center"/>
    </xf>
    <xf numFmtId="0" fontId="56" fillId="0" borderId="5" xfId="0" applyFont="1" applyBorder="1" applyAlignment="1">
      <alignment vertical="center" wrapText="1"/>
    </xf>
    <xf numFmtId="0" fontId="55" fillId="4" borderId="0" xfId="0" applyFont="1" applyFill="1" applyBorder="1" applyAlignment="1">
      <alignment horizontal="center" vertical="center" wrapText="1"/>
    </xf>
    <xf numFmtId="0" fontId="57" fillId="0" borderId="5" xfId="0" applyFont="1" applyBorder="1" applyAlignment="1">
      <alignment vertical="center" wrapText="1"/>
    </xf>
    <xf numFmtId="0" fontId="16" fillId="0" borderId="15" xfId="0" applyFont="1" applyFill="1" applyBorder="1" applyAlignment="1" applyProtection="1">
      <alignment vertical="center"/>
      <protection locked="0"/>
    </xf>
    <xf numFmtId="0" fontId="1" fillId="0" borderId="5" xfId="0" applyFont="1" applyBorder="1" applyAlignment="1" applyProtection="1">
      <alignment horizontal="left" vertical="center" wrapText="1" indent="1"/>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2" fillId="0" borderId="13" xfId="0" applyFont="1" applyBorder="1" applyAlignment="1">
      <alignment horizontal="justify" vertical="center" wrapText="1"/>
    </xf>
    <xf numFmtId="0" fontId="72" fillId="0" borderId="9" xfId="0" applyFont="1" applyBorder="1" applyAlignment="1">
      <alignment horizontal="justify" vertical="center" wrapText="1"/>
    </xf>
    <xf numFmtId="0" fontId="72" fillId="6" borderId="13" xfId="0" applyFont="1" applyFill="1" applyBorder="1" applyAlignment="1">
      <alignment horizontal="justify" vertical="center" wrapText="1"/>
    </xf>
    <xf numFmtId="0" fontId="72" fillId="6" borderId="9" xfId="0" applyFont="1" applyFill="1" applyBorder="1" applyAlignment="1">
      <alignment horizontal="justify" vertical="center" wrapText="1"/>
    </xf>
    <xf numFmtId="0" fontId="72" fillId="6" borderId="6" xfId="0" applyFont="1" applyFill="1" applyBorder="1" applyAlignment="1">
      <alignment horizontal="justify" vertical="center" wrapText="1"/>
    </xf>
    <xf numFmtId="0" fontId="72"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7" fillId="0" borderId="5" xfId="0" applyFont="1" applyBorder="1" applyAlignment="1">
      <alignment horizontal="left" vertical="center"/>
    </xf>
    <xf numFmtId="0" fontId="66" fillId="0" borderId="9" xfId="0" applyFont="1" applyFill="1" applyBorder="1" applyAlignment="1">
      <alignment horizontal="center" vertical="center"/>
    </xf>
    <xf numFmtId="0" fontId="66"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21" fillId="0" borderId="4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1"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2" xfId="12" applyFont="1" applyFill="1" applyBorder="1" applyAlignment="1" applyProtection="1">
      <alignment horizontal="justify" vertical="center"/>
      <protection locked="0"/>
    </xf>
    <xf numFmtId="4" fontId="19" fillId="0" borderId="47"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4" fillId="0" borderId="58" xfId="0" applyFont="1" applyBorder="1" applyAlignment="1">
      <alignment horizontal="justify" vertical="center"/>
    </xf>
    <xf numFmtId="0" fontId="54" fillId="0" borderId="59" xfId="0" applyFont="1" applyBorder="1" applyAlignment="1">
      <alignment horizontal="center" vertical="center" wrapText="1"/>
    </xf>
    <xf numFmtId="0" fontId="54" fillId="0" borderId="59" xfId="0" applyFont="1" applyBorder="1" applyAlignment="1">
      <alignment horizontal="center" vertical="center"/>
    </xf>
    <xf numFmtId="0" fontId="55" fillId="0" borderId="58" xfId="0" applyFont="1" applyBorder="1" applyAlignment="1">
      <alignment horizontal="justify" vertical="center"/>
    </xf>
    <xf numFmtId="43" fontId="54" fillId="0" borderId="59" xfId="12" applyFont="1" applyBorder="1" applyAlignment="1">
      <alignment horizontal="center" vertical="center" wrapText="1"/>
    </xf>
    <xf numFmtId="0" fontId="54" fillId="2" borderId="59" xfId="0" applyFont="1" applyFill="1" applyBorder="1" applyAlignment="1" applyProtection="1">
      <alignment horizontal="center" vertical="center" wrapText="1"/>
    </xf>
    <xf numFmtId="0" fontId="54" fillId="2" borderId="59" xfId="0" applyFont="1" applyFill="1" applyBorder="1" applyAlignment="1" applyProtection="1">
      <alignment horizontal="center" vertical="center"/>
    </xf>
    <xf numFmtId="43" fontId="54" fillId="0" borderId="59" xfId="12" applyFont="1" applyBorder="1" applyAlignment="1">
      <alignment horizontal="center" vertical="center"/>
    </xf>
    <xf numFmtId="0" fontId="74" fillId="0" borderId="58" xfId="0" applyFont="1" applyBorder="1" applyAlignment="1">
      <alignment horizontal="justify" vertical="center"/>
    </xf>
    <xf numFmtId="43" fontId="63" fillId="0" borderId="59" xfId="12" applyFont="1" applyBorder="1" applyAlignment="1" applyProtection="1">
      <alignment horizontal="center" vertical="center" wrapText="1"/>
      <protection locked="0"/>
    </xf>
    <xf numFmtId="0" fontId="63" fillId="2" borderId="59" xfId="0" applyFont="1" applyFill="1" applyBorder="1" applyAlignment="1" applyProtection="1">
      <alignment horizontal="center" vertical="center" wrapText="1"/>
    </xf>
    <xf numFmtId="0" fontId="63" fillId="2" borderId="59" xfId="0" applyFont="1" applyFill="1" applyBorder="1" applyAlignment="1" applyProtection="1">
      <alignment horizontal="center" vertical="center"/>
    </xf>
    <xf numFmtId="0" fontId="54" fillId="0" borderId="59" xfId="0" applyFont="1" applyBorder="1" applyAlignment="1">
      <alignment horizontal="justify" vertical="center" wrapText="1"/>
    </xf>
    <xf numFmtId="0" fontId="54" fillId="0" borderId="59" xfId="0" applyFont="1" applyBorder="1" applyAlignment="1">
      <alignment horizontal="justify" vertical="center"/>
    </xf>
    <xf numFmtId="0" fontId="54" fillId="2" borderId="59" xfId="0" applyFont="1" applyFill="1" applyBorder="1" applyAlignment="1">
      <alignment horizontal="center" vertical="center" wrapText="1"/>
    </xf>
    <xf numFmtId="0" fontId="54" fillId="2" borderId="59" xfId="0" applyFont="1" applyFill="1" applyBorder="1" applyAlignment="1">
      <alignment horizontal="center" vertical="center"/>
    </xf>
    <xf numFmtId="0" fontId="63" fillId="2" borderId="59" xfId="0" applyFont="1" applyFill="1" applyBorder="1" applyAlignment="1">
      <alignment horizontal="center" vertical="center" wrapText="1"/>
    </xf>
    <xf numFmtId="0" fontId="63" fillId="2" borderId="59" xfId="0" applyFont="1" applyFill="1" applyBorder="1" applyAlignment="1">
      <alignment horizontal="center" vertical="center"/>
    </xf>
    <xf numFmtId="43" fontId="63" fillId="0" borderId="59" xfId="12" applyFont="1" applyBorder="1" applyAlignment="1" applyProtection="1">
      <alignment horizontal="center" vertical="center"/>
      <protection locked="0"/>
    </xf>
    <xf numFmtId="0" fontId="63" fillId="0" borderId="59" xfId="0" applyFont="1" applyBorder="1" applyAlignment="1">
      <alignment horizontal="center" vertical="center" wrapText="1"/>
    </xf>
    <xf numFmtId="0" fontId="63" fillId="0" borderId="59" xfId="0" applyFont="1" applyBorder="1" applyAlignment="1">
      <alignment horizontal="center" vertical="center"/>
    </xf>
    <xf numFmtId="0" fontId="55" fillId="0" borderId="13" xfId="0" applyFont="1" applyBorder="1" applyAlignment="1">
      <alignment horizontal="left" vertical="center"/>
    </xf>
    <xf numFmtId="0" fontId="54" fillId="0" borderId="9" xfId="0" applyFont="1" applyBorder="1" applyAlignment="1">
      <alignment horizontal="center" vertical="center" wrapText="1"/>
    </xf>
    <xf numFmtId="0" fontId="54" fillId="0" borderId="9" xfId="0" applyFont="1" applyBorder="1" applyAlignment="1">
      <alignment horizontal="center" vertical="center"/>
    </xf>
    <xf numFmtId="43" fontId="54" fillId="0" borderId="9" xfId="12" applyFont="1" applyBorder="1" applyAlignment="1">
      <alignment horizontal="center" vertical="center" wrapText="1"/>
    </xf>
    <xf numFmtId="43" fontId="54" fillId="0" borderId="9" xfId="12" applyFont="1" applyBorder="1" applyAlignment="1">
      <alignment horizontal="center" vertical="center"/>
    </xf>
    <xf numFmtId="0" fontId="75" fillId="0" borderId="0" xfId="0" applyFont="1" applyAlignment="1">
      <alignment horizontal="left" vertical="center"/>
    </xf>
    <xf numFmtId="0" fontId="55" fillId="0" borderId="13" xfId="0" applyFont="1" applyBorder="1" applyAlignment="1">
      <alignment horizontal="left" vertical="center" wrapText="1"/>
    </xf>
    <xf numFmtId="0" fontId="55" fillId="0" borderId="58" xfId="0" applyFont="1" applyBorder="1" applyAlignment="1">
      <alignment horizontal="left" vertical="center" wrapText="1"/>
    </xf>
    <xf numFmtId="49" fontId="76" fillId="0" borderId="0" xfId="13" applyNumberFormat="1" applyFont="1" applyFill="1" applyBorder="1" applyAlignment="1">
      <alignment vertical="top"/>
    </xf>
    <xf numFmtId="0" fontId="77" fillId="0" borderId="0" xfId="1" applyFont="1" applyFill="1" applyBorder="1" applyAlignment="1">
      <alignment vertical="top"/>
    </xf>
    <xf numFmtId="0" fontId="77" fillId="0" borderId="0" xfId="1" applyFont="1" applyFill="1" applyBorder="1" applyAlignment="1">
      <alignment horizontal="center" vertical="top"/>
    </xf>
    <xf numFmtId="0" fontId="3" fillId="0" borderId="0" xfId="0" applyFont="1" applyBorder="1" applyAlignment="1">
      <alignment horizontal="center" vertical="justify"/>
    </xf>
    <xf numFmtId="4" fontId="1" fillId="0" borderId="17" xfId="0" applyNumberFormat="1" applyFont="1" applyBorder="1" applyAlignment="1" applyProtection="1">
      <alignment horizontal="left" vertical="top" wrapText="1"/>
      <protection locked="0"/>
    </xf>
    <xf numFmtId="165" fontId="57" fillId="0" borderId="6" xfId="0" applyNumberFormat="1" applyFont="1" applyBorder="1" applyAlignment="1">
      <alignment horizontal="right" vertical="center" wrapText="1"/>
    </xf>
    <xf numFmtId="39" fontId="6" fillId="0" borderId="17" xfId="12" applyNumberFormat="1" applyFont="1" applyFill="1" applyBorder="1" applyAlignment="1" applyProtection="1">
      <alignment horizontal="right" vertical="center" wrapText="1"/>
      <protection locked="0"/>
    </xf>
    <xf numFmtId="39" fontId="6" fillId="0" borderId="16" xfId="12" applyNumberFormat="1" applyFont="1" applyFill="1" applyBorder="1" applyAlignment="1" applyProtection="1">
      <alignment horizontal="right" vertical="center" wrapText="1"/>
      <protection locked="0"/>
    </xf>
    <xf numFmtId="166" fontId="6" fillId="0" borderId="17" xfId="12" applyNumberFormat="1" applyFont="1" applyFill="1" applyBorder="1" applyAlignment="1" applyProtection="1">
      <alignment horizontal="right" vertical="center" wrapText="1"/>
      <protection locked="0"/>
    </xf>
    <xf numFmtId="43" fontId="33" fillId="0" borderId="17" xfId="12" applyFont="1" applyBorder="1" applyAlignment="1" applyProtection="1">
      <alignment horizontal="center" vertical="center"/>
      <protection locked="0"/>
    </xf>
    <xf numFmtId="43" fontId="33" fillId="0" borderId="6" xfId="12" applyFont="1" applyBorder="1" applyAlignment="1" applyProtection="1">
      <alignment horizontal="center" vertical="center"/>
      <protection locked="0"/>
    </xf>
    <xf numFmtId="0" fontId="3" fillId="0" borderId="15" xfId="0" applyFont="1" applyFill="1" applyBorder="1" applyAlignment="1">
      <alignment vertical="center" wrapText="1"/>
    </xf>
    <xf numFmtId="0" fontId="3" fillId="0" borderId="15" xfId="0" applyFont="1" applyFill="1" applyBorder="1" applyAlignment="1">
      <alignment horizontal="right" vertical="center" wrapText="1"/>
    </xf>
    <xf numFmtId="0" fontId="3" fillId="4" borderId="15" xfId="0" applyFont="1" applyFill="1" applyBorder="1" applyAlignment="1">
      <alignment vertical="center" wrapText="1"/>
    </xf>
    <xf numFmtId="49" fontId="25" fillId="0" borderId="16" xfId="0" applyNumberFormat="1" applyFont="1" applyFill="1" applyBorder="1" applyAlignment="1">
      <alignment vertical="center" wrapText="1"/>
    </xf>
    <xf numFmtId="49" fontId="25" fillId="0" borderId="16" xfId="0" applyNumberFormat="1" applyFont="1" applyFill="1" applyBorder="1" applyAlignment="1">
      <alignment horizontal="right" vertical="center" wrapText="1"/>
    </xf>
    <xf numFmtId="49" fontId="25" fillId="4" borderId="16" xfId="0" applyNumberFormat="1" applyFont="1" applyFill="1" applyBorder="1" applyAlignment="1">
      <alignment vertical="center" wrapText="1"/>
    </xf>
    <xf numFmtId="49" fontId="3" fillId="0" borderId="17" xfId="0" applyNumberFormat="1" applyFont="1" applyFill="1" applyBorder="1" applyAlignment="1">
      <alignment vertical="center" wrapText="1"/>
    </xf>
    <xf numFmtId="49" fontId="3" fillId="0" borderId="17" xfId="0" applyNumberFormat="1" applyFont="1" applyFill="1" applyBorder="1" applyAlignment="1">
      <alignment horizontal="right" vertical="center" wrapText="1"/>
    </xf>
    <xf numFmtId="167" fontId="3" fillId="0" borderId="17" xfId="0" applyNumberFormat="1" applyFont="1" applyBorder="1" applyAlignment="1">
      <alignment vertical="center" wrapText="1"/>
    </xf>
    <xf numFmtId="167" fontId="3" fillId="0" borderId="17" xfId="0" applyNumberFormat="1" applyFont="1" applyBorder="1" applyAlignment="1">
      <alignment horizontal="right" vertical="center" wrapText="1"/>
    </xf>
    <xf numFmtId="167" fontId="3" fillId="0" borderId="17" xfId="0" applyNumberFormat="1" applyFont="1" applyFill="1" applyBorder="1" applyAlignment="1" applyProtection="1">
      <alignment horizontal="right" vertical="center" wrapText="1"/>
    </xf>
    <xf numFmtId="9" fontId="65" fillId="0" borderId="47" xfId="6" applyFont="1" applyBorder="1" applyAlignment="1">
      <alignment horizontal="center" vertical="center" wrapText="1"/>
    </xf>
    <xf numFmtId="167" fontId="1" fillId="0" borderId="17" xfId="8" applyNumberFormat="1" applyFont="1" applyBorder="1" applyAlignment="1">
      <alignment vertical="center" wrapText="1"/>
    </xf>
    <xf numFmtId="167" fontId="1" fillId="0" borderId="17" xfId="8" applyNumberFormat="1" applyFont="1" applyBorder="1" applyAlignment="1">
      <alignment horizontal="right" vertical="center" wrapText="1"/>
    </xf>
    <xf numFmtId="167" fontId="1" fillId="0" borderId="17" xfId="0" applyNumberFormat="1" applyFont="1" applyFill="1" applyBorder="1" applyAlignment="1" applyProtection="1">
      <alignment vertical="center" wrapText="1"/>
    </xf>
    <xf numFmtId="167" fontId="1" fillId="0" borderId="17" xfId="8" applyNumberFormat="1" applyFont="1" applyBorder="1" applyAlignment="1">
      <alignment horizontal="justify" vertical="center" wrapText="1"/>
    </xf>
    <xf numFmtId="167" fontId="1" fillId="0" borderId="17" xfId="0" applyNumberFormat="1" applyFont="1" applyFill="1" applyBorder="1" applyAlignment="1" applyProtection="1">
      <alignment horizontal="right" vertical="center" wrapText="1"/>
    </xf>
    <xf numFmtId="167" fontId="1" fillId="0" borderId="17" xfId="0" applyNumberFormat="1" applyFont="1" applyBorder="1" applyAlignment="1">
      <alignment vertical="center" wrapText="1"/>
    </xf>
    <xf numFmtId="167" fontId="1" fillId="0" borderId="17" xfId="0" applyNumberFormat="1" applyFont="1" applyBorder="1" applyAlignment="1">
      <alignment horizontal="right" vertical="center" wrapText="1"/>
    </xf>
    <xf numFmtId="167" fontId="1" fillId="0" borderId="17" xfId="0" applyNumberFormat="1" applyFont="1" applyBorder="1" applyAlignment="1">
      <alignment horizontal="justify" vertical="center" wrapText="1"/>
    </xf>
    <xf numFmtId="167" fontId="79" fillId="0" borderId="0" xfId="0" applyNumberFormat="1" applyFont="1" applyAlignment="1">
      <alignment vertical="center"/>
    </xf>
    <xf numFmtId="167" fontId="80" fillId="0" borderId="0" xfId="0" applyNumberFormat="1" applyFont="1" applyAlignment="1">
      <alignment vertical="center"/>
    </xf>
    <xf numFmtId="167" fontId="80" fillId="0" borderId="17" xfId="0" applyNumberFormat="1" applyFont="1" applyBorder="1" applyAlignment="1">
      <alignment horizontal="right" vertical="center"/>
    </xf>
    <xf numFmtId="168" fontId="1" fillId="0" borderId="0" xfId="0" applyNumberFormat="1" applyFont="1"/>
    <xf numFmtId="167" fontId="1" fillId="0" borderId="0" xfId="0" applyNumberFormat="1" applyFont="1" applyAlignment="1"/>
    <xf numFmtId="167" fontId="1" fillId="0" borderId="60" xfId="0" applyNumberFormat="1" applyFont="1" applyBorder="1" applyAlignment="1">
      <alignment vertical="center" wrapText="1"/>
    </xf>
    <xf numFmtId="167" fontId="81" fillId="0" borderId="0" xfId="0" applyNumberFormat="1" applyFont="1" applyAlignment="1">
      <alignment horizontal="right" vertical="center"/>
    </xf>
    <xf numFmtId="167" fontId="81" fillId="0" borderId="17" xfId="0" applyNumberFormat="1" applyFont="1" applyBorder="1" applyAlignment="1">
      <alignment horizontal="right" vertical="center"/>
    </xf>
    <xf numFmtId="0" fontId="1" fillId="0" borderId="61" xfId="0" applyFont="1" applyBorder="1" applyAlignment="1">
      <alignment horizontal="left" vertical="top" wrapText="1" indent="3"/>
    </xf>
    <xf numFmtId="0" fontId="1" fillId="0" borderId="20" xfId="0" applyFont="1" applyBorder="1" applyAlignment="1">
      <alignment horizontal="justify" vertical="top" wrapText="1"/>
    </xf>
    <xf numFmtId="167" fontId="79" fillId="0" borderId="62" xfId="0" applyNumberFormat="1" applyFont="1" applyBorder="1" applyAlignment="1">
      <alignment vertical="center"/>
    </xf>
    <xf numFmtId="167" fontId="1" fillId="0" borderId="20" xfId="0" applyNumberFormat="1" applyFont="1" applyBorder="1" applyAlignment="1">
      <alignment horizontal="right" vertical="center" wrapText="1"/>
    </xf>
    <xf numFmtId="167" fontId="1" fillId="0" borderId="20" xfId="0" applyNumberFormat="1" applyFont="1" applyFill="1" applyBorder="1" applyAlignment="1" applyProtection="1">
      <alignment vertical="center" wrapText="1"/>
    </xf>
    <xf numFmtId="167" fontId="1" fillId="0" borderId="20" xfId="0" applyNumberFormat="1" applyFont="1" applyBorder="1" applyAlignment="1">
      <alignment vertical="center" wrapText="1"/>
    </xf>
    <xf numFmtId="167" fontId="1" fillId="0" borderId="20" xfId="0" applyNumberFormat="1" applyFont="1" applyFill="1" applyBorder="1" applyAlignment="1" applyProtection="1">
      <alignment horizontal="right" vertical="center" wrapText="1"/>
    </xf>
    <xf numFmtId="9" fontId="23" fillId="0" borderId="63" xfId="6" applyFont="1" applyBorder="1" applyAlignment="1">
      <alignment horizontal="center" vertical="center" wrapText="1"/>
    </xf>
    <xf numFmtId="0" fontId="1" fillId="0" borderId="48" xfId="0" applyFont="1" applyBorder="1" applyAlignment="1">
      <alignment horizontal="center" vertical="top" wrapText="1"/>
    </xf>
    <xf numFmtId="0" fontId="3" fillId="0" borderId="48" xfId="0" applyFont="1" applyBorder="1" applyAlignment="1">
      <alignment horizontal="center" vertical="top" wrapText="1"/>
    </xf>
    <xf numFmtId="167" fontId="3" fillId="0" borderId="17" xfId="0" applyNumberFormat="1" applyFont="1" applyBorder="1" applyAlignment="1">
      <alignment horizontal="right" vertical="center" wrapText="1" indent="1"/>
    </xf>
    <xf numFmtId="167" fontId="80" fillId="0" borderId="0" xfId="0" applyNumberFormat="1" applyFont="1" applyAlignment="1">
      <alignment horizontal="right" vertical="center"/>
    </xf>
    <xf numFmtId="0" fontId="1" fillId="0" borderId="61" xfId="0" applyFont="1" applyBorder="1" applyAlignment="1">
      <alignment horizontal="center" vertical="top" wrapText="1"/>
    </xf>
    <xf numFmtId="167" fontId="1" fillId="0" borderId="20" xfId="0" applyNumberFormat="1" applyFont="1" applyBorder="1" applyAlignment="1">
      <alignment horizontal="justify" vertical="center" wrapText="1"/>
    </xf>
    <xf numFmtId="167" fontId="1" fillId="0" borderId="17" xfId="0" applyNumberFormat="1" applyFont="1" applyBorder="1" applyAlignment="1">
      <alignment horizontal="right" vertical="center" wrapText="1" indent="1"/>
    </xf>
    <xf numFmtId="167" fontId="80" fillId="0" borderId="62" xfId="0" applyNumberFormat="1" applyFont="1" applyBorder="1" applyAlignment="1">
      <alignment horizontal="right" vertical="center"/>
    </xf>
    <xf numFmtId="0" fontId="3" fillId="0" borderId="16" xfId="0" applyFont="1" applyBorder="1" applyAlignment="1">
      <alignment horizontal="justify" vertical="center" wrapText="1"/>
    </xf>
    <xf numFmtId="167" fontId="3" fillId="0" borderId="16" xfId="0" applyNumberFormat="1" applyFont="1" applyBorder="1" applyAlignment="1">
      <alignment vertical="center" wrapText="1"/>
    </xf>
    <xf numFmtId="167" fontId="3" fillId="0" borderId="16" xfId="0" applyNumberFormat="1" applyFont="1" applyBorder="1" applyAlignment="1">
      <alignment horizontal="right" vertical="center" wrapText="1"/>
    </xf>
    <xf numFmtId="167" fontId="5" fillId="0" borderId="0" xfId="0" applyNumberFormat="1" applyFont="1" applyAlignment="1">
      <alignment vertical="center"/>
    </xf>
    <xf numFmtId="0" fontId="5" fillId="0" borderId="0" xfId="0" applyFont="1" applyAlignment="1">
      <alignment horizontal="right" vertical="center"/>
    </xf>
    <xf numFmtId="168" fontId="22" fillId="0" borderId="48" xfId="0" applyNumberFormat="1" applyFont="1" applyFill="1" applyBorder="1" applyAlignment="1" applyProtection="1">
      <alignment horizontal="justify" vertical="center" wrapText="1"/>
      <protection locked="0"/>
    </xf>
    <xf numFmtId="168" fontId="22" fillId="0" borderId="0" xfId="0" applyNumberFormat="1" applyFont="1" applyFill="1" applyAlignment="1" applyProtection="1">
      <alignment vertical="center"/>
      <protection locked="0"/>
    </xf>
    <xf numFmtId="0" fontId="67" fillId="0" borderId="5" xfId="0" applyFont="1" applyBorder="1" applyAlignment="1">
      <alignment horizontal="left" vertical="center"/>
    </xf>
    <xf numFmtId="43" fontId="12" fillId="0" borderId="0" xfId="0" applyNumberFormat="1" applyFont="1" applyBorder="1" applyAlignment="1">
      <alignment horizontal="justify" vertical="center" wrapText="1"/>
    </xf>
    <xf numFmtId="0" fontId="25" fillId="0" borderId="0" xfId="0" applyFont="1" applyBorder="1" applyAlignment="1">
      <alignment horizontal="justify" vertical="center" wrapText="1"/>
    </xf>
    <xf numFmtId="43" fontId="25" fillId="0" borderId="0" xfId="0" applyNumberFormat="1" applyFont="1" applyFill="1" applyBorder="1" applyAlignment="1">
      <alignment horizontal="right" vertical="center" wrapText="1"/>
    </xf>
    <xf numFmtId="43" fontId="25" fillId="0" borderId="0" xfId="0" applyNumberFormat="1" applyFont="1" applyBorder="1" applyAlignment="1">
      <alignment horizontal="right" vertical="center" wrapText="1"/>
    </xf>
    <xf numFmtId="43" fontId="67" fillId="0" borderId="13" xfId="0" applyNumberFormat="1" applyFont="1" applyBorder="1" applyAlignment="1">
      <alignment vertical="center"/>
    </xf>
    <xf numFmtId="43" fontId="12" fillId="0" borderId="0" xfId="0" applyNumberFormat="1" applyFont="1" applyBorder="1" applyAlignment="1" applyProtection="1">
      <alignment vertical="center"/>
    </xf>
    <xf numFmtId="167" fontId="79" fillId="0" borderId="0" xfId="0" applyNumberFormat="1" applyFont="1" applyBorder="1" applyAlignment="1">
      <alignment vertical="center"/>
    </xf>
    <xf numFmtId="167" fontId="80" fillId="0" borderId="0" xfId="0" applyNumberFormat="1" applyFont="1" applyBorder="1" applyAlignment="1">
      <alignment horizontal="right" vertical="center"/>
    </xf>
    <xf numFmtId="167" fontId="80" fillId="0" borderId="0" xfId="0" applyNumberFormat="1" applyFont="1" applyBorder="1" applyAlignment="1">
      <alignment vertical="center"/>
    </xf>
    <xf numFmtId="0" fontId="82" fillId="0" borderId="60" xfId="0" applyFont="1" applyBorder="1" applyAlignment="1">
      <alignment horizontal="center" vertical="center"/>
    </xf>
    <xf numFmtId="0" fontId="82" fillId="0" borderId="0" xfId="0" applyFont="1" applyBorder="1" applyAlignment="1">
      <alignment horizontal="center" vertical="center"/>
    </xf>
    <xf numFmtId="167" fontId="82" fillId="0" borderId="0" xfId="0" applyNumberFormat="1" applyFont="1" applyBorder="1" applyAlignment="1">
      <alignment horizontal="center" vertical="center"/>
    </xf>
    <xf numFmtId="0" fontId="82" fillId="0" borderId="14" xfId="0" applyFont="1" applyBorder="1" applyAlignment="1">
      <alignment horizontal="center" vertical="center"/>
    </xf>
    <xf numFmtId="0" fontId="25" fillId="0" borderId="19" xfId="0" applyFont="1" applyBorder="1" applyAlignment="1">
      <alignment horizontal="center" vertical="center"/>
    </xf>
    <xf numFmtId="167" fontId="25" fillId="0" borderId="19" xfId="12" applyNumberFormat="1" applyFont="1" applyBorder="1" applyAlignment="1">
      <alignment horizontal="center" vertical="center"/>
    </xf>
    <xf numFmtId="167" fontId="25" fillId="0" borderId="19" xfId="12" applyNumberFormat="1" applyFont="1" applyBorder="1" applyAlignment="1">
      <alignment horizontal="center" vertical="center" wrapText="1"/>
    </xf>
    <xf numFmtId="167" fontId="25" fillId="0" borderId="19" xfId="12" applyNumberFormat="1" applyFont="1" applyFill="1" applyBorder="1" applyAlignment="1">
      <alignment horizontal="center" vertical="center"/>
    </xf>
    <xf numFmtId="43" fontId="25" fillId="0" borderId="19" xfId="12" applyFont="1" applyBorder="1" applyAlignment="1">
      <alignment horizontal="center" vertical="center"/>
    </xf>
    <xf numFmtId="0" fontId="25" fillId="0" borderId="19" xfId="0" applyFont="1" applyBorder="1" applyAlignment="1">
      <alignment vertical="center"/>
    </xf>
    <xf numFmtId="0" fontId="25" fillId="0" borderId="19" xfId="0" applyFont="1" applyBorder="1" applyAlignment="1">
      <alignment vertical="center" wrapText="1"/>
    </xf>
    <xf numFmtId="167" fontId="25" fillId="0" borderId="19" xfId="12" applyNumberFormat="1" applyFont="1" applyBorder="1" applyAlignment="1">
      <alignment vertical="center"/>
    </xf>
    <xf numFmtId="167" fontId="25" fillId="0" borderId="19" xfId="12" applyNumberFormat="1" applyFont="1" applyFill="1" applyBorder="1" applyAlignment="1">
      <alignment vertical="center"/>
    </xf>
    <xf numFmtId="43" fontId="25" fillId="0" borderId="19" xfId="12" applyFont="1" applyBorder="1" applyAlignment="1">
      <alignment vertical="center" wrapText="1"/>
    </xf>
    <xf numFmtId="0" fontId="25" fillId="0" borderId="20" xfId="0" applyFont="1" applyBorder="1" applyAlignment="1">
      <alignment vertical="center"/>
    </xf>
    <xf numFmtId="0" fontId="25" fillId="0" borderId="20" xfId="0" applyFont="1" applyBorder="1" applyAlignment="1">
      <alignment vertical="center" wrapText="1"/>
    </xf>
    <xf numFmtId="167" fontId="25" fillId="0" borderId="20" xfId="12" applyNumberFormat="1" applyFont="1" applyBorder="1" applyAlignment="1">
      <alignment vertical="center"/>
    </xf>
    <xf numFmtId="167" fontId="25" fillId="0" borderId="20" xfId="12" applyNumberFormat="1" applyFont="1" applyFill="1" applyBorder="1" applyAlignment="1">
      <alignment vertical="center"/>
    </xf>
    <xf numFmtId="43" fontId="25" fillId="0" borderId="19" xfId="12" applyFont="1" applyBorder="1" applyAlignment="1">
      <alignment horizontal="left" vertical="center" wrapText="1"/>
    </xf>
    <xf numFmtId="0" fontId="25" fillId="0" borderId="24" xfId="0" applyFont="1" applyBorder="1" applyAlignment="1">
      <alignment vertical="center"/>
    </xf>
    <xf numFmtId="0" fontId="25" fillId="0" borderId="24" xfId="0" applyFont="1" applyBorder="1" applyAlignment="1">
      <alignment vertical="center" wrapText="1"/>
    </xf>
    <xf numFmtId="167" fontId="25" fillId="0" borderId="24" xfId="12" applyNumberFormat="1" applyFont="1" applyBorder="1" applyAlignment="1">
      <alignment vertical="center"/>
    </xf>
    <xf numFmtId="167" fontId="25" fillId="0" borderId="24" xfId="12" applyNumberFormat="1" applyFont="1" applyFill="1" applyBorder="1" applyAlignment="1">
      <alignment vertical="center"/>
    </xf>
    <xf numFmtId="0" fontId="25" fillId="0" borderId="19" xfId="12" applyNumberFormat="1" applyFont="1" applyBorder="1" applyAlignment="1">
      <alignment horizontal="justify" vertical="center" wrapText="1"/>
    </xf>
    <xf numFmtId="0" fontId="25" fillId="0" borderId="69" xfId="12" applyNumberFormat="1" applyFont="1" applyBorder="1" applyAlignment="1">
      <alignment vertical="center" wrapText="1"/>
    </xf>
    <xf numFmtId="43" fontId="25" fillId="0" borderId="19" xfId="12" applyFont="1" applyBorder="1" applyAlignment="1">
      <alignment vertical="top"/>
    </xf>
    <xf numFmtId="0" fontId="22" fillId="0" borderId="0" xfId="0" applyFont="1" applyAlignment="1">
      <alignment vertical="center"/>
    </xf>
    <xf numFmtId="167" fontId="22" fillId="0" borderId="0" xfId="12" applyNumberFormat="1" applyFont="1" applyAlignment="1">
      <alignment vertical="center"/>
    </xf>
    <xf numFmtId="167" fontId="22" fillId="0" borderId="0" xfId="12" applyNumberFormat="1" applyFont="1" applyFill="1" applyAlignment="1">
      <alignment vertical="center"/>
    </xf>
    <xf numFmtId="43" fontId="22" fillId="0" borderId="0" xfId="12" applyFont="1" applyAlignment="1">
      <alignment vertical="top"/>
    </xf>
    <xf numFmtId="0" fontId="22" fillId="0" borderId="62" xfId="0" applyFont="1" applyBorder="1" applyAlignment="1">
      <alignment vertical="center"/>
    </xf>
    <xf numFmtId="167" fontId="22" fillId="0" borderId="62" xfId="12" applyNumberFormat="1" applyFont="1" applyBorder="1" applyAlignment="1">
      <alignment vertical="center"/>
    </xf>
    <xf numFmtId="43" fontId="22" fillId="0" borderId="62" xfId="12" applyFont="1" applyBorder="1" applyAlignment="1">
      <alignment vertical="top"/>
    </xf>
    <xf numFmtId="43" fontId="11" fillId="0" borderId="0" xfId="12" applyFont="1" applyAlignment="1">
      <alignment horizontal="center" vertical="top"/>
    </xf>
    <xf numFmtId="3" fontId="3" fillId="0" borderId="17" xfId="0" applyNumberFormat="1" applyFont="1" applyBorder="1" applyAlignment="1" applyProtection="1">
      <alignment horizontal="right" vertical="center" wrapText="1"/>
    </xf>
    <xf numFmtId="3" fontId="3" fillId="0" borderId="47" xfId="0" applyNumberFormat="1" applyFont="1" applyBorder="1" applyAlignment="1" applyProtection="1">
      <alignment horizontal="right" vertical="center" wrapText="1"/>
    </xf>
    <xf numFmtId="49" fontId="77" fillId="0" borderId="0" xfId="1" applyNumberFormat="1" applyFont="1" applyFill="1" applyBorder="1" applyAlignment="1">
      <alignment horizontal="center" vertical="top"/>
    </xf>
    <xf numFmtId="0" fontId="0" fillId="0" borderId="0" xfId="0" applyFill="1" applyBorder="1" applyAlignment="1">
      <alignment horizontal="center" vertical="top"/>
    </xf>
    <xf numFmtId="0" fontId="83" fillId="8" borderId="81" xfId="0" applyFont="1" applyFill="1" applyBorder="1" applyAlignment="1">
      <alignment horizontal="center" vertical="center" wrapText="1"/>
    </xf>
    <xf numFmtId="0" fontId="0" fillId="0" borderId="0" xfId="0" applyFill="1" applyBorder="1" applyAlignment="1">
      <alignment horizontal="center" vertical="center"/>
    </xf>
    <xf numFmtId="0" fontId="85" fillId="0" borderId="0" xfId="0" applyFont="1" applyFill="1" applyBorder="1" applyAlignment="1">
      <alignment horizontal="left" vertical="top"/>
    </xf>
    <xf numFmtId="0" fontId="0" fillId="0" borderId="0" xfId="0" applyFill="1" applyBorder="1" applyAlignment="1">
      <alignment horizontal="left" vertical="top"/>
    </xf>
    <xf numFmtId="170" fontId="87" fillId="0" borderId="81" xfId="0" applyNumberFormat="1" applyFont="1" applyFill="1" applyBorder="1" applyAlignment="1">
      <alignment horizontal="center" vertical="center" wrapText="1"/>
    </xf>
    <xf numFmtId="0" fontId="0" fillId="0" borderId="0" xfId="0" applyFill="1" applyBorder="1" applyAlignment="1">
      <alignment horizontal="left" vertical="center"/>
    </xf>
    <xf numFmtId="0" fontId="0" fillId="0" borderId="81" xfId="0" applyFill="1" applyBorder="1" applyAlignment="1">
      <alignment horizontal="center" vertical="center" wrapText="1"/>
    </xf>
    <xf numFmtId="0" fontId="85" fillId="0" borderId="0" xfId="0" applyFont="1" applyFill="1" applyBorder="1" applyAlignment="1">
      <alignment horizontal="left" vertical="center"/>
    </xf>
    <xf numFmtId="0" fontId="83" fillId="9" borderId="81" xfId="0" applyFont="1" applyFill="1" applyBorder="1" applyAlignment="1">
      <alignment horizontal="center" vertical="center" wrapText="1"/>
    </xf>
    <xf numFmtId="0" fontId="88" fillId="0" borderId="0" xfId="0" applyFont="1" applyFill="1" applyBorder="1" applyAlignment="1">
      <alignment horizontal="center" vertical="center"/>
    </xf>
    <xf numFmtId="0" fontId="89" fillId="0" borderId="0" xfId="0" applyFont="1" applyFill="1" applyBorder="1" applyAlignment="1">
      <alignment horizontal="left" vertical="center"/>
    </xf>
    <xf numFmtId="0" fontId="89" fillId="0" borderId="0" xfId="0" applyFont="1" applyFill="1" applyBorder="1" applyAlignment="1">
      <alignment horizontal="center" vertical="center"/>
    </xf>
    <xf numFmtId="0" fontId="89" fillId="0" borderId="0" xfId="0" applyFont="1" applyFill="1" applyBorder="1" applyAlignment="1">
      <alignment horizontal="left" vertical="top"/>
    </xf>
    <xf numFmtId="0" fontId="89" fillId="0" borderId="0" xfId="0" applyFont="1" applyFill="1" applyBorder="1" applyAlignment="1">
      <alignment horizontal="center" vertical="top"/>
    </xf>
    <xf numFmtId="0" fontId="90" fillId="0" borderId="0" xfId="0" applyFont="1" applyFill="1" applyBorder="1" applyAlignment="1">
      <alignment horizontal="left" vertical="top"/>
    </xf>
    <xf numFmtId="0" fontId="90" fillId="0" borderId="0" xfId="0" applyFont="1" applyFill="1" applyBorder="1" applyAlignment="1">
      <alignment horizontal="center" vertical="top"/>
    </xf>
    <xf numFmtId="0" fontId="0" fillId="0" borderId="0" xfId="0" applyFont="1" applyFill="1" applyBorder="1" applyAlignment="1">
      <alignment horizontal="center" vertical="top"/>
    </xf>
    <xf numFmtId="49" fontId="91" fillId="0" borderId="0" xfId="13" applyNumberFormat="1" applyFont="1" applyFill="1" applyBorder="1" applyAlignment="1">
      <alignment vertical="top"/>
    </xf>
    <xf numFmtId="0" fontId="91" fillId="8" borderId="81" xfId="0" applyFont="1" applyFill="1" applyBorder="1" applyAlignment="1">
      <alignment horizontal="center" vertical="center" wrapText="1"/>
    </xf>
    <xf numFmtId="0" fontId="0" fillId="0" borderId="0" xfId="0" applyFont="1" applyFill="1" applyBorder="1" applyAlignment="1">
      <alignment horizontal="center" vertical="center"/>
    </xf>
    <xf numFmtId="49" fontId="91" fillId="0" borderId="0" xfId="13" applyNumberFormat="1" applyFont="1" applyFill="1" applyBorder="1" applyAlignment="1">
      <alignment horizontal="center" vertical="center"/>
    </xf>
    <xf numFmtId="0" fontId="72" fillId="6" borderId="51" xfId="0" applyFont="1" applyFill="1" applyBorder="1" applyAlignment="1">
      <alignment horizontal="justify" vertical="center" wrapText="1"/>
    </xf>
    <xf numFmtId="0" fontId="72" fillId="6" borderId="13" xfId="0" applyFont="1" applyFill="1" applyBorder="1" applyAlignment="1">
      <alignment horizontal="justify" vertical="center" wrapText="1"/>
    </xf>
    <xf numFmtId="0" fontId="71" fillId="0" borderId="10" xfId="0" applyFont="1" applyBorder="1" applyAlignment="1">
      <alignment horizontal="justify" vertical="center" wrapText="1"/>
    </xf>
    <xf numFmtId="0" fontId="71" fillId="0" borderId="11" xfId="0" applyFont="1" applyBorder="1" applyAlignment="1">
      <alignment horizontal="justify" vertical="center" wrapText="1"/>
    </xf>
    <xf numFmtId="0" fontId="71" fillId="0" borderId="12" xfId="0" applyFont="1" applyBorder="1" applyAlignment="1">
      <alignment horizontal="justify" vertical="center" wrapText="1"/>
    </xf>
    <xf numFmtId="0" fontId="72" fillId="0" borderId="51" xfId="0" applyFont="1" applyBorder="1" applyAlignment="1">
      <alignment horizontal="justify" vertical="center" wrapText="1"/>
    </xf>
    <xf numFmtId="0" fontId="72" fillId="0" borderId="13" xfId="0" applyFont="1" applyBorder="1" applyAlignment="1">
      <alignment horizontal="justify" vertical="center" wrapText="1"/>
    </xf>
    <xf numFmtId="0" fontId="6" fillId="0" borderId="8"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1" fillId="0" borderId="8"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wrapText="1"/>
      <protection locked="0"/>
    </xf>
    <xf numFmtId="0" fontId="65" fillId="4" borderId="8" xfId="0" applyFont="1" applyFill="1" applyBorder="1" applyAlignment="1">
      <alignment horizontal="center" vertical="center" wrapText="1"/>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0" xfId="0" applyFont="1" applyFill="1" applyBorder="1" applyAlignment="1" applyProtection="1">
      <alignment horizontal="center" vertical="top"/>
    </xf>
    <xf numFmtId="0" fontId="11" fillId="0" borderId="8" xfId="0" applyFont="1" applyFill="1" applyBorder="1" applyAlignment="1" applyProtection="1">
      <alignment horizontal="center" vertical="top"/>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3" fillId="0" borderId="4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6" fillId="0" borderId="5" xfId="0" applyFont="1" applyBorder="1" applyAlignment="1">
      <alignment horizontal="justify" vertical="center" wrapText="1"/>
    </xf>
    <xf numFmtId="0" fontId="56" fillId="0" borderId="6" xfId="0" applyFont="1" applyBorder="1" applyAlignment="1">
      <alignment horizontal="justify" vertical="center" wrapText="1"/>
    </xf>
    <xf numFmtId="0" fontId="38" fillId="4" borderId="0" xfId="0" applyFont="1" applyFill="1" applyBorder="1" applyAlignment="1">
      <alignment horizontal="center" vertical="center" wrapText="1"/>
    </xf>
    <xf numFmtId="0" fontId="55" fillId="4" borderId="8" xfId="0" applyFont="1" applyFill="1" applyBorder="1" applyAlignment="1">
      <alignment horizontal="center" vertical="center" wrapText="1"/>
    </xf>
    <xf numFmtId="0" fontId="56" fillId="4" borderId="1" xfId="0" applyFont="1" applyFill="1" applyBorder="1" applyAlignment="1">
      <alignment horizontal="center" vertical="center" wrapText="1"/>
    </xf>
    <xf numFmtId="0" fontId="56" fillId="4" borderId="3" xfId="0" applyFont="1" applyFill="1" applyBorder="1" applyAlignment="1">
      <alignment horizontal="center" vertical="center" wrapText="1"/>
    </xf>
    <xf numFmtId="0" fontId="56" fillId="4" borderId="7" xfId="0" applyFont="1" applyFill="1" applyBorder="1" applyAlignment="1">
      <alignment horizontal="center" vertical="center" wrapText="1"/>
    </xf>
    <xf numFmtId="0" fontId="56" fillId="4" borderId="9" xfId="0" applyFont="1" applyFill="1" applyBorder="1" applyAlignment="1">
      <alignment horizontal="center" vertical="center" wrapText="1"/>
    </xf>
    <xf numFmtId="0" fontId="56" fillId="4" borderId="51"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56" fillId="0" borderId="1" xfId="0" applyFont="1" applyBorder="1" applyAlignment="1">
      <alignment horizontal="justify" vertical="center" wrapText="1"/>
    </xf>
    <xf numFmtId="0" fontId="56" fillId="0" borderId="3" xfId="0" applyFont="1" applyBorder="1" applyAlignment="1">
      <alignment horizontal="justify" vertical="center" wrapText="1"/>
    </xf>
    <xf numFmtId="0" fontId="59" fillId="0" borderId="0" xfId="0" applyFont="1" applyAlignment="1">
      <alignment horizontal="center" vertical="justify"/>
    </xf>
    <xf numFmtId="0" fontId="60" fillId="6" borderId="51" xfId="0" applyFont="1" applyFill="1" applyBorder="1" applyAlignment="1">
      <alignment horizontal="center" vertical="center"/>
    </xf>
    <xf numFmtId="0" fontId="60" fillId="6" borderId="4" xfId="0" applyFont="1" applyFill="1" applyBorder="1" applyAlignment="1">
      <alignment horizontal="center" vertical="center"/>
    </xf>
    <xf numFmtId="0" fontId="60" fillId="6" borderId="13" xfId="0" applyFont="1" applyFill="1" applyBorder="1" applyAlignment="1">
      <alignment horizontal="center" vertical="center"/>
    </xf>
    <xf numFmtId="0" fontId="60" fillId="6" borderId="51" xfId="0" applyFont="1" applyFill="1" applyBorder="1" applyAlignment="1">
      <alignment horizontal="center" vertical="center" wrapText="1"/>
    </xf>
    <xf numFmtId="0" fontId="60" fillId="6" borderId="4"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9" xfId="0" applyFont="1" applyBorder="1" applyAlignment="1">
      <alignment horizontal="justify" vertical="center" wrapText="1"/>
    </xf>
    <xf numFmtId="0" fontId="1" fillId="0" borderId="0" xfId="0" applyFont="1" applyFill="1" applyBorder="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10"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8" xfId="0" applyFont="1" applyFill="1" applyBorder="1" applyAlignment="1">
      <alignment horizontal="left" vertical="top"/>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8" fillId="4" borderId="0" xfId="0" applyFont="1" applyFill="1" applyBorder="1" applyAlignment="1" applyProtection="1">
      <alignment horizontal="center" vertical="center" wrapText="1"/>
      <protection locked="0"/>
    </xf>
    <xf numFmtId="0" fontId="56" fillId="4" borderId="1" xfId="0" applyFont="1" applyFill="1" applyBorder="1" applyAlignment="1">
      <alignment horizontal="center" vertical="center"/>
    </xf>
    <xf numFmtId="0" fontId="56" fillId="4" borderId="2" xfId="0" applyFont="1" applyFill="1" applyBorder="1" applyAlignment="1">
      <alignment horizontal="center" vertical="center"/>
    </xf>
    <xf numFmtId="0" fontId="56" fillId="4" borderId="3" xfId="0" applyFont="1" applyFill="1" applyBorder="1" applyAlignment="1">
      <alignment horizontal="center" vertical="center"/>
    </xf>
    <xf numFmtId="0" fontId="56" fillId="4" borderId="10" xfId="0" applyFont="1" applyFill="1" applyBorder="1" applyAlignment="1">
      <alignment horizontal="center" vertical="center"/>
    </xf>
    <xf numFmtId="0" fontId="56" fillId="4" borderId="11" xfId="0" applyFont="1" applyFill="1" applyBorder="1" applyAlignment="1">
      <alignment horizontal="center" vertical="center"/>
    </xf>
    <xf numFmtId="0" fontId="56" fillId="4" borderId="12" xfId="0" applyFont="1" applyFill="1" applyBorder="1" applyAlignment="1">
      <alignment horizontal="center" vertical="center"/>
    </xf>
    <xf numFmtId="0" fontId="56" fillId="4" borderId="51" xfId="0" applyFont="1" applyFill="1" applyBorder="1" applyAlignment="1">
      <alignment horizontal="center" vertical="center"/>
    </xf>
    <xf numFmtId="0" fontId="56" fillId="4" borderId="4" xfId="0" applyFont="1" applyFill="1" applyBorder="1" applyAlignment="1">
      <alignment horizontal="center" vertical="center"/>
    </xf>
    <xf numFmtId="0" fontId="56" fillId="4" borderId="13" xfId="0" applyFont="1" applyFill="1" applyBorder="1" applyAlignment="1">
      <alignment horizontal="center" vertical="center"/>
    </xf>
    <xf numFmtId="0" fontId="56" fillId="4" borderId="5" xfId="0" applyFont="1" applyFill="1" applyBorder="1" applyAlignment="1">
      <alignment horizontal="center" vertical="center"/>
    </xf>
    <xf numFmtId="0" fontId="56" fillId="4" borderId="0" xfId="0" applyFont="1" applyFill="1" applyBorder="1" applyAlignment="1">
      <alignment horizontal="center" vertical="center"/>
    </xf>
    <xf numFmtId="0" fontId="56" fillId="4" borderId="6" xfId="0" applyFont="1" applyFill="1" applyBorder="1" applyAlignment="1">
      <alignment horizontal="center" vertical="center"/>
    </xf>
    <xf numFmtId="0" fontId="56" fillId="4" borderId="7" xfId="0" applyFont="1" applyFill="1" applyBorder="1" applyAlignment="1">
      <alignment horizontal="center" vertical="center"/>
    </xf>
    <xf numFmtId="0" fontId="56" fillId="4" borderId="8" xfId="0" applyFont="1" applyFill="1" applyBorder="1" applyAlignment="1">
      <alignment horizontal="center" vertical="center"/>
    </xf>
    <xf numFmtId="0" fontId="56" fillId="4" borderId="9" xfId="0" applyFont="1" applyFill="1" applyBorder="1" applyAlignment="1">
      <alignment horizontal="center" vertical="center"/>
    </xf>
    <xf numFmtId="0" fontId="56" fillId="4" borderId="51" xfId="0" applyFont="1" applyFill="1" applyBorder="1" applyAlignment="1">
      <alignment horizontal="center" vertical="justify"/>
    </xf>
    <xf numFmtId="0" fontId="56" fillId="4" borderId="13" xfId="0" applyFont="1" applyFill="1" applyBorder="1" applyAlignment="1">
      <alignment horizontal="center" vertical="justify"/>
    </xf>
    <xf numFmtId="0" fontId="57" fillId="0" borderId="1" xfId="0" applyFont="1" applyBorder="1" applyAlignment="1">
      <alignment horizontal="justify" vertical="center"/>
    </xf>
    <xf numFmtId="0" fontId="57" fillId="0" borderId="2" xfId="0" applyFont="1" applyBorder="1" applyAlignment="1">
      <alignment horizontal="justify" vertical="center"/>
    </xf>
    <xf numFmtId="0" fontId="57" fillId="0" borderId="3" xfId="0" applyFont="1" applyBorder="1" applyAlignment="1">
      <alignment horizontal="justify" vertical="center"/>
    </xf>
    <xf numFmtId="0" fontId="57" fillId="0" borderId="0" xfId="0" applyFont="1" applyBorder="1" applyAlignment="1">
      <alignment horizontal="left" vertical="center"/>
    </xf>
    <xf numFmtId="0" fontId="57" fillId="0" borderId="52" xfId="0" applyFont="1" applyBorder="1" applyAlignment="1">
      <alignment horizontal="left" vertical="center"/>
    </xf>
    <xf numFmtId="0" fontId="57" fillId="0" borderId="5" xfId="0" applyFont="1" applyBorder="1" applyAlignment="1">
      <alignment horizontal="left" vertical="center"/>
    </xf>
    <xf numFmtId="0" fontId="56" fillId="0" borderId="5" xfId="0" applyFont="1" applyBorder="1" applyAlignment="1">
      <alignment horizontal="left" vertical="center"/>
    </xf>
    <xf numFmtId="0" fontId="56" fillId="0" borderId="0" xfId="0" applyFont="1" applyBorder="1" applyAlignment="1">
      <alignment horizontal="left" vertical="center"/>
    </xf>
    <xf numFmtId="0" fontId="56" fillId="0" borderId="6" xfId="0" applyFont="1" applyBorder="1" applyAlignment="1">
      <alignment horizontal="left" vertical="center"/>
    </xf>
    <xf numFmtId="43" fontId="56" fillId="0" borderId="54" xfId="0" applyNumberFormat="1" applyFont="1" applyBorder="1" applyAlignment="1">
      <alignment horizontal="right" vertical="center"/>
    </xf>
    <xf numFmtId="0" fontId="57" fillId="0" borderId="0" xfId="0" applyFont="1" applyBorder="1" applyAlignment="1">
      <alignment vertical="center"/>
    </xf>
    <xf numFmtId="0" fontId="57" fillId="0" borderId="52" xfId="0" applyFont="1" applyBorder="1" applyAlignment="1">
      <alignment vertical="center"/>
    </xf>
    <xf numFmtId="43" fontId="57" fillId="0" borderId="54" xfId="0" applyNumberFormat="1" applyFont="1" applyBorder="1" applyAlignment="1" applyProtection="1">
      <alignment horizontal="right" vertical="center"/>
    </xf>
    <xf numFmtId="0" fontId="56" fillId="0" borderId="52" xfId="0" applyFont="1" applyBorder="1" applyAlignment="1">
      <alignment horizontal="left" vertical="center"/>
    </xf>
    <xf numFmtId="0" fontId="57" fillId="0" borderId="0" xfId="0" applyFont="1" applyAlignment="1">
      <alignment horizontal="left" vertical="center"/>
    </xf>
    <xf numFmtId="0" fontId="65" fillId="0" borderId="5" xfId="0" applyFont="1" applyBorder="1" applyAlignment="1">
      <alignment horizontal="left" vertical="center"/>
    </xf>
    <xf numFmtId="0" fontId="65" fillId="0" borderId="0" xfId="0" applyFont="1" applyBorder="1" applyAlignment="1">
      <alignment horizontal="left" vertical="center"/>
    </xf>
    <xf numFmtId="0" fontId="65" fillId="0" borderId="52" xfId="0" applyFont="1" applyBorder="1" applyAlignment="1">
      <alignment horizontal="left" vertical="center"/>
    </xf>
    <xf numFmtId="0" fontId="63" fillId="0" borderId="8" xfId="0" applyFont="1" applyBorder="1" applyAlignment="1">
      <alignment horizontal="left" vertical="center"/>
    </xf>
    <xf numFmtId="0" fontId="63" fillId="0" borderId="53" xfId="0" applyFont="1" applyBorder="1" applyAlignment="1">
      <alignment horizontal="left" vertical="center"/>
    </xf>
    <xf numFmtId="0" fontId="56" fillId="0" borderId="0" xfId="0" applyFont="1" applyAlignment="1">
      <alignment horizontal="left" vertical="center"/>
    </xf>
    <xf numFmtId="0" fontId="57" fillId="0" borderId="0" xfId="0" applyFont="1" applyBorder="1" applyAlignment="1">
      <alignment horizontal="left" vertical="justify"/>
    </xf>
    <xf numFmtId="0" fontId="57" fillId="0" borderId="52" xfId="0" applyFont="1" applyBorder="1" applyAlignment="1">
      <alignment horizontal="left" vertical="justify"/>
    </xf>
    <xf numFmtId="0" fontId="6" fillId="2" borderId="44"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3" fillId="0" borderId="46"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6" fillId="0" borderId="5" xfId="0" applyFont="1" applyBorder="1" applyAlignment="1">
      <alignment horizontal="left" vertical="center"/>
    </xf>
    <xf numFmtId="0" fontId="66" fillId="0" borderId="6" xfId="0" applyFont="1" applyBorder="1" applyAlignment="1">
      <alignment horizontal="left" vertical="center"/>
    </xf>
    <xf numFmtId="0" fontId="67" fillId="0" borderId="5" xfId="0" applyFont="1" applyBorder="1" applyAlignment="1">
      <alignment horizontal="left" vertical="center"/>
    </xf>
    <xf numFmtId="0" fontId="67" fillId="0" borderId="6" xfId="0" applyFont="1" applyBorder="1" applyAlignment="1">
      <alignment horizontal="left" vertical="center"/>
    </xf>
    <xf numFmtId="0" fontId="66" fillId="0" borderId="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13" xfId="0" applyFont="1" applyFill="1" applyBorder="1" applyAlignment="1">
      <alignment horizontal="center" vertical="center"/>
    </xf>
    <xf numFmtId="0" fontId="67" fillId="0" borderId="7" xfId="0" applyFont="1" applyBorder="1" applyAlignment="1">
      <alignment horizontal="left" vertical="center"/>
    </xf>
    <xf numFmtId="0" fontId="67" fillId="0" borderId="9" xfId="0" applyFont="1" applyBorder="1" applyAlignment="1">
      <alignment horizontal="left" vertical="center"/>
    </xf>
    <xf numFmtId="0" fontId="66" fillId="0" borderId="8" xfId="0" applyFont="1" applyFill="1" applyBorder="1" applyAlignment="1">
      <alignment horizontal="center" vertical="center"/>
    </xf>
    <xf numFmtId="0" fontId="66" fillId="0" borderId="5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52" xfId="0" applyFont="1" applyFill="1" applyBorder="1" applyAlignment="1">
      <alignment horizontal="center" vertical="center"/>
    </xf>
    <xf numFmtId="0" fontId="43" fillId="0" borderId="0" xfId="0" applyFont="1" applyFill="1" applyAlignment="1" applyProtection="1">
      <alignment horizontal="left" vertical="justify" indent="3"/>
      <protection locked="0"/>
    </xf>
    <xf numFmtId="0" fontId="45" fillId="0" borderId="0" xfId="0" applyFont="1" applyFill="1" applyAlignment="1" applyProtection="1">
      <alignment horizontal="left"/>
      <protection locked="0"/>
    </xf>
    <xf numFmtId="0" fontId="43" fillId="0" borderId="0" xfId="0" applyFont="1" applyFill="1" applyAlignment="1" applyProtection="1">
      <alignment horizontal="left"/>
      <protection locked="0"/>
    </xf>
    <xf numFmtId="0" fontId="3" fillId="0" borderId="46"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25" fillId="0" borderId="5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46"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2"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2" xfId="0" applyFont="1" applyBorder="1" applyAlignment="1" applyProtection="1">
      <alignment horizontal="right"/>
      <protection locked="0"/>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8" xfId="0" applyFont="1" applyFill="1" applyBorder="1" applyAlignment="1">
      <alignment horizontal="left" vertical="center"/>
    </xf>
    <xf numFmtId="0" fontId="5" fillId="0" borderId="8" xfId="0" applyFont="1" applyBorder="1" applyAlignment="1">
      <alignment horizontal="center" vertical="center"/>
    </xf>
    <xf numFmtId="0" fontId="56" fillId="6" borderId="51" xfId="0" applyFont="1" applyFill="1" applyBorder="1" applyAlignment="1">
      <alignment horizontal="center" vertical="center"/>
    </xf>
    <xf numFmtId="0" fontId="56" fillId="6" borderId="13" xfId="0" applyFont="1" applyFill="1" applyBorder="1" applyAlignment="1">
      <alignment horizontal="center" vertical="center"/>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56" fillId="6" borderId="12" xfId="0" applyFont="1" applyFill="1" applyBorder="1" applyAlignment="1">
      <alignment horizontal="center" vertical="center" wrapText="1"/>
    </xf>
    <xf numFmtId="0" fontId="56" fillId="6" borderId="51" xfId="0" applyFont="1" applyFill="1" applyBorder="1" applyAlignment="1">
      <alignment horizontal="center" vertical="center" wrapText="1"/>
    </xf>
    <xf numFmtId="0" fontId="56"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2" fillId="0" borderId="0" xfId="0" applyFont="1" applyAlignment="1" applyProtection="1">
      <alignment horizontal="left"/>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91" fillId="8" borderId="71" xfId="0" applyFont="1" applyFill="1" applyBorder="1" applyAlignment="1">
      <alignment horizontal="center" textRotation="90" wrapText="1"/>
    </xf>
    <xf numFmtId="0" fontId="91" fillId="8" borderId="73" xfId="0" applyFont="1" applyFill="1" applyBorder="1" applyAlignment="1">
      <alignment horizontal="center" textRotation="90" wrapText="1"/>
    </xf>
    <xf numFmtId="0" fontId="91" fillId="8" borderId="78" xfId="0" applyFont="1" applyFill="1" applyBorder="1" applyAlignment="1">
      <alignment horizontal="center" textRotation="90" wrapText="1"/>
    </xf>
    <xf numFmtId="0" fontId="91" fillId="8" borderId="80" xfId="0" applyFont="1" applyFill="1" applyBorder="1" applyAlignment="1">
      <alignment horizontal="center" textRotation="90" wrapText="1"/>
    </xf>
    <xf numFmtId="0" fontId="91" fillId="8" borderId="74" xfId="0" applyFont="1" applyFill="1" applyBorder="1" applyAlignment="1">
      <alignment horizontal="center" vertical="top" wrapText="1"/>
    </xf>
    <xf numFmtId="0" fontId="91" fillId="8" borderId="75" xfId="0" applyFont="1" applyFill="1" applyBorder="1" applyAlignment="1">
      <alignment horizontal="center" vertical="top" wrapText="1"/>
    </xf>
    <xf numFmtId="0" fontId="91" fillId="8" borderId="76" xfId="0" applyFont="1" applyFill="1" applyBorder="1" applyAlignment="1">
      <alignment horizontal="center" vertical="top" wrapText="1"/>
    </xf>
    <xf numFmtId="0" fontId="91" fillId="8" borderId="70" xfId="0" applyFont="1" applyFill="1" applyBorder="1" applyAlignment="1">
      <alignment horizontal="center" wrapText="1"/>
    </xf>
    <xf numFmtId="0" fontId="91" fillId="8" borderId="77" xfId="0" applyFont="1" applyFill="1" applyBorder="1" applyAlignment="1">
      <alignment horizontal="center" wrapText="1"/>
    </xf>
    <xf numFmtId="0" fontId="91" fillId="8" borderId="71" xfId="0" applyFont="1" applyFill="1" applyBorder="1" applyAlignment="1">
      <alignment horizontal="center" wrapText="1"/>
    </xf>
    <xf numFmtId="0" fontId="91" fillId="8" borderId="72" xfId="0" applyFont="1" applyFill="1" applyBorder="1" applyAlignment="1">
      <alignment horizontal="center" wrapText="1"/>
    </xf>
    <xf numFmtId="0" fontId="91" fillId="8" borderId="73" xfId="0" applyFont="1" applyFill="1" applyBorder="1" applyAlignment="1">
      <alignment horizontal="center" wrapText="1"/>
    </xf>
    <xf numFmtId="0" fontId="91" fillId="8" borderId="78" xfId="0" applyFont="1" applyFill="1" applyBorder="1" applyAlignment="1">
      <alignment horizontal="center" wrapText="1"/>
    </xf>
    <xf numFmtId="0" fontId="91" fillId="8" borderId="79" xfId="0" applyFont="1" applyFill="1" applyBorder="1" applyAlignment="1">
      <alignment horizontal="center" wrapText="1"/>
    </xf>
    <xf numFmtId="0" fontId="91" fillId="8" borderId="80" xfId="0" applyFont="1" applyFill="1" applyBorder="1" applyAlignment="1">
      <alignment horizontal="center" wrapText="1"/>
    </xf>
    <xf numFmtId="0" fontId="91" fillId="8" borderId="74" xfId="0" applyFont="1" applyFill="1" applyBorder="1" applyAlignment="1">
      <alignment horizontal="center" vertical="center" wrapText="1"/>
    </xf>
    <xf numFmtId="0" fontId="91" fillId="8" borderId="76" xfId="0" applyFont="1" applyFill="1" applyBorder="1" applyAlignment="1">
      <alignment horizontal="center" vertical="center" wrapText="1"/>
    </xf>
    <xf numFmtId="0" fontId="83" fillId="0" borderId="74" xfId="0" applyFont="1" applyFill="1" applyBorder="1" applyAlignment="1">
      <alignment horizontal="left" vertical="top" wrapText="1"/>
    </xf>
    <xf numFmtId="0" fontId="83" fillId="0" borderId="75" xfId="0" applyFont="1" applyFill="1" applyBorder="1" applyAlignment="1">
      <alignment horizontal="left" vertical="top" wrapText="1"/>
    </xf>
    <xf numFmtId="0" fontId="83" fillId="0" borderId="76" xfId="0" applyFont="1" applyFill="1" applyBorder="1" applyAlignment="1">
      <alignment horizontal="left" vertical="top" wrapText="1"/>
    </xf>
    <xf numFmtId="169" fontId="87" fillId="0" borderId="74" xfId="0" applyNumberFormat="1" applyFont="1" applyFill="1" applyBorder="1" applyAlignment="1">
      <alignment horizontal="center" vertical="top" wrapText="1"/>
    </xf>
    <xf numFmtId="169" fontId="87" fillId="0" borderId="75" xfId="0" applyNumberFormat="1" applyFont="1" applyFill="1" applyBorder="1" applyAlignment="1">
      <alignment horizontal="center" vertical="top" wrapText="1"/>
    </xf>
    <xf numFmtId="169" fontId="87" fillId="0" borderId="76" xfId="0" applyNumberFormat="1" applyFont="1" applyFill="1" applyBorder="1" applyAlignment="1">
      <alignment horizontal="center" vertical="top" wrapText="1"/>
    </xf>
    <xf numFmtId="0" fontId="0" fillId="0" borderId="71" xfId="0" applyFill="1" applyBorder="1" applyAlignment="1">
      <alignment horizontal="left" vertical="center" wrapText="1"/>
    </xf>
    <xf numFmtId="0" fontId="0" fillId="0" borderId="73" xfId="0" applyFill="1" applyBorder="1" applyAlignment="1">
      <alignment horizontal="left" vertical="center" wrapText="1"/>
    </xf>
    <xf numFmtId="0" fontId="0" fillId="0" borderId="82" xfId="0" applyFill="1" applyBorder="1" applyAlignment="1">
      <alignment horizontal="left" vertical="center" wrapText="1"/>
    </xf>
    <xf numFmtId="0" fontId="0" fillId="0" borderId="83" xfId="0" applyFill="1" applyBorder="1" applyAlignment="1">
      <alignment horizontal="left" vertical="center" wrapText="1"/>
    </xf>
    <xf numFmtId="0" fontId="0" fillId="0" borderId="78" xfId="0" applyFill="1" applyBorder="1" applyAlignment="1">
      <alignment horizontal="left" vertical="center" wrapText="1"/>
    </xf>
    <xf numFmtId="0" fontId="0" fillId="0" borderId="80" xfId="0" applyFill="1" applyBorder="1" applyAlignment="1">
      <alignment horizontal="left" vertical="center" wrapText="1"/>
    </xf>
    <xf numFmtId="0" fontId="83" fillId="0" borderId="71" xfId="0" applyFont="1" applyFill="1" applyBorder="1" applyAlignment="1">
      <alignment horizontal="left" vertical="center" wrapText="1"/>
    </xf>
    <xf numFmtId="0" fontId="83" fillId="0" borderId="72" xfId="0" applyFont="1" applyFill="1" applyBorder="1" applyAlignment="1">
      <alignment horizontal="left" vertical="center" wrapText="1"/>
    </xf>
    <xf numFmtId="0" fontId="83" fillId="0" borderId="73" xfId="0" applyFont="1" applyFill="1" applyBorder="1" applyAlignment="1">
      <alignment horizontal="left" vertical="center" wrapText="1"/>
    </xf>
    <xf numFmtId="0" fontId="83" fillId="0" borderId="82"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83" fillId="0" borderId="83" xfId="0" applyFont="1" applyFill="1" applyBorder="1" applyAlignment="1">
      <alignment horizontal="left" vertical="center" wrapText="1"/>
    </xf>
    <xf numFmtId="0" fontId="83" fillId="0" borderId="78" xfId="0" applyFont="1" applyFill="1" applyBorder="1" applyAlignment="1">
      <alignment horizontal="left" vertical="center" wrapText="1"/>
    </xf>
    <xf numFmtId="0" fontId="83" fillId="0" borderId="79" xfId="0" applyFont="1" applyFill="1" applyBorder="1" applyAlignment="1">
      <alignment horizontal="left" vertical="center" wrapText="1"/>
    </xf>
    <xf numFmtId="0" fontId="83" fillId="0" borderId="80" xfId="0" applyFont="1" applyFill="1" applyBorder="1" applyAlignment="1">
      <alignment horizontal="left" vertical="center" wrapText="1"/>
    </xf>
    <xf numFmtId="0" fontId="83" fillId="0" borderId="71" xfId="0" applyFont="1" applyFill="1" applyBorder="1" applyAlignment="1">
      <alignment horizontal="center" vertical="center" wrapText="1"/>
    </xf>
    <xf numFmtId="0" fontId="83" fillId="0" borderId="73" xfId="0" applyFont="1" applyFill="1" applyBorder="1" applyAlignment="1">
      <alignment horizontal="center" vertical="center" wrapText="1"/>
    </xf>
    <xf numFmtId="0" fontId="83" fillId="0" borderId="82" xfId="0" applyFont="1" applyFill="1" applyBorder="1" applyAlignment="1">
      <alignment horizontal="center" vertical="center" wrapText="1"/>
    </xf>
    <xf numFmtId="0" fontId="83" fillId="0" borderId="83" xfId="0" applyFont="1" applyFill="1" applyBorder="1" applyAlignment="1">
      <alignment horizontal="center" vertical="center" wrapText="1"/>
    </xf>
    <xf numFmtId="0" fontId="83" fillId="0" borderId="78" xfId="0" applyFont="1" applyFill="1" applyBorder="1" applyAlignment="1">
      <alignment horizontal="center" vertical="center" wrapText="1"/>
    </xf>
    <xf numFmtId="0" fontId="83" fillId="0" borderId="80" xfId="0" applyFont="1" applyFill="1" applyBorder="1" applyAlignment="1">
      <alignment horizontal="center" vertical="center" wrapText="1"/>
    </xf>
    <xf numFmtId="0" fontId="83" fillId="0" borderId="74" xfId="0" applyFont="1" applyFill="1" applyBorder="1" applyAlignment="1">
      <alignment horizontal="left" vertical="center" wrapText="1"/>
    </xf>
    <xf numFmtId="0" fontId="83" fillId="0" borderId="76" xfId="0" applyFont="1" applyFill="1" applyBorder="1" applyAlignment="1">
      <alignment horizontal="left" vertical="center" wrapText="1"/>
    </xf>
    <xf numFmtId="170" fontId="87" fillId="0" borderId="74" xfId="0" applyNumberFormat="1" applyFont="1" applyFill="1" applyBorder="1" applyAlignment="1">
      <alignment horizontal="center" vertical="center" wrapText="1"/>
    </xf>
    <xf numFmtId="170" fontId="87" fillId="0" borderId="76" xfId="0" applyNumberFormat="1"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76" xfId="0" applyFill="1" applyBorder="1" applyAlignment="1">
      <alignment horizontal="center" vertical="center" wrapText="1"/>
    </xf>
    <xf numFmtId="0" fontId="83" fillId="8" borderId="74" xfId="0" applyFont="1" applyFill="1" applyBorder="1" applyAlignment="1">
      <alignment horizontal="left" vertical="center" wrapText="1"/>
    </xf>
    <xf numFmtId="0" fontId="83" fillId="8" borderId="75" xfId="0" applyFont="1" applyFill="1" applyBorder="1" applyAlignment="1">
      <alignment horizontal="left" vertical="center" wrapText="1"/>
    </xf>
    <xf numFmtId="0" fontId="83" fillId="8" borderId="76" xfId="0" applyFont="1" applyFill="1" applyBorder="1" applyAlignment="1">
      <alignment horizontal="left" vertical="center" wrapText="1"/>
    </xf>
    <xf numFmtId="0" fontId="83" fillId="0" borderId="75" xfId="0" applyFont="1" applyFill="1" applyBorder="1" applyAlignment="1">
      <alignment horizontal="left" vertical="center" wrapText="1"/>
    </xf>
    <xf numFmtId="0" fontId="0" fillId="0" borderId="72" xfId="0" applyFill="1" applyBorder="1" applyAlignment="1">
      <alignment horizontal="left" vertical="center" wrapText="1"/>
    </xf>
    <xf numFmtId="0" fontId="0" fillId="0" borderId="0" xfId="0" applyFill="1" applyBorder="1" applyAlignment="1">
      <alignment horizontal="left" vertical="center" wrapText="1"/>
    </xf>
    <xf numFmtId="0" fontId="0" fillId="0" borderId="79" xfId="0" applyFill="1" applyBorder="1" applyAlignment="1">
      <alignment horizontal="left" vertical="center" wrapText="1"/>
    </xf>
    <xf numFmtId="0" fontId="83" fillId="9" borderId="74" xfId="0" applyFont="1" applyFill="1" applyBorder="1" applyAlignment="1">
      <alignment horizontal="center" vertical="center" wrapText="1"/>
    </xf>
    <xf numFmtId="0" fontId="83" fillId="9" borderId="76" xfId="0" applyFont="1" applyFill="1" applyBorder="1" applyAlignment="1">
      <alignment horizontal="center" vertical="center" wrapText="1"/>
    </xf>
    <xf numFmtId="0" fontId="83" fillId="9" borderId="70" xfId="0" applyFont="1" applyFill="1" applyBorder="1" applyAlignment="1">
      <alignment horizontal="left" vertical="center" wrapText="1"/>
    </xf>
    <xf numFmtId="0" fontId="83" fillId="9" borderId="77" xfId="0" applyFont="1" applyFill="1" applyBorder="1" applyAlignment="1">
      <alignment horizontal="left" vertical="center" wrapText="1"/>
    </xf>
    <xf numFmtId="0" fontId="83" fillId="9" borderId="71" xfId="0" applyFont="1" applyFill="1" applyBorder="1" applyAlignment="1">
      <alignment horizontal="left" vertical="center" wrapText="1"/>
    </xf>
    <xf numFmtId="0" fontId="83" fillId="9" borderId="72" xfId="0" applyFont="1" applyFill="1" applyBorder="1" applyAlignment="1">
      <alignment horizontal="left" vertical="center" wrapText="1"/>
    </xf>
    <xf numFmtId="0" fontId="83" fillId="9" borderId="73" xfId="0" applyFont="1" applyFill="1" applyBorder="1" applyAlignment="1">
      <alignment horizontal="left" vertical="center" wrapText="1"/>
    </xf>
    <xf numFmtId="0" fontId="83" fillId="9" borderId="78" xfId="0" applyFont="1" applyFill="1" applyBorder="1" applyAlignment="1">
      <alignment horizontal="left" vertical="center" wrapText="1"/>
    </xf>
    <xf numFmtId="0" fontId="83" fillId="9" borderId="79" xfId="0" applyFont="1" applyFill="1" applyBorder="1" applyAlignment="1">
      <alignment horizontal="left" vertical="center" wrapText="1"/>
    </xf>
    <xf numFmtId="0" fontId="83" fillId="9" borderId="80" xfId="0" applyFont="1" applyFill="1" applyBorder="1" applyAlignment="1">
      <alignment horizontal="left" vertical="center" wrapText="1"/>
    </xf>
    <xf numFmtId="0" fontId="83" fillId="9" borderId="71" xfId="0" applyFont="1" applyFill="1" applyBorder="1" applyAlignment="1">
      <alignment horizontal="left" vertical="center" textRotation="90" wrapText="1"/>
    </xf>
    <xf numFmtId="0" fontId="83" fillId="9" borderId="73" xfId="0" applyFont="1" applyFill="1" applyBorder="1" applyAlignment="1">
      <alignment horizontal="left" vertical="center" textRotation="90" wrapText="1"/>
    </xf>
    <xf numFmtId="0" fontId="83" fillId="9" borderId="78" xfId="0" applyFont="1" applyFill="1" applyBorder="1" applyAlignment="1">
      <alignment horizontal="left" vertical="center" textRotation="90" wrapText="1"/>
    </xf>
    <xf numFmtId="0" fontId="83" fillId="9" borderId="80" xfId="0" applyFont="1" applyFill="1" applyBorder="1" applyAlignment="1">
      <alignment horizontal="left" vertical="center" textRotation="90" wrapText="1"/>
    </xf>
    <xf numFmtId="0" fontId="83" fillId="9" borderId="74" xfId="0" applyFont="1" applyFill="1" applyBorder="1" applyAlignment="1">
      <alignment horizontal="left" vertical="center" wrapText="1"/>
    </xf>
    <xf numFmtId="0" fontId="83" fillId="9" borderId="75" xfId="0" applyFont="1" applyFill="1" applyBorder="1" applyAlignment="1">
      <alignment horizontal="left" vertical="center" wrapText="1"/>
    </xf>
    <xf numFmtId="0" fontId="83" fillId="9" borderId="76" xfId="0" applyFont="1" applyFill="1" applyBorder="1" applyAlignment="1">
      <alignment horizontal="left" vertical="center" wrapText="1"/>
    </xf>
    <xf numFmtId="0" fontId="83" fillId="9" borderId="75" xfId="0" applyFont="1" applyFill="1" applyBorder="1" applyAlignment="1">
      <alignment horizontal="center" vertical="center" wrapText="1"/>
    </xf>
    <xf numFmtId="0" fontId="83" fillId="9" borderId="71" xfId="0" applyFont="1" applyFill="1" applyBorder="1" applyAlignment="1">
      <alignment horizontal="center" vertical="center" wrapText="1"/>
    </xf>
    <xf numFmtId="0" fontId="83" fillId="9" borderId="73" xfId="0" applyFont="1" applyFill="1" applyBorder="1" applyAlignment="1">
      <alignment horizontal="center" vertical="center" wrapText="1"/>
    </xf>
    <xf numFmtId="0" fontId="83" fillId="9" borderId="78" xfId="0" applyFont="1" applyFill="1" applyBorder="1" applyAlignment="1">
      <alignment horizontal="center" vertical="center" wrapText="1"/>
    </xf>
    <xf numFmtId="0" fontId="83" fillId="9" borderId="80" xfId="0" applyFont="1" applyFill="1" applyBorder="1" applyAlignment="1">
      <alignment horizontal="center" vertical="center" wrapText="1"/>
    </xf>
    <xf numFmtId="0" fontId="0" fillId="0" borderId="74" xfId="0" applyFill="1" applyBorder="1" applyAlignment="1">
      <alignment horizontal="left" vertical="center" wrapText="1"/>
    </xf>
    <xf numFmtId="0" fontId="0" fillId="0" borderId="75" xfId="0" applyFill="1" applyBorder="1" applyAlignment="1">
      <alignment horizontal="left" vertical="center" wrapText="1"/>
    </xf>
    <xf numFmtId="0" fontId="0" fillId="0" borderId="76" xfId="0" applyFill="1" applyBorder="1" applyAlignment="1">
      <alignment horizontal="left" vertical="center" wrapText="1"/>
    </xf>
    <xf numFmtId="0" fontId="83" fillId="8" borderId="70" xfId="0" applyFont="1" applyFill="1" applyBorder="1" applyAlignment="1">
      <alignment horizontal="left" vertical="center" wrapText="1"/>
    </xf>
    <xf numFmtId="0" fontId="83" fillId="8" borderId="77" xfId="0" applyFont="1" applyFill="1" applyBorder="1" applyAlignment="1">
      <alignment horizontal="left" vertical="center" wrapText="1"/>
    </xf>
    <xf numFmtId="0" fontId="83" fillId="8" borderId="71" xfId="0" applyFont="1" applyFill="1" applyBorder="1" applyAlignment="1">
      <alignment horizontal="left" vertical="center" wrapText="1"/>
    </xf>
    <xf numFmtId="0" fontId="83" fillId="8" borderId="72" xfId="0" applyFont="1" applyFill="1" applyBorder="1" applyAlignment="1">
      <alignment horizontal="left" vertical="center" wrapText="1"/>
    </xf>
    <xf numFmtId="0" fontId="83" fillId="8" borderId="73" xfId="0" applyFont="1" applyFill="1" applyBorder="1" applyAlignment="1">
      <alignment horizontal="left" vertical="center" wrapText="1"/>
    </xf>
    <xf numFmtId="0" fontId="83" fillId="8" borderId="78" xfId="0" applyFont="1" applyFill="1" applyBorder="1" applyAlignment="1">
      <alignment horizontal="left" vertical="center" wrapText="1"/>
    </xf>
    <xf numFmtId="0" fontId="83" fillId="8" borderId="79" xfId="0" applyFont="1" applyFill="1" applyBorder="1" applyAlignment="1">
      <alignment horizontal="left" vertical="center" wrapText="1"/>
    </xf>
    <xf numFmtId="0" fontId="83" fillId="8" borderId="80" xfId="0" applyFont="1" applyFill="1" applyBorder="1" applyAlignment="1">
      <alignment horizontal="left" vertical="center" wrapText="1"/>
    </xf>
    <xf numFmtId="0" fontId="83" fillId="8" borderId="71" xfId="0" applyFont="1" applyFill="1" applyBorder="1" applyAlignment="1">
      <alignment horizontal="left" vertical="center" textRotation="90" wrapText="1"/>
    </xf>
    <xf numFmtId="0" fontId="83" fillId="8" borderId="73" xfId="0" applyFont="1" applyFill="1" applyBorder="1" applyAlignment="1">
      <alignment horizontal="left" vertical="center" textRotation="90" wrapText="1"/>
    </xf>
    <xf numFmtId="0" fontId="83" fillId="8" borderId="78" xfId="0" applyFont="1" applyFill="1" applyBorder="1" applyAlignment="1">
      <alignment horizontal="left" vertical="center" textRotation="90" wrapText="1"/>
    </xf>
    <xf numFmtId="0" fontId="83" fillId="8" borderId="80" xfId="0" applyFont="1" applyFill="1" applyBorder="1" applyAlignment="1">
      <alignment horizontal="left" vertical="center" textRotation="90" wrapText="1"/>
    </xf>
    <xf numFmtId="0" fontId="83" fillId="8" borderId="74" xfId="0" applyFont="1" applyFill="1" applyBorder="1" applyAlignment="1">
      <alignment horizontal="center" vertical="center" wrapText="1"/>
    </xf>
    <xf numFmtId="0" fontId="83" fillId="8" borderId="75" xfId="0" applyFont="1" applyFill="1" applyBorder="1" applyAlignment="1">
      <alignment horizontal="center" vertical="center" wrapText="1"/>
    </xf>
    <xf numFmtId="0" fontId="83" fillId="8" borderId="76" xfId="0" applyFont="1" applyFill="1" applyBorder="1" applyAlignment="1">
      <alignment horizontal="center" vertical="center" wrapText="1"/>
    </xf>
    <xf numFmtId="0" fontId="83" fillId="8" borderId="71" xfId="0" applyFont="1" applyFill="1" applyBorder="1" applyAlignment="1">
      <alignment horizontal="center" vertical="center" wrapText="1"/>
    </xf>
    <xf numFmtId="0" fontId="83" fillId="8" borderId="73" xfId="0" applyFont="1" applyFill="1" applyBorder="1" applyAlignment="1">
      <alignment horizontal="center" vertical="center" wrapText="1"/>
    </xf>
    <xf numFmtId="0" fontId="83" fillId="8" borderId="78" xfId="0" applyFont="1" applyFill="1" applyBorder="1" applyAlignment="1">
      <alignment horizontal="center" vertical="center" wrapText="1"/>
    </xf>
    <xf numFmtId="0" fontId="83" fillId="8" borderId="80" xfId="0" applyFont="1" applyFill="1" applyBorder="1" applyAlignment="1">
      <alignment horizontal="center" vertical="center" wrapText="1"/>
    </xf>
    <xf numFmtId="0" fontId="89" fillId="0" borderId="0" xfId="0" applyFont="1" applyFill="1" applyBorder="1" applyAlignment="1">
      <alignment horizontal="center" vertical="center"/>
    </xf>
    <xf numFmtId="0" fontId="32" fillId="0" borderId="0" xfId="0" applyFont="1" applyAlignment="1" applyProtection="1">
      <alignment horizontal="center" vertical="center"/>
      <protection locked="0"/>
    </xf>
    <xf numFmtId="0" fontId="32" fillId="0" borderId="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69"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56" fillId="0" borderId="5" xfId="0" applyFont="1" applyBorder="1" applyAlignment="1">
      <alignment vertical="center"/>
    </xf>
    <xf numFmtId="0" fontId="56" fillId="0" borderId="7" xfId="0" applyFont="1" applyBorder="1" applyAlignment="1">
      <alignment vertical="center"/>
    </xf>
    <xf numFmtId="41" fontId="57" fillId="0" borderId="4" xfId="0" applyNumberFormat="1" applyFont="1" applyBorder="1" applyAlignment="1">
      <alignment horizontal="right" vertical="center"/>
    </xf>
    <xf numFmtId="0" fontId="57" fillId="0" borderId="5" xfId="0" applyFont="1" applyBorder="1" applyAlignment="1">
      <alignment vertical="center"/>
    </xf>
    <xf numFmtId="0" fontId="57" fillId="0" borderId="1" xfId="0" applyFont="1" applyBorder="1" applyAlignment="1">
      <alignment vertical="center"/>
    </xf>
    <xf numFmtId="0" fontId="57" fillId="0" borderId="3" xfId="0" applyFont="1" applyBorder="1" applyAlignment="1">
      <alignment vertical="center"/>
    </xf>
    <xf numFmtId="0" fontId="57" fillId="0" borderId="6" xfId="0" applyFont="1" applyBorder="1" applyAlignment="1">
      <alignment horizontal="left" vertical="center" indent="1"/>
    </xf>
    <xf numFmtId="0" fontId="56" fillId="6" borderId="1" xfId="0" applyFont="1" applyFill="1" applyBorder="1" applyAlignment="1">
      <alignment vertical="center"/>
    </xf>
    <xf numFmtId="0" fontId="56" fillId="6" borderId="3" xfId="0" applyFont="1" applyFill="1" applyBorder="1" applyAlignment="1">
      <alignment vertical="center"/>
    </xf>
    <xf numFmtId="0" fontId="56" fillId="6" borderId="7" xfId="0" applyFont="1" applyFill="1" applyBorder="1" applyAlignment="1">
      <alignment vertical="center"/>
    </xf>
    <xf numFmtId="0" fontId="56" fillId="6" borderId="9" xfId="0" applyFont="1" applyFill="1" applyBorder="1" applyAlignment="1">
      <alignment vertical="center"/>
    </xf>
    <xf numFmtId="0" fontId="56" fillId="6" borderId="51" xfId="0" applyFont="1" applyFill="1" applyBorder="1" applyAlignment="1">
      <alignment horizontal="center" vertical="justify"/>
    </xf>
    <xf numFmtId="0" fontId="56" fillId="6" borderId="13" xfId="0" applyFont="1" applyFill="1" applyBorder="1" applyAlignment="1">
      <alignment horizontal="center" vertical="justify"/>
    </xf>
    <xf numFmtId="0" fontId="56" fillId="0" borderId="6" xfId="0" applyFont="1" applyBorder="1" applyAlignment="1">
      <alignment vertical="center"/>
    </xf>
    <xf numFmtId="0" fontId="56" fillId="0" borderId="9" xfId="0" applyFont="1" applyBorder="1" applyAlignment="1">
      <alignment vertical="center"/>
    </xf>
    <xf numFmtId="41" fontId="56" fillId="0" borderId="4" xfId="0" applyNumberFormat="1" applyFont="1" applyBorder="1" applyAlignment="1">
      <alignment horizontal="right" vertical="center"/>
    </xf>
    <xf numFmtId="41" fontId="56" fillId="0" borderId="13" xfId="0" applyNumberFormat="1" applyFont="1" applyBorder="1" applyAlignment="1">
      <alignment horizontal="right" vertical="center"/>
    </xf>
    <xf numFmtId="0" fontId="56" fillId="0" borderId="5" xfId="0" applyFont="1" applyBorder="1" applyAlignment="1">
      <alignment vertical="center" wrapText="1"/>
    </xf>
    <xf numFmtId="0" fontId="55" fillId="4" borderId="0" xfId="0" applyFont="1" applyFill="1" applyBorder="1" applyAlignment="1">
      <alignment horizontal="center" vertical="center" wrapText="1"/>
    </xf>
    <xf numFmtId="0" fontId="57" fillId="0" borderId="5" xfId="0" applyFont="1" applyBorder="1" applyAlignment="1">
      <alignment vertical="center" wrapText="1"/>
    </xf>
    <xf numFmtId="0" fontId="57" fillId="0" borderId="11" xfId="0" applyFont="1" applyBorder="1" applyAlignment="1">
      <alignment vertical="center"/>
    </xf>
    <xf numFmtId="0" fontId="56" fillId="6" borderId="10" xfId="0" applyFont="1" applyFill="1" applyBorder="1" applyAlignment="1">
      <alignment vertical="center"/>
    </xf>
    <xf numFmtId="0" fontId="56" fillId="6" borderId="12" xfId="0" applyFont="1" applyFill="1" applyBorder="1" applyAlignment="1">
      <alignment vertical="center"/>
    </xf>
    <xf numFmtId="0" fontId="33" fillId="2" borderId="32" xfId="0" applyFont="1" applyFill="1" applyBorder="1" applyAlignment="1">
      <alignment horizontal="center" vertical="center"/>
    </xf>
    <xf numFmtId="0" fontId="33" fillId="0" borderId="33"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7" xfId="0" applyFont="1" applyBorder="1" applyAlignment="1">
      <alignment horizontal="center" vertical="center"/>
    </xf>
    <xf numFmtId="0" fontId="35" fillId="0" borderId="7" xfId="0" applyFont="1" applyBorder="1" applyAlignment="1">
      <alignment horizontal="center" vertical="center"/>
    </xf>
    <xf numFmtId="0" fontId="35" fillId="0" borderId="28" xfId="0" applyFont="1" applyBorder="1" applyAlignment="1">
      <alignment horizontal="center" vertical="center"/>
    </xf>
    <xf numFmtId="0" fontId="11" fillId="0" borderId="0" xfId="0" applyFont="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167" fontId="82" fillId="0" borderId="0" xfId="0" applyNumberFormat="1" applyFont="1" applyBorder="1" applyAlignment="1">
      <alignment horizontal="right" vertical="center"/>
    </xf>
    <xf numFmtId="0" fontId="82" fillId="0" borderId="67" xfId="0" applyFont="1" applyBorder="1" applyAlignment="1">
      <alignment horizontal="center" vertical="center"/>
    </xf>
    <xf numFmtId="0" fontId="82" fillId="0" borderId="62" xfId="0" applyFont="1" applyBorder="1" applyAlignment="1">
      <alignment horizontal="center" vertical="center"/>
    </xf>
    <xf numFmtId="0" fontId="82" fillId="0" borderId="68" xfId="0" applyFont="1" applyBorder="1" applyAlignment="1">
      <alignment horizontal="center" vertical="center"/>
    </xf>
    <xf numFmtId="0" fontId="25" fillId="0" borderId="19" xfId="0" applyFont="1" applyBorder="1" applyAlignment="1">
      <alignment horizontal="justify" vertical="center" wrapText="1"/>
    </xf>
  </cellXfs>
  <cellStyles count="16">
    <cellStyle name="20% - Accent6" xfId="10"/>
    <cellStyle name="Euro" xfId="2"/>
    <cellStyle name="Euro 2" xfId="3"/>
    <cellStyle name="Euro 3" xfId="4"/>
    <cellStyle name="Millares" xfId="12" builtinId="3"/>
    <cellStyle name="Millares 2" xfId="15"/>
    <cellStyle name="Millares 3" xfId="9"/>
    <cellStyle name="Moneda" xfId="8" builtinId="4"/>
    <cellStyle name="Normal" xfId="0" builtinId="0"/>
    <cellStyle name="Normal 2" xfId="1"/>
    <cellStyle name="Normal 3" xfId="7"/>
    <cellStyle name="Normal 3 2" xfId="13"/>
    <cellStyle name="Normal 4" xfId="14"/>
    <cellStyle name="Normal 4 8" xfId="11"/>
    <cellStyle name="Porcentual"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r>
            <a:rPr lang="es-MX" sz="1100" b="1" u="sng" baseline="0">
              <a:latin typeface="Arial" pitchFamily="34" charset="0"/>
              <a:cs typeface="Arial" pitchFamily="34" charset="0"/>
            </a:rPr>
            <a:t>  </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25</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twoCellAnchor>
    <xdr:from>
      <xdr:col>3</xdr:col>
      <xdr:colOff>352425</xdr:colOff>
      <xdr:row>10</xdr:row>
      <xdr:rowOff>85725</xdr:rowOff>
    </xdr:from>
    <xdr:to>
      <xdr:col>6</xdr:col>
      <xdr:colOff>180975</xdr:colOff>
      <xdr:row>13</xdr:row>
      <xdr:rowOff>9525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448050" y="3457575"/>
          <a:ext cx="21145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200" b="1"/>
            <a:t>NO</a:t>
          </a:r>
          <a:r>
            <a:rPr lang="es-MX" sz="3200" b="1" baseline="0"/>
            <a:t>  APLICA</a:t>
          </a:r>
          <a:endParaRPr lang="es-MX" sz="32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49</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317499</xdr:colOff>
      <xdr:row>49</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twoCellAnchor>
    <xdr:from>
      <xdr:col>1</xdr:col>
      <xdr:colOff>23</xdr:colOff>
      <xdr:row>14</xdr:row>
      <xdr:rowOff>116417</xdr:rowOff>
    </xdr:from>
    <xdr:to>
      <xdr:col>8</xdr:col>
      <xdr:colOff>183404</xdr:colOff>
      <xdr:row>30</xdr:row>
      <xdr:rowOff>63500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259440" y="3069167"/>
          <a:ext cx="5506797" cy="303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52</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4</xdr:col>
      <xdr:colOff>0</xdr:colOff>
      <xdr:row>52</xdr:row>
      <xdr:rowOff>19049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095750" y="12087224"/>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 PRIMERO__</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123825</xdr:colOff>
      <xdr:row>31</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771525</xdr:colOff>
      <xdr:row>87</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:_PRIMERO___</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161</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a:p>
          <a:pPr algn="ct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295275</xdr:colOff>
      <xdr:row>20</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34</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933450</xdr:colOff>
      <xdr:row>34</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74</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74</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u="sng" baseline="0">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35</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18</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:__PRIMERO____</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24</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628651</xdr:colOff>
      <xdr:row>46</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85</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85</xdr:row>
      <xdr:rowOff>0</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5076825" y="166497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a:t>
          </a:r>
        </a:p>
      </xdr:txBody>
    </xdr:sp>
    <xdr:clientData/>
  </xdr:oneCellAnchor>
  <xdr:oneCellAnchor>
    <xdr:from>
      <xdr:col>2</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57325A78-28D8-4C94-82BF-D7CD32918775}"/>
            </a:ext>
          </a:extLst>
        </xdr:cNvPr>
        <xdr:cNvSpPr txBox="1"/>
      </xdr:nvSpPr>
      <xdr:spPr>
        <a:xfrm>
          <a:off x="28194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9" name="2 CuadroTexto">
          <a:extLst>
            <a:ext uri="{FF2B5EF4-FFF2-40B4-BE49-F238E27FC236}">
              <a16:creationId xmlns:a16="http://schemas.microsoft.com/office/drawing/2014/main" xmlns="" id="{7C1DFC52-8068-43D7-93E9-2D87D24A38E6}"/>
            </a:ext>
          </a:extLst>
        </xdr:cNvPr>
        <xdr:cNvSpPr txBox="1"/>
      </xdr:nvSpPr>
      <xdr:spPr>
        <a:xfrm>
          <a:off x="7287646"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20" name="1 CuadroTexto">
          <a:extLst>
            <a:ext uri="{FF2B5EF4-FFF2-40B4-BE49-F238E27FC236}">
              <a16:creationId xmlns:a16="http://schemas.microsoft.com/office/drawing/2014/main" xmlns="" id="{96599C24-90B2-4A48-B44D-8AA22C185100}"/>
            </a:ext>
          </a:extLst>
        </xdr:cNvPr>
        <xdr:cNvSpPr txBox="1"/>
      </xdr:nvSpPr>
      <xdr:spPr>
        <a:xfrm>
          <a:off x="28194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21" name="4 CuadroTexto">
          <a:extLst>
            <a:ext uri="{FF2B5EF4-FFF2-40B4-BE49-F238E27FC236}">
              <a16:creationId xmlns:a16="http://schemas.microsoft.com/office/drawing/2014/main" xmlns="" id="{C28B6F1C-AA29-409B-BDB9-21DA385B293B}"/>
            </a:ext>
          </a:extLst>
        </xdr:cNvPr>
        <xdr:cNvSpPr txBox="1"/>
      </xdr:nvSpPr>
      <xdr:spPr>
        <a:xfrm>
          <a:off x="62103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124</xdr:row>
      <xdr:rowOff>0</xdr:rowOff>
    </xdr:from>
    <xdr:ext cx="3200400" cy="662517"/>
    <xdr:sp macro="" textlink="">
      <xdr:nvSpPr>
        <xdr:cNvPr id="22" name="CuadroTexto 5">
          <a:extLst>
            <a:ext uri="{FF2B5EF4-FFF2-40B4-BE49-F238E27FC236}">
              <a16:creationId xmlns:a16="http://schemas.microsoft.com/office/drawing/2014/main" xmlns="" id="{2BEF93C4-39D4-4179-9980-506FEE3CF690}"/>
            </a:ext>
          </a:extLst>
        </xdr:cNvPr>
        <xdr:cNvSpPr txBox="1"/>
      </xdr:nvSpPr>
      <xdr:spPr>
        <a:xfrm>
          <a:off x="695325" y="27546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95251</xdr:colOff>
      <xdr:row>123</xdr:row>
      <xdr:rowOff>200024</xdr:rowOff>
    </xdr:from>
    <xdr:ext cx="2933699" cy="676275"/>
    <xdr:sp macro="" textlink="">
      <xdr:nvSpPr>
        <xdr:cNvPr id="23" name="CuadroTexto 5">
          <a:extLst>
            <a:ext uri="{FF2B5EF4-FFF2-40B4-BE49-F238E27FC236}">
              <a16:creationId xmlns:a16="http://schemas.microsoft.com/office/drawing/2014/main" xmlns="" id="{609186B1-EFD0-495D-84D9-DBA947B5A376}"/>
            </a:ext>
          </a:extLst>
        </xdr:cNvPr>
        <xdr:cNvSpPr txBox="1"/>
      </xdr:nvSpPr>
      <xdr:spPr>
        <a:xfrm>
          <a:off x="4610101" y="27536774"/>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238125</xdr:colOff>
      <xdr:row>4</xdr:row>
      <xdr:rowOff>123825</xdr:rowOff>
    </xdr:from>
    <xdr:ext cx="2790824" cy="254557"/>
    <xdr:sp macro="" textlink="">
      <xdr:nvSpPr>
        <xdr:cNvPr id="24" name="9 CuadroTexto">
          <a:extLst>
            <a:ext uri="{FF2B5EF4-FFF2-40B4-BE49-F238E27FC236}">
              <a16:creationId xmlns:a16="http://schemas.microsoft.com/office/drawing/2014/main" xmlns="" id="{364D2EDF-D058-47F4-B982-03FD11C10056}"/>
            </a:ext>
          </a:extLst>
        </xdr:cNvPr>
        <xdr:cNvSpPr txBox="1"/>
      </xdr:nvSpPr>
      <xdr:spPr>
        <a:xfrm>
          <a:off x="560070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35</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40</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0</xdr:colOff>
      <xdr:row>40</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400051</xdr:colOff>
      <xdr:row>34</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35</xdr:row>
      <xdr:rowOff>42334</xdr:rowOff>
    </xdr:from>
    <xdr:ext cx="2925416"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723900</xdr:colOff>
      <xdr:row>35</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69</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GERENET</a:t>
          </a:r>
          <a:r>
            <a:rPr lang="es-MX" sz="1100" baseline="0"/>
            <a:t> DE ADMINISTRACION Y FINANZAS</a:t>
          </a:r>
          <a:endParaRPr lang="es-MX" sz="1100"/>
        </a:p>
      </xdr:txBody>
    </xdr:sp>
    <xdr:clientData/>
  </xdr:oneCellAnchor>
  <xdr:oneCellAnchor>
    <xdr:from>
      <xdr:col>1</xdr:col>
      <xdr:colOff>5820835</xdr:colOff>
      <xdr:row>69</xdr:row>
      <xdr:rowOff>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5926668"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41</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41</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twoCellAnchor>
    <xdr:from>
      <xdr:col>1</xdr:col>
      <xdr:colOff>1121855</xdr:colOff>
      <xdr:row>14</xdr:row>
      <xdr:rowOff>21167</xdr:rowOff>
    </xdr:from>
    <xdr:to>
      <xdr:col>4</xdr:col>
      <xdr:colOff>170413</xdr:colOff>
      <xdr:row>15</xdr:row>
      <xdr:rowOff>200025</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1248855" y="3175000"/>
          <a:ext cx="44672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1100" b="1"/>
            <a:t>NO APLICA POR QUE EN ESTE EJERCICIO NO SE REALIZO OBRA PUBLICA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11</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92366" cy="207869"/>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97227" cy="217317"/>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7227" cy="217317"/>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92366" cy="207869"/>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92366" cy="207869"/>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8</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8</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92366" cy="207869"/>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92366" cy="207869"/>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92366" cy="207869"/>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10</xdr:col>
      <xdr:colOff>0</xdr:colOff>
      <xdr:row>11</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2366" cy="207869"/>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2366" cy="207869"/>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0</xdr:colOff>
      <xdr:row>11</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97227" cy="217317"/>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97227" cy="217317"/>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11</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11</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15</xdr:col>
      <xdr:colOff>0</xdr:colOff>
      <xdr:row>11</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18" name="1 CuadroTexto">
          <a:extLst>
            <a:ext uri="{FF2B5EF4-FFF2-40B4-BE49-F238E27FC236}">
              <a16:creationId xmlns:a16="http://schemas.microsoft.com/office/drawing/2014/main" xmlns="" id="{17EA2527-B127-4230-8515-9BB38224ED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19" name="2 CuadroTexto">
          <a:extLst>
            <a:ext uri="{FF2B5EF4-FFF2-40B4-BE49-F238E27FC236}">
              <a16:creationId xmlns:a16="http://schemas.microsoft.com/office/drawing/2014/main" xmlns="" id="{00B29B35-FA81-4B8A-B555-B4A45F6FE6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0" name="3 CuadroTexto">
          <a:extLst>
            <a:ext uri="{FF2B5EF4-FFF2-40B4-BE49-F238E27FC236}">
              <a16:creationId xmlns:a16="http://schemas.microsoft.com/office/drawing/2014/main" xmlns="" id="{F8E28F4D-DEE1-4B4B-B49A-41C2E75F6F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1" name="4 CuadroTexto">
          <a:extLst>
            <a:ext uri="{FF2B5EF4-FFF2-40B4-BE49-F238E27FC236}">
              <a16:creationId xmlns:a16="http://schemas.microsoft.com/office/drawing/2014/main" xmlns="" id="{C45D2618-569A-4865-BC8E-BBB1723915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2" name="5 CuadroTexto">
          <a:extLst>
            <a:ext uri="{FF2B5EF4-FFF2-40B4-BE49-F238E27FC236}">
              <a16:creationId xmlns:a16="http://schemas.microsoft.com/office/drawing/2014/main" xmlns="" id="{36CF716B-A1C1-4C2F-B288-6AFE10CDBF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3" name="6 CuadroTexto">
          <a:extLst>
            <a:ext uri="{FF2B5EF4-FFF2-40B4-BE49-F238E27FC236}">
              <a16:creationId xmlns:a16="http://schemas.microsoft.com/office/drawing/2014/main" xmlns="" id="{DB48C4D6-4E77-44D9-880A-66DAB35E8A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4" name="7 CuadroTexto">
          <a:extLst>
            <a:ext uri="{FF2B5EF4-FFF2-40B4-BE49-F238E27FC236}">
              <a16:creationId xmlns:a16="http://schemas.microsoft.com/office/drawing/2014/main" xmlns="" id="{709872D3-C8C4-4022-8AAA-CF936660C7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5" name="8 CuadroTexto">
          <a:extLst>
            <a:ext uri="{FF2B5EF4-FFF2-40B4-BE49-F238E27FC236}">
              <a16:creationId xmlns:a16="http://schemas.microsoft.com/office/drawing/2014/main" xmlns="" id="{9BFCA3AA-C104-452E-A857-A7D68A2AC0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6" name="9 CuadroTexto">
          <a:extLst>
            <a:ext uri="{FF2B5EF4-FFF2-40B4-BE49-F238E27FC236}">
              <a16:creationId xmlns:a16="http://schemas.microsoft.com/office/drawing/2014/main" xmlns="" id="{C84A0290-C823-4A13-B050-0BC63025EC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7" name="10 CuadroTexto">
          <a:extLst>
            <a:ext uri="{FF2B5EF4-FFF2-40B4-BE49-F238E27FC236}">
              <a16:creationId xmlns:a16="http://schemas.microsoft.com/office/drawing/2014/main" xmlns="" id="{0C7C84BD-AA31-4C1A-8BD1-01E24CF3D4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8" name="11 CuadroTexto">
          <a:extLst>
            <a:ext uri="{FF2B5EF4-FFF2-40B4-BE49-F238E27FC236}">
              <a16:creationId xmlns:a16="http://schemas.microsoft.com/office/drawing/2014/main" xmlns="" id="{65F1913A-D62B-409D-9166-3AE7E752A7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29" name="12 CuadroTexto">
          <a:extLst>
            <a:ext uri="{FF2B5EF4-FFF2-40B4-BE49-F238E27FC236}">
              <a16:creationId xmlns:a16="http://schemas.microsoft.com/office/drawing/2014/main" xmlns="" id="{20E11F01-783A-4162-AC24-C2FB13AC5D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0" name="13 CuadroTexto">
          <a:extLst>
            <a:ext uri="{FF2B5EF4-FFF2-40B4-BE49-F238E27FC236}">
              <a16:creationId xmlns:a16="http://schemas.microsoft.com/office/drawing/2014/main" xmlns="" id="{E574454E-ED9E-495B-B6D2-FEBD75090C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1" name="14 CuadroTexto">
          <a:extLst>
            <a:ext uri="{FF2B5EF4-FFF2-40B4-BE49-F238E27FC236}">
              <a16:creationId xmlns:a16="http://schemas.microsoft.com/office/drawing/2014/main" xmlns="" id="{DDE0C672-EE52-4D97-92DE-243BB30B88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2" name="15 CuadroTexto">
          <a:extLst>
            <a:ext uri="{FF2B5EF4-FFF2-40B4-BE49-F238E27FC236}">
              <a16:creationId xmlns:a16="http://schemas.microsoft.com/office/drawing/2014/main" xmlns="" id="{90D26398-B52F-4CDB-8789-6D0FCAEA06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3" name="16 CuadroTexto">
          <a:extLst>
            <a:ext uri="{FF2B5EF4-FFF2-40B4-BE49-F238E27FC236}">
              <a16:creationId xmlns:a16="http://schemas.microsoft.com/office/drawing/2014/main" xmlns="" id="{FBF90EB4-2358-4D26-992E-5A60536D87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4" name="17 CuadroTexto">
          <a:extLst>
            <a:ext uri="{FF2B5EF4-FFF2-40B4-BE49-F238E27FC236}">
              <a16:creationId xmlns:a16="http://schemas.microsoft.com/office/drawing/2014/main" xmlns="" id="{0F2A9410-F9C8-4AC7-89EB-5420DC11D8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5" name="18 CuadroTexto">
          <a:extLst>
            <a:ext uri="{FF2B5EF4-FFF2-40B4-BE49-F238E27FC236}">
              <a16:creationId xmlns:a16="http://schemas.microsoft.com/office/drawing/2014/main" xmlns="" id="{D59D42E2-779B-4A08-82DD-DA0893789A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6" name="19 CuadroTexto">
          <a:extLst>
            <a:ext uri="{FF2B5EF4-FFF2-40B4-BE49-F238E27FC236}">
              <a16:creationId xmlns:a16="http://schemas.microsoft.com/office/drawing/2014/main" xmlns="" id="{F1C55567-7656-419D-B675-F414D35E65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7" name="20 CuadroTexto">
          <a:extLst>
            <a:ext uri="{FF2B5EF4-FFF2-40B4-BE49-F238E27FC236}">
              <a16:creationId xmlns:a16="http://schemas.microsoft.com/office/drawing/2014/main" xmlns="" id="{AED5031E-ACD1-4262-9A60-BE5E3068DB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8" name="21 CuadroTexto">
          <a:extLst>
            <a:ext uri="{FF2B5EF4-FFF2-40B4-BE49-F238E27FC236}">
              <a16:creationId xmlns:a16="http://schemas.microsoft.com/office/drawing/2014/main" xmlns="" id="{844F0D46-B1D8-4259-BE75-6AF8E06F6D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39" name="22 CuadroTexto">
          <a:extLst>
            <a:ext uri="{FF2B5EF4-FFF2-40B4-BE49-F238E27FC236}">
              <a16:creationId xmlns:a16="http://schemas.microsoft.com/office/drawing/2014/main" xmlns="" id="{61D6B4FD-4F85-42D5-B137-F0C9FEE13C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0" name="23 CuadroTexto">
          <a:extLst>
            <a:ext uri="{FF2B5EF4-FFF2-40B4-BE49-F238E27FC236}">
              <a16:creationId xmlns:a16="http://schemas.microsoft.com/office/drawing/2014/main" xmlns="" id="{54684E68-8F26-4525-9AAA-40658FB6EC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1" name="24 CuadroTexto">
          <a:extLst>
            <a:ext uri="{FF2B5EF4-FFF2-40B4-BE49-F238E27FC236}">
              <a16:creationId xmlns:a16="http://schemas.microsoft.com/office/drawing/2014/main" xmlns="" id="{49597BE8-D6CC-4654-AE6D-BBAADECFF9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2" name="25 CuadroTexto">
          <a:extLst>
            <a:ext uri="{FF2B5EF4-FFF2-40B4-BE49-F238E27FC236}">
              <a16:creationId xmlns:a16="http://schemas.microsoft.com/office/drawing/2014/main" xmlns="" id="{E8D0AFAD-1CE8-4622-A170-A6612EF33F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3" name="26 CuadroTexto">
          <a:extLst>
            <a:ext uri="{FF2B5EF4-FFF2-40B4-BE49-F238E27FC236}">
              <a16:creationId xmlns:a16="http://schemas.microsoft.com/office/drawing/2014/main" xmlns="" id="{B23D92EA-F256-43B8-9B1A-682963CCEC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4" name="27 CuadroTexto">
          <a:extLst>
            <a:ext uri="{FF2B5EF4-FFF2-40B4-BE49-F238E27FC236}">
              <a16:creationId xmlns:a16="http://schemas.microsoft.com/office/drawing/2014/main" xmlns="" id="{9DABBE79-660E-4FE5-B67D-2EE81DF875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5" name="28 CuadroTexto">
          <a:extLst>
            <a:ext uri="{FF2B5EF4-FFF2-40B4-BE49-F238E27FC236}">
              <a16:creationId xmlns:a16="http://schemas.microsoft.com/office/drawing/2014/main" xmlns="" id="{427E0824-724E-4BDB-BDBF-CCE69082CC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6" name="29 CuadroTexto">
          <a:extLst>
            <a:ext uri="{FF2B5EF4-FFF2-40B4-BE49-F238E27FC236}">
              <a16:creationId xmlns:a16="http://schemas.microsoft.com/office/drawing/2014/main" xmlns="" id="{4AE6CCF1-10FA-4B97-9F76-BAB4D6D1CD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7" name="30 CuadroTexto">
          <a:extLst>
            <a:ext uri="{FF2B5EF4-FFF2-40B4-BE49-F238E27FC236}">
              <a16:creationId xmlns:a16="http://schemas.microsoft.com/office/drawing/2014/main" xmlns="" id="{A9CE733B-6206-4BAC-A626-3B0CBE363A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8" name="31 CuadroTexto">
          <a:extLst>
            <a:ext uri="{FF2B5EF4-FFF2-40B4-BE49-F238E27FC236}">
              <a16:creationId xmlns:a16="http://schemas.microsoft.com/office/drawing/2014/main" xmlns="" id="{3C80071F-FFF9-4165-B53B-D1B7BD00F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49" name="32 CuadroTexto">
          <a:extLst>
            <a:ext uri="{FF2B5EF4-FFF2-40B4-BE49-F238E27FC236}">
              <a16:creationId xmlns:a16="http://schemas.microsoft.com/office/drawing/2014/main" xmlns="" id="{AD36AE33-8D5C-4197-9803-9C26E43D79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0" name="33 CuadroTexto">
          <a:extLst>
            <a:ext uri="{FF2B5EF4-FFF2-40B4-BE49-F238E27FC236}">
              <a16:creationId xmlns:a16="http://schemas.microsoft.com/office/drawing/2014/main" xmlns="" id="{CB806218-42FF-4E08-B900-55C48DF675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1" name="34 CuadroTexto">
          <a:extLst>
            <a:ext uri="{FF2B5EF4-FFF2-40B4-BE49-F238E27FC236}">
              <a16:creationId xmlns:a16="http://schemas.microsoft.com/office/drawing/2014/main" xmlns="" id="{7D24C901-ADD7-4998-BE30-09BA15584C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2" name="35 CuadroTexto">
          <a:extLst>
            <a:ext uri="{FF2B5EF4-FFF2-40B4-BE49-F238E27FC236}">
              <a16:creationId xmlns:a16="http://schemas.microsoft.com/office/drawing/2014/main" xmlns="" id="{4334875B-8093-4AD7-B0CD-87ABD023BB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3" name="36 CuadroTexto">
          <a:extLst>
            <a:ext uri="{FF2B5EF4-FFF2-40B4-BE49-F238E27FC236}">
              <a16:creationId xmlns:a16="http://schemas.microsoft.com/office/drawing/2014/main" xmlns="" id="{2A06CFAC-E983-47BF-AA28-CBBB9EDCA8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4" name="37 CuadroTexto">
          <a:extLst>
            <a:ext uri="{FF2B5EF4-FFF2-40B4-BE49-F238E27FC236}">
              <a16:creationId xmlns:a16="http://schemas.microsoft.com/office/drawing/2014/main" xmlns="" id="{8FCBE081-734C-4AAC-AB3B-E9A8F00D95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5" name="38 CuadroTexto">
          <a:extLst>
            <a:ext uri="{FF2B5EF4-FFF2-40B4-BE49-F238E27FC236}">
              <a16:creationId xmlns:a16="http://schemas.microsoft.com/office/drawing/2014/main" xmlns="" id="{55CBD95C-27B0-413B-A371-2BB1D35ECC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6" name="39 CuadroTexto">
          <a:extLst>
            <a:ext uri="{FF2B5EF4-FFF2-40B4-BE49-F238E27FC236}">
              <a16:creationId xmlns:a16="http://schemas.microsoft.com/office/drawing/2014/main" xmlns="" id="{B536832E-FA1A-4E25-9900-845959E9B1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7" name="40 CuadroTexto">
          <a:extLst>
            <a:ext uri="{FF2B5EF4-FFF2-40B4-BE49-F238E27FC236}">
              <a16:creationId xmlns:a16="http://schemas.microsoft.com/office/drawing/2014/main" xmlns="" id="{8D1A6974-B897-4BEB-8C88-2AEBE083DC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8" name="41 CuadroTexto">
          <a:extLst>
            <a:ext uri="{FF2B5EF4-FFF2-40B4-BE49-F238E27FC236}">
              <a16:creationId xmlns:a16="http://schemas.microsoft.com/office/drawing/2014/main" xmlns="" id="{7A32CA5F-DBEA-414A-8607-695F030C19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59" name="42 CuadroTexto">
          <a:extLst>
            <a:ext uri="{FF2B5EF4-FFF2-40B4-BE49-F238E27FC236}">
              <a16:creationId xmlns:a16="http://schemas.microsoft.com/office/drawing/2014/main" xmlns="" id="{C34D8B41-7AFF-4494-8A32-59C487EFAA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0" name="43 CuadroTexto">
          <a:extLst>
            <a:ext uri="{FF2B5EF4-FFF2-40B4-BE49-F238E27FC236}">
              <a16:creationId xmlns:a16="http://schemas.microsoft.com/office/drawing/2014/main" xmlns="" id="{9A28575C-0B0B-4A5A-B782-BAD88ADDC6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1" name="44 CuadroTexto">
          <a:extLst>
            <a:ext uri="{FF2B5EF4-FFF2-40B4-BE49-F238E27FC236}">
              <a16:creationId xmlns:a16="http://schemas.microsoft.com/office/drawing/2014/main" xmlns="" id="{EF2D4425-7006-4EE0-89C1-97126A60EA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2" name="45 CuadroTexto">
          <a:extLst>
            <a:ext uri="{FF2B5EF4-FFF2-40B4-BE49-F238E27FC236}">
              <a16:creationId xmlns:a16="http://schemas.microsoft.com/office/drawing/2014/main" xmlns="" id="{EAB7BAB6-492D-4563-8FF2-CA5AEC0271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3" name="46 CuadroTexto">
          <a:extLst>
            <a:ext uri="{FF2B5EF4-FFF2-40B4-BE49-F238E27FC236}">
              <a16:creationId xmlns:a16="http://schemas.microsoft.com/office/drawing/2014/main" xmlns="" id="{224E676A-3F30-4B97-B832-47A38DBA09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4" name="47 CuadroTexto">
          <a:extLst>
            <a:ext uri="{FF2B5EF4-FFF2-40B4-BE49-F238E27FC236}">
              <a16:creationId xmlns:a16="http://schemas.microsoft.com/office/drawing/2014/main" xmlns="" id="{5785E9F3-9C7B-4EF4-B063-1004E37F12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5" name="48 CuadroTexto">
          <a:extLst>
            <a:ext uri="{FF2B5EF4-FFF2-40B4-BE49-F238E27FC236}">
              <a16:creationId xmlns:a16="http://schemas.microsoft.com/office/drawing/2014/main" xmlns="" id="{1620FC8A-26F0-4875-97A8-2C27D59DF3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6" name="49 CuadroTexto">
          <a:extLst>
            <a:ext uri="{FF2B5EF4-FFF2-40B4-BE49-F238E27FC236}">
              <a16:creationId xmlns:a16="http://schemas.microsoft.com/office/drawing/2014/main" xmlns="" id="{459622ED-2CD2-42B6-8415-9412FD7E63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7" name="50 CuadroTexto">
          <a:extLst>
            <a:ext uri="{FF2B5EF4-FFF2-40B4-BE49-F238E27FC236}">
              <a16:creationId xmlns:a16="http://schemas.microsoft.com/office/drawing/2014/main" xmlns="" id="{0A7E1650-1346-40F7-9661-640B6304CF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8" name="51 CuadroTexto">
          <a:extLst>
            <a:ext uri="{FF2B5EF4-FFF2-40B4-BE49-F238E27FC236}">
              <a16:creationId xmlns:a16="http://schemas.microsoft.com/office/drawing/2014/main" xmlns="" id="{327F0772-F1E9-4352-9FA5-63D683DB58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69" name="52 CuadroTexto">
          <a:extLst>
            <a:ext uri="{FF2B5EF4-FFF2-40B4-BE49-F238E27FC236}">
              <a16:creationId xmlns:a16="http://schemas.microsoft.com/office/drawing/2014/main" xmlns="" id="{AFE3058E-6E79-49A8-857B-FBF1BD4E22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0" name="53 CuadroTexto">
          <a:extLst>
            <a:ext uri="{FF2B5EF4-FFF2-40B4-BE49-F238E27FC236}">
              <a16:creationId xmlns:a16="http://schemas.microsoft.com/office/drawing/2014/main" xmlns="" id="{640A5BDB-B0EA-48DA-8093-A8ABC734D3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1" name="54 CuadroTexto">
          <a:extLst>
            <a:ext uri="{FF2B5EF4-FFF2-40B4-BE49-F238E27FC236}">
              <a16:creationId xmlns:a16="http://schemas.microsoft.com/office/drawing/2014/main" xmlns="" id="{C2F70CDB-01F8-46F4-9977-352638C8B5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2" name="55 CuadroTexto">
          <a:extLst>
            <a:ext uri="{FF2B5EF4-FFF2-40B4-BE49-F238E27FC236}">
              <a16:creationId xmlns:a16="http://schemas.microsoft.com/office/drawing/2014/main" xmlns="" id="{963AC63A-C849-41C8-855D-B011842FE0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3" name="56 CuadroTexto">
          <a:extLst>
            <a:ext uri="{FF2B5EF4-FFF2-40B4-BE49-F238E27FC236}">
              <a16:creationId xmlns:a16="http://schemas.microsoft.com/office/drawing/2014/main" xmlns="" id="{0B24C990-3AE6-48DC-8C2A-AD91FA7F90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4" name="57 CuadroTexto">
          <a:extLst>
            <a:ext uri="{FF2B5EF4-FFF2-40B4-BE49-F238E27FC236}">
              <a16:creationId xmlns:a16="http://schemas.microsoft.com/office/drawing/2014/main" xmlns="" id="{F7BAF0CF-1C30-42BA-9B97-907FF60F04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5" name="58 CuadroTexto">
          <a:extLst>
            <a:ext uri="{FF2B5EF4-FFF2-40B4-BE49-F238E27FC236}">
              <a16:creationId xmlns:a16="http://schemas.microsoft.com/office/drawing/2014/main" xmlns="" id="{9E890FA1-6068-4DF9-9AA6-DD2E034A1B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6" name="59 CuadroTexto">
          <a:extLst>
            <a:ext uri="{FF2B5EF4-FFF2-40B4-BE49-F238E27FC236}">
              <a16:creationId xmlns:a16="http://schemas.microsoft.com/office/drawing/2014/main" xmlns="" id="{CA4C6056-6CE1-4C6B-BB63-B751637F56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7" name="60 CuadroTexto">
          <a:extLst>
            <a:ext uri="{FF2B5EF4-FFF2-40B4-BE49-F238E27FC236}">
              <a16:creationId xmlns:a16="http://schemas.microsoft.com/office/drawing/2014/main" xmlns="" id="{C0E3A5A5-917C-4A66-8452-DB0A335231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8" name="61 CuadroTexto">
          <a:extLst>
            <a:ext uri="{FF2B5EF4-FFF2-40B4-BE49-F238E27FC236}">
              <a16:creationId xmlns:a16="http://schemas.microsoft.com/office/drawing/2014/main" xmlns="" id="{69FD9568-5747-454C-A707-770A82D599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79" name="62 CuadroTexto">
          <a:extLst>
            <a:ext uri="{FF2B5EF4-FFF2-40B4-BE49-F238E27FC236}">
              <a16:creationId xmlns:a16="http://schemas.microsoft.com/office/drawing/2014/main" xmlns="" id="{8D253C13-169E-4CD9-A3E9-F3996A6CA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0" name="63 CuadroTexto">
          <a:extLst>
            <a:ext uri="{FF2B5EF4-FFF2-40B4-BE49-F238E27FC236}">
              <a16:creationId xmlns:a16="http://schemas.microsoft.com/office/drawing/2014/main" xmlns="" id="{04800955-6D06-49AF-9D18-2A0550518A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1" name="64 CuadroTexto">
          <a:extLst>
            <a:ext uri="{FF2B5EF4-FFF2-40B4-BE49-F238E27FC236}">
              <a16:creationId xmlns:a16="http://schemas.microsoft.com/office/drawing/2014/main" xmlns="" id="{F885ECB6-F3B7-444A-A5FA-2059EB9D4C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2" name="65 CuadroTexto">
          <a:extLst>
            <a:ext uri="{FF2B5EF4-FFF2-40B4-BE49-F238E27FC236}">
              <a16:creationId xmlns:a16="http://schemas.microsoft.com/office/drawing/2014/main" xmlns="" id="{BA8A9807-5C94-44F1-8C1F-1AE559490E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3" name="66 CuadroTexto">
          <a:extLst>
            <a:ext uri="{FF2B5EF4-FFF2-40B4-BE49-F238E27FC236}">
              <a16:creationId xmlns:a16="http://schemas.microsoft.com/office/drawing/2014/main" xmlns="" id="{598DF786-0285-4EFA-9833-24C34C2A31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4" name="67 CuadroTexto">
          <a:extLst>
            <a:ext uri="{FF2B5EF4-FFF2-40B4-BE49-F238E27FC236}">
              <a16:creationId xmlns:a16="http://schemas.microsoft.com/office/drawing/2014/main" xmlns="" id="{2146EC10-42FD-43D4-8ABE-A8094B1EB5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5" name="68 CuadroTexto">
          <a:extLst>
            <a:ext uri="{FF2B5EF4-FFF2-40B4-BE49-F238E27FC236}">
              <a16:creationId xmlns:a16="http://schemas.microsoft.com/office/drawing/2014/main" xmlns="" id="{E2867EA0-4D10-418F-A85C-7B70E016BD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6" name="69 CuadroTexto">
          <a:extLst>
            <a:ext uri="{FF2B5EF4-FFF2-40B4-BE49-F238E27FC236}">
              <a16:creationId xmlns:a16="http://schemas.microsoft.com/office/drawing/2014/main" xmlns="" id="{B07B1228-A734-48AC-8A05-7B4441EADA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7" name="70 CuadroTexto">
          <a:extLst>
            <a:ext uri="{FF2B5EF4-FFF2-40B4-BE49-F238E27FC236}">
              <a16:creationId xmlns:a16="http://schemas.microsoft.com/office/drawing/2014/main" xmlns="" id="{81700FC2-5893-4D43-9D8F-8F29989EA8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8" name="71 CuadroTexto">
          <a:extLst>
            <a:ext uri="{FF2B5EF4-FFF2-40B4-BE49-F238E27FC236}">
              <a16:creationId xmlns:a16="http://schemas.microsoft.com/office/drawing/2014/main" xmlns="" id="{EFCF739D-38EC-4A90-A493-EA2CC31F6D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89" name="72 CuadroTexto">
          <a:extLst>
            <a:ext uri="{FF2B5EF4-FFF2-40B4-BE49-F238E27FC236}">
              <a16:creationId xmlns:a16="http://schemas.microsoft.com/office/drawing/2014/main" xmlns="" id="{2CE627B3-C56A-43B8-95A1-B7DD442957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0" name="73 CuadroTexto">
          <a:extLst>
            <a:ext uri="{FF2B5EF4-FFF2-40B4-BE49-F238E27FC236}">
              <a16:creationId xmlns:a16="http://schemas.microsoft.com/office/drawing/2014/main" xmlns="" id="{29777AF3-4BBA-47E1-BCC6-EEF65E5F32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1" name="74 CuadroTexto">
          <a:extLst>
            <a:ext uri="{FF2B5EF4-FFF2-40B4-BE49-F238E27FC236}">
              <a16:creationId xmlns:a16="http://schemas.microsoft.com/office/drawing/2014/main" xmlns="" id="{C3BE3F0C-6DAF-429C-805E-41712F64CE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2" name="75 CuadroTexto">
          <a:extLst>
            <a:ext uri="{FF2B5EF4-FFF2-40B4-BE49-F238E27FC236}">
              <a16:creationId xmlns:a16="http://schemas.microsoft.com/office/drawing/2014/main" xmlns="" id="{974C4E3E-E804-4A58-B668-8AD9F30FF3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3" name="76 CuadroTexto">
          <a:extLst>
            <a:ext uri="{FF2B5EF4-FFF2-40B4-BE49-F238E27FC236}">
              <a16:creationId xmlns:a16="http://schemas.microsoft.com/office/drawing/2014/main" xmlns="" id="{64A38D54-4CEA-42F6-9035-FFB03EA5BC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4" name="77 CuadroTexto">
          <a:extLst>
            <a:ext uri="{FF2B5EF4-FFF2-40B4-BE49-F238E27FC236}">
              <a16:creationId xmlns:a16="http://schemas.microsoft.com/office/drawing/2014/main" xmlns="" id="{7CC7742B-9927-4A48-AED2-63FB7D9E99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5" name="78 CuadroTexto">
          <a:extLst>
            <a:ext uri="{FF2B5EF4-FFF2-40B4-BE49-F238E27FC236}">
              <a16:creationId xmlns:a16="http://schemas.microsoft.com/office/drawing/2014/main" xmlns="" id="{70948C95-1084-4F5D-A223-8B3D3D7CF9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6" name="79 CuadroTexto">
          <a:extLst>
            <a:ext uri="{FF2B5EF4-FFF2-40B4-BE49-F238E27FC236}">
              <a16:creationId xmlns:a16="http://schemas.microsoft.com/office/drawing/2014/main" xmlns="" id="{8AD8AD3D-B850-4F4D-B339-BEFED40667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7" name="80 CuadroTexto">
          <a:extLst>
            <a:ext uri="{FF2B5EF4-FFF2-40B4-BE49-F238E27FC236}">
              <a16:creationId xmlns:a16="http://schemas.microsoft.com/office/drawing/2014/main" xmlns="" id="{DEB56D05-4B23-48FB-B001-C8C845C655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8" name="81 CuadroTexto">
          <a:extLst>
            <a:ext uri="{FF2B5EF4-FFF2-40B4-BE49-F238E27FC236}">
              <a16:creationId xmlns:a16="http://schemas.microsoft.com/office/drawing/2014/main" xmlns="" id="{8A74B218-9CCB-46A0-B62B-535D0C497B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699" name="82 CuadroTexto">
          <a:extLst>
            <a:ext uri="{FF2B5EF4-FFF2-40B4-BE49-F238E27FC236}">
              <a16:creationId xmlns:a16="http://schemas.microsoft.com/office/drawing/2014/main" xmlns="" id="{86A7997B-D6BA-4258-99EC-EAB90EDBAF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0" name="83 CuadroTexto">
          <a:extLst>
            <a:ext uri="{FF2B5EF4-FFF2-40B4-BE49-F238E27FC236}">
              <a16:creationId xmlns:a16="http://schemas.microsoft.com/office/drawing/2014/main" xmlns="" id="{BAE3B736-E8A0-4731-9755-B9D9C94D4D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1" name="84 CuadroTexto">
          <a:extLst>
            <a:ext uri="{FF2B5EF4-FFF2-40B4-BE49-F238E27FC236}">
              <a16:creationId xmlns:a16="http://schemas.microsoft.com/office/drawing/2014/main" xmlns="" id="{FF6E5510-6B01-4858-ADCB-73A959C05F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2" name="85 CuadroTexto">
          <a:extLst>
            <a:ext uri="{FF2B5EF4-FFF2-40B4-BE49-F238E27FC236}">
              <a16:creationId xmlns:a16="http://schemas.microsoft.com/office/drawing/2014/main" xmlns="" id="{9594101A-AF06-4826-B5C2-D5CAF2C6A6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3" name="86 CuadroTexto">
          <a:extLst>
            <a:ext uri="{FF2B5EF4-FFF2-40B4-BE49-F238E27FC236}">
              <a16:creationId xmlns:a16="http://schemas.microsoft.com/office/drawing/2014/main" xmlns="" id="{ED78AE1A-0BF4-4349-91EA-F226E8078C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4" name="87 CuadroTexto">
          <a:extLst>
            <a:ext uri="{FF2B5EF4-FFF2-40B4-BE49-F238E27FC236}">
              <a16:creationId xmlns:a16="http://schemas.microsoft.com/office/drawing/2014/main" xmlns="" id="{17F18F56-4D13-4527-A392-AD5B582A6D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5" name="88 CuadroTexto">
          <a:extLst>
            <a:ext uri="{FF2B5EF4-FFF2-40B4-BE49-F238E27FC236}">
              <a16:creationId xmlns:a16="http://schemas.microsoft.com/office/drawing/2014/main" xmlns="" id="{25BA69D8-FAD8-426F-9848-2CD2C0F604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06" name="89 CuadroTexto">
          <a:extLst>
            <a:ext uri="{FF2B5EF4-FFF2-40B4-BE49-F238E27FC236}">
              <a16:creationId xmlns:a16="http://schemas.microsoft.com/office/drawing/2014/main" xmlns="" id="{B82EBBDC-717A-458B-8ADE-4CA77FEB9E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5707" name="90 CuadroTexto">
          <a:extLst>
            <a:ext uri="{FF2B5EF4-FFF2-40B4-BE49-F238E27FC236}">
              <a16:creationId xmlns:a16="http://schemas.microsoft.com/office/drawing/2014/main" xmlns="" id="{B4883D62-33F0-4BF9-BC1D-AE4C973C308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08" name="91 CuadroTexto">
          <a:extLst>
            <a:ext uri="{FF2B5EF4-FFF2-40B4-BE49-F238E27FC236}">
              <a16:creationId xmlns:a16="http://schemas.microsoft.com/office/drawing/2014/main" xmlns="" id="{A92F0C11-0600-4A14-AB22-41DF89F7521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09" name="92 CuadroTexto">
          <a:extLst>
            <a:ext uri="{FF2B5EF4-FFF2-40B4-BE49-F238E27FC236}">
              <a16:creationId xmlns:a16="http://schemas.microsoft.com/office/drawing/2014/main" xmlns="" id="{F27A0490-4ADA-47E8-8603-6A354DFCF08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0" name="93 CuadroTexto">
          <a:extLst>
            <a:ext uri="{FF2B5EF4-FFF2-40B4-BE49-F238E27FC236}">
              <a16:creationId xmlns:a16="http://schemas.microsoft.com/office/drawing/2014/main" xmlns="" id="{1AEA2DBA-CB7B-49CB-B49D-2AB589589C9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1" name="94 CuadroTexto">
          <a:extLst>
            <a:ext uri="{FF2B5EF4-FFF2-40B4-BE49-F238E27FC236}">
              <a16:creationId xmlns:a16="http://schemas.microsoft.com/office/drawing/2014/main" xmlns="" id="{595861BD-7D3E-4433-9E06-6DE99A5C7A4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2" name="95 CuadroTexto">
          <a:extLst>
            <a:ext uri="{FF2B5EF4-FFF2-40B4-BE49-F238E27FC236}">
              <a16:creationId xmlns:a16="http://schemas.microsoft.com/office/drawing/2014/main" xmlns="" id="{152A0130-3987-4071-846E-1473A10B86A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3" name="96 CuadroTexto">
          <a:extLst>
            <a:ext uri="{FF2B5EF4-FFF2-40B4-BE49-F238E27FC236}">
              <a16:creationId xmlns:a16="http://schemas.microsoft.com/office/drawing/2014/main" xmlns="" id="{9E0A6B89-76F2-40A4-9E27-8A56328BFDA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4" name="97 CuadroTexto">
          <a:extLst>
            <a:ext uri="{FF2B5EF4-FFF2-40B4-BE49-F238E27FC236}">
              <a16:creationId xmlns:a16="http://schemas.microsoft.com/office/drawing/2014/main" xmlns="" id="{2A71774B-F74E-4307-8853-DB6C1939991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5" name="98 CuadroTexto">
          <a:extLst>
            <a:ext uri="{FF2B5EF4-FFF2-40B4-BE49-F238E27FC236}">
              <a16:creationId xmlns:a16="http://schemas.microsoft.com/office/drawing/2014/main" xmlns="" id="{E36A7EF5-F93C-4B7F-B134-7B1806B4F0E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6" name="99 CuadroTexto">
          <a:extLst>
            <a:ext uri="{FF2B5EF4-FFF2-40B4-BE49-F238E27FC236}">
              <a16:creationId xmlns:a16="http://schemas.microsoft.com/office/drawing/2014/main" xmlns="" id="{246DBE2E-7A1A-4FF5-A361-4F9BD267AC3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7" name="100 CuadroTexto">
          <a:extLst>
            <a:ext uri="{FF2B5EF4-FFF2-40B4-BE49-F238E27FC236}">
              <a16:creationId xmlns:a16="http://schemas.microsoft.com/office/drawing/2014/main" xmlns="" id="{50813123-9A1D-4458-99B9-2893466ECFA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5718" name="101 CuadroTexto">
          <a:extLst>
            <a:ext uri="{FF2B5EF4-FFF2-40B4-BE49-F238E27FC236}">
              <a16:creationId xmlns:a16="http://schemas.microsoft.com/office/drawing/2014/main" xmlns="" id="{0B1BAD3C-9F7F-4A7F-B275-B0EDF6047F4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5719" name="102 CuadroTexto">
          <a:extLst>
            <a:ext uri="{FF2B5EF4-FFF2-40B4-BE49-F238E27FC236}">
              <a16:creationId xmlns:a16="http://schemas.microsoft.com/office/drawing/2014/main" xmlns="" id="{35B46FC2-0075-42D8-AC7C-50F75D1F15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0" name="103 CuadroTexto">
          <a:extLst>
            <a:ext uri="{FF2B5EF4-FFF2-40B4-BE49-F238E27FC236}">
              <a16:creationId xmlns:a16="http://schemas.microsoft.com/office/drawing/2014/main" xmlns="" id="{8D404AF7-6865-4D24-A397-2C25C2E7B6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1" name="104 CuadroTexto">
          <a:extLst>
            <a:ext uri="{FF2B5EF4-FFF2-40B4-BE49-F238E27FC236}">
              <a16:creationId xmlns:a16="http://schemas.microsoft.com/office/drawing/2014/main" xmlns="" id="{7C269A78-EC2C-4EAE-BAFB-40E13226BC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2" name="105 CuadroTexto">
          <a:extLst>
            <a:ext uri="{FF2B5EF4-FFF2-40B4-BE49-F238E27FC236}">
              <a16:creationId xmlns:a16="http://schemas.microsoft.com/office/drawing/2014/main" xmlns="" id="{06291F64-DFB6-4BD7-A755-E229F7D332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3" name="106 CuadroTexto">
          <a:extLst>
            <a:ext uri="{FF2B5EF4-FFF2-40B4-BE49-F238E27FC236}">
              <a16:creationId xmlns:a16="http://schemas.microsoft.com/office/drawing/2014/main" xmlns="" id="{D1516FDC-4354-4C5F-B99E-63B2DEFD6C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4" name="107 CuadroTexto">
          <a:extLst>
            <a:ext uri="{FF2B5EF4-FFF2-40B4-BE49-F238E27FC236}">
              <a16:creationId xmlns:a16="http://schemas.microsoft.com/office/drawing/2014/main" xmlns="" id="{B3447BB1-DA94-42E6-9AC3-4E448FB226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5" name="108 CuadroTexto">
          <a:extLst>
            <a:ext uri="{FF2B5EF4-FFF2-40B4-BE49-F238E27FC236}">
              <a16:creationId xmlns:a16="http://schemas.microsoft.com/office/drawing/2014/main" xmlns="" id="{E342C011-3F19-4EFD-A8BD-03FF790A0D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6" name="109 CuadroTexto">
          <a:extLst>
            <a:ext uri="{FF2B5EF4-FFF2-40B4-BE49-F238E27FC236}">
              <a16:creationId xmlns:a16="http://schemas.microsoft.com/office/drawing/2014/main" xmlns="" id="{F6EC31F6-9770-44C9-B15C-C16DA8EFF1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7" name="110 CuadroTexto">
          <a:extLst>
            <a:ext uri="{FF2B5EF4-FFF2-40B4-BE49-F238E27FC236}">
              <a16:creationId xmlns:a16="http://schemas.microsoft.com/office/drawing/2014/main" xmlns="" id="{7E6C6AE5-6700-45C5-87B6-F7838CE30D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8" name="111 CuadroTexto">
          <a:extLst>
            <a:ext uri="{FF2B5EF4-FFF2-40B4-BE49-F238E27FC236}">
              <a16:creationId xmlns:a16="http://schemas.microsoft.com/office/drawing/2014/main" xmlns="" id="{8A19D810-72AE-4074-A879-959A23EB97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29" name="112 CuadroTexto">
          <a:extLst>
            <a:ext uri="{FF2B5EF4-FFF2-40B4-BE49-F238E27FC236}">
              <a16:creationId xmlns:a16="http://schemas.microsoft.com/office/drawing/2014/main" xmlns="" id="{50C7033D-C5CA-4812-A608-117D4B892B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0" name="113 CuadroTexto">
          <a:extLst>
            <a:ext uri="{FF2B5EF4-FFF2-40B4-BE49-F238E27FC236}">
              <a16:creationId xmlns:a16="http://schemas.microsoft.com/office/drawing/2014/main" xmlns="" id="{5CF298CC-3E7D-48CF-BEC2-E39963F1AD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1" name="114 CuadroTexto">
          <a:extLst>
            <a:ext uri="{FF2B5EF4-FFF2-40B4-BE49-F238E27FC236}">
              <a16:creationId xmlns:a16="http://schemas.microsoft.com/office/drawing/2014/main" xmlns="" id="{B8D6BD9A-556E-45D6-B661-E15B86AFFA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2" name="115 CuadroTexto">
          <a:extLst>
            <a:ext uri="{FF2B5EF4-FFF2-40B4-BE49-F238E27FC236}">
              <a16:creationId xmlns:a16="http://schemas.microsoft.com/office/drawing/2014/main" xmlns="" id="{C942A399-1427-471F-802F-1500A2F9FC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3" name="116 CuadroTexto">
          <a:extLst>
            <a:ext uri="{FF2B5EF4-FFF2-40B4-BE49-F238E27FC236}">
              <a16:creationId xmlns:a16="http://schemas.microsoft.com/office/drawing/2014/main" xmlns="" id="{64B6EE1E-A499-4EA6-8A8D-68E78225F7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4" name="117 CuadroTexto">
          <a:extLst>
            <a:ext uri="{FF2B5EF4-FFF2-40B4-BE49-F238E27FC236}">
              <a16:creationId xmlns:a16="http://schemas.microsoft.com/office/drawing/2014/main" xmlns="" id="{872EA233-96FB-44AC-9668-1AC612FCD8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5" name="118 CuadroTexto">
          <a:extLst>
            <a:ext uri="{FF2B5EF4-FFF2-40B4-BE49-F238E27FC236}">
              <a16:creationId xmlns:a16="http://schemas.microsoft.com/office/drawing/2014/main" xmlns="" id="{25F01F75-2B2F-4AC7-A906-594DFAD40B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6" name="119 CuadroTexto">
          <a:extLst>
            <a:ext uri="{FF2B5EF4-FFF2-40B4-BE49-F238E27FC236}">
              <a16:creationId xmlns:a16="http://schemas.microsoft.com/office/drawing/2014/main" xmlns="" id="{36E7126E-90DE-4E15-82FD-13CAADA082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7" name="120 CuadroTexto">
          <a:extLst>
            <a:ext uri="{FF2B5EF4-FFF2-40B4-BE49-F238E27FC236}">
              <a16:creationId xmlns:a16="http://schemas.microsoft.com/office/drawing/2014/main" xmlns="" id="{1A0D61D3-3C0D-433E-B4CA-39FC95B5C8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8" name="121 CuadroTexto">
          <a:extLst>
            <a:ext uri="{FF2B5EF4-FFF2-40B4-BE49-F238E27FC236}">
              <a16:creationId xmlns:a16="http://schemas.microsoft.com/office/drawing/2014/main" xmlns="" id="{BF8BF108-D19D-45F6-BDFC-51C28C6594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39" name="122 CuadroTexto">
          <a:extLst>
            <a:ext uri="{FF2B5EF4-FFF2-40B4-BE49-F238E27FC236}">
              <a16:creationId xmlns:a16="http://schemas.microsoft.com/office/drawing/2014/main" xmlns="" id="{DDE9DCEE-3A29-4E0B-BC97-2306633069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0" name="123 CuadroTexto">
          <a:extLst>
            <a:ext uri="{FF2B5EF4-FFF2-40B4-BE49-F238E27FC236}">
              <a16:creationId xmlns:a16="http://schemas.microsoft.com/office/drawing/2014/main" xmlns="" id="{D2874AA4-A9A1-41A8-A21B-17778CBAE1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1" name="124 CuadroTexto">
          <a:extLst>
            <a:ext uri="{FF2B5EF4-FFF2-40B4-BE49-F238E27FC236}">
              <a16:creationId xmlns:a16="http://schemas.microsoft.com/office/drawing/2014/main" xmlns="" id="{838A057D-A7B4-4DE5-B96B-11920035C4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2" name="125 CuadroTexto">
          <a:extLst>
            <a:ext uri="{FF2B5EF4-FFF2-40B4-BE49-F238E27FC236}">
              <a16:creationId xmlns:a16="http://schemas.microsoft.com/office/drawing/2014/main" xmlns="" id="{0ADDCBBE-73C5-4665-9BE0-37710E36C4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3" name="126 CuadroTexto">
          <a:extLst>
            <a:ext uri="{FF2B5EF4-FFF2-40B4-BE49-F238E27FC236}">
              <a16:creationId xmlns:a16="http://schemas.microsoft.com/office/drawing/2014/main" xmlns="" id="{12E0C4F3-EAE5-46B1-95B4-F8D2C05BC8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4" name="127 CuadroTexto">
          <a:extLst>
            <a:ext uri="{FF2B5EF4-FFF2-40B4-BE49-F238E27FC236}">
              <a16:creationId xmlns:a16="http://schemas.microsoft.com/office/drawing/2014/main" xmlns="" id="{AF89A540-E7E2-4156-B266-80780CFFA3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5" name="128 CuadroTexto">
          <a:extLst>
            <a:ext uri="{FF2B5EF4-FFF2-40B4-BE49-F238E27FC236}">
              <a16:creationId xmlns:a16="http://schemas.microsoft.com/office/drawing/2014/main" xmlns="" id="{45760CCA-828E-48B7-AFF2-D75B3F958F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6" name="129 CuadroTexto">
          <a:extLst>
            <a:ext uri="{FF2B5EF4-FFF2-40B4-BE49-F238E27FC236}">
              <a16:creationId xmlns:a16="http://schemas.microsoft.com/office/drawing/2014/main" xmlns="" id="{78B2B823-6099-4262-A3CF-0BC48611F5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7" name="130 CuadroTexto">
          <a:extLst>
            <a:ext uri="{FF2B5EF4-FFF2-40B4-BE49-F238E27FC236}">
              <a16:creationId xmlns:a16="http://schemas.microsoft.com/office/drawing/2014/main" xmlns="" id="{4AA77871-C2C3-4A08-945C-BBBC75C99A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8" name="131 CuadroTexto">
          <a:extLst>
            <a:ext uri="{FF2B5EF4-FFF2-40B4-BE49-F238E27FC236}">
              <a16:creationId xmlns:a16="http://schemas.microsoft.com/office/drawing/2014/main" xmlns="" id="{73971101-405D-4DCF-9F55-2D4893EC90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49" name="132 CuadroTexto">
          <a:extLst>
            <a:ext uri="{FF2B5EF4-FFF2-40B4-BE49-F238E27FC236}">
              <a16:creationId xmlns:a16="http://schemas.microsoft.com/office/drawing/2014/main" xmlns="" id="{7ECC461F-EB1A-428D-9006-33E3C8CB7A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0" name="133 CuadroTexto">
          <a:extLst>
            <a:ext uri="{FF2B5EF4-FFF2-40B4-BE49-F238E27FC236}">
              <a16:creationId xmlns:a16="http://schemas.microsoft.com/office/drawing/2014/main" xmlns="" id="{80E20FBF-1D91-4040-959E-49FA82BF77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1" name="134 CuadroTexto">
          <a:extLst>
            <a:ext uri="{FF2B5EF4-FFF2-40B4-BE49-F238E27FC236}">
              <a16:creationId xmlns:a16="http://schemas.microsoft.com/office/drawing/2014/main" xmlns="" id="{AB427A82-D87F-47CC-9F21-938301F827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2" name="135 CuadroTexto">
          <a:extLst>
            <a:ext uri="{FF2B5EF4-FFF2-40B4-BE49-F238E27FC236}">
              <a16:creationId xmlns:a16="http://schemas.microsoft.com/office/drawing/2014/main" xmlns="" id="{6332F1C0-7135-4FBF-9C20-1F6D27D4BC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3" name="136 CuadroTexto">
          <a:extLst>
            <a:ext uri="{FF2B5EF4-FFF2-40B4-BE49-F238E27FC236}">
              <a16:creationId xmlns:a16="http://schemas.microsoft.com/office/drawing/2014/main" xmlns="" id="{B58536DA-1C50-4326-ACE3-0DD7B37227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4" name="137 CuadroTexto">
          <a:extLst>
            <a:ext uri="{FF2B5EF4-FFF2-40B4-BE49-F238E27FC236}">
              <a16:creationId xmlns:a16="http://schemas.microsoft.com/office/drawing/2014/main" xmlns="" id="{E65108E1-9D86-43F0-9E46-7B504AD65C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5" name="138 CuadroTexto">
          <a:extLst>
            <a:ext uri="{FF2B5EF4-FFF2-40B4-BE49-F238E27FC236}">
              <a16:creationId xmlns:a16="http://schemas.microsoft.com/office/drawing/2014/main" xmlns="" id="{7E4279BF-3FC9-475A-81D5-444F47F118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6" name="139 CuadroTexto">
          <a:extLst>
            <a:ext uri="{FF2B5EF4-FFF2-40B4-BE49-F238E27FC236}">
              <a16:creationId xmlns:a16="http://schemas.microsoft.com/office/drawing/2014/main" xmlns="" id="{AAA7B98F-2F5B-4C31-B6C1-74E811A420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7" name="140 CuadroTexto">
          <a:extLst>
            <a:ext uri="{FF2B5EF4-FFF2-40B4-BE49-F238E27FC236}">
              <a16:creationId xmlns:a16="http://schemas.microsoft.com/office/drawing/2014/main" xmlns="" id="{72AFFCC1-8712-4892-B71E-BD6CD88669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8" name="141 CuadroTexto">
          <a:extLst>
            <a:ext uri="{FF2B5EF4-FFF2-40B4-BE49-F238E27FC236}">
              <a16:creationId xmlns:a16="http://schemas.microsoft.com/office/drawing/2014/main" xmlns="" id="{A969DD78-D849-4FC4-B0AA-8B1057701A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59" name="142 CuadroTexto">
          <a:extLst>
            <a:ext uri="{FF2B5EF4-FFF2-40B4-BE49-F238E27FC236}">
              <a16:creationId xmlns:a16="http://schemas.microsoft.com/office/drawing/2014/main" xmlns="" id="{C7FE659A-0DF3-4949-9528-F6FBFC1C1F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0" name="143 CuadroTexto">
          <a:extLst>
            <a:ext uri="{FF2B5EF4-FFF2-40B4-BE49-F238E27FC236}">
              <a16:creationId xmlns:a16="http://schemas.microsoft.com/office/drawing/2014/main" xmlns="" id="{569E42DA-220A-48D3-87B2-5F98125659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1" name="144 CuadroTexto">
          <a:extLst>
            <a:ext uri="{FF2B5EF4-FFF2-40B4-BE49-F238E27FC236}">
              <a16:creationId xmlns:a16="http://schemas.microsoft.com/office/drawing/2014/main" xmlns="" id="{957E2B5B-D6D7-4EDB-972A-3ECB48DCE4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2" name="145 CuadroTexto">
          <a:extLst>
            <a:ext uri="{FF2B5EF4-FFF2-40B4-BE49-F238E27FC236}">
              <a16:creationId xmlns:a16="http://schemas.microsoft.com/office/drawing/2014/main" xmlns="" id="{E13A052B-430C-4313-A120-F27B7D8418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3" name="146 CuadroTexto">
          <a:extLst>
            <a:ext uri="{FF2B5EF4-FFF2-40B4-BE49-F238E27FC236}">
              <a16:creationId xmlns:a16="http://schemas.microsoft.com/office/drawing/2014/main" xmlns="" id="{37A18C10-11E5-452E-B9EF-6C29D6040C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4" name="147 CuadroTexto">
          <a:extLst>
            <a:ext uri="{FF2B5EF4-FFF2-40B4-BE49-F238E27FC236}">
              <a16:creationId xmlns:a16="http://schemas.microsoft.com/office/drawing/2014/main" xmlns="" id="{20117E91-C357-4536-8A11-B92ABCE53F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5" name="148 CuadroTexto">
          <a:extLst>
            <a:ext uri="{FF2B5EF4-FFF2-40B4-BE49-F238E27FC236}">
              <a16:creationId xmlns:a16="http://schemas.microsoft.com/office/drawing/2014/main" xmlns="" id="{7559D2A2-DDFE-401A-80A8-2CB3884235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6" name="149 CuadroTexto">
          <a:extLst>
            <a:ext uri="{FF2B5EF4-FFF2-40B4-BE49-F238E27FC236}">
              <a16:creationId xmlns:a16="http://schemas.microsoft.com/office/drawing/2014/main" xmlns="" id="{FE04B611-3CCB-4618-B8F0-CF1DAA66EB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7" name="150 CuadroTexto">
          <a:extLst>
            <a:ext uri="{FF2B5EF4-FFF2-40B4-BE49-F238E27FC236}">
              <a16:creationId xmlns:a16="http://schemas.microsoft.com/office/drawing/2014/main" xmlns="" id="{EE94D404-C7C6-4A4C-A65A-9B951B6EEC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8" name="151 CuadroTexto">
          <a:extLst>
            <a:ext uri="{FF2B5EF4-FFF2-40B4-BE49-F238E27FC236}">
              <a16:creationId xmlns:a16="http://schemas.microsoft.com/office/drawing/2014/main" xmlns="" id="{EFFF3AE0-0C09-443E-A938-6FCA9E7D41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69" name="152 CuadroTexto">
          <a:extLst>
            <a:ext uri="{FF2B5EF4-FFF2-40B4-BE49-F238E27FC236}">
              <a16:creationId xmlns:a16="http://schemas.microsoft.com/office/drawing/2014/main" xmlns="" id="{00E0B9B3-B9A3-49F1-90BC-4E7A2C1632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0" name="153 CuadroTexto">
          <a:extLst>
            <a:ext uri="{FF2B5EF4-FFF2-40B4-BE49-F238E27FC236}">
              <a16:creationId xmlns:a16="http://schemas.microsoft.com/office/drawing/2014/main" xmlns="" id="{B21CA836-AE7E-416B-87C6-DEAD1F45A3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1" name="154 CuadroTexto">
          <a:extLst>
            <a:ext uri="{FF2B5EF4-FFF2-40B4-BE49-F238E27FC236}">
              <a16:creationId xmlns:a16="http://schemas.microsoft.com/office/drawing/2014/main" xmlns="" id="{35444F3C-8043-4184-9C52-6DB91EDCD9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2" name="155 CuadroTexto">
          <a:extLst>
            <a:ext uri="{FF2B5EF4-FFF2-40B4-BE49-F238E27FC236}">
              <a16:creationId xmlns:a16="http://schemas.microsoft.com/office/drawing/2014/main" xmlns="" id="{C323AB88-5390-4494-AFB3-1E5DC6F11D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3" name="156 CuadroTexto">
          <a:extLst>
            <a:ext uri="{FF2B5EF4-FFF2-40B4-BE49-F238E27FC236}">
              <a16:creationId xmlns:a16="http://schemas.microsoft.com/office/drawing/2014/main" xmlns="" id="{59D19B0F-D4BE-4C86-BEC3-DC38BCC57C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4" name="157 CuadroTexto">
          <a:extLst>
            <a:ext uri="{FF2B5EF4-FFF2-40B4-BE49-F238E27FC236}">
              <a16:creationId xmlns:a16="http://schemas.microsoft.com/office/drawing/2014/main" xmlns="" id="{69A99763-805F-4939-831A-9A2FC221B5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5" name="158 CuadroTexto">
          <a:extLst>
            <a:ext uri="{FF2B5EF4-FFF2-40B4-BE49-F238E27FC236}">
              <a16:creationId xmlns:a16="http://schemas.microsoft.com/office/drawing/2014/main" xmlns="" id="{CA96B80D-CE55-42BA-A388-F93FA3A4C3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6" name="159 CuadroTexto">
          <a:extLst>
            <a:ext uri="{FF2B5EF4-FFF2-40B4-BE49-F238E27FC236}">
              <a16:creationId xmlns:a16="http://schemas.microsoft.com/office/drawing/2014/main" xmlns="" id="{DC0ADF30-B43A-42E5-81FC-67E02F26FF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7" name="160 CuadroTexto">
          <a:extLst>
            <a:ext uri="{FF2B5EF4-FFF2-40B4-BE49-F238E27FC236}">
              <a16:creationId xmlns:a16="http://schemas.microsoft.com/office/drawing/2014/main" xmlns="" id="{2B4C3D8E-5D88-40BB-96BC-502F5158B2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8" name="161 CuadroTexto">
          <a:extLst>
            <a:ext uri="{FF2B5EF4-FFF2-40B4-BE49-F238E27FC236}">
              <a16:creationId xmlns:a16="http://schemas.microsoft.com/office/drawing/2014/main" xmlns="" id="{BFDB9249-D804-4A45-8886-6B152AF99C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79" name="162 CuadroTexto">
          <a:extLst>
            <a:ext uri="{FF2B5EF4-FFF2-40B4-BE49-F238E27FC236}">
              <a16:creationId xmlns:a16="http://schemas.microsoft.com/office/drawing/2014/main" xmlns="" id="{D7216EEA-66DB-46B9-8755-2E8D510671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0" name="163 CuadroTexto">
          <a:extLst>
            <a:ext uri="{FF2B5EF4-FFF2-40B4-BE49-F238E27FC236}">
              <a16:creationId xmlns:a16="http://schemas.microsoft.com/office/drawing/2014/main" xmlns="" id="{9844531C-9690-47E5-8F38-A8171E81C9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1" name="164 CuadroTexto">
          <a:extLst>
            <a:ext uri="{FF2B5EF4-FFF2-40B4-BE49-F238E27FC236}">
              <a16:creationId xmlns:a16="http://schemas.microsoft.com/office/drawing/2014/main" xmlns="" id="{543B631A-B00D-4E25-94F4-B68D6D0772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2" name="165 CuadroTexto">
          <a:extLst>
            <a:ext uri="{FF2B5EF4-FFF2-40B4-BE49-F238E27FC236}">
              <a16:creationId xmlns:a16="http://schemas.microsoft.com/office/drawing/2014/main" xmlns="" id="{F416E9D4-5464-4C6E-8F88-C1AF3301B4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3" name="166 CuadroTexto">
          <a:extLst>
            <a:ext uri="{FF2B5EF4-FFF2-40B4-BE49-F238E27FC236}">
              <a16:creationId xmlns:a16="http://schemas.microsoft.com/office/drawing/2014/main" xmlns="" id="{FB929C1A-18AD-42E9-9983-962181F2EC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4" name="167 CuadroTexto">
          <a:extLst>
            <a:ext uri="{FF2B5EF4-FFF2-40B4-BE49-F238E27FC236}">
              <a16:creationId xmlns:a16="http://schemas.microsoft.com/office/drawing/2014/main" xmlns="" id="{AC689D8B-54CD-4C57-B8E3-4BB4F29261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5" name="168 CuadroTexto">
          <a:extLst>
            <a:ext uri="{FF2B5EF4-FFF2-40B4-BE49-F238E27FC236}">
              <a16:creationId xmlns:a16="http://schemas.microsoft.com/office/drawing/2014/main" xmlns="" id="{09ECCC9F-CC29-440F-90FC-EDF6569940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6" name="169 CuadroTexto">
          <a:extLst>
            <a:ext uri="{FF2B5EF4-FFF2-40B4-BE49-F238E27FC236}">
              <a16:creationId xmlns:a16="http://schemas.microsoft.com/office/drawing/2014/main" xmlns="" id="{FA695B71-92D0-407D-B271-EEDD0A0AFC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7" name="170 CuadroTexto">
          <a:extLst>
            <a:ext uri="{FF2B5EF4-FFF2-40B4-BE49-F238E27FC236}">
              <a16:creationId xmlns:a16="http://schemas.microsoft.com/office/drawing/2014/main" xmlns="" id="{2410418C-01E6-469F-8EA6-C3BAD7A46F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8" name="171 CuadroTexto">
          <a:extLst>
            <a:ext uri="{FF2B5EF4-FFF2-40B4-BE49-F238E27FC236}">
              <a16:creationId xmlns:a16="http://schemas.microsoft.com/office/drawing/2014/main" xmlns="" id="{EA61AD1D-7D88-4252-997A-4E17C8D527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89" name="172 CuadroTexto">
          <a:extLst>
            <a:ext uri="{FF2B5EF4-FFF2-40B4-BE49-F238E27FC236}">
              <a16:creationId xmlns:a16="http://schemas.microsoft.com/office/drawing/2014/main" xmlns="" id="{26DFFCDC-AC38-464E-BD4F-5EC142B100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0" name="173 CuadroTexto">
          <a:extLst>
            <a:ext uri="{FF2B5EF4-FFF2-40B4-BE49-F238E27FC236}">
              <a16:creationId xmlns:a16="http://schemas.microsoft.com/office/drawing/2014/main" xmlns="" id="{A5952DC1-6109-4BE1-A803-36E12614FC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1" name="174 CuadroTexto">
          <a:extLst>
            <a:ext uri="{FF2B5EF4-FFF2-40B4-BE49-F238E27FC236}">
              <a16:creationId xmlns:a16="http://schemas.microsoft.com/office/drawing/2014/main" xmlns="" id="{5EFFE192-79E1-4172-904E-F0985D7F41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2" name="175 CuadroTexto">
          <a:extLst>
            <a:ext uri="{FF2B5EF4-FFF2-40B4-BE49-F238E27FC236}">
              <a16:creationId xmlns:a16="http://schemas.microsoft.com/office/drawing/2014/main" xmlns="" id="{71DB2925-7F59-4FCC-A7AC-67FE9C818D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3" name="176 CuadroTexto">
          <a:extLst>
            <a:ext uri="{FF2B5EF4-FFF2-40B4-BE49-F238E27FC236}">
              <a16:creationId xmlns:a16="http://schemas.microsoft.com/office/drawing/2014/main" xmlns="" id="{A9CCE8DD-60B4-422E-B726-41C7F7708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4" name="177 CuadroTexto">
          <a:extLst>
            <a:ext uri="{FF2B5EF4-FFF2-40B4-BE49-F238E27FC236}">
              <a16:creationId xmlns:a16="http://schemas.microsoft.com/office/drawing/2014/main" xmlns="" id="{146F0803-566B-46DE-A477-8730C60964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5" name="178 CuadroTexto">
          <a:extLst>
            <a:ext uri="{FF2B5EF4-FFF2-40B4-BE49-F238E27FC236}">
              <a16:creationId xmlns:a16="http://schemas.microsoft.com/office/drawing/2014/main" xmlns="" id="{3CEA843B-A50A-4A3E-99A2-E0DC58F342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6" name="179 CuadroTexto">
          <a:extLst>
            <a:ext uri="{FF2B5EF4-FFF2-40B4-BE49-F238E27FC236}">
              <a16:creationId xmlns:a16="http://schemas.microsoft.com/office/drawing/2014/main" xmlns="" id="{450DEF9F-ED30-4E51-BD16-92D24B8042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7" name="180 CuadroTexto">
          <a:extLst>
            <a:ext uri="{FF2B5EF4-FFF2-40B4-BE49-F238E27FC236}">
              <a16:creationId xmlns:a16="http://schemas.microsoft.com/office/drawing/2014/main" xmlns="" id="{A2B84478-EEF3-4834-8E44-30297CDC35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8" name="181 CuadroTexto">
          <a:extLst>
            <a:ext uri="{FF2B5EF4-FFF2-40B4-BE49-F238E27FC236}">
              <a16:creationId xmlns:a16="http://schemas.microsoft.com/office/drawing/2014/main" xmlns="" id="{8EB12472-2596-4074-A2EE-A5ED236D64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799" name="182 CuadroTexto">
          <a:extLst>
            <a:ext uri="{FF2B5EF4-FFF2-40B4-BE49-F238E27FC236}">
              <a16:creationId xmlns:a16="http://schemas.microsoft.com/office/drawing/2014/main" xmlns="" id="{4DE39526-CED7-4C69-938C-53BF10A735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0" name="183 CuadroTexto">
          <a:extLst>
            <a:ext uri="{FF2B5EF4-FFF2-40B4-BE49-F238E27FC236}">
              <a16:creationId xmlns:a16="http://schemas.microsoft.com/office/drawing/2014/main" xmlns="" id="{9EF744DD-EB80-4BBE-BEA1-B1FFC6323E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1" name="184 CuadroTexto">
          <a:extLst>
            <a:ext uri="{FF2B5EF4-FFF2-40B4-BE49-F238E27FC236}">
              <a16:creationId xmlns:a16="http://schemas.microsoft.com/office/drawing/2014/main" xmlns="" id="{213AE949-4F42-470B-B220-FAF1D23CDD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2" name="185 CuadroTexto">
          <a:extLst>
            <a:ext uri="{FF2B5EF4-FFF2-40B4-BE49-F238E27FC236}">
              <a16:creationId xmlns:a16="http://schemas.microsoft.com/office/drawing/2014/main" xmlns="" id="{162A61D0-26F4-4880-B1F1-B0B96B397C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3" name="186 CuadroTexto">
          <a:extLst>
            <a:ext uri="{FF2B5EF4-FFF2-40B4-BE49-F238E27FC236}">
              <a16:creationId xmlns:a16="http://schemas.microsoft.com/office/drawing/2014/main" xmlns="" id="{2F5F50BE-AD29-469B-AEF2-FA85F2D9FC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4" name="187 CuadroTexto">
          <a:extLst>
            <a:ext uri="{FF2B5EF4-FFF2-40B4-BE49-F238E27FC236}">
              <a16:creationId xmlns:a16="http://schemas.microsoft.com/office/drawing/2014/main" xmlns="" id="{1588463E-D647-45E7-A331-5644F0C29C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5" name="188 CuadroTexto">
          <a:extLst>
            <a:ext uri="{FF2B5EF4-FFF2-40B4-BE49-F238E27FC236}">
              <a16:creationId xmlns:a16="http://schemas.microsoft.com/office/drawing/2014/main" xmlns="" id="{F268DCED-BB0B-492F-9210-A602369899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6" name="189 CuadroTexto">
          <a:extLst>
            <a:ext uri="{FF2B5EF4-FFF2-40B4-BE49-F238E27FC236}">
              <a16:creationId xmlns:a16="http://schemas.microsoft.com/office/drawing/2014/main" xmlns="" id="{98D247CD-A072-4342-A794-FD3F771C26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7" name="190 CuadroTexto">
          <a:extLst>
            <a:ext uri="{FF2B5EF4-FFF2-40B4-BE49-F238E27FC236}">
              <a16:creationId xmlns:a16="http://schemas.microsoft.com/office/drawing/2014/main" xmlns="" id="{256FCC90-DA5C-4A01-9C3E-D3BA766127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8" name="191 CuadroTexto">
          <a:extLst>
            <a:ext uri="{FF2B5EF4-FFF2-40B4-BE49-F238E27FC236}">
              <a16:creationId xmlns:a16="http://schemas.microsoft.com/office/drawing/2014/main" xmlns="" id="{4DAF1D5A-8603-40E9-92AF-23A6ECAF2A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09" name="192 CuadroTexto">
          <a:extLst>
            <a:ext uri="{FF2B5EF4-FFF2-40B4-BE49-F238E27FC236}">
              <a16:creationId xmlns:a16="http://schemas.microsoft.com/office/drawing/2014/main" xmlns="" id="{CE420F0E-A854-438A-A4EA-13C13512A4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0" name="193 CuadroTexto">
          <a:extLst>
            <a:ext uri="{FF2B5EF4-FFF2-40B4-BE49-F238E27FC236}">
              <a16:creationId xmlns:a16="http://schemas.microsoft.com/office/drawing/2014/main" xmlns="" id="{FDE643DF-EC02-4751-8B8A-21EF926396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1" name="194 CuadroTexto">
          <a:extLst>
            <a:ext uri="{FF2B5EF4-FFF2-40B4-BE49-F238E27FC236}">
              <a16:creationId xmlns:a16="http://schemas.microsoft.com/office/drawing/2014/main" xmlns="" id="{CCA64CFE-6384-422F-AD4F-601DBC2462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2" name="195 CuadroTexto">
          <a:extLst>
            <a:ext uri="{FF2B5EF4-FFF2-40B4-BE49-F238E27FC236}">
              <a16:creationId xmlns:a16="http://schemas.microsoft.com/office/drawing/2014/main" xmlns="" id="{75A142A4-FEF1-4B2E-A554-548F69F2EE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3" name="196 CuadroTexto">
          <a:extLst>
            <a:ext uri="{FF2B5EF4-FFF2-40B4-BE49-F238E27FC236}">
              <a16:creationId xmlns:a16="http://schemas.microsoft.com/office/drawing/2014/main" xmlns="" id="{59D53892-590A-4662-98F0-FBBEA10932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4" name="197 CuadroTexto">
          <a:extLst>
            <a:ext uri="{FF2B5EF4-FFF2-40B4-BE49-F238E27FC236}">
              <a16:creationId xmlns:a16="http://schemas.microsoft.com/office/drawing/2014/main" xmlns="" id="{842CB9F0-3CA3-43B0-89C5-BC4638548E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5" name="198 CuadroTexto">
          <a:extLst>
            <a:ext uri="{FF2B5EF4-FFF2-40B4-BE49-F238E27FC236}">
              <a16:creationId xmlns:a16="http://schemas.microsoft.com/office/drawing/2014/main" xmlns="" id="{BBC3D14B-DFB8-4BB4-AEE5-FC9DEFF46E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6" name="199 CuadroTexto">
          <a:extLst>
            <a:ext uri="{FF2B5EF4-FFF2-40B4-BE49-F238E27FC236}">
              <a16:creationId xmlns:a16="http://schemas.microsoft.com/office/drawing/2014/main" xmlns="" id="{24761194-B21E-41D5-96BC-5B3494208A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7" name="200 CuadroTexto">
          <a:extLst>
            <a:ext uri="{FF2B5EF4-FFF2-40B4-BE49-F238E27FC236}">
              <a16:creationId xmlns:a16="http://schemas.microsoft.com/office/drawing/2014/main" xmlns="" id="{406E78A7-89FC-4CEF-A4F9-EBE9922BEB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8" name="201 CuadroTexto">
          <a:extLst>
            <a:ext uri="{FF2B5EF4-FFF2-40B4-BE49-F238E27FC236}">
              <a16:creationId xmlns:a16="http://schemas.microsoft.com/office/drawing/2014/main" xmlns="" id="{C4EE76CF-4B21-48AF-9A8E-3967484C58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19" name="202 CuadroTexto">
          <a:extLst>
            <a:ext uri="{FF2B5EF4-FFF2-40B4-BE49-F238E27FC236}">
              <a16:creationId xmlns:a16="http://schemas.microsoft.com/office/drawing/2014/main" xmlns="" id="{89308BFB-AFB0-4E9F-9007-59C16B790F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0" name="203 CuadroTexto">
          <a:extLst>
            <a:ext uri="{FF2B5EF4-FFF2-40B4-BE49-F238E27FC236}">
              <a16:creationId xmlns:a16="http://schemas.microsoft.com/office/drawing/2014/main" xmlns="" id="{50A88B3D-D833-4C4D-8C5B-E32EB60395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1" name="204 CuadroTexto">
          <a:extLst>
            <a:ext uri="{FF2B5EF4-FFF2-40B4-BE49-F238E27FC236}">
              <a16:creationId xmlns:a16="http://schemas.microsoft.com/office/drawing/2014/main" xmlns="" id="{D5308FB4-CEEA-4746-A0D1-B820B275D1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2" name="205 CuadroTexto">
          <a:extLst>
            <a:ext uri="{FF2B5EF4-FFF2-40B4-BE49-F238E27FC236}">
              <a16:creationId xmlns:a16="http://schemas.microsoft.com/office/drawing/2014/main" xmlns="" id="{B0DB7CAA-6853-470E-8D04-F9A029AE4C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3" name="206 CuadroTexto">
          <a:extLst>
            <a:ext uri="{FF2B5EF4-FFF2-40B4-BE49-F238E27FC236}">
              <a16:creationId xmlns:a16="http://schemas.microsoft.com/office/drawing/2014/main" xmlns="" id="{775F4721-F255-43C8-8D32-80B48E90E4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4" name="207 CuadroTexto">
          <a:extLst>
            <a:ext uri="{FF2B5EF4-FFF2-40B4-BE49-F238E27FC236}">
              <a16:creationId xmlns:a16="http://schemas.microsoft.com/office/drawing/2014/main" xmlns="" id="{BE7D0B62-16BA-4F52-AECF-C9DF0AEB8C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5" name="208 CuadroTexto">
          <a:extLst>
            <a:ext uri="{FF2B5EF4-FFF2-40B4-BE49-F238E27FC236}">
              <a16:creationId xmlns:a16="http://schemas.microsoft.com/office/drawing/2014/main" xmlns="" id="{8D2287A1-7D5F-4CF8-9069-315391747A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6" name="209 CuadroTexto">
          <a:extLst>
            <a:ext uri="{FF2B5EF4-FFF2-40B4-BE49-F238E27FC236}">
              <a16:creationId xmlns:a16="http://schemas.microsoft.com/office/drawing/2014/main" xmlns="" id="{BE957002-F447-480D-A6CB-43C4775606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7" name="210 CuadroTexto">
          <a:extLst>
            <a:ext uri="{FF2B5EF4-FFF2-40B4-BE49-F238E27FC236}">
              <a16:creationId xmlns:a16="http://schemas.microsoft.com/office/drawing/2014/main" xmlns="" id="{412C41C9-5132-41E3-8AC2-D650698943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8" name="211 CuadroTexto">
          <a:extLst>
            <a:ext uri="{FF2B5EF4-FFF2-40B4-BE49-F238E27FC236}">
              <a16:creationId xmlns:a16="http://schemas.microsoft.com/office/drawing/2014/main" xmlns="" id="{2E3B521B-27CA-4D8B-87F0-BB07193C5E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29" name="212 CuadroTexto">
          <a:extLst>
            <a:ext uri="{FF2B5EF4-FFF2-40B4-BE49-F238E27FC236}">
              <a16:creationId xmlns:a16="http://schemas.microsoft.com/office/drawing/2014/main" xmlns="" id="{E4CA455B-454B-43B8-9FCA-7D18EB77EA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0" name="213 CuadroTexto">
          <a:extLst>
            <a:ext uri="{FF2B5EF4-FFF2-40B4-BE49-F238E27FC236}">
              <a16:creationId xmlns:a16="http://schemas.microsoft.com/office/drawing/2014/main" xmlns="" id="{4F1FEDA4-DFFF-46E4-A149-EC70EF9F42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1" name="214 CuadroTexto">
          <a:extLst>
            <a:ext uri="{FF2B5EF4-FFF2-40B4-BE49-F238E27FC236}">
              <a16:creationId xmlns:a16="http://schemas.microsoft.com/office/drawing/2014/main" xmlns="" id="{9ACEC3B5-11E9-4396-A4B9-7A04293542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2" name="215 CuadroTexto">
          <a:extLst>
            <a:ext uri="{FF2B5EF4-FFF2-40B4-BE49-F238E27FC236}">
              <a16:creationId xmlns:a16="http://schemas.microsoft.com/office/drawing/2014/main" xmlns="" id="{D9B877B7-14CB-42C0-AD7D-622F81A9B8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3" name="216 CuadroTexto">
          <a:extLst>
            <a:ext uri="{FF2B5EF4-FFF2-40B4-BE49-F238E27FC236}">
              <a16:creationId xmlns:a16="http://schemas.microsoft.com/office/drawing/2014/main" xmlns="" id="{17EE64D0-5601-4C7E-B5F7-2B81AC0EC3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4" name="217 CuadroTexto">
          <a:extLst>
            <a:ext uri="{FF2B5EF4-FFF2-40B4-BE49-F238E27FC236}">
              <a16:creationId xmlns:a16="http://schemas.microsoft.com/office/drawing/2014/main" xmlns="" id="{F1FE92A1-E508-408A-BD59-C13E169CF4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5" name="218 CuadroTexto">
          <a:extLst>
            <a:ext uri="{FF2B5EF4-FFF2-40B4-BE49-F238E27FC236}">
              <a16:creationId xmlns:a16="http://schemas.microsoft.com/office/drawing/2014/main" xmlns="" id="{2F719144-9CC9-4F8A-AC2D-9A1A86EC1C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6" name="219 CuadroTexto">
          <a:extLst>
            <a:ext uri="{FF2B5EF4-FFF2-40B4-BE49-F238E27FC236}">
              <a16:creationId xmlns:a16="http://schemas.microsoft.com/office/drawing/2014/main" xmlns="" id="{54BBDC39-BF45-4C82-8359-6E166E4623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7" name="220 CuadroTexto">
          <a:extLst>
            <a:ext uri="{FF2B5EF4-FFF2-40B4-BE49-F238E27FC236}">
              <a16:creationId xmlns:a16="http://schemas.microsoft.com/office/drawing/2014/main" xmlns="" id="{E819FF99-D87A-43C9-9D03-BDD4E0C034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8" name="221 CuadroTexto">
          <a:extLst>
            <a:ext uri="{FF2B5EF4-FFF2-40B4-BE49-F238E27FC236}">
              <a16:creationId xmlns:a16="http://schemas.microsoft.com/office/drawing/2014/main" xmlns="" id="{C46D3405-B9F1-4D45-B525-128874622F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39" name="222 CuadroTexto">
          <a:extLst>
            <a:ext uri="{FF2B5EF4-FFF2-40B4-BE49-F238E27FC236}">
              <a16:creationId xmlns:a16="http://schemas.microsoft.com/office/drawing/2014/main" xmlns="" id="{B6A19D1F-C01D-47C2-9658-90A61114A0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0" name="223 CuadroTexto">
          <a:extLst>
            <a:ext uri="{FF2B5EF4-FFF2-40B4-BE49-F238E27FC236}">
              <a16:creationId xmlns:a16="http://schemas.microsoft.com/office/drawing/2014/main" xmlns="" id="{CD60917B-4BDB-42B8-AF93-7D536F0DF5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1" name="224 CuadroTexto">
          <a:extLst>
            <a:ext uri="{FF2B5EF4-FFF2-40B4-BE49-F238E27FC236}">
              <a16:creationId xmlns:a16="http://schemas.microsoft.com/office/drawing/2014/main" xmlns="" id="{792A85AF-BBBD-4E1D-A53E-B3256BAA6A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2" name="225 CuadroTexto">
          <a:extLst>
            <a:ext uri="{FF2B5EF4-FFF2-40B4-BE49-F238E27FC236}">
              <a16:creationId xmlns:a16="http://schemas.microsoft.com/office/drawing/2014/main" xmlns="" id="{DE4FE3EA-A365-4AC8-A6E4-79C57E4238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3" name="226 CuadroTexto">
          <a:extLst>
            <a:ext uri="{FF2B5EF4-FFF2-40B4-BE49-F238E27FC236}">
              <a16:creationId xmlns:a16="http://schemas.microsoft.com/office/drawing/2014/main" xmlns="" id="{157BE64C-9042-4571-92B9-2754B54783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4" name="227 CuadroTexto">
          <a:extLst>
            <a:ext uri="{FF2B5EF4-FFF2-40B4-BE49-F238E27FC236}">
              <a16:creationId xmlns:a16="http://schemas.microsoft.com/office/drawing/2014/main" xmlns="" id="{DF29A8A9-C938-403C-8E23-52B947793E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5" name="228 CuadroTexto">
          <a:extLst>
            <a:ext uri="{FF2B5EF4-FFF2-40B4-BE49-F238E27FC236}">
              <a16:creationId xmlns:a16="http://schemas.microsoft.com/office/drawing/2014/main" xmlns="" id="{F1B14214-153B-4DF6-B7E1-1F9C2D336C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6" name="229 CuadroTexto">
          <a:extLst>
            <a:ext uri="{FF2B5EF4-FFF2-40B4-BE49-F238E27FC236}">
              <a16:creationId xmlns:a16="http://schemas.microsoft.com/office/drawing/2014/main" xmlns="" id="{46F11112-AC1D-415E-86F5-9FAABDDDFB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7" name="230 CuadroTexto">
          <a:extLst>
            <a:ext uri="{FF2B5EF4-FFF2-40B4-BE49-F238E27FC236}">
              <a16:creationId xmlns:a16="http://schemas.microsoft.com/office/drawing/2014/main" xmlns="" id="{B2049164-8C1B-4734-B427-B73BF4AE13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8" name="231 CuadroTexto">
          <a:extLst>
            <a:ext uri="{FF2B5EF4-FFF2-40B4-BE49-F238E27FC236}">
              <a16:creationId xmlns:a16="http://schemas.microsoft.com/office/drawing/2014/main" xmlns="" id="{58995494-C577-4661-9362-A59818B7EA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49" name="232 CuadroTexto">
          <a:extLst>
            <a:ext uri="{FF2B5EF4-FFF2-40B4-BE49-F238E27FC236}">
              <a16:creationId xmlns:a16="http://schemas.microsoft.com/office/drawing/2014/main" xmlns="" id="{F983C336-37BC-49B2-8156-9DBDD75A9C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0" name="233 CuadroTexto">
          <a:extLst>
            <a:ext uri="{FF2B5EF4-FFF2-40B4-BE49-F238E27FC236}">
              <a16:creationId xmlns:a16="http://schemas.microsoft.com/office/drawing/2014/main" xmlns="" id="{A7895005-30EC-4113-BA51-F926833663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1" name="234 CuadroTexto">
          <a:extLst>
            <a:ext uri="{FF2B5EF4-FFF2-40B4-BE49-F238E27FC236}">
              <a16:creationId xmlns:a16="http://schemas.microsoft.com/office/drawing/2014/main" xmlns="" id="{75819460-B391-4B4E-912B-AEAC0D02FB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2" name="235 CuadroTexto">
          <a:extLst>
            <a:ext uri="{FF2B5EF4-FFF2-40B4-BE49-F238E27FC236}">
              <a16:creationId xmlns:a16="http://schemas.microsoft.com/office/drawing/2014/main" xmlns="" id="{658C53FC-D720-417D-A7CF-E56D2FAC45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3" name="236 CuadroTexto">
          <a:extLst>
            <a:ext uri="{FF2B5EF4-FFF2-40B4-BE49-F238E27FC236}">
              <a16:creationId xmlns:a16="http://schemas.microsoft.com/office/drawing/2014/main" xmlns="" id="{0EB748C2-91F8-4E91-993D-4F80DF0619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4" name="237 CuadroTexto">
          <a:extLst>
            <a:ext uri="{FF2B5EF4-FFF2-40B4-BE49-F238E27FC236}">
              <a16:creationId xmlns:a16="http://schemas.microsoft.com/office/drawing/2014/main" xmlns="" id="{6CD9E273-828B-4679-B72D-E545401C70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5" name="238 CuadroTexto">
          <a:extLst>
            <a:ext uri="{FF2B5EF4-FFF2-40B4-BE49-F238E27FC236}">
              <a16:creationId xmlns:a16="http://schemas.microsoft.com/office/drawing/2014/main" xmlns="" id="{223EFB28-9570-436E-BAA4-D72DF4649E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6" name="239 CuadroTexto">
          <a:extLst>
            <a:ext uri="{FF2B5EF4-FFF2-40B4-BE49-F238E27FC236}">
              <a16:creationId xmlns:a16="http://schemas.microsoft.com/office/drawing/2014/main" xmlns="" id="{61E52180-EF54-4BDF-980E-2399762190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7" name="240 CuadroTexto">
          <a:extLst>
            <a:ext uri="{FF2B5EF4-FFF2-40B4-BE49-F238E27FC236}">
              <a16:creationId xmlns:a16="http://schemas.microsoft.com/office/drawing/2014/main" xmlns="" id="{4CED0343-424D-4CFA-BA06-0915814616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8" name="241 CuadroTexto">
          <a:extLst>
            <a:ext uri="{FF2B5EF4-FFF2-40B4-BE49-F238E27FC236}">
              <a16:creationId xmlns:a16="http://schemas.microsoft.com/office/drawing/2014/main" xmlns="" id="{8AF28DB7-7FFF-4254-8253-97BD98C461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59" name="242 CuadroTexto">
          <a:extLst>
            <a:ext uri="{FF2B5EF4-FFF2-40B4-BE49-F238E27FC236}">
              <a16:creationId xmlns:a16="http://schemas.microsoft.com/office/drawing/2014/main" xmlns="" id="{01523206-FE0B-44B1-A676-5DA89B6A94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0" name="243 CuadroTexto">
          <a:extLst>
            <a:ext uri="{FF2B5EF4-FFF2-40B4-BE49-F238E27FC236}">
              <a16:creationId xmlns:a16="http://schemas.microsoft.com/office/drawing/2014/main" xmlns="" id="{880D2B3D-01E3-4F15-821D-D417F7534A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1" name="244 CuadroTexto">
          <a:extLst>
            <a:ext uri="{FF2B5EF4-FFF2-40B4-BE49-F238E27FC236}">
              <a16:creationId xmlns:a16="http://schemas.microsoft.com/office/drawing/2014/main" xmlns="" id="{8CD3D7FE-FDA0-433D-86BD-E4AB76DC4D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2" name="245 CuadroTexto">
          <a:extLst>
            <a:ext uri="{FF2B5EF4-FFF2-40B4-BE49-F238E27FC236}">
              <a16:creationId xmlns:a16="http://schemas.microsoft.com/office/drawing/2014/main" xmlns="" id="{4202A8D8-FE8C-448B-947D-B43520F01A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3" name="246 CuadroTexto">
          <a:extLst>
            <a:ext uri="{FF2B5EF4-FFF2-40B4-BE49-F238E27FC236}">
              <a16:creationId xmlns:a16="http://schemas.microsoft.com/office/drawing/2014/main" xmlns="" id="{903845B5-0A1B-495A-B858-1AAD43C6A8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4" name="247 CuadroTexto">
          <a:extLst>
            <a:ext uri="{FF2B5EF4-FFF2-40B4-BE49-F238E27FC236}">
              <a16:creationId xmlns:a16="http://schemas.microsoft.com/office/drawing/2014/main" xmlns="" id="{A6914368-3D75-4E6C-A66D-7C307FB477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5" name="248 CuadroTexto">
          <a:extLst>
            <a:ext uri="{FF2B5EF4-FFF2-40B4-BE49-F238E27FC236}">
              <a16:creationId xmlns:a16="http://schemas.microsoft.com/office/drawing/2014/main" xmlns="" id="{AB164DD3-F3C8-400F-9549-50DE25295D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6" name="249 CuadroTexto">
          <a:extLst>
            <a:ext uri="{FF2B5EF4-FFF2-40B4-BE49-F238E27FC236}">
              <a16:creationId xmlns:a16="http://schemas.microsoft.com/office/drawing/2014/main" xmlns="" id="{70581D0E-D47B-441D-AF81-AAF1601987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7" name="250 CuadroTexto">
          <a:extLst>
            <a:ext uri="{FF2B5EF4-FFF2-40B4-BE49-F238E27FC236}">
              <a16:creationId xmlns:a16="http://schemas.microsoft.com/office/drawing/2014/main" xmlns="" id="{21C53D2D-4E17-4B5E-820A-D22202EA0E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8" name="251 CuadroTexto">
          <a:extLst>
            <a:ext uri="{FF2B5EF4-FFF2-40B4-BE49-F238E27FC236}">
              <a16:creationId xmlns:a16="http://schemas.microsoft.com/office/drawing/2014/main" xmlns="" id="{FAF1C551-49C9-4C79-893F-D26935246D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69" name="252 CuadroTexto">
          <a:extLst>
            <a:ext uri="{FF2B5EF4-FFF2-40B4-BE49-F238E27FC236}">
              <a16:creationId xmlns:a16="http://schemas.microsoft.com/office/drawing/2014/main" xmlns="" id="{46C28482-068A-4C79-B07F-19F66F85E7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0" name="253 CuadroTexto">
          <a:extLst>
            <a:ext uri="{FF2B5EF4-FFF2-40B4-BE49-F238E27FC236}">
              <a16:creationId xmlns:a16="http://schemas.microsoft.com/office/drawing/2014/main" xmlns="" id="{230E4BB8-15AB-40AD-99D4-22D5DC1AE4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1" name="254 CuadroTexto">
          <a:extLst>
            <a:ext uri="{FF2B5EF4-FFF2-40B4-BE49-F238E27FC236}">
              <a16:creationId xmlns:a16="http://schemas.microsoft.com/office/drawing/2014/main" xmlns="" id="{9399E0C3-4B4C-4CBC-A06A-9D3A66C8DE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2" name="255 CuadroTexto">
          <a:extLst>
            <a:ext uri="{FF2B5EF4-FFF2-40B4-BE49-F238E27FC236}">
              <a16:creationId xmlns:a16="http://schemas.microsoft.com/office/drawing/2014/main" xmlns="" id="{5202A673-0016-4BED-91E7-548DC1AE5B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3" name="256 CuadroTexto">
          <a:extLst>
            <a:ext uri="{FF2B5EF4-FFF2-40B4-BE49-F238E27FC236}">
              <a16:creationId xmlns:a16="http://schemas.microsoft.com/office/drawing/2014/main" xmlns="" id="{7C526319-405E-4F32-B99B-EDA5BD592C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4" name="257 CuadroTexto">
          <a:extLst>
            <a:ext uri="{FF2B5EF4-FFF2-40B4-BE49-F238E27FC236}">
              <a16:creationId xmlns:a16="http://schemas.microsoft.com/office/drawing/2014/main" xmlns="" id="{2FDFBB55-9542-47B7-AD94-A51CE1C127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5" name="258 CuadroTexto">
          <a:extLst>
            <a:ext uri="{FF2B5EF4-FFF2-40B4-BE49-F238E27FC236}">
              <a16:creationId xmlns:a16="http://schemas.microsoft.com/office/drawing/2014/main" xmlns="" id="{01601DF8-5660-416C-8C93-070F30BF1D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6" name="259 CuadroTexto">
          <a:extLst>
            <a:ext uri="{FF2B5EF4-FFF2-40B4-BE49-F238E27FC236}">
              <a16:creationId xmlns:a16="http://schemas.microsoft.com/office/drawing/2014/main" xmlns="" id="{BF746CF5-CABD-4AD1-AC9E-87DC8B00A9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7" name="260 CuadroTexto">
          <a:extLst>
            <a:ext uri="{FF2B5EF4-FFF2-40B4-BE49-F238E27FC236}">
              <a16:creationId xmlns:a16="http://schemas.microsoft.com/office/drawing/2014/main" xmlns="" id="{5FA7DD7D-AB72-4473-B0FA-1AD3928EDB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8" name="261 CuadroTexto">
          <a:extLst>
            <a:ext uri="{FF2B5EF4-FFF2-40B4-BE49-F238E27FC236}">
              <a16:creationId xmlns:a16="http://schemas.microsoft.com/office/drawing/2014/main" xmlns="" id="{2E6D6981-76E5-4A77-B3E8-79E2690FB6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79" name="262 CuadroTexto">
          <a:extLst>
            <a:ext uri="{FF2B5EF4-FFF2-40B4-BE49-F238E27FC236}">
              <a16:creationId xmlns:a16="http://schemas.microsoft.com/office/drawing/2014/main" xmlns="" id="{828666D8-CFCE-489B-BBF4-7CC05B2929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80" name="263 CuadroTexto">
          <a:extLst>
            <a:ext uri="{FF2B5EF4-FFF2-40B4-BE49-F238E27FC236}">
              <a16:creationId xmlns:a16="http://schemas.microsoft.com/office/drawing/2014/main" xmlns="" id="{469FACD4-1AC6-4D3E-B77B-5B6AF047C8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81" name="264 CuadroTexto">
          <a:extLst>
            <a:ext uri="{FF2B5EF4-FFF2-40B4-BE49-F238E27FC236}">
              <a16:creationId xmlns:a16="http://schemas.microsoft.com/office/drawing/2014/main" xmlns="" id="{E42308D7-6E64-466E-942A-4BF8BFE216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82" name="265 CuadroTexto">
          <a:extLst>
            <a:ext uri="{FF2B5EF4-FFF2-40B4-BE49-F238E27FC236}">
              <a16:creationId xmlns:a16="http://schemas.microsoft.com/office/drawing/2014/main" xmlns="" id="{6F0EBAE6-FC42-4645-BFEF-6DFD75E3BC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83" name="266 CuadroTexto">
          <a:extLst>
            <a:ext uri="{FF2B5EF4-FFF2-40B4-BE49-F238E27FC236}">
              <a16:creationId xmlns:a16="http://schemas.microsoft.com/office/drawing/2014/main" xmlns="" id="{252B949D-EB8C-4B6A-A4B4-B2928570B6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884" name="267 CuadroTexto">
          <a:extLst>
            <a:ext uri="{FF2B5EF4-FFF2-40B4-BE49-F238E27FC236}">
              <a16:creationId xmlns:a16="http://schemas.microsoft.com/office/drawing/2014/main" xmlns="" id="{582A312C-155D-4F49-AB0D-6EC540A3A9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5885" name="268 CuadroTexto">
          <a:extLst>
            <a:ext uri="{FF2B5EF4-FFF2-40B4-BE49-F238E27FC236}">
              <a16:creationId xmlns:a16="http://schemas.microsoft.com/office/drawing/2014/main" xmlns="" id="{410C1AF2-9499-4DB4-A39C-B7C14CDE9D8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86" name="269 CuadroTexto">
          <a:extLst>
            <a:ext uri="{FF2B5EF4-FFF2-40B4-BE49-F238E27FC236}">
              <a16:creationId xmlns:a16="http://schemas.microsoft.com/office/drawing/2014/main" xmlns="" id="{50850FF5-B1BC-4D24-9375-A75AEF94DD8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87" name="270 CuadroTexto">
          <a:extLst>
            <a:ext uri="{FF2B5EF4-FFF2-40B4-BE49-F238E27FC236}">
              <a16:creationId xmlns:a16="http://schemas.microsoft.com/office/drawing/2014/main" xmlns="" id="{A77D96BF-AD0F-4B1F-93DB-1FE5D3FDEC2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88" name="271 CuadroTexto">
          <a:extLst>
            <a:ext uri="{FF2B5EF4-FFF2-40B4-BE49-F238E27FC236}">
              <a16:creationId xmlns:a16="http://schemas.microsoft.com/office/drawing/2014/main" xmlns="" id="{D9312058-C6B8-4FA6-91CB-B7EAF6184FE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89" name="272 CuadroTexto">
          <a:extLst>
            <a:ext uri="{FF2B5EF4-FFF2-40B4-BE49-F238E27FC236}">
              <a16:creationId xmlns:a16="http://schemas.microsoft.com/office/drawing/2014/main" xmlns="" id="{70FF6F7F-A628-462D-BA7F-E4F42FC2C36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0" name="273 CuadroTexto">
          <a:extLst>
            <a:ext uri="{FF2B5EF4-FFF2-40B4-BE49-F238E27FC236}">
              <a16:creationId xmlns:a16="http://schemas.microsoft.com/office/drawing/2014/main" xmlns="" id="{4859FB03-C0A3-4A12-B81D-D5B1021D364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1" name="274 CuadroTexto">
          <a:extLst>
            <a:ext uri="{FF2B5EF4-FFF2-40B4-BE49-F238E27FC236}">
              <a16:creationId xmlns:a16="http://schemas.microsoft.com/office/drawing/2014/main" xmlns="" id="{A2A422B4-0B7D-4C89-89BB-9B2A82726DB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2" name="275 CuadroTexto">
          <a:extLst>
            <a:ext uri="{FF2B5EF4-FFF2-40B4-BE49-F238E27FC236}">
              <a16:creationId xmlns:a16="http://schemas.microsoft.com/office/drawing/2014/main" xmlns="" id="{2D5295CB-7ECF-4CB1-A784-95DB9C60213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3" name="276 CuadroTexto">
          <a:extLst>
            <a:ext uri="{FF2B5EF4-FFF2-40B4-BE49-F238E27FC236}">
              <a16:creationId xmlns:a16="http://schemas.microsoft.com/office/drawing/2014/main" xmlns="" id="{1A6D8899-4324-434F-AE16-67F6440DACC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4" name="277 CuadroTexto">
          <a:extLst>
            <a:ext uri="{FF2B5EF4-FFF2-40B4-BE49-F238E27FC236}">
              <a16:creationId xmlns:a16="http://schemas.microsoft.com/office/drawing/2014/main" xmlns="" id="{F21E9EA5-30D3-4757-AF11-3A26299071D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5" name="278 CuadroTexto">
          <a:extLst>
            <a:ext uri="{FF2B5EF4-FFF2-40B4-BE49-F238E27FC236}">
              <a16:creationId xmlns:a16="http://schemas.microsoft.com/office/drawing/2014/main" xmlns="" id="{81E9C685-5A1E-4727-B058-30627C5E21D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6" name="279 CuadroTexto">
          <a:extLst>
            <a:ext uri="{FF2B5EF4-FFF2-40B4-BE49-F238E27FC236}">
              <a16:creationId xmlns:a16="http://schemas.microsoft.com/office/drawing/2014/main" xmlns="" id="{46289F10-C6A3-485E-903C-241E02E3F63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7" name="280 CuadroTexto">
          <a:extLst>
            <a:ext uri="{FF2B5EF4-FFF2-40B4-BE49-F238E27FC236}">
              <a16:creationId xmlns:a16="http://schemas.microsoft.com/office/drawing/2014/main" xmlns="" id="{8E234F8A-2EC5-47F3-AF00-1EF370FDA91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8" name="281 CuadroTexto">
          <a:extLst>
            <a:ext uri="{FF2B5EF4-FFF2-40B4-BE49-F238E27FC236}">
              <a16:creationId xmlns:a16="http://schemas.microsoft.com/office/drawing/2014/main" xmlns="" id="{1541E675-F34B-496E-8489-E4C4DC8244F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899" name="282 CuadroTexto">
          <a:extLst>
            <a:ext uri="{FF2B5EF4-FFF2-40B4-BE49-F238E27FC236}">
              <a16:creationId xmlns:a16="http://schemas.microsoft.com/office/drawing/2014/main" xmlns="" id="{7A526D57-C7C7-42E8-92DA-FAE60487B83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900" name="283 CuadroTexto">
          <a:extLst>
            <a:ext uri="{FF2B5EF4-FFF2-40B4-BE49-F238E27FC236}">
              <a16:creationId xmlns:a16="http://schemas.microsoft.com/office/drawing/2014/main" xmlns="" id="{D4655239-2CFA-4159-A1E3-3F59D3E97AD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5901" name="284 CuadroTexto">
          <a:extLst>
            <a:ext uri="{FF2B5EF4-FFF2-40B4-BE49-F238E27FC236}">
              <a16:creationId xmlns:a16="http://schemas.microsoft.com/office/drawing/2014/main" xmlns="" id="{2DD74E22-AE5E-44C4-B961-70A6606AAE5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5902" name="285 CuadroTexto">
          <a:extLst>
            <a:ext uri="{FF2B5EF4-FFF2-40B4-BE49-F238E27FC236}">
              <a16:creationId xmlns:a16="http://schemas.microsoft.com/office/drawing/2014/main" xmlns="" id="{468716CD-872B-4D5B-9849-CDC733B483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3" name="286 CuadroTexto">
          <a:extLst>
            <a:ext uri="{FF2B5EF4-FFF2-40B4-BE49-F238E27FC236}">
              <a16:creationId xmlns:a16="http://schemas.microsoft.com/office/drawing/2014/main" xmlns="" id="{D84180AE-C824-458C-B9CE-3878C299A8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4" name="287 CuadroTexto">
          <a:extLst>
            <a:ext uri="{FF2B5EF4-FFF2-40B4-BE49-F238E27FC236}">
              <a16:creationId xmlns:a16="http://schemas.microsoft.com/office/drawing/2014/main" xmlns="" id="{32ECDA66-DD09-4778-AED0-60535E70AC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5" name="288 CuadroTexto">
          <a:extLst>
            <a:ext uri="{FF2B5EF4-FFF2-40B4-BE49-F238E27FC236}">
              <a16:creationId xmlns:a16="http://schemas.microsoft.com/office/drawing/2014/main" xmlns="" id="{EEAB6651-DC5F-4620-94C2-FC8D043A33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6" name="289 CuadroTexto">
          <a:extLst>
            <a:ext uri="{FF2B5EF4-FFF2-40B4-BE49-F238E27FC236}">
              <a16:creationId xmlns:a16="http://schemas.microsoft.com/office/drawing/2014/main" xmlns="" id="{39CDBD24-7BEE-4073-8DED-56B08F0ECA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7" name="290 CuadroTexto">
          <a:extLst>
            <a:ext uri="{FF2B5EF4-FFF2-40B4-BE49-F238E27FC236}">
              <a16:creationId xmlns:a16="http://schemas.microsoft.com/office/drawing/2014/main" xmlns="" id="{71830AD9-AED7-41E6-B10F-963CF4FBBC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8" name="291 CuadroTexto">
          <a:extLst>
            <a:ext uri="{FF2B5EF4-FFF2-40B4-BE49-F238E27FC236}">
              <a16:creationId xmlns:a16="http://schemas.microsoft.com/office/drawing/2014/main" xmlns="" id="{6EAEAD2C-41B7-449F-A6DD-CA3B7E22FD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09" name="292 CuadroTexto">
          <a:extLst>
            <a:ext uri="{FF2B5EF4-FFF2-40B4-BE49-F238E27FC236}">
              <a16:creationId xmlns:a16="http://schemas.microsoft.com/office/drawing/2014/main" xmlns="" id="{2693AA58-10FD-47BE-9E0A-B512C9C574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10" name="293 CuadroTexto">
          <a:extLst>
            <a:ext uri="{FF2B5EF4-FFF2-40B4-BE49-F238E27FC236}">
              <a16:creationId xmlns:a16="http://schemas.microsoft.com/office/drawing/2014/main" xmlns="" id="{CEDDB1E2-C3B8-40A7-B697-D9A50DDCCB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11" name="294 CuadroTexto">
          <a:extLst>
            <a:ext uri="{FF2B5EF4-FFF2-40B4-BE49-F238E27FC236}">
              <a16:creationId xmlns:a16="http://schemas.microsoft.com/office/drawing/2014/main" xmlns="" id="{1FF78700-1F8A-43D2-AE6A-97259DAF74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12" name="295 CuadroTexto">
          <a:extLst>
            <a:ext uri="{FF2B5EF4-FFF2-40B4-BE49-F238E27FC236}">
              <a16:creationId xmlns:a16="http://schemas.microsoft.com/office/drawing/2014/main" xmlns="" id="{C562D611-6F8E-477E-ACC0-7C3F9983E0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5913" name="296 CuadroTexto">
          <a:extLst>
            <a:ext uri="{FF2B5EF4-FFF2-40B4-BE49-F238E27FC236}">
              <a16:creationId xmlns:a16="http://schemas.microsoft.com/office/drawing/2014/main" xmlns="" id="{386FDD1B-47B2-4AAC-AE75-44BB6F52DA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4" name="301 CuadroTexto">
          <a:extLst>
            <a:ext uri="{FF2B5EF4-FFF2-40B4-BE49-F238E27FC236}">
              <a16:creationId xmlns:a16="http://schemas.microsoft.com/office/drawing/2014/main" xmlns="" id="{9C3601FA-A2FF-42BD-A6CC-F2DD5FB7CE6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5" name="302 CuadroTexto">
          <a:extLst>
            <a:ext uri="{FF2B5EF4-FFF2-40B4-BE49-F238E27FC236}">
              <a16:creationId xmlns:a16="http://schemas.microsoft.com/office/drawing/2014/main" xmlns="" id="{2B1BF856-18B5-4D97-AE1A-50881FBA561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6" name="307 CuadroTexto">
          <a:extLst>
            <a:ext uri="{FF2B5EF4-FFF2-40B4-BE49-F238E27FC236}">
              <a16:creationId xmlns:a16="http://schemas.microsoft.com/office/drawing/2014/main" xmlns="" id="{B1993477-7F80-4F75-88A6-BA45AB7999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7" name="308 CuadroTexto">
          <a:extLst>
            <a:ext uri="{FF2B5EF4-FFF2-40B4-BE49-F238E27FC236}">
              <a16:creationId xmlns:a16="http://schemas.microsoft.com/office/drawing/2014/main" xmlns="" id="{9ECBB830-9C68-4484-9A23-7B278044D83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8" name="309 CuadroTexto">
          <a:extLst>
            <a:ext uri="{FF2B5EF4-FFF2-40B4-BE49-F238E27FC236}">
              <a16:creationId xmlns:a16="http://schemas.microsoft.com/office/drawing/2014/main" xmlns="" id="{9B4115FE-4CCA-430F-9B76-EB903770B5B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19" name="310 CuadroTexto">
          <a:extLst>
            <a:ext uri="{FF2B5EF4-FFF2-40B4-BE49-F238E27FC236}">
              <a16:creationId xmlns:a16="http://schemas.microsoft.com/office/drawing/2014/main" xmlns="" id="{FC0A9025-4871-45C3-A0D1-E3746E79F2C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0" name="311 CuadroTexto">
          <a:extLst>
            <a:ext uri="{FF2B5EF4-FFF2-40B4-BE49-F238E27FC236}">
              <a16:creationId xmlns:a16="http://schemas.microsoft.com/office/drawing/2014/main" xmlns="" id="{077E6D46-0286-48BD-8317-3701A4E0E21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1" name="312 CuadroTexto">
          <a:extLst>
            <a:ext uri="{FF2B5EF4-FFF2-40B4-BE49-F238E27FC236}">
              <a16:creationId xmlns:a16="http://schemas.microsoft.com/office/drawing/2014/main" xmlns="" id="{B8ED948F-3E64-41FC-974D-A11AA72D283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2" name="313 CuadroTexto">
          <a:extLst>
            <a:ext uri="{FF2B5EF4-FFF2-40B4-BE49-F238E27FC236}">
              <a16:creationId xmlns:a16="http://schemas.microsoft.com/office/drawing/2014/main" xmlns="" id="{F855B620-D6EC-4805-9C66-22A72E9C46F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3" name="314 CuadroTexto">
          <a:extLst>
            <a:ext uri="{FF2B5EF4-FFF2-40B4-BE49-F238E27FC236}">
              <a16:creationId xmlns:a16="http://schemas.microsoft.com/office/drawing/2014/main" xmlns="" id="{4182045B-5886-4C10-8D39-7F0B68AB280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4" name="315 CuadroTexto">
          <a:extLst>
            <a:ext uri="{FF2B5EF4-FFF2-40B4-BE49-F238E27FC236}">
              <a16:creationId xmlns:a16="http://schemas.microsoft.com/office/drawing/2014/main" xmlns="" id="{BC1B6332-192D-423D-B05F-F5B38D16451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5" name="316 CuadroTexto">
          <a:extLst>
            <a:ext uri="{FF2B5EF4-FFF2-40B4-BE49-F238E27FC236}">
              <a16:creationId xmlns:a16="http://schemas.microsoft.com/office/drawing/2014/main" xmlns="" id="{613FCFD0-2C31-4705-8DE3-96EEB6724C2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6" name="317 CuadroTexto">
          <a:extLst>
            <a:ext uri="{FF2B5EF4-FFF2-40B4-BE49-F238E27FC236}">
              <a16:creationId xmlns:a16="http://schemas.microsoft.com/office/drawing/2014/main" xmlns="" id="{3FD30EBF-73C2-4A33-A064-F307935AB87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7" name="318 CuadroTexto">
          <a:extLst>
            <a:ext uri="{FF2B5EF4-FFF2-40B4-BE49-F238E27FC236}">
              <a16:creationId xmlns:a16="http://schemas.microsoft.com/office/drawing/2014/main" xmlns="" id="{E925E616-C59D-45F3-8A52-3F34E179663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8" name="319 CuadroTexto">
          <a:extLst>
            <a:ext uri="{FF2B5EF4-FFF2-40B4-BE49-F238E27FC236}">
              <a16:creationId xmlns:a16="http://schemas.microsoft.com/office/drawing/2014/main" xmlns="" id="{456A6108-D26A-4A25-884A-7ADB608D896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29" name="320 CuadroTexto">
          <a:extLst>
            <a:ext uri="{FF2B5EF4-FFF2-40B4-BE49-F238E27FC236}">
              <a16:creationId xmlns:a16="http://schemas.microsoft.com/office/drawing/2014/main" xmlns="" id="{61B20C96-25A2-4575-BECF-A206917B52D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0" name="321 CuadroTexto">
          <a:extLst>
            <a:ext uri="{FF2B5EF4-FFF2-40B4-BE49-F238E27FC236}">
              <a16:creationId xmlns:a16="http://schemas.microsoft.com/office/drawing/2014/main" xmlns="" id="{A1EC1EDC-7E70-4ED9-A03C-AA6366461E6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1" name="322 CuadroTexto">
          <a:extLst>
            <a:ext uri="{FF2B5EF4-FFF2-40B4-BE49-F238E27FC236}">
              <a16:creationId xmlns:a16="http://schemas.microsoft.com/office/drawing/2014/main" xmlns="" id="{9F138754-8784-4AFA-B1E7-B5347F5979C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2" name="323 CuadroTexto">
          <a:extLst>
            <a:ext uri="{FF2B5EF4-FFF2-40B4-BE49-F238E27FC236}">
              <a16:creationId xmlns:a16="http://schemas.microsoft.com/office/drawing/2014/main" xmlns="" id="{A9ABB5FD-C71A-4E93-B3A8-C3BF626385F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3" name="324 CuadroTexto">
          <a:extLst>
            <a:ext uri="{FF2B5EF4-FFF2-40B4-BE49-F238E27FC236}">
              <a16:creationId xmlns:a16="http://schemas.microsoft.com/office/drawing/2014/main" xmlns="" id="{77DF1256-C611-48CC-A8D5-485A54E9C34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4" name="325 CuadroTexto">
          <a:extLst>
            <a:ext uri="{FF2B5EF4-FFF2-40B4-BE49-F238E27FC236}">
              <a16:creationId xmlns:a16="http://schemas.microsoft.com/office/drawing/2014/main" xmlns="" id="{81FD55FF-EC7C-4BCB-9F5F-CCA0944956E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5" name="326 CuadroTexto">
          <a:extLst>
            <a:ext uri="{FF2B5EF4-FFF2-40B4-BE49-F238E27FC236}">
              <a16:creationId xmlns:a16="http://schemas.microsoft.com/office/drawing/2014/main" xmlns="" id="{65DB4916-F4DF-4CC5-B591-9CACB11CF76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6" name="327 CuadroTexto">
          <a:extLst>
            <a:ext uri="{FF2B5EF4-FFF2-40B4-BE49-F238E27FC236}">
              <a16:creationId xmlns:a16="http://schemas.microsoft.com/office/drawing/2014/main" xmlns="" id="{C58D3322-E586-47B0-A1A7-FC72CBFAEE8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7" name="328 CuadroTexto">
          <a:extLst>
            <a:ext uri="{FF2B5EF4-FFF2-40B4-BE49-F238E27FC236}">
              <a16:creationId xmlns:a16="http://schemas.microsoft.com/office/drawing/2014/main" xmlns="" id="{61403EA2-D6F7-4D27-B052-38B1F1EA586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8" name="329 CuadroTexto">
          <a:extLst>
            <a:ext uri="{FF2B5EF4-FFF2-40B4-BE49-F238E27FC236}">
              <a16:creationId xmlns:a16="http://schemas.microsoft.com/office/drawing/2014/main" xmlns="" id="{70AC159C-153D-497A-A5AA-E81A4722513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39" name="330 CuadroTexto">
          <a:extLst>
            <a:ext uri="{FF2B5EF4-FFF2-40B4-BE49-F238E27FC236}">
              <a16:creationId xmlns:a16="http://schemas.microsoft.com/office/drawing/2014/main" xmlns="" id="{6682F4B8-A352-49D3-B8F7-376DA063591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0" name="331 CuadroTexto">
          <a:extLst>
            <a:ext uri="{FF2B5EF4-FFF2-40B4-BE49-F238E27FC236}">
              <a16:creationId xmlns:a16="http://schemas.microsoft.com/office/drawing/2014/main" xmlns="" id="{B3CE06A1-D445-4CBE-80D3-7D5D7DDFD44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1" name="332 CuadroTexto">
          <a:extLst>
            <a:ext uri="{FF2B5EF4-FFF2-40B4-BE49-F238E27FC236}">
              <a16:creationId xmlns:a16="http://schemas.microsoft.com/office/drawing/2014/main" xmlns="" id="{2674580A-3A43-47E6-97C8-F6D9B43D94C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2" name="333 CuadroTexto">
          <a:extLst>
            <a:ext uri="{FF2B5EF4-FFF2-40B4-BE49-F238E27FC236}">
              <a16:creationId xmlns:a16="http://schemas.microsoft.com/office/drawing/2014/main" xmlns="" id="{56C8D9D9-ED63-4E46-A497-A3B7AEDC8AA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3" name="334 CuadroTexto">
          <a:extLst>
            <a:ext uri="{FF2B5EF4-FFF2-40B4-BE49-F238E27FC236}">
              <a16:creationId xmlns:a16="http://schemas.microsoft.com/office/drawing/2014/main" xmlns="" id="{288682EF-5FFD-450F-86FB-C37C4D16651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4" name="335 CuadroTexto">
          <a:extLst>
            <a:ext uri="{FF2B5EF4-FFF2-40B4-BE49-F238E27FC236}">
              <a16:creationId xmlns:a16="http://schemas.microsoft.com/office/drawing/2014/main" xmlns="" id="{897B131F-59DA-4E1B-B67B-EC581FEB921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5" name="336 CuadroTexto">
          <a:extLst>
            <a:ext uri="{FF2B5EF4-FFF2-40B4-BE49-F238E27FC236}">
              <a16:creationId xmlns:a16="http://schemas.microsoft.com/office/drawing/2014/main" xmlns="" id="{183DF2E2-E6B5-48A5-8B1E-CB9C6D29FD8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6" name="337 CuadroTexto">
          <a:extLst>
            <a:ext uri="{FF2B5EF4-FFF2-40B4-BE49-F238E27FC236}">
              <a16:creationId xmlns:a16="http://schemas.microsoft.com/office/drawing/2014/main" xmlns="" id="{19B47245-C1DF-4469-9A73-10B219963A8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7" name="338 CuadroTexto">
          <a:extLst>
            <a:ext uri="{FF2B5EF4-FFF2-40B4-BE49-F238E27FC236}">
              <a16:creationId xmlns:a16="http://schemas.microsoft.com/office/drawing/2014/main" xmlns="" id="{405F9F0E-20E0-4FCE-91C7-EB603623E52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8" name="339 CuadroTexto">
          <a:extLst>
            <a:ext uri="{FF2B5EF4-FFF2-40B4-BE49-F238E27FC236}">
              <a16:creationId xmlns:a16="http://schemas.microsoft.com/office/drawing/2014/main" xmlns="" id="{F83BFFF2-2A42-476B-BB62-F5BADBFD033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49" name="340 CuadroTexto">
          <a:extLst>
            <a:ext uri="{FF2B5EF4-FFF2-40B4-BE49-F238E27FC236}">
              <a16:creationId xmlns:a16="http://schemas.microsoft.com/office/drawing/2014/main" xmlns="" id="{9B32A43F-811F-4456-8610-0B2446E6DE8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0" name="341 CuadroTexto">
          <a:extLst>
            <a:ext uri="{FF2B5EF4-FFF2-40B4-BE49-F238E27FC236}">
              <a16:creationId xmlns:a16="http://schemas.microsoft.com/office/drawing/2014/main" xmlns="" id="{327CB2A2-D00E-4852-A86E-17ADF7F7E8D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1" name="342 CuadroTexto">
          <a:extLst>
            <a:ext uri="{FF2B5EF4-FFF2-40B4-BE49-F238E27FC236}">
              <a16:creationId xmlns:a16="http://schemas.microsoft.com/office/drawing/2014/main" xmlns="" id="{E947672C-1874-4A48-8AEC-25DB253899C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2" name="343 CuadroTexto">
          <a:extLst>
            <a:ext uri="{FF2B5EF4-FFF2-40B4-BE49-F238E27FC236}">
              <a16:creationId xmlns:a16="http://schemas.microsoft.com/office/drawing/2014/main" xmlns="" id="{29534A92-FE05-44E2-8CB9-4C952BE84B3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3" name="344 CuadroTexto">
          <a:extLst>
            <a:ext uri="{FF2B5EF4-FFF2-40B4-BE49-F238E27FC236}">
              <a16:creationId xmlns:a16="http://schemas.microsoft.com/office/drawing/2014/main" xmlns="" id="{1D5D334A-E7F1-40A2-87BC-D9AAD1175A2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4" name="345 CuadroTexto">
          <a:extLst>
            <a:ext uri="{FF2B5EF4-FFF2-40B4-BE49-F238E27FC236}">
              <a16:creationId xmlns:a16="http://schemas.microsoft.com/office/drawing/2014/main" xmlns="" id="{14F52DAF-7629-49E7-8185-856ECC6CC34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5" name="346 CuadroTexto">
          <a:extLst>
            <a:ext uri="{FF2B5EF4-FFF2-40B4-BE49-F238E27FC236}">
              <a16:creationId xmlns:a16="http://schemas.microsoft.com/office/drawing/2014/main" xmlns="" id="{E8A25FCA-0D48-4AD2-8302-CE699972568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6" name="347 CuadroTexto">
          <a:extLst>
            <a:ext uri="{FF2B5EF4-FFF2-40B4-BE49-F238E27FC236}">
              <a16:creationId xmlns:a16="http://schemas.microsoft.com/office/drawing/2014/main" xmlns="" id="{EE97CA6F-004C-419E-84C8-27A5916B775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7" name="348 CuadroTexto">
          <a:extLst>
            <a:ext uri="{FF2B5EF4-FFF2-40B4-BE49-F238E27FC236}">
              <a16:creationId xmlns:a16="http://schemas.microsoft.com/office/drawing/2014/main" xmlns="" id="{27CFB00B-5836-4B54-8FF1-8B210B346AC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8" name="349 CuadroTexto">
          <a:extLst>
            <a:ext uri="{FF2B5EF4-FFF2-40B4-BE49-F238E27FC236}">
              <a16:creationId xmlns:a16="http://schemas.microsoft.com/office/drawing/2014/main" xmlns="" id="{9BA31CA2-1964-4FDF-B18F-971A5A49B89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59" name="350 CuadroTexto">
          <a:extLst>
            <a:ext uri="{FF2B5EF4-FFF2-40B4-BE49-F238E27FC236}">
              <a16:creationId xmlns:a16="http://schemas.microsoft.com/office/drawing/2014/main" xmlns="" id="{D2A7AE9F-54E7-496A-8FA4-D4FFBE6F7EA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0" name="351 CuadroTexto">
          <a:extLst>
            <a:ext uri="{FF2B5EF4-FFF2-40B4-BE49-F238E27FC236}">
              <a16:creationId xmlns:a16="http://schemas.microsoft.com/office/drawing/2014/main" xmlns="" id="{DD9B4182-DA64-44AD-91E9-D3F88C60D1B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1" name="352 CuadroTexto">
          <a:extLst>
            <a:ext uri="{FF2B5EF4-FFF2-40B4-BE49-F238E27FC236}">
              <a16:creationId xmlns:a16="http://schemas.microsoft.com/office/drawing/2014/main" xmlns="" id="{937E083D-4987-4665-A09A-A57E58A0571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2" name="353 CuadroTexto">
          <a:extLst>
            <a:ext uri="{FF2B5EF4-FFF2-40B4-BE49-F238E27FC236}">
              <a16:creationId xmlns:a16="http://schemas.microsoft.com/office/drawing/2014/main" xmlns="" id="{08C57C0B-7823-4D9C-A684-D19C1CB3CA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3" name="354 CuadroTexto">
          <a:extLst>
            <a:ext uri="{FF2B5EF4-FFF2-40B4-BE49-F238E27FC236}">
              <a16:creationId xmlns:a16="http://schemas.microsoft.com/office/drawing/2014/main" xmlns="" id="{78B3DF3E-7F39-47C7-94DD-C56C4A40D49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4" name="355 CuadroTexto">
          <a:extLst>
            <a:ext uri="{FF2B5EF4-FFF2-40B4-BE49-F238E27FC236}">
              <a16:creationId xmlns:a16="http://schemas.microsoft.com/office/drawing/2014/main" xmlns="" id="{495CF739-E775-4CE7-BA44-C511F01EA27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5" name="356 CuadroTexto">
          <a:extLst>
            <a:ext uri="{FF2B5EF4-FFF2-40B4-BE49-F238E27FC236}">
              <a16:creationId xmlns:a16="http://schemas.microsoft.com/office/drawing/2014/main" xmlns="" id="{C96C77E1-2D99-4B5D-B570-2B5898E1CD6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6" name="357 CuadroTexto">
          <a:extLst>
            <a:ext uri="{FF2B5EF4-FFF2-40B4-BE49-F238E27FC236}">
              <a16:creationId xmlns:a16="http://schemas.microsoft.com/office/drawing/2014/main" xmlns="" id="{1348F773-5A11-4BCB-A840-EBDF70BDEE0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7" name="358 CuadroTexto">
          <a:extLst>
            <a:ext uri="{FF2B5EF4-FFF2-40B4-BE49-F238E27FC236}">
              <a16:creationId xmlns:a16="http://schemas.microsoft.com/office/drawing/2014/main" xmlns="" id="{00642F6D-94E3-48A2-9E89-3AA1DCF294E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8" name="359 CuadroTexto">
          <a:extLst>
            <a:ext uri="{FF2B5EF4-FFF2-40B4-BE49-F238E27FC236}">
              <a16:creationId xmlns:a16="http://schemas.microsoft.com/office/drawing/2014/main" xmlns="" id="{B7865AD8-AEC5-4334-B124-AB1E90BD7FE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69" name="360 CuadroTexto">
          <a:extLst>
            <a:ext uri="{FF2B5EF4-FFF2-40B4-BE49-F238E27FC236}">
              <a16:creationId xmlns:a16="http://schemas.microsoft.com/office/drawing/2014/main" xmlns="" id="{41C66565-437E-4154-B5A1-043647FD4B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0" name="361 CuadroTexto">
          <a:extLst>
            <a:ext uri="{FF2B5EF4-FFF2-40B4-BE49-F238E27FC236}">
              <a16:creationId xmlns:a16="http://schemas.microsoft.com/office/drawing/2014/main" xmlns="" id="{35D13A8B-F387-4578-84BE-F763F2AF66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1" name="362 CuadroTexto">
          <a:extLst>
            <a:ext uri="{FF2B5EF4-FFF2-40B4-BE49-F238E27FC236}">
              <a16:creationId xmlns:a16="http://schemas.microsoft.com/office/drawing/2014/main" xmlns="" id="{BCF8978C-AD7E-4C90-94CA-D490C587E22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2" name="363 CuadroTexto">
          <a:extLst>
            <a:ext uri="{FF2B5EF4-FFF2-40B4-BE49-F238E27FC236}">
              <a16:creationId xmlns:a16="http://schemas.microsoft.com/office/drawing/2014/main" xmlns="" id="{BBB42964-543B-42EA-9FC4-00DB9B12B9B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3" name="364 CuadroTexto">
          <a:extLst>
            <a:ext uri="{FF2B5EF4-FFF2-40B4-BE49-F238E27FC236}">
              <a16:creationId xmlns:a16="http://schemas.microsoft.com/office/drawing/2014/main" xmlns="" id="{53F24CCA-4988-4B80-AD3F-F6DB7279148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4" name="365 CuadroTexto">
          <a:extLst>
            <a:ext uri="{FF2B5EF4-FFF2-40B4-BE49-F238E27FC236}">
              <a16:creationId xmlns:a16="http://schemas.microsoft.com/office/drawing/2014/main" xmlns="" id="{093A25F7-14AB-42D5-851E-BC7FCE044B9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5" name="366 CuadroTexto">
          <a:extLst>
            <a:ext uri="{FF2B5EF4-FFF2-40B4-BE49-F238E27FC236}">
              <a16:creationId xmlns:a16="http://schemas.microsoft.com/office/drawing/2014/main" xmlns="" id="{5B547604-28AF-4412-9578-3D5F518A3AA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6" name="367 CuadroTexto">
          <a:extLst>
            <a:ext uri="{FF2B5EF4-FFF2-40B4-BE49-F238E27FC236}">
              <a16:creationId xmlns:a16="http://schemas.microsoft.com/office/drawing/2014/main" xmlns="" id="{AD783084-8B7A-4385-AD63-141ACBB0315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7" name="368 CuadroTexto">
          <a:extLst>
            <a:ext uri="{FF2B5EF4-FFF2-40B4-BE49-F238E27FC236}">
              <a16:creationId xmlns:a16="http://schemas.microsoft.com/office/drawing/2014/main" xmlns="" id="{508B4FF9-D2C6-401F-90CB-64C18252264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8" name="369 CuadroTexto">
          <a:extLst>
            <a:ext uri="{FF2B5EF4-FFF2-40B4-BE49-F238E27FC236}">
              <a16:creationId xmlns:a16="http://schemas.microsoft.com/office/drawing/2014/main" xmlns="" id="{FF4A3345-2098-4DF8-AD14-A7E9DDB6B17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79" name="370 CuadroTexto">
          <a:extLst>
            <a:ext uri="{FF2B5EF4-FFF2-40B4-BE49-F238E27FC236}">
              <a16:creationId xmlns:a16="http://schemas.microsoft.com/office/drawing/2014/main" xmlns="" id="{D905F89D-8980-4A09-BB93-23B23618268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0" name="371 CuadroTexto">
          <a:extLst>
            <a:ext uri="{FF2B5EF4-FFF2-40B4-BE49-F238E27FC236}">
              <a16:creationId xmlns:a16="http://schemas.microsoft.com/office/drawing/2014/main" xmlns="" id="{2485AAA5-7710-494D-A850-67D162A7FD5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1" name="372 CuadroTexto">
          <a:extLst>
            <a:ext uri="{FF2B5EF4-FFF2-40B4-BE49-F238E27FC236}">
              <a16:creationId xmlns:a16="http://schemas.microsoft.com/office/drawing/2014/main" xmlns="" id="{23D4591C-6D16-469D-8D2A-C84677C7D33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2" name="373 CuadroTexto">
          <a:extLst>
            <a:ext uri="{FF2B5EF4-FFF2-40B4-BE49-F238E27FC236}">
              <a16:creationId xmlns:a16="http://schemas.microsoft.com/office/drawing/2014/main" xmlns="" id="{061363A0-6230-40CD-B208-9D31DAB6CFE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3" name="374 CuadroTexto">
          <a:extLst>
            <a:ext uri="{FF2B5EF4-FFF2-40B4-BE49-F238E27FC236}">
              <a16:creationId xmlns:a16="http://schemas.microsoft.com/office/drawing/2014/main" xmlns="" id="{D78715DD-9EE1-4E4F-92A5-E232427811B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4" name="375 CuadroTexto">
          <a:extLst>
            <a:ext uri="{FF2B5EF4-FFF2-40B4-BE49-F238E27FC236}">
              <a16:creationId xmlns:a16="http://schemas.microsoft.com/office/drawing/2014/main" xmlns="" id="{B0DFEF6D-DEF1-4FB9-953B-87507D2056D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5" name="376 CuadroTexto">
          <a:extLst>
            <a:ext uri="{FF2B5EF4-FFF2-40B4-BE49-F238E27FC236}">
              <a16:creationId xmlns:a16="http://schemas.microsoft.com/office/drawing/2014/main" xmlns="" id="{AD8EC51F-9A7D-48E3-8473-119B681F12C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6" name="377 CuadroTexto">
          <a:extLst>
            <a:ext uri="{FF2B5EF4-FFF2-40B4-BE49-F238E27FC236}">
              <a16:creationId xmlns:a16="http://schemas.microsoft.com/office/drawing/2014/main" xmlns="" id="{57052479-22EF-4FA8-8A2F-A21B71043BA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7" name="378 CuadroTexto">
          <a:extLst>
            <a:ext uri="{FF2B5EF4-FFF2-40B4-BE49-F238E27FC236}">
              <a16:creationId xmlns:a16="http://schemas.microsoft.com/office/drawing/2014/main" xmlns="" id="{A2574ACE-D6CD-4BF2-B280-EB900717776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8" name="379 CuadroTexto">
          <a:extLst>
            <a:ext uri="{FF2B5EF4-FFF2-40B4-BE49-F238E27FC236}">
              <a16:creationId xmlns:a16="http://schemas.microsoft.com/office/drawing/2014/main" xmlns="" id="{4DA02ED3-9E50-4E1F-A8E8-2A86E217F98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89" name="380 CuadroTexto">
          <a:extLst>
            <a:ext uri="{FF2B5EF4-FFF2-40B4-BE49-F238E27FC236}">
              <a16:creationId xmlns:a16="http://schemas.microsoft.com/office/drawing/2014/main" xmlns="" id="{7BDEFE45-BDFA-413B-889A-0E0D3BB6677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0" name="381 CuadroTexto">
          <a:extLst>
            <a:ext uri="{FF2B5EF4-FFF2-40B4-BE49-F238E27FC236}">
              <a16:creationId xmlns:a16="http://schemas.microsoft.com/office/drawing/2014/main" xmlns="" id="{F6EE7BC5-B300-4DE0-B90C-755D17D4465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1" name="382 CuadroTexto">
          <a:extLst>
            <a:ext uri="{FF2B5EF4-FFF2-40B4-BE49-F238E27FC236}">
              <a16:creationId xmlns:a16="http://schemas.microsoft.com/office/drawing/2014/main" xmlns="" id="{6E4C9EE4-6114-4CFF-B274-FC8813DE283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2" name="383 CuadroTexto">
          <a:extLst>
            <a:ext uri="{FF2B5EF4-FFF2-40B4-BE49-F238E27FC236}">
              <a16:creationId xmlns:a16="http://schemas.microsoft.com/office/drawing/2014/main" xmlns="" id="{5B5A5405-AC78-4401-89B5-DD184A79DB8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3" name="384 CuadroTexto">
          <a:extLst>
            <a:ext uri="{FF2B5EF4-FFF2-40B4-BE49-F238E27FC236}">
              <a16:creationId xmlns:a16="http://schemas.microsoft.com/office/drawing/2014/main" xmlns="" id="{673B14B9-AE1D-4473-A5F6-8522EB0E83C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4" name="385 CuadroTexto">
          <a:extLst>
            <a:ext uri="{FF2B5EF4-FFF2-40B4-BE49-F238E27FC236}">
              <a16:creationId xmlns:a16="http://schemas.microsoft.com/office/drawing/2014/main" xmlns="" id="{DBA5E22B-1AD8-4803-8044-F419B2F59F7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5" name="386 CuadroTexto">
          <a:extLst>
            <a:ext uri="{FF2B5EF4-FFF2-40B4-BE49-F238E27FC236}">
              <a16:creationId xmlns:a16="http://schemas.microsoft.com/office/drawing/2014/main" xmlns="" id="{E9EF710D-2D97-4933-A0D8-9A84C18DBE2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6" name="387 CuadroTexto">
          <a:extLst>
            <a:ext uri="{FF2B5EF4-FFF2-40B4-BE49-F238E27FC236}">
              <a16:creationId xmlns:a16="http://schemas.microsoft.com/office/drawing/2014/main" xmlns="" id="{52B97A65-273F-4B1F-8B07-DAC06F81EC3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7" name="388 CuadroTexto">
          <a:extLst>
            <a:ext uri="{FF2B5EF4-FFF2-40B4-BE49-F238E27FC236}">
              <a16:creationId xmlns:a16="http://schemas.microsoft.com/office/drawing/2014/main" xmlns="" id="{FA28F72B-60F5-4F69-BEB1-A762F1C1335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8" name="389 CuadroTexto">
          <a:extLst>
            <a:ext uri="{FF2B5EF4-FFF2-40B4-BE49-F238E27FC236}">
              <a16:creationId xmlns:a16="http://schemas.microsoft.com/office/drawing/2014/main" xmlns="" id="{8F142193-E425-4727-9F81-1EF7655EBBD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5999" name="390 CuadroTexto">
          <a:extLst>
            <a:ext uri="{FF2B5EF4-FFF2-40B4-BE49-F238E27FC236}">
              <a16:creationId xmlns:a16="http://schemas.microsoft.com/office/drawing/2014/main" xmlns="" id="{25E46D68-DFA0-4886-96F7-240E919987F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0" name="391 CuadroTexto">
          <a:extLst>
            <a:ext uri="{FF2B5EF4-FFF2-40B4-BE49-F238E27FC236}">
              <a16:creationId xmlns:a16="http://schemas.microsoft.com/office/drawing/2014/main" xmlns="" id="{AC536E5A-941E-4E71-8A42-1DAF5CA4C7D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1" name="392 CuadroTexto">
          <a:extLst>
            <a:ext uri="{FF2B5EF4-FFF2-40B4-BE49-F238E27FC236}">
              <a16:creationId xmlns:a16="http://schemas.microsoft.com/office/drawing/2014/main" xmlns="" id="{1DDF4A0A-D6F0-41C8-AB30-AEE77A6FCF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2" name="393 CuadroTexto">
          <a:extLst>
            <a:ext uri="{FF2B5EF4-FFF2-40B4-BE49-F238E27FC236}">
              <a16:creationId xmlns:a16="http://schemas.microsoft.com/office/drawing/2014/main" xmlns="" id="{BB57F3AE-D92D-4B1C-ABFC-7D57B3B8108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3" name="394 CuadroTexto">
          <a:extLst>
            <a:ext uri="{FF2B5EF4-FFF2-40B4-BE49-F238E27FC236}">
              <a16:creationId xmlns:a16="http://schemas.microsoft.com/office/drawing/2014/main" xmlns="" id="{4E33FDFF-1BD8-4A4E-82FE-7438E2672DA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4" name="395 CuadroTexto">
          <a:extLst>
            <a:ext uri="{FF2B5EF4-FFF2-40B4-BE49-F238E27FC236}">
              <a16:creationId xmlns:a16="http://schemas.microsoft.com/office/drawing/2014/main" xmlns="" id="{78C03D4D-7A1F-4A3F-B4C1-FD353CE8EC6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5" name="396 CuadroTexto">
          <a:extLst>
            <a:ext uri="{FF2B5EF4-FFF2-40B4-BE49-F238E27FC236}">
              <a16:creationId xmlns:a16="http://schemas.microsoft.com/office/drawing/2014/main" xmlns="" id="{1D31399E-D08C-4F94-9420-C1BA97C077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6" name="397 CuadroTexto">
          <a:extLst>
            <a:ext uri="{FF2B5EF4-FFF2-40B4-BE49-F238E27FC236}">
              <a16:creationId xmlns:a16="http://schemas.microsoft.com/office/drawing/2014/main" xmlns="" id="{D4EB8827-47F9-4433-9593-2CBD5F931C1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7" name="398 CuadroTexto">
          <a:extLst>
            <a:ext uri="{FF2B5EF4-FFF2-40B4-BE49-F238E27FC236}">
              <a16:creationId xmlns:a16="http://schemas.microsoft.com/office/drawing/2014/main" xmlns="" id="{B4BB0378-99BA-4D83-8900-BA6365557E9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8" name="399 CuadroTexto">
          <a:extLst>
            <a:ext uri="{FF2B5EF4-FFF2-40B4-BE49-F238E27FC236}">
              <a16:creationId xmlns:a16="http://schemas.microsoft.com/office/drawing/2014/main" xmlns="" id="{CE02B55D-E32E-4FA5-AC63-DD64F4202C7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09" name="400 CuadroTexto">
          <a:extLst>
            <a:ext uri="{FF2B5EF4-FFF2-40B4-BE49-F238E27FC236}">
              <a16:creationId xmlns:a16="http://schemas.microsoft.com/office/drawing/2014/main" xmlns="" id="{71DDDD8A-EFEE-455C-BE13-FB0B314B073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0" name="401 CuadroTexto">
          <a:extLst>
            <a:ext uri="{FF2B5EF4-FFF2-40B4-BE49-F238E27FC236}">
              <a16:creationId xmlns:a16="http://schemas.microsoft.com/office/drawing/2014/main" xmlns="" id="{95379FCB-6CA4-4E56-8D0A-24C16508959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1" name="402 CuadroTexto">
          <a:extLst>
            <a:ext uri="{FF2B5EF4-FFF2-40B4-BE49-F238E27FC236}">
              <a16:creationId xmlns:a16="http://schemas.microsoft.com/office/drawing/2014/main" xmlns="" id="{13835F04-C47E-410C-B46F-01CC1E586B1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2" name="403 CuadroTexto">
          <a:extLst>
            <a:ext uri="{FF2B5EF4-FFF2-40B4-BE49-F238E27FC236}">
              <a16:creationId xmlns:a16="http://schemas.microsoft.com/office/drawing/2014/main" xmlns="" id="{8BF51500-7DFA-456B-8286-50A0692EDBA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3" name="404 CuadroTexto">
          <a:extLst>
            <a:ext uri="{FF2B5EF4-FFF2-40B4-BE49-F238E27FC236}">
              <a16:creationId xmlns:a16="http://schemas.microsoft.com/office/drawing/2014/main" xmlns="" id="{23589B98-9613-48C9-871F-04429FA3A95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4" name="405 CuadroTexto">
          <a:extLst>
            <a:ext uri="{FF2B5EF4-FFF2-40B4-BE49-F238E27FC236}">
              <a16:creationId xmlns:a16="http://schemas.microsoft.com/office/drawing/2014/main" xmlns="" id="{6259CA9F-A4F6-4AB5-B111-6D164F1114B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5" name="406 CuadroTexto">
          <a:extLst>
            <a:ext uri="{FF2B5EF4-FFF2-40B4-BE49-F238E27FC236}">
              <a16:creationId xmlns:a16="http://schemas.microsoft.com/office/drawing/2014/main" xmlns="" id="{4E5E316A-3B5B-44F3-8684-A91C062DE1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6" name="407 CuadroTexto">
          <a:extLst>
            <a:ext uri="{FF2B5EF4-FFF2-40B4-BE49-F238E27FC236}">
              <a16:creationId xmlns:a16="http://schemas.microsoft.com/office/drawing/2014/main" xmlns="" id="{61F1A7C7-825F-4774-AC50-B7A588C8C4D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7" name="408 CuadroTexto">
          <a:extLst>
            <a:ext uri="{FF2B5EF4-FFF2-40B4-BE49-F238E27FC236}">
              <a16:creationId xmlns:a16="http://schemas.microsoft.com/office/drawing/2014/main" xmlns="" id="{9C7B4570-ABAA-462B-9457-56433E89143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8" name="409 CuadroTexto">
          <a:extLst>
            <a:ext uri="{FF2B5EF4-FFF2-40B4-BE49-F238E27FC236}">
              <a16:creationId xmlns:a16="http://schemas.microsoft.com/office/drawing/2014/main" xmlns="" id="{DCE99653-73E2-4FF4-8D16-80CC2A5DADB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19" name="410 CuadroTexto">
          <a:extLst>
            <a:ext uri="{FF2B5EF4-FFF2-40B4-BE49-F238E27FC236}">
              <a16:creationId xmlns:a16="http://schemas.microsoft.com/office/drawing/2014/main" xmlns="" id="{1580FBC0-D65C-4315-8397-6D6C48A138D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0" name="411 CuadroTexto">
          <a:extLst>
            <a:ext uri="{FF2B5EF4-FFF2-40B4-BE49-F238E27FC236}">
              <a16:creationId xmlns:a16="http://schemas.microsoft.com/office/drawing/2014/main" xmlns="" id="{982E7E31-BA24-411A-8FB8-FB0125E12A9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1" name="412 CuadroTexto">
          <a:extLst>
            <a:ext uri="{FF2B5EF4-FFF2-40B4-BE49-F238E27FC236}">
              <a16:creationId xmlns:a16="http://schemas.microsoft.com/office/drawing/2014/main" xmlns="" id="{9E25035D-00B1-4892-8CEE-7DABA5805C0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2" name="413 CuadroTexto">
          <a:extLst>
            <a:ext uri="{FF2B5EF4-FFF2-40B4-BE49-F238E27FC236}">
              <a16:creationId xmlns:a16="http://schemas.microsoft.com/office/drawing/2014/main" xmlns="" id="{BB608FD1-CF47-434A-AC99-1B914E8581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3" name="414 CuadroTexto">
          <a:extLst>
            <a:ext uri="{FF2B5EF4-FFF2-40B4-BE49-F238E27FC236}">
              <a16:creationId xmlns:a16="http://schemas.microsoft.com/office/drawing/2014/main" xmlns="" id="{8BBCF199-E568-4884-A31F-518E2408DF9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4" name="415 CuadroTexto">
          <a:extLst>
            <a:ext uri="{FF2B5EF4-FFF2-40B4-BE49-F238E27FC236}">
              <a16:creationId xmlns:a16="http://schemas.microsoft.com/office/drawing/2014/main" xmlns="" id="{1F935A44-993E-4882-8B07-C63B4EEC5B9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5" name="416 CuadroTexto">
          <a:extLst>
            <a:ext uri="{FF2B5EF4-FFF2-40B4-BE49-F238E27FC236}">
              <a16:creationId xmlns:a16="http://schemas.microsoft.com/office/drawing/2014/main" xmlns="" id="{A94966A1-2B3A-4593-9054-49F693A2105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6" name="417 CuadroTexto">
          <a:extLst>
            <a:ext uri="{FF2B5EF4-FFF2-40B4-BE49-F238E27FC236}">
              <a16:creationId xmlns:a16="http://schemas.microsoft.com/office/drawing/2014/main" xmlns="" id="{0EA1F5D1-F78A-4225-8986-AB00C5F6CDE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7" name="418 CuadroTexto">
          <a:extLst>
            <a:ext uri="{FF2B5EF4-FFF2-40B4-BE49-F238E27FC236}">
              <a16:creationId xmlns:a16="http://schemas.microsoft.com/office/drawing/2014/main" xmlns="" id="{F61EAD94-4F79-4DD1-B8DE-64DD54C8443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8" name="419 CuadroTexto">
          <a:extLst>
            <a:ext uri="{FF2B5EF4-FFF2-40B4-BE49-F238E27FC236}">
              <a16:creationId xmlns:a16="http://schemas.microsoft.com/office/drawing/2014/main" xmlns="" id="{9A35AAA0-A97A-4CD4-9E91-864C8971DC1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29" name="420 CuadroTexto">
          <a:extLst>
            <a:ext uri="{FF2B5EF4-FFF2-40B4-BE49-F238E27FC236}">
              <a16:creationId xmlns:a16="http://schemas.microsoft.com/office/drawing/2014/main" xmlns="" id="{896D27BE-47B4-469C-8DD5-82DED728D3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30" name="421 CuadroTexto">
          <a:extLst>
            <a:ext uri="{FF2B5EF4-FFF2-40B4-BE49-F238E27FC236}">
              <a16:creationId xmlns:a16="http://schemas.microsoft.com/office/drawing/2014/main" xmlns="" id="{CC068F85-3B14-4DCE-A343-29CB73EF486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31" name="422 CuadroTexto">
          <a:extLst>
            <a:ext uri="{FF2B5EF4-FFF2-40B4-BE49-F238E27FC236}">
              <a16:creationId xmlns:a16="http://schemas.microsoft.com/office/drawing/2014/main" xmlns="" id="{C9E8DB07-ED20-4513-BC6E-86B64D9B3D0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92366" cy="207869"/>
    <xdr:sp macro="" textlink="">
      <xdr:nvSpPr>
        <xdr:cNvPr id="6032" name="423 CuadroTexto">
          <a:extLst>
            <a:ext uri="{FF2B5EF4-FFF2-40B4-BE49-F238E27FC236}">
              <a16:creationId xmlns:a16="http://schemas.microsoft.com/office/drawing/2014/main" xmlns="" id="{5C6F6557-7EDE-416F-9A8D-5725C702CBD6}"/>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3" name="424 CuadroTexto">
          <a:extLst>
            <a:ext uri="{FF2B5EF4-FFF2-40B4-BE49-F238E27FC236}">
              <a16:creationId xmlns:a16="http://schemas.microsoft.com/office/drawing/2014/main" xmlns="" id="{FE627B5A-A4D2-41BD-93D6-25888905C28B}"/>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4" name="425 CuadroTexto">
          <a:extLst>
            <a:ext uri="{FF2B5EF4-FFF2-40B4-BE49-F238E27FC236}">
              <a16:creationId xmlns:a16="http://schemas.microsoft.com/office/drawing/2014/main" xmlns="" id="{55D21731-2AA9-487B-8317-6525EF2660C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5" name="426 CuadroTexto">
          <a:extLst>
            <a:ext uri="{FF2B5EF4-FFF2-40B4-BE49-F238E27FC236}">
              <a16:creationId xmlns:a16="http://schemas.microsoft.com/office/drawing/2014/main" xmlns="" id="{EF765BF4-669C-40D9-BBDC-18904BBCCF58}"/>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6" name="427 CuadroTexto">
          <a:extLst>
            <a:ext uri="{FF2B5EF4-FFF2-40B4-BE49-F238E27FC236}">
              <a16:creationId xmlns:a16="http://schemas.microsoft.com/office/drawing/2014/main" xmlns="" id="{0C7D0BD7-506E-46FD-A06A-20DED4E51147}"/>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7" name="428 CuadroTexto">
          <a:extLst>
            <a:ext uri="{FF2B5EF4-FFF2-40B4-BE49-F238E27FC236}">
              <a16:creationId xmlns:a16="http://schemas.microsoft.com/office/drawing/2014/main" xmlns="" id="{B47ABD95-DD2F-456D-86EC-AD6E89DF314B}"/>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8" name="429 CuadroTexto">
          <a:extLst>
            <a:ext uri="{FF2B5EF4-FFF2-40B4-BE49-F238E27FC236}">
              <a16:creationId xmlns:a16="http://schemas.microsoft.com/office/drawing/2014/main" xmlns="" id="{0F961751-554F-4678-B50E-98A1CB30F57D}"/>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39" name="430 CuadroTexto">
          <a:extLst>
            <a:ext uri="{FF2B5EF4-FFF2-40B4-BE49-F238E27FC236}">
              <a16:creationId xmlns:a16="http://schemas.microsoft.com/office/drawing/2014/main" xmlns="" id="{6CE1F7AF-4733-4A2E-96BC-9E74D6C5287D}"/>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0" name="431 CuadroTexto">
          <a:extLst>
            <a:ext uri="{FF2B5EF4-FFF2-40B4-BE49-F238E27FC236}">
              <a16:creationId xmlns:a16="http://schemas.microsoft.com/office/drawing/2014/main" xmlns="" id="{BCB3AA44-354C-40BF-BCA9-4AF383271DFF}"/>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1" name="432 CuadroTexto">
          <a:extLst>
            <a:ext uri="{FF2B5EF4-FFF2-40B4-BE49-F238E27FC236}">
              <a16:creationId xmlns:a16="http://schemas.microsoft.com/office/drawing/2014/main" xmlns="" id="{58E5EFFF-95D0-4207-B3D3-BE570B2FBAD7}"/>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2" name="433 CuadroTexto">
          <a:extLst>
            <a:ext uri="{FF2B5EF4-FFF2-40B4-BE49-F238E27FC236}">
              <a16:creationId xmlns:a16="http://schemas.microsoft.com/office/drawing/2014/main" xmlns="" id="{A932309D-3C15-429A-B1C4-98AC37DF7C5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3" name="434 CuadroTexto">
          <a:extLst>
            <a:ext uri="{FF2B5EF4-FFF2-40B4-BE49-F238E27FC236}">
              <a16:creationId xmlns:a16="http://schemas.microsoft.com/office/drawing/2014/main" xmlns="" id="{72900AE2-A395-4043-AB17-13A80C74951D}"/>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4" name="435 CuadroTexto">
          <a:extLst>
            <a:ext uri="{FF2B5EF4-FFF2-40B4-BE49-F238E27FC236}">
              <a16:creationId xmlns:a16="http://schemas.microsoft.com/office/drawing/2014/main" xmlns="" id="{460E3E07-EBC7-45F1-AEE2-D31D187B1FC3}"/>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5" name="436 CuadroTexto">
          <a:extLst>
            <a:ext uri="{FF2B5EF4-FFF2-40B4-BE49-F238E27FC236}">
              <a16:creationId xmlns:a16="http://schemas.microsoft.com/office/drawing/2014/main" xmlns="" id="{B253E7D6-9A4B-4CF8-8C2D-9E970EF7940E}"/>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6" name="437 CuadroTexto">
          <a:extLst>
            <a:ext uri="{FF2B5EF4-FFF2-40B4-BE49-F238E27FC236}">
              <a16:creationId xmlns:a16="http://schemas.microsoft.com/office/drawing/2014/main" xmlns="" id="{DCDF0151-917B-4075-99CA-AB63A1808B57}"/>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7" name="438 CuadroTexto">
          <a:extLst>
            <a:ext uri="{FF2B5EF4-FFF2-40B4-BE49-F238E27FC236}">
              <a16:creationId xmlns:a16="http://schemas.microsoft.com/office/drawing/2014/main" xmlns="" id="{9FAA94B7-A5F1-46B0-8D52-ADF80DE7396A}"/>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6048" name="439 CuadroTexto">
          <a:extLst>
            <a:ext uri="{FF2B5EF4-FFF2-40B4-BE49-F238E27FC236}">
              <a16:creationId xmlns:a16="http://schemas.microsoft.com/office/drawing/2014/main" xmlns="" id="{DF382892-C02A-4B30-ABD4-C97D01BE1203}"/>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184731" cy="264560"/>
    <xdr:sp macro="" textlink="">
      <xdr:nvSpPr>
        <xdr:cNvPr id="6049" name="440 CuadroTexto">
          <a:extLst>
            <a:ext uri="{FF2B5EF4-FFF2-40B4-BE49-F238E27FC236}">
              <a16:creationId xmlns:a16="http://schemas.microsoft.com/office/drawing/2014/main" xmlns="" id="{C2BD4346-3602-43DC-9B58-EA5C2EF44A1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0" name="441 CuadroTexto">
          <a:extLst>
            <a:ext uri="{FF2B5EF4-FFF2-40B4-BE49-F238E27FC236}">
              <a16:creationId xmlns:a16="http://schemas.microsoft.com/office/drawing/2014/main" xmlns="" id="{A9CFA8F0-AE28-4A94-ADFC-E697C901292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1" name="442 CuadroTexto">
          <a:extLst>
            <a:ext uri="{FF2B5EF4-FFF2-40B4-BE49-F238E27FC236}">
              <a16:creationId xmlns:a16="http://schemas.microsoft.com/office/drawing/2014/main" xmlns="" id="{2F0C57C8-EB84-4831-99AA-55F4DDA16ED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2" name="443 CuadroTexto">
          <a:extLst>
            <a:ext uri="{FF2B5EF4-FFF2-40B4-BE49-F238E27FC236}">
              <a16:creationId xmlns:a16="http://schemas.microsoft.com/office/drawing/2014/main" xmlns="" id="{94E47016-E132-4B1D-912F-376C646AC4B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3" name="444 CuadroTexto">
          <a:extLst>
            <a:ext uri="{FF2B5EF4-FFF2-40B4-BE49-F238E27FC236}">
              <a16:creationId xmlns:a16="http://schemas.microsoft.com/office/drawing/2014/main" xmlns="" id="{DDA4DB70-DFB6-4870-A552-4CA6D88EF3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4" name="445 CuadroTexto">
          <a:extLst>
            <a:ext uri="{FF2B5EF4-FFF2-40B4-BE49-F238E27FC236}">
              <a16:creationId xmlns:a16="http://schemas.microsoft.com/office/drawing/2014/main" xmlns="" id="{B50121BD-053E-4DFD-BFEC-674B98526FC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5" name="446 CuadroTexto">
          <a:extLst>
            <a:ext uri="{FF2B5EF4-FFF2-40B4-BE49-F238E27FC236}">
              <a16:creationId xmlns:a16="http://schemas.microsoft.com/office/drawing/2014/main" xmlns="" id="{5D2E2839-A0D1-4254-B6BD-6338E3AF83F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6" name="447 CuadroTexto">
          <a:extLst>
            <a:ext uri="{FF2B5EF4-FFF2-40B4-BE49-F238E27FC236}">
              <a16:creationId xmlns:a16="http://schemas.microsoft.com/office/drawing/2014/main" xmlns="" id="{655ED6EB-8B8A-4ED2-A107-638A46ED1BF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7" name="448 CuadroTexto">
          <a:extLst>
            <a:ext uri="{FF2B5EF4-FFF2-40B4-BE49-F238E27FC236}">
              <a16:creationId xmlns:a16="http://schemas.microsoft.com/office/drawing/2014/main" xmlns="" id="{37BD7BCC-8F36-4339-8B32-F6F8733C78E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8" name="449 CuadroTexto">
          <a:extLst>
            <a:ext uri="{FF2B5EF4-FFF2-40B4-BE49-F238E27FC236}">
              <a16:creationId xmlns:a16="http://schemas.microsoft.com/office/drawing/2014/main" xmlns="" id="{8119740C-3CE1-4F98-A5B1-F3BD57DD6DB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59" name="450 CuadroTexto">
          <a:extLst>
            <a:ext uri="{FF2B5EF4-FFF2-40B4-BE49-F238E27FC236}">
              <a16:creationId xmlns:a16="http://schemas.microsoft.com/office/drawing/2014/main" xmlns="" id="{A10C9E8F-29C0-4A67-98B8-A2AC292CC9A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060" name="451 CuadroTexto">
          <a:extLst>
            <a:ext uri="{FF2B5EF4-FFF2-40B4-BE49-F238E27FC236}">
              <a16:creationId xmlns:a16="http://schemas.microsoft.com/office/drawing/2014/main" xmlns="" id="{4C6732FF-F6CF-4BD1-A1A0-1F37C0E099B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61" name="17 CuadroTexto">
          <a:extLst>
            <a:ext uri="{FF2B5EF4-FFF2-40B4-BE49-F238E27FC236}">
              <a16:creationId xmlns:a16="http://schemas.microsoft.com/office/drawing/2014/main" xmlns="" id="{5A73D280-7DFC-4BE2-894B-646592F0C7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062" name="90 CuadroTexto">
          <a:extLst>
            <a:ext uri="{FF2B5EF4-FFF2-40B4-BE49-F238E27FC236}">
              <a16:creationId xmlns:a16="http://schemas.microsoft.com/office/drawing/2014/main" xmlns="" id="{4B501DF0-F37A-471C-9A54-06DF3B4E7CD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3" name="91 CuadroTexto">
          <a:extLst>
            <a:ext uri="{FF2B5EF4-FFF2-40B4-BE49-F238E27FC236}">
              <a16:creationId xmlns:a16="http://schemas.microsoft.com/office/drawing/2014/main" xmlns="" id="{A5F0FBF2-396E-4A3B-967D-E3DC0C3800B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4" name="92 CuadroTexto">
          <a:extLst>
            <a:ext uri="{FF2B5EF4-FFF2-40B4-BE49-F238E27FC236}">
              <a16:creationId xmlns:a16="http://schemas.microsoft.com/office/drawing/2014/main" xmlns="" id="{82D0ECAD-50BE-4198-9EA2-CBB5ED17A47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5" name="93 CuadroTexto">
          <a:extLst>
            <a:ext uri="{FF2B5EF4-FFF2-40B4-BE49-F238E27FC236}">
              <a16:creationId xmlns:a16="http://schemas.microsoft.com/office/drawing/2014/main" xmlns="" id="{B84A975C-6317-4A11-BD56-7A4A472890D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6" name="94 CuadroTexto">
          <a:extLst>
            <a:ext uri="{FF2B5EF4-FFF2-40B4-BE49-F238E27FC236}">
              <a16:creationId xmlns:a16="http://schemas.microsoft.com/office/drawing/2014/main" xmlns="" id="{792C1C4A-9C24-4120-A1C1-8F92198F580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7" name="95 CuadroTexto">
          <a:extLst>
            <a:ext uri="{FF2B5EF4-FFF2-40B4-BE49-F238E27FC236}">
              <a16:creationId xmlns:a16="http://schemas.microsoft.com/office/drawing/2014/main" xmlns="" id="{CBD9E32C-29D0-4037-B900-CD70EC1A3E0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8" name="96 CuadroTexto">
          <a:extLst>
            <a:ext uri="{FF2B5EF4-FFF2-40B4-BE49-F238E27FC236}">
              <a16:creationId xmlns:a16="http://schemas.microsoft.com/office/drawing/2014/main" xmlns="" id="{44FFFAEC-4598-49BC-A567-5561E95E29E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69" name="97 CuadroTexto">
          <a:extLst>
            <a:ext uri="{FF2B5EF4-FFF2-40B4-BE49-F238E27FC236}">
              <a16:creationId xmlns:a16="http://schemas.microsoft.com/office/drawing/2014/main" xmlns="" id="{CFE066F3-8232-4FBA-A96C-3C10F0F9D25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70" name="98 CuadroTexto">
          <a:extLst>
            <a:ext uri="{FF2B5EF4-FFF2-40B4-BE49-F238E27FC236}">
              <a16:creationId xmlns:a16="http://schemas.microsoft.com/office/drawing/2014/main" xmlns="" id="{DC075A5C-468E-44E1-BAAD-98DA87248AD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71" name="99 CuadroTexto">
          <a:extLst>
            <a:ext uri="{FF2B5EF4-FFF2-40B4-BE49-F238E27FC236}">
              <a16:creationId xmlns:a16="http://schemas.microsoft.com/office/drawing/2014/main" xmlns="" id="{94A09226-9D12-4885-A975-FAECD1BBEE0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72" name="100 CuadroTexto">
          <a:extLst>
            <a:ext uri="{FF2B5EF4-FFF2-40B4-BE49-F238E27FC236}">
              <a16:creationId xmlns:a16="http://schemas.microsoft.com/office/drawing/2014/main" xmlns="" id="{819F9637-80A5-446D-9D90-5EBE1237B07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073" name="101 CuadroTexto">
          <a:extLst>
            <a:ext uri="{FF2B5EF4-FFF2-40B4-BE49-F238E27FC236}">
              <a16:creationId xmlns:a16="http://schemas.microsoft.com/office/drawing/2014/main" xmlns="" id="{3103E4CA-A18A-40E2-9336-4655652F924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074" name="118 CuadroTexto">
          <a:extLst>
            <a:ext uri="{FF2B5EF4-FFF2-40B4-BE49-F238E27FC236}">
              <a16:creationId xmlns:a16="http://schemas.microsoft.com/office/drawing/2014/main" xmlns="" id="{416C2AE0-9DF7-4294-8087-310864B98B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75" name="119 CuadroTexto">
          <a:extLst>
            <a:ext uri="{FF2B5EF4-FFF2-40B4-BE49-F238E27FC236}">
              <a16:creationId xmlns:a16="http://schemas.microsoft.com/office/drawing/2014/main" xmlns="" id="{AEC8E062-838B-4724-9B7E-7D9983A725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76" name="120 CuadroTexto">
          <a:extLst>
            <a:ext uri="{FF2B5EF4-FFF2-40B4-BE49-F238E27FC236}">
              <a16:creationId xmlns:a16="http://schemas.microsoft.com/office/drawing/2014/main" xmlns="" id="{05D5BE0B-191B-415E-A2FC-BE0AA7B955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77" name="121 CuadroTexto">
          <a:extLst>
            <a:ext uri="{FF2B5EF4-FFF2-40B4-BE49-F238E27FC236}">
              <a16:creationId xmlns:a16="http://schemas.microsoft.com/office/drawing/2014/main" xmlns="" id="{5DA4101C-1E15-4366-A4E0-C6132C4678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78" name="122 CuadroTexto">
          <a:extLst>
            <a:ext uri="{FF2B5EF4-FFF2-40B4-BE49-F238E27FC236}">
              <a16:creationId xmlns:a16="http://schemas.microsoft.com/office/drawing/2014/main" xmlns="" id="{0DD31DAC-BF77-4D03-B1E7-E00BD6DAB4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79" name="123 CuadroTexto">
          <a:extLst>
            <a:ext uri="{FF2B5EF4-FFF2-40B4-BE49-F238E27FC236}">
              <a16:creationId xmlns:a16="http://schemas.microsoft.com/office/drawing/2014/main" xmlns="" id="{C991AB85-BF63-4314-9462-9DB734C513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0" name="124 CuadroTexto">
          <a:extLst>
            <a:ext uri="{FF2B5EF4-FFF2-40B4-BE49-F238E27FC236}">
              <a16:creationId xmlns:a16="http://schemas.microsoft.com/office/drawing/2014/main" xmlns="" id="{3ACCF079-4CC8-4397-A759-8222CF5353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1" name="125 CuadroTexto">
          <a:extLst>
            <a:ext uri="{FF2B5EF4-FFF2-40B4-BE49-F238E27FC236}">
              <a16:creationId xmlns:a16="http://schemas.microsoft.com/office/drawing/2014/main" xmlns="" id="{C4AB0F04-222C-4773-B377-809117F8B3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2" name="143 CuadroTexto">
          <a:extLst>
            <a:ext uri="{FF2B5EF4-FFF2-40B4-BE49-F238E27FC236}">
              <a16:creationId xmlns:a16="http://schemas.microsoft.com/office/drawing/2014/main" xmlns="" id="{4DCB12DB-7809-4A15-A806-A9F2B515D8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3" name="144 CuadroTexto">
          <a:extLst>
            <a:ext uri="{FF2B5EF4-FFF2-40B4-BE49-F238E27FC236}">
              <a16:creationId xmlns:a16="http://schemas.microsoft.com/office/drawing/2014/main" xmlns="" id="{31244E70-9313-449D-BD5A-8C29CC6FDF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4" name="145 CuadroTexto">
          <a:extLst>
            <a:ext uri="{FF2B5EF4-FFF2-40B4-BE49-F238E27FC236}">
              <a16:creationId xmlns:a16="http://schemas.microsoft.com/office/drawing/2014/main" xmlns="" id="{DE146974-4F37-453A-A897-018D62CE8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5" name="146 CuadroTexto">
          <a:extLst>
            <a:ext uri="{FF2B5EF4-FFF2-40B4-BE49-F238E27FC236}">
              <a16:creationId xmlns:a16="http://schemas.microsoft.com/office/drawing/2014/main" xmlns="" id="{42F6D404-ACDE-4C48-B2E9-3E72D4FD94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6" name="147 CuadroTexto">
          <a:extLst>
            <a:ext uri="{FF2B5EF4-FFF2-40B4-BE49-F238E27FC236}">
              <a16:creationId xmlns:a16="http://schemas.microsoft.com/office/drawing/2014/main" xmlns="" id="{FBA93A29-8912-468F-93BB-C2A4E830AE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7" name="148 CuadroTexto">
          <a:extLst>
            <a:ext uri="{FF2B5EF4-FFF2-40B4-BE49-F238E27FC236}">
              <a16:creationId xmlns:a16="http://schemas.microsoft.com/office/drawing/2014/main" xmlns="" id="{76B660C2-EBAC-45D3-8372-17793CF20A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8" name="149 CuadroTexto">
          <a:extLst>
            <a:ext uri="{FF2B5EF4-FFF2-40B4-BE49-F238E27FC236}">
              <a16:creationId xmlns:a16="http://schemas.microsoft.com/office/drawing/2014/main" xmlns="" id="{50B7B0B8-8F8A-42AE-870D-A4FE2C1374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89" name="150 CuadroTexto">
          <a:extLst>
            <a:ext uri="{FF2B5EF4-FFF2-40B4-BE49-F238E27FC236}">
              <a16:creationId xmlns:a16="http://schemas.microsoft.com/office/drawing/2014/main" xmlns="" id="{0E7EFF98-5E7E-4E66-A9CB-CCE0FD943E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0" name="151 CuadroTexto">
          <a:extLst>
            <a:ext uri="{FF2B5EF4-FFF2-40B4-BE49-F238E27FC236}">
              <a16:creationId xmlns:a16="http://schemas.microsoft.com/office/drawing/2014/main" xmlns="" id="{B9DDF192-202E-4EA8-AC17-60A30C618D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1" name="152 CuadroTexto">
          <a:extLst>
            <a:ext uri="{FF2B5EF4-FFF2-40B4-BE49-F238E27FC236}">
              <a16:creationId xmlns:a16="http://schemas.microsoft.com/office/drawing/2014/main" xmlns="" id="{7A2F201F-2EB1-45EB-9574-66A136029B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2" name="153 CuadroTexto">
          <a:extLst>
            <a:ext uri="{FF2B5EF4-FFF2-40B4-BE49-F238E27FC236}">
              <a16:creationId xmlns:a16="http://schemas.microsoft.com/office/drawing/2014/main" xmlns="" id="{3BD73198-77C7-4E55-BE4F-BB0DF83E55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3" name="154 CuadroTexto">
          <a:extLst>
            <a:ext uri="{FF2B5EF4-FFF2-40B4-BE49-F238E27FC236}">
              <a16:creationId xmlns:a16="http://schemas.microsoft.com/office/drawing/2014/main" xmlns="" id="{6467E35B-F138-4D2C-B445-1FAA660ECC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4" name="155 CuadroTexto">
          <a:extLst>
            <a:ext uri="{FF2B5EF4-FFF2-40B4-BE49-F238E27FC236}">
              <a16:creationId xmlns:a16="http://schemas.microsoft.com/office/drawing/2014/main" xmlns="" id="{3B50865C-9B18-4E68-8FE0-AE4D283002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5" name="156 CuadroTexto">
          <a:extLst>
            <a:ext uri="{FF2B5EF4-FFF2-40B4-BE49-F238E27FC236}">
              <a16:creationId xmlns:a16="http://schemas.microsoft.com/office/drawing/2014/main" xmlns="" id="{EF2C2EE7-CFC0-4B0D-8BCB-A104470F33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6" name="157 CuadroTexto">
          <a:extLst>
            <a:ext uri="{FF2B5EF4-FFF2-40B4-BE49-F238E27FC236}">
              <a16:creationId xmlns:a16="http://schemas.microsoft.com/office/drawing/2014/main" xmlns="" id="{484C82B8-F19F-4F8F-B124-63BC0B64AC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7" name="158 CuadroTexto">
          <a:extLst>
            <a:ext uri="{FF2B5EF4-FFF2-40B4-BE49-F238E27FC236}">
              <a16:creationId xmlns:a16="http://schemas.microsoft.com/office/drawing/2014/main" xmlns="" id="{A86848B8-54AF-45E9-BB5A-CB7905F363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8" name="159 CuadroTexto">
          <a:extLst>
            <a:ext uri="{FF2B5EF4-FFF2-40B4-BE49-F238E27FC236}">
              <a16:creationId xmlns:a16="http://schemas.microsoft.com/office/drawing/2014/main" xmlns="" id="{B6702D76-FCFB-4393-A4EA-AD77593BF1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099" name="160 CuadroTexto">
          <a:extLst>
            <a:ext uri="{FF2B5EF4-FFF2-40B4-BE49-F238E27FC236}">
              <a16:creationId xmlns:a16="http://schemas.microsoft.com/office/drawing/2014/main" xmlns="" id="{51768DE9-6F30-4D37-B214-296D0504B3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0" name="161 CuadroTexto">
          <a:extLst>
            <a:ext uri="{FF2B5EF4-FFF2-40B4-BE49-F238E27FC236}">
              <a16:creationId xmlns:a16="http://schemas.microsoft.com/office/drawing/2014/main" xmlns="" id="{CF4E5A75-EBD4-4F73-8A5E-D4DE9DE9A2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1" name="162 CuadroTexto">
          <a:extLst>
            <a:ext uri="{FF2B5EF4-FFF2-40B4-BE49-F238E27FC236}">
              <a16:creationId xmlns:a16="http://schemas.microsoft.com/office/drawing/2014/main" xmlns="" id="{13211B24-2E1A-4F7F-9046-2553DBBD4E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2" name="163 CuadroTexto">
          <a:extLst>
            <a:ext uri="{FF2B5EF4-FFF2-40B4-BE49-F238E27FC236}">
              <a16:creationId xmlns:a16="http://schemas.microsoft.com/office/drawing/2014/main" xmlns="" id="{5092D3ED-2262-45E6-951A-A6BBD3C637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3" name="164 CuadroTexto">
          <a:extLst>
            <a:ext uri="{FF2B5EF4-FFF2-40B4-BE49-F238E27FC236}">
              <a16:creationId xmlns:a16="http://schemas.microsoft.com/office/drawing/2014/main" xmlns="" id="{1C308093-3E7D-4FA6-B2FF-F8060E631E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4" name="165 CuadroTexto">
          <a:extLst>
            <a:ext uri="{FF2B5EF4-FFF2-40B4-BE49-F238E27FC236}">
              <a16:creationId xmlns:a16="http://schemas.microsoft.com/office/drawing/2014/main" xmlns="" id="{48A0961D-6B81-41AF-BC04-55151024C4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5" name="166 CuadroTexto">
          <a:extLst>
            <a:ext uri="{FF2B5EF4-FFF2-40B4-BE49-F238E27FC236}">
              <a16:creationId xmlns:a16="http://schemas.microsoft.com/office/drawing/2014/main" xmlns="" id="{7BB4E355-47A6-4AEC-AE59-841160F27E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6" name="167 CuadroTexto">
          <a:extLst>
            <a:ext uri="{FF2B5EF4-FFF2-40B4-BE49-F238E27FC236}">
              <a16:creationId xmlns:a16="http://schemas.microsoft.com/office/drawing/2014/main" xmlns="" id="{AF4C011F-1DB7-4B40-AB4A-8F45A33017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7" name="168 CuadroTexto">
          <a:extLst>
            <a:ext uri="{FF2B5EF4-FFF2-40B4-BE49-F238E27FC236}">
              <a16:creationId xmlns:a16="http://schemas.microsoft.com/office/drawing/2014/main" xmlns="" id="{BDB12A59-63FA-4C97-B0A9-AE29DC098D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8" name="169 CuadroTexto">
          <a:extLst>
            <a:ext uri="{FF2B5EF4-FFF2-40B4-BE49-F238E27FC236}">
              <a16:creationId xmlns:a16="http://schemas.microsoft.com/office/drawing/2014/main" xmlns="" id="{55A20324-AD0D-4E00-95C6-DBEB3F3661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09" name="170 CuadroTexto">
          <a:extLst>
            <a:ext uri="{FF2B5EF4-FFF2-40B4-BE49-F238E27FC236}">
              <a16:creationId xmlns:a16="http://schemas.microsoft.com/office/drawing/2014/main" xmlns="" id="{29B68446-5F1A-44DA-9FE4-45BED06CAE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0" name="171 CuadroTexto">
          <a:extLst>
            <a:ext uri="{FF2B5EF4-FFF2-40B4-BE49-F238E27FC236}">
              <a16:creationId xmlns:a16="http://schemas.microsoft.com/office/drawing/2014/main" xmlns="" id="{DF6159FE-4B79-409B-BA18-9EDDC876C7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1" name="172 CuadroTexto">
          <a:extLst>
            <a:ext uri="{FF2B5EF4-FFF2-40B4-BE49-F238E27FC236}">
              <a16:creationId xmlns:a16="http://schemas.microsoft.com/office/drawing/2014/main" xmlns="" id="{4D2305FC-F483-43E4-ADFE-EB78AF1E2D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2" name="173 CuadroTexto">
          <a:extLst>
            <a:ext uri="{FF2B5EF4-FFF2-40B4-BE49-F238E27FC236}">
              <a16:creationId xmlns:a16="http://schemas.microsoft.com/office/drawing/2014/main" xmlns="" id="{972D458C-9A6E-49AD-BD37-2CE7D808BA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3" name="174 CuadroTexto">
          <a:extLst>
            <a:ext uri="{FF2B5EF4-FFF2-40B4-BE49-F238E27FC236}">
              <a16:creationId xmlns:a16="http://schemas.microsoft.com/office/drawing/2014/main" xmlns="" id="{ED5BDF5B-1C5A-45C1-8FAA-FBC0AACF13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4" name="175 CuadroTexto">
          <a:extLst>
            <a:ext uri="{FF2B5EF4-FFF2-40B4-BE49-F238E27FC236}">
              <a16:creationId xmlns:a16="http://schemas.microsoft.com/office/drawing/2014/main" xmlns="" id="{80300914-0E05-4D43-8D78-44E6009643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5" name="176 CuadroTexto">
          <a:extLst>
            <a:ext uri="{FF2B5EF4-FFF2-40B4-BE49-F238E27FC236}">
              <a16:creationId xmlns:a16="http://schemas.microsoft.com/office/drawing/2014/main" xmlns="" id="{BF8F929C-085E-439E-860E-D4640566FC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6" name="177 CuadroTexto">
          <a:extLst>
            <a:ext uri="{FF2B5EF4-FFF2-40B4-BE49-F238E27FC236}">
              <a16:creationId xmlns:a16="http://schemas.microsoft.com/office/drawing/2014/main" xmlns="" id="{9ED43C04-80BC-44E2-91C4-EE48EBD60E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7" name="178 CuadroTexto">
          <a:extLst>
            <a:ext uri="{FF2B5EF4-FFF2-40B4-BE49-F238E27FC236}">
              <a16:creationId xmlns:a16="http://schemas.microsoft.com/office/drawing/2014/main" xmlns="" id="{ED334D69-6887-4753-B106-6AF70EDBDB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8" name="179 CuadroTexto">
          <a:extLst>
            <a:ext uri="{FF2B5EF4-FFF2-40B4-BE49-F238E27FC236}">
              <a16:creationId xmlns:a16="http://schemas.microsoft.com/office/drawing/2014/main" xmlns="" id="{C8EF57B3-7124-4FE6-86C6-CEF584E5C8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19" name="180 CuadroTexto">
          <a:extLst>
            <a:ext uri="{FF2B5EF4-FFF2-40B4-BE49-F238E27FC236}">
              <a16:creationId xmlns:a16="http://schemas.microsoft.com/office/drawing/2014/main" xmlns="" id="{DAEB9002-D046-4FA2-BCC2-7A63F3B5C3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0" name="181 CuadroTexto">
          <a:extLst>
            <a:ext uri="{FF2B5EF4-FFF2-40B4-BE49-F238E27FC236}">
              <a16:creationId xmlns:a16="http://schemas.microsoft.com/office/drawing/2014/main" xmlns="" id="{370A038E-11A1-40B1-ADC6-C73181EC82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1" name="182 CuadroTexto">
          <a:extLst>
            <a:ext uri="{FF2B5EF4-FFF2-40B4-BE49-F238E27FC236}">
              <a16:creationId xmlns:a16="http://schemas.microsoft.com/office/drawing/2014/main" xmlns="" id="{A2611607-11B4-4736-9B2C-7C408D70A4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2" name="183 CuadroTexto">
          <a:extLst>
            <a:ext uri="{FF2B5EF4-FFF2-40B4-BE49-F238E27FC236}">
              <a16:creationId xmlns:a16="http://schemas.microsoft.com/office/drawing/2014/main" xmlns="" id="{E4AC67AB-ECE2-4BE4-BA4D-3E1BA73BA5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3" name="184 CuadroTexto">
          <a:extLst>
            <a:ext uri="{FF2B5EF4-FFF2-40B4-BE49-F238E27FC236}">
              <a16:creationId xmlns:a16="http://schemas.microsoft.com/office/drawing/2014/main" xmlns="" id="{629E48FD-D727-4E95-AC35-B66BAA11D7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4" name="185 CuadroTexto">
          <a:extLst>
            <a:ext uri="{FF2B5EF4-FFF2-40B4-BE49-F238E27FC236}">
              <a16:creationId xmlns:a16="http://schemas.microsoft.com/office/drawing/2014/main" xmlns="" id="{5134FA53-EB3B-4F56-8E58-23D6484230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5" name="186 CuadroTexto">
          <a:extLst>
            <a:ext uri="{FF2B5EF4-FFF2-40B4-BE49-F238E27FC236}">
              <a16:creationId xmlns:a16="http://schemas.microsoft.com/office/drawing/2014/main" xmlns="" id="{4B865A43-5114-438D-B6F4-E641D1344D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6" name="187 CuadroTexto">
          <a:extLst>
            <a:ext uri="{FF2B5EF4-FFF2-40B4-BE49-F238E27FC236}">
              <a16:creationId xmlns:a16="http://schemas.microsoft.com/office/drawing/2014/main" xmlns="" id="{EA76FA10-61EB-448A-B2C1-F5AA132CD3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7" name="188 CuadroTexto">
          <a:extLst>
            <a:ext uri="{FF2B5EF4-FFF2-40B4-BE49-F238E27FC236}">
              <a16:creationId xmlns:a16="http://schemas.microsoft.com/office/drawing/2014/main" xmlns="" id="{7DA191EC-C5D2-441C-9D30-DE93147481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8" name="189 CuadroTexto">
          <a:extLst>
            <a:ext uri="{FF2B5EF4-FFF2-40B4-BE49-F238E27FC236}">
              <a16:creationId xmlns:a16="http://schemas.microsoft.com/office/drawing/2014/main" xmlns="" id="{B7D11207-36E3-4651-961D-4FE3E2469F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29" name="190 CuadroTexto">
          <a:extLst>
            <a:ext uri="{FF2B5EF4-FFF2-40B4-BE49-F238E27FC236}">
              <a16:creationId xmlns:a16="http://schemas.microsoft.com/office/drawing/2014/main" xmlns="" id="{94F8071E-73FE-4028-AC67-8E734A1615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0" name="191 CuadroTexto">
          <a:extLst>
            <a:ext uri="{FF2B5EF4-FFF2-40B4-BE49-F238E27FC236}">
              <a16:creationId xmlns:a16="http://schemas.microsoft.com/office/drawing/2014/main" xmlns="" id="{DAAEF450-4505-47CF-97F8-64461EFFCF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1" name="192 CuadroTexto">
          <a:extLst>
            <a:ext uri="{FF2B5EF4-FFF2-40B4-BE49-F238E27FC236}">
              <a16:creationId xmlns:a16="http://schemas.microsoft.com/office/drawing/2014/main" xmlns="" id="{3BECB0C5-9A01-4842-9992-063E2FB830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2" name="193 CuadroTexto">
          <a:extLst>
            <a:ext uri="{FF2B5EF4-FFF2-40B4-BE49-F238E27FC236}">
              <a16:creationId xmlns:a16="http://schemas.microsoft.com/office/drawing/2014/main" xmlns="" id="{CF22594C-5AC7-46A6-8268-AEA10D38B7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3" name="194 CuadroTexto">
          <a:extLst>
            <a:ext uri="{FF2B5EF4-FFF2-40B4-BE49-F238E27FC236}">
              <a16:creationId xmlns:a16="http://schemas.microsoft.com/office/drawing/2014/main" xmlns="" id="{3A71E59D-9B99-4B6F-ACAA-1917538EA9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4" name="195 CuadroTexto">
          <a:extLst>
            <a:ext uri="{FF2B5EF4-FFF2-40B4-BE49-F238E27FC236}">
              <a16:creationId xmlns:a16="http://schemas.microsoft.com/office/drawing/2014/main" xmlns="" id="{7B932C6D-4187-424A-AB1F-95D927C2BB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5" name="196 CuadroTexto">
          <a:extLst>
            <a:ext uri="{FF2B5EF4-FFF2-40B4-BE49-F238E27FC236}">
              <a16:creationId xmlns:a16="http://schemas.microsoft.com/office/drawing/2014/main" xmlns="" id="{0AD6049C-1E0A-4C68-958D-234681634E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6" name="197 CuadroTexto">
          <a:extLst>
            <a:ext uri="{FF2B5EF4-FFF2-40B4-BE49-F238E27FC236}">
              <a16:creationId xmlns:a16="http://schemas.microsoft.com/office/drawing/2014/main" xmlns="" id="{A548F993-EA50-4E1F-85C7-671F1BCA18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7" name="198 CuadroTexto">
          <a:extLst>
            <a:ext uri="{FF2B5EF4-FFF2-40B4-BE49-F238E27FC236}">
              <a16:creationId xmlns:a16="http://schemas.microsoft.com/office/drawing/2014/main" xmlns="" id="{C67CFAE5-6D80-4D0D-A671-1CCAB3797C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8" name="199 CuadroTexto">
          <a:extLst>
            <a:ext uri="{FF2B5EF4-FFF2-40B4-BE49-F238E27FC236}">
              <a16:creationId xmlns:a16="http://schemas.microsoft.com/office/drawing/2014/main" xmlns="" id="{B5C56307-4663-433F-B669-72215084AB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39" name="200 CuadroTexto">
          <a:extLst>
            <a:ext uri="{FF2B5EF4-FFF2-40B4-BE49-F238E27FC236}">
              <a16:creationId xmlns:a16="http://schemas.microsoft.com/office/drawing/2014/main" xmlns="" id="{DC08032F-5D7C-45F4-A7EB-1D26F98894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0" name="201 CuadroTexto">
          <a:extLst>
            <a:ext uri="{FF2B5EF4-FFF2-40B4-BE49-F238E27FC236}">
              <a16:creationId xmlns:a16="http://schemas.microsoft.com/office/drawing/2014/main" xmlns="" id="{3CF91EA4-3891-4F9D-98ED-1884302529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1" name="202 CuadroTexto">
          <a:extLst>
            <a:ext uri="{FF2B5EF4-FFF2-40B4-BE49-F238E27FC236}">
              <a16:creationId xmlns:a16="http://schemas.microsoft.com/office/drawing/2014/main" xmlns="" id="{C4D5F586-0819-4785-9444-876ADFD355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2" name="203 CuadroTexto">
          <a:extLst>
            <a:ext uri="{FF2B5EF4-FFF2-40B4-BE49-F238E27FC236}">
              <a16:creationId xmlns:a16="http://schemas.microsoft.com/office/drawing/2014/main" xmlns="" id="{3C5E6096-F128-41E5-9345-048145B6B5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3" name="204 CuadroTexto">
          <a:extLst>
            <a:ext uri="{FF2B5EF4-FFF2-40B4-BE49-F238E27FC236}">
              <a16:creationId xmlns:a16="http://schemas.microsoft.com/office/drawing/2014/main" xmlns="" id="{FBCAF31A-EA5E-4477-9409-D9272C9C6D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4" name="205 CuadroTexto">
          <a:extLst>
            <a:ext uri="{FF2B5EF4-FFF2-40B4-BE49-F238E27FC236}">
              <a16:creationId xmlns:a16="http://schemas.microsoft.com/office/drawing/2014/main" xmlns="" id="{76B1B45B-A254-4DA5-98A4-12BB93C5DD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5" name="206 CuadroTexto">
          <a:extLst>
            <a:ext uri="{FF2B5EF4-FFF2-40B4-BE49-F238E27FC236}">
              <a16:creationId xmlns:a16="http://schemas.microsoft.com/office/drawing/2014/main" xmlns="" id="{EDBE60D8-6244-4C2B-9561-3FF5F3323A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6" name="207 CuadroTexto">
          <a:extLst>
            <a:ext uri="{FF2B5EF4-FFF2-40B4-BE49-F238E27FC236}">
              <a16:creationId xmlns:a16="http://schemas.microsoft.com/office/drawing/2014/main" xmlns="" id="{5991A084-8C41-4585-A639-10556BAD26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7" name="208 CuadroTexto">
          <a:extLst>
            <a:ext uri="{FF2B5EF4-FFF2-40B4-BE49-F238E27FC236}">
              <a16:creationId xmlns:a16="http://schemas.microsoft.com/office/drawing/2014/main" xmlns="" id="{042B14A1-6409-4E2E-B9D4-BC530DAD92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8" name="209 CuadroTexto">
          <a:extLst>
            <a:ext uri="{FF2B5EF4-FFF2-40B4-BE49-F238E27FC236}">
              <a16:creationId xmlns:a16="http://schemas.microsoft.com/office/drawing/2014/main" xmlns="" id="{AF71A75A-1001-4A2E-B7E8-F83E0F6DC9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49" name="210 CuadroTexto">
          <a:extLst>
            <a:ext uri="{FF2B5EF4-FFF2-40B4-BE49-F238E27FC236}">
              <a16:creationId xmlns:a16="http://schemas.microsoft.com/office/drawing/2014/main" xmlns="" id="{CBCC2284-6349-4D36-B848-FAD75A4F51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0" name="211 CuadroTexto">
          <a:extLst>
            <a:ext uri="{FF2B5EF4-FFF2-40B4-BE49-F238E27FC236}">
              <a16:creationId xmlns:a16="http://schemas.microsoft.com/office/drawing/2014/main" xmlns="" id="{6891CB64-35DE-41C3-A931-DE127A46EC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1" name="212 CuadroTexto">
          <a:extLst>
            <a:ext uri="{FF2B5EF4-FFF2-40B4-BE49-F238E27FC236}">
              <a16:creationId xmlns:a16="http://schemas.microsoft.com/office/drawing/2014/main" xmlns="" id="{06ED49CE-DE67-4DCB-8195-B7FE3AC9A5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2" name="213 CuadroTexto">
          <a:extLst>
            <a:ext uri="{FF2B5EF4-FFF2-40B4-BE49-F238E27FC236}">
              <a16:creationId xmlns:a16="http://schemas.microsoft.com/office/drawing/2014/main" xmlns="" id="{FF318EFC-D9B7-4F6A-9475-A57C99C5AE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3" name="214 CuadroTexto">
          <a:extLst>
            <a:ext uri="{FF2B5EF4-FFF2-40B4-BE49-F238E27FC236}">
              <a16:creationId xmlns:a16="http://schemas.microsoft.com/office/drawing/2014/main" xmlns="" id="{B6DA18CF-BFA1-480A-A03A-D52BEF18DB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4" name="215 CuadroTexto">
          <a:extLst>
            <a:ext uri="{FF2B5EF4-FFF2-40B4-BE49-F238E27FC236}">
              <a16:creationId xmlns:a16="http://schemas.microsoft.com/office/drawing/2014/main" xmlns="" id="{C6055EA6-4928-4C37-876C-551AFA9D31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5" name="216 CuadroTexto">
          <a:extLst>
            <a:ext uri="{FF2B5EF4-FFF2-40B4-BE49-F238E27FC236}">
              <a16:creationId xmlns:a16="http://schemas.microsoft.com/office/drawing/2014/main" xmlns="" id="{36560EC8-0D25-4D55-9134-EC6FE4ABA2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6" name="217 CuadroTexto">
          <a:extLst>
            <a:ext uri="{FF2B5EF4-FFF2-40B4-BE49-F238E27FC236}">
              <a16:creationId xmlns:a16="http://schemas.microsoft.com/office/drawing/2014/main" xmlns="" id="{2CFB6FD0-C382-4C3B-A01C-BC2B507D46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7" name="218 CuadroTexto">
          <a:extLst>
            <a:ext uri="{FF2B5EF4-FFF2-40B4-BE49-F238E27FC236}">
              <a16:creationId xmlns:a16="http://schemas.microsoft.com/office/drawing/2014/main" xmlns="" id="{FDD1FCCD-BAC1-47F3-A1EC-7D16D0F91F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8" name="219 CuadroTexto">
          <a:extLst>
            <a:ext uri="{FF2B5EF4-FFF2-40B4-BE49-F238E27FC236}">
              <a16:creationId xmlns:a16="http://schemas.microsoft.com/office/drawing/2014/main" xmlns="" id="{375944E8-84CA-4B96-B7DB-DC30973D55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59" name="220 CuadroTexto">
          <a:extLst>
            <a:ext uri="{FF2B5EF4-FFF2-40B4-BE49-F238E27FC236}">
              <a16:creationId xmlns:a16="http://schemas.microsoft.com/office/drawing/2014/main" xmlns="" id="{ECFC60C2-9C3D-4B41-B514-2251B22AE6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0" name="221 CuadroTexto">
          <a:extLst>
            <a:ext uri="{FF2B5EF4-FFF2-40B4-BE49-F238E27FC236}">
              <a16:creationId xmlns:a16="http://schemas.microsoft.com/office/drawing/2014/main" xmlns="" id="{76577FE6-8C34-4612-A83F-659CE5AE56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1" name="222 CuadroTexto">
          <a:extLst>
            <a:ext uri="{FF2B5EF4-FFF2-40B4-BE49-F238E27FC236}">
              <a16:creationId xmlns:a16="http://schemas.microsoft.com/office/drawing/2014/main" xmlns="" id="{9A467676-0B15-4530-8A56-BE4A2352E0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2" name="223 CuadroTexto">
          <a:extLst>
            <a:ext uri="{FF2B5EF4-FFF2-40B4-BE49-F238E27FC236}">
              <a16:creationId xmlns:a16="http://schemas.microsoft.com/office/drawing/2014/main" xmlns="" id="{311C54D0-B265-45BA-BEAE-ED88932ED4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3" name="224 CuadroTexto">
          <a:extLst>
            <a:ext uri="{FF2B5EF4-FFF2-40B4-BE49-F238E27FC236}">
              <a16:creationId xmlns:a16="http://schemas.microsoft.com/office/drawing/2014/main" xmlns="" id="{FFAE6329-4462-400B-B50C-902DC9563F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4" name="225 CuadroTexto">
          <a:extLst>
            <a:ext uri="{FF2B5EF4-FFF2-40B4-BE49-F238E27FC236}">
              <a16:creationId xmlns:a16="http://schemas.microsoft.com/office/drawing/2014/main" xmlns="" id="{B07B07E6-058A-4AB1-B84B-708E5AFB93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5" name="226 CuadroTexto">
          <a:extLst>
            <a:ext uri="{FF2B5EF4-FFF2-40B4-BE49-F238E27FC236}">
              <a16:creationId xmlns:a16="http://schemas.microsoft.com/office/drawing/2014/main" xmlns="" id="{0D278EF2-FA2E-433D-A063-6B7799BE84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6" name="227 CuadroTexto">
          <a:extLst>
            <a:ext uri="{FF2B5EF4-FFF2-40B4-BE49-F238E27FC236}">
              <a16:creationId xmlns:a16="http://schemas.microsoft.com/office/drawing/2014/main" xmlns="" id="{D713677D-2409-418D-BDEB-864765BCED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7" name="228 CuadroTexto">
          <a:extLst>
            <a:ext uri="{FF2B5EF4-FFF2-40B4-BE49-F238E27FC236}">
              <a16:creationId xmlns:a16="http://schemas.microsoft.com/office/drawing/2014/main" xmlns="" id="{1CF557C3-538E-4AE8-B98C-CFAB2E276C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8" name="229 CuadroTexto">
          <a:extLst>
            <a:ext uri="{FF2B5EF4-FFF2-40B4-BE49-F238E27FC236}">
              <a16:creationId xmlns:a16="http://schemas.microsoft.com/office/drawing/2014/main" xmlns="" id="{2C66EC78-DA6E-4E73-9F45-3343281E19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69" name="230 CuadroTexto">
          <a:extLst>
            <a:ext uri="{FF2B5EF4-FFF2-40B4-BE49-F238E27FC236}">
              <a16:creationId xmlns:a16="http://schemas.microsoft.com/office/drawing/2014/main" xmlns="" id="{767FD20E-CB8B-45E0-848B-68676A71A3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0" name="231 CuadroTexto">
          <a:extLst>
            <a:ext uri="{FF2B5EF4-FFF2-40B4-BE49-F238E27FC236}">
              <a16:creationId xmlns:a16="http://schemas.microsoft.com/office/drawing/2014/main" xmlns="" id="{29409B17-19D2-4873-B8C8-6F4AA49762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1" name="232 CuadroTexto">
          <a:extLst>
            <a:ext uri="{FF2B5EF4-FFF2-40B4-BE49-F238E27FC236}">
              <a16:creationId xmlns:a16="http://schemas.microsoft.com/office/drawing/2014/main" xmlns="" id="{79CACF1C-B58F-4575-B47B-DEE4A21C9D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2" name="233 CuadroTexto">
          <a:extLst>
            <a:ext uri="{FF2B5EF4-FFF2-40B4-BE49-F238E27FC236}">
              <a16:creationId xmlns:a16="http://schemas.microsoft.com/office/drawing/2014/main" xmlns="" id="{977F547B-6DA4-403F-A057-495924152A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3" name="234 CuadroTexto">
          <a:extLst>
            <a:ext uri="{FF2B5EF4-FFF2-40B4-BE49-F238E27FC236}">
              <a16:creationId xmlns:a16="http://schemas.microsoft.com/office/drawing/2014/main" xmlns="" id="{27F78D60-DC90-44BA-9186-331B9437CE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4" name="235 CuadroTexto">
          <a:extLst>
            <a:ext uri="{FF2B5EF4-FFF2-40B4-BE49-F238E27FC236}">
              <a16:creationId xmlns:a16="http://schemas.microsoft.com/office/drawing/2014/main" xmlns="" id="{FD6324F5-08AD-4EF3-91AB-4201347745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5" name="236 CuadroTexto">
          <a:extLst>
            <a:ext uri="{FF2B5EF4-FFF2-40B4-BE49-F238E27FC236}">
              <a16:creationId xmlns:a16="http://schemas.microsoft.com/office/drawing/2014/main" xmlns="" id="{99D93C3F-D168-4F00-9058-3243AE2A2E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6" name="237 CuadroTexto">
          <a:extLst>
            <a:ext uri="{FF2B5EF4-FFF2-40B4-BE49-F238E27FC236}">
              <a16:creationId xmlns:a16="http://schemas.microsoft.com/office/drawing/2014/main" xmlns="" id="{41FCE23E-C13C-49A7-90EA-70114623DA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7" name="238 CuadroTexto">
          <a:extLst>
            <a:ext uri="{FF2B5EF4-FFF2-40B4-BE49-F238E27FC236}">
              <a16:creationId xmlns:a16="http://schemas.microsoft.com/office/drawing/2014/main" xmlns="" id="{A604FE5D-5EB3-4ECA-95EC-B2BA89B7D9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8" name="239 CuadroTexto">
          <a:extLst>
            <a:ext uri="{FF2B5EF4-FFF2-40B4-BE49-F238E27FC236}">
              <a16:creationId xmlns:a16="http://schemas.microsoft.com/office/drawing/2014/main" xmlns="" id="{7AC1F6D1-50E7-4459-9D76-B8980F48AD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79" name="240 CuadroTexto">
          <a:extLst>
            <a:ext uri="{FF2B5EF4-FFF2-40B4-BE49-F238E27FC236}">
              <a16:creationId xmlns:a16="http://schemas.microsoft.com/office/drawing/2014/main" xmlns="" id="{07CDC1F8-6AA8-4541-AFA1-C6968F2547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0" name="241 CuadroTexto">
          <a:extLst>
            <a:ext uri="{FF2B5EF4-FFF2-40B4-BE49-F238E27FC236}">
              <a16:creationId xmlns:a16="http://schemas.microsoft.com/office/drawing/2014/main" xmlns="" id="{DFA9B95E-F9C9-4F96-8D10-8626BED5F2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1" name="242 CuadroTexto">
          <a:extLst>
            <a:ext uri="{FF2B5EF4-FFF2-40B4-BE49-F238E27FC236}">
              <a16:creationId xmlns:a16="http://schemas.microsoft.com/office/drawing/2014/main" xmlns="" id="{E3FC8930-79DF-44A1-9315-E7E36DC29F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2" name="243 CuadroTexto">
          <a:extLst>
            <a:ext uri="{FF2B5EF4-FFF2-40B4-BE49-F238E27FC236}">
              <a16:creationId xmlns:a16="http://schemas.microsoft.com/office/drawing/2014/main" xmlns="" id="{5616B7B0-8310-4C9C-974A-9792144BCD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3" name="244 CuadroTexto">
          <a:extLst>
            <a:ext uri="{FF2B5EF4-FFF2-40B4-BE49-F238E27FC236}">
              <a16:creationId xmlns:a16="http://schemas.microsoft.com/office/drawing/2014/main" xmlns="" id="{3C4D156F-BDF8-4C49-BC8C-6412ECEC7F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4" name="245 CuadroTexto">
          <a:extLst>
            <a:ext uri="{FF2B5EF4-FFF2-40B4-BE49-F238E27FC236}">
              <a16:creationId xmlns:a16="http://schemas.microsoft.com/office/drawing/2014/main" xmlns="" id="{D4A5E513-0D45-4921-BF87-90196BB12E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5" name="246 CuadroTexto">
          <a:extLst>
            <a:ext uri="{FF2B5EF4-FFF2-40B4-BE49-F238E27FC236}">
              <a16:creationId xmlns:a16="http://schemas.microsoft.com/office/drawing/2014/main" xmlns="" id="{DE24CF43-3769-4F11-BD45-BEF5986351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6" name="247 CuadroTexto">
          <a:extLst>
            <a:ext uri="{FF2B5EF4-FFF2-40B4-BE49-F238E27FC236}">
              <a16:creationId xmlns:a16="http://schemas.microsoft.com/office/drawing/2014/main" xmlns="" id="{1AB9CE66-B187-4191-8FF8-3B7AF6AE29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7" name="248 CuadroTexto">
          <a:extLst>
            <a:ext uri="{FF2B5EF4-FFF2-40B4-BE49-F238E27FC236}">
              <a16:creationId xmlns:a16="http://schemas.microsoft.com/office/drawing/2014/main" xmlns="" id="{EBC6ADC6-A38A-4CFA-9903-192DDEDD43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8" name="249 CuadroTexto">
          <a:extLst>
            <a:ext uri="{FF2B5EF4-FFF2-40B4-BE49-F238E27FC236}">
              <a16:creationId xmlns:a16="http://schemas.microsoft.com/office/drawing/2014/main" xmlns="" id="{1B014D9B-9740-455F-93B2-DB24846A02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89" name="250 CuadroTexto">
          <a:extLst>
            <a:ext uri="{FF2B5EF4-FFF2-40B4-BE49-F238E27FC236}">
              <a16:creationId xmlns:a16="http://schemas.microsoft.com/office/drawing/2014/main" xmlns="" id="{0B2B75EC-65E9-4519-8C38-6548EBA450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0" name="251 CuadroTexto">
          <a:extLst>
            <a:ext uri="{FF2B5EF4-FFF2-40B4-BE49-F238E27FC236}">
              <a16:creationId xmlns:a16="http://schemas.microsoft.com/office/drawing/2014/main" xmlns="" id="{374F0B7F-59AB-4C54-BF4F-5BE3821695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1" name="252 CuadroTexto">
          <a:extLst>
            <a:ext uri="{FF2B5EF4-FFF2-40B4-BE49-F238E27FC236}">
              <a16:creationId xmlns:a16="http://schemas.microsoft.com/office/drawing/2014/main" xmlns="" id="{58F111CD-214F-44E1-A6F8-F453DE0554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2" name="253 CuadroTexto">
          <a:extLst>
            <a:ext uri="{FF2B5EF4-FFF2-40B4-BE49-F238E27FC236}">
              <a16:creationId xmlns:a16="http://schemas.microsoft.com/office/drawing/2014/main" xmlns="" id="{848EC032-EA5D-4F6A-A046-99D5F4E6CE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3" name="254 CuadroTexto">
          <a:extLst>
            <a:ext uri="{FF2B5EF4-FFF2-40B4-BE49-F238E27FC236}">
              <a16:creationId xmlns:a16="http://schemas.microsoft.com/office/drawing/2014/main" xmlns="" id="{E528C97D-A4E0-49E8-A61B-ABD2791C85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4" name="255 CuadroTexto">
          <a:extLst>
            <a:ext uri="{FF2B5EF4-FFF2-40B4-BE49-F238E27FC236}">
              <a16:creationId xmlns:a16="http://schemas.microsoft.com/office/drawing/2014/main" xmlns="" id="{957C1AF2-4142-4424-9439-EA44EDF231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5" name="256 CuadroTexto">
          <a:extLst>
            <a:ext uri="{FF2B5EF4-FFF2-40B4-BE49-F238E27FC236}">
              <a16:creationId xmlns:a16="http://schemas.microsoft.com/office/drawing/2014/main" xmlns="" id="{6EC41FC5-CA38-4B06-9370-F151D90A0C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6" name="257 CuadroTexto">
          <a:extLst>
            <a:ext uri="{FF2B5EF4-FFF2-40B4-BE49-F238E27FC236}">
              <a16:creationId xmlns:a16="http://schemas.microsoft.com/office/drawing/2014/main" xmlns="" id="{1E29C6F7-4A2B-4646-AF45-E8E9DED7B6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7" name="258 CuadroTexto">
          <a:extLst>
            <a:ext uri="{FF2B5EF4-FFF2-40B4-BE49-F238E27FC236}">
              <a16:creationId xmlns:a16="http://schemas.microsoft.com/office/drawing/2014/main" xmlns="" id="{64B67F3A-B388-48DA-ADCF-80E3AE81AC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8" name="259 CuadroTexto">
          <a:extLst>
            <a:ext uri="{FF2B5EF4-FFF2-40B4-BE49-F238E27FC236}">
              <a16:creationId xmlns:a16="http://schemas.microsoft.com/office/drawing/2014/main" xmlns="" id="{4CEF0880-8F9D-41F5-B204-3877B53E51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199" name="260 CuadroTexto">
          <a:extLst>
            <a:ext uri="{FF2B5EF4-FFF2-40B4-BE49-F238E27FC236}">
              <a16:creationId xmlns:a16="http://schemas.microsoft.com/office/drawing/2014/main" xmlns="" id="{1D41FFCD-AE96-4689-8048-04465014A5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0" name="261 CuadroTexto">
          <a:extLst>
            <a:ext uri="{FF2B5EF4-FFF2-40B4-BE49-F238E27FC236}">
              <a16:creationId xmlns:a16="http://schemas.microsoft.com/office/drawing/2014/main" xmlns="" id="{186C18C7-2F1B-4DAC-86A3-F4D3DE2C67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1" name="262 CuadroTexto">
          <a:extLst>
            <a:ext uri="{FF2B5EF4-FFF2-40B4-BE49-F238E27FC236}">
              <a16:creationId xmlns:a16="http://schemas.microsoft.com/office/drawing/2014/main" xmlns="" id="{DE468FAD-5E39-4500-8396-D8BD809CAF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2" name="263 CuadroTexto">
          <a:extLst>
            <a:ext uri="{FF2B5EF4-FFF2-40B4-BE49-F238E27FC236}">
              <a16:creationId xmlns:a16="http://schemas.microsoft.com/office/drawing/2014/main" xmlns="" id="{A004154D-B0F2-49C3-A385-CF3BA181B1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3" name="264 CuadroTexto">
          <a:extLst>
            <a:ext uri="{FF2B5EF4-FFF2-40B4-BE49-F238E27FC236}">
              <a16:creationId xmlns:a16="http://schemas.microsoft.com/office/drawing/2014/main" xmlns="" id="{54FA2FF8-92C0-4D1F-9761-3565A09518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4" name="265 CuadroTexto">
          <a:extLst>
            <a:ext uri="{FF2B5EF4-FFF2-40B4-BE49-F238E27FC236}">
              <a16:creationId xmlns:a16="http://schemas.microsoft.com/office/drawing/2014/main" xmlns="" id="{2F61BBE8-2393-4B6A-A5B7-C73409C723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5" name="266 CuadroTexto">
          <a:extLst>
            <a:ext uri="{FF2B5EF4-FFF2-40B4-BE49-F238E27FC236}">
              <a16:creationId xmlns:a16="http://schemas.microsoft.com/office/drawing/2014/main" xmlns="" id="{33A402ED-1916-44C1-B70F-5B95D71BA0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06" name="267 CuadroTexto">
          <a:extLst>
            <a:ext uri="{FF2B5EF4-FFF2-40B4-BE49-F238E27FC236}">
              <a16:creationId xmlns:a16="http://schemas.microsoft.com/office/drawing/2014/main" xmlns="" id="{CFA48CC4-0423-4A97-B71E-3E0925A3CA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6207" name="268 CuadroTexto">
          <a:extLst>
            <a:ext uri="{FF2B5EF4-FFF2-40B4-BE49-F238E27FC236}">
              <a16:creationId xmlns:a16="http://schemas.microsoft.com/office/drawing/2014/main" xmlns="" id="{1C2BCE68-AB54-412D-8781-3D8A9E70C10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08" name="269 CuadroTexto">
          <a:extLst>
            <a:ext uri="{FF2B5EF4-FFF2-40B4-BE49-F238E27FC236}">
              <a16:creationId xmlns:a16="http://schemas.microsoft.com/office/drawing/2014/main" xmlns="" id="{9A30C923-00AA-4602-BE50-7B8356B5C44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09" name="270 CuadroTexto">
          <a:extLst>
            <a:ext uri="{FF2B5EF4-FFF2-40B4-BE49-F238E27FC236}">
              <a16:creationId xmlns:a16="http://schemas.microsoft.com/office/drawing/2014/main" xmlns="" id="{F139022B-E614-4D51-8EB2-BFAB8EA8194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0" name="271 CuadroTexto">
          <a:extLst>
            <a:ext uri="{FF2B5EF4-FFF2-40B4-BE49-F238E27FC236}">
              <a16:creationId xmlns:a16="http://schemas.microsoft.com/office/drawing/2014/main" xmlns="" id="{F5137381-3F1D-49A6-9AF3-D959F6B1B39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1" name="272 CuadroTexto">
          <a:extLst>
            <a:ext uri="{FF2B5EF4-FFF2-40B4-BE49-F238E27FC236}">
              <a16:creationId xmlns:a16="http://schemas.microsoft.com/office/drawing/2014/main" xmlns="" id="{3E4D2DD3-E277-47AE-A2E2-B41C6D1A410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2" name="273 CuadroTexto">
          <a:extLst>
            <a:ext uri="{FF2B5EF4-FFF2-40B4-BE49-F238E27FC236}">
              <a16:creationId xmlns:a16="http://schemas.microsoft.com/office/drawing/2014/main" xmlns="" id="{A3CED28B-BEA0-4A97-AA75-6419C8F9AF8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3" name="274 CuadroTexto">
          <a:extLst>
            <a:ext uri="{FF2B5EF4-FFF2-40B4-BE49-F238E27FC236}">
              <a16:creationId xmlns:a16="http://schemas.microsoft.com/office/drawing/2014/main" xmlns="" id="{EBFECCC7-F197-4E07-A0B4-F3190535A2C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4" name="275 CuadroTexto">
          <a:extLst>
            <a:ext uri="{FF2B5EF4-FFF2-40B4-BE49-F238E27FC236}">
              <a16:creationId xmlns:a16="http://schemas.microsoft.com/office/drawing/2014/main" xmlns="" id="{2B629E9D-3A69-4699-9B8C-D9C5FD3E6CD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5" name="276 CuadroTexto">
          <a:extLst>
            <a:ext uri="{FF2B5EF4-FFF2-40B4-BE49-F238E27FC236}">
              <a16:creationId xmlns:a16="http://schemas.microsoft.com/office/drawing/2014/main" xmlns="" id="{6E3F26D2-3834-4254-9992-90B6CE55451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6" name="277 CuadroTexto">
          <a:extLst>
            <a:ext uri="{FF2B5EF4-FFF2-40B4-BE49-F238E27FC236}">
              <a16:creationId xmlns:a16="http://schemas.microsoft.com/office/drawing/2014/main" xmlns="" id="{52490476-F908-441A-9856-84070318B09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7" name="278 CuadroTexto">
          <a:extLst>
            <a:ext uri="{FF2B5EF4-FFF2-40B4-BE49-F238E27FC236}">
              <a16:creationId xmlns:a16="http://schemas.microsoft.com/office/drawing/2014/main" xmlns="" id="{279B06F4-4509-4587-87BA-5A645ADC6B5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8" name="279 CuadroTexto">
          <a:extLst>
            <a:ext uri="{FF2B5EF4-FFF2-40B4-BE49-F238E27FC236}">
              <a16:creationId xmlns:a16="http://schemas.microsoft.com/office/drawing/2014/main" xmlns="" id="{E18A5373-6078-47D2-82B4-CB706AE551A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19" name="280 CuadroTexto">
          <a:extLst>
            <a:ext uri="{FF2B5EF4-FFF2-40B4-BE49-F238E27FC236}">
              <a16:creationId xmlns:a16="http://schemas.microsoft.com/office/drawing/2014/main" xmlns="" id="{3D5A781E-E364-4DA0-B360-284CC531DC5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20" name="281 CuadroTexto">
          <a:extLst>
            <a:ext uri="{FF2B5EF4-FFF2-40B4-BE49-F238E27FC236}">
              <a16:creationId xmlns:a16="http://schemas.microsoft.com/office/drawing/2014/main" xmlns="" id="{1F015F7B-594C-492A-AC0C-ECE455353C1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21" name="282 CuadroTexto">
          <a:extLst>
            <a:ext uri="{FF2B5EF4-FFF2-40B4-BE49-F238E27FC236}">
              <a16:creationId xmlns:a16="http://schemas.microsoft.com/office/drawing/2014/main" xmlns="" id="{B5DA2E71-E810-466A-84EB-C9DA1A5352A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22" name="283 CuadroTexto">
          <a:extLst>
            <a:ext uri="{FF2B5EF4-FFF2-40B4-BE49-F238E27FC236}">
              <a16:creationId xmlns:a16="http://schemas.microsoft.com/office/drawing/2014/main" xmlns="" id="{1F987470-9903-4536-B589-470904C216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223" name="284 CuadroTexto">
          <a:extLst>
            <a:ext uri="{FF2B5EF4-FFF2-40B4-BE49-F238E27FC236}">
              <a16:creationId xmlns:a16="http://schemas.microsoft.com/office/drawing/2014/main" xmlns="" id="{A844884A-DCFD-4C0D-9639-8B7DB6434A4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224" name="285 CuadroTexto">
          <a:extLst>
            <a:ext uri="{FF2B5EF4-FFF2-40B4-BE49-F238E27FC236}">
              <a16:creationId xmlns:a16="http://schemas.microsoft.com/office/drawing/2014/main" xmlns="" id="{7D303529-CC07-433D-85C3-968D88736C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25" name="286 CuadroTexto">
          <a:extLst>
            <a:ext uri="{FF2B5EF4-FFF2-40B4-BE49-F238E27FC236}">
              <a16:creationId xmlns:a16="http://schemas.microsoft.com/office/drawing/2014/main" xmlns="" id="{3C16672B-6C2B-4CDA-8F2C-3373AF1DF6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26" name="287 CuadroTexto">
          <a:extLst>
            <a:ext uri="{FF2B5EF4-FFF2-40B4-BE49-F238E27FC236}">
              <a16:creationId xmlns:a16="http://schemas.microsoft.com/office/drawing/2014/main" xmlns="" id="{E7AABFE3-B0CB-4903-9EC5-7D35A5F308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27" name="288 CuadroTexto">
          <a:extLst>
            <a:ext uri="{FF2B5EF4-FFF2-40B4-BE49-F238E27FC236}">
              <a16:creationId xmlns:a16="http://schemas.microsoft.com/office/drawing/2014/main" xmlns="" id="{9D550DAE-A1E9-40C6-A3C0-3EE2AECEDD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28" name="289 CuadroTexto">
          <a:extLst>
            <a:ext uri="{FF2B5EF4-FFF2-40B4-BE49-F238E27FC236}">
              <a16:creationId xmlns:a16="http://schemas.microsoft.com/office/drawing/2014/main" xmlns="" id="{4F0D11E1-2CD9-4BE9-8188-198C1C6E17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29" name="290 CuadroTexto">
          <a:extLst>
            <a:ext uri="{FF2B5EF4-FFF2-40B4-BE49-F238E27FC236}">
              <a16:creationId xmlns:a16="http://schemas.microsoft.com/office/drawing/2014/main" xmlns="" id="{F94F1BBD-7F45-4FCA-9DD5-B5D2CDCFB7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0" name="291 CuadroTexto">
          <a:extLst>
            <a:ext uri="{FF2B5EF4-FFF2-40B4-BE49-F238E27FC236}">
              <a16:creationId xmlns:a16="http://schemas.microsoft.com/office/drawing/2014/main" xmlns="" id="{A86CB3E2-4BB9-4D94-869B-461BC24D23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1" name="292 CuadroTexto">
          <a:extLst>
            <a:ext uri="{FF2B5EF4-FFF2-40B4-BE49-F238E27FC236}">
              <a16:creationId xmlns:a16="http://schemas.microsoft.com/office/drawing/2014/main" xmlns="" id="{8EF1AC70-D1C6-4F85-807F-FD8D04BF82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2" name="293 CuadroTexto">
          <a:extLst>
            <a:ext uri="{FF2B5EF4-FFF2-40B4-BE49-F238E27FC236}">
              <a16:creationId xmlns:a16="http://schemas.microsoft.com/office/drawing/2014/main" xmlns="" id="{DAEC1CA3-7759-402B-850D-7162EE39CA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3" name="294 CuadroTexto">
          <a:extLst>
            <a:ext uri="{FF2B5EF4-FFF2-40B4-BE49-F238E27FC236}">
              <a16:creationId xmlns:a16="http://schemas.microsoft.com/office/drawing/2014/main" xmlns="" id="{D09D434A-FF91-4FB1-822E-EFEC8E4956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4" name="295 CuadroTexto">
          <a:extLst>
            <a:ext uri="{FF2B5EF4-FFF2-40B4-BE49-F238E27FC236}">
              <a16:creationId xmlns:a16="http://schemas.microsoft.com/office/drawing/2014/main" xmlns="" id="{2262AC7B-FA62-46EB-A43C-BCCE84558F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5" name="296 CuadroTexto">
          <a:extLst>
            <a:ext uri="{FF2B5EF4-FFF2-40B4-BE49-F238E27FC236}">
              <a16:creationId xmlns:a16="http://schemas.microsoft.com/office/drawing/2014/main" xmlns="" id="{EF418600-E2C2-4B51-B571-D797A86701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36" name="17 CuadroTexto">
          <a:extLst>
            <a:ext uri="{FF2B5EF4-FFF2-40B4-BE49-F238E27FC236}">
              <a16:creationId xmlns:a16="http://schemas.microsoft.com/office/drawing/2014/main" xmlns="" id="{540607A7-48DC-4F6B-82C6-D1F64A26AB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237" name="90 CuadroTexto">
          <a:extLst>
            <a:ext uri="{FF2B5EF4-FFF2-40B4-BE49-F238E27FC236}">
              <a16:creationId xmlns:a16="http://schemas.microsoft.com/office/drawing/2014/main" xmlns="" id="{E2F3E8EF-3728-4AC9-B019-984C396637C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38" name="91 CuadroTexto">
          <a:extLst>
            <a:ext uri="{FF2B5EF4-FFF2-40B4-BE49-F238E27FC236}">
              <a16:creationId xmlns:a16="http://schemas.microsoft.com/office/drawing/2014/main" xmlns="" id="{184A9808-3B0C-4BBF-A88C-983F041B868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39" name="92 CuadroTexto">
          <a:extLst>
            <a:ext uri="{FF2B5EF4-FFF2-40B4-BE49-F238E27FC236}">
              <a16:creationId xmlns:a16="http://schemas.microsoft.com/office/drawing/2014/main" xmlns="" id="{260BFFF7-BE32-4F59-A13F-4846C9E9D1C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0" name="93 CuadroTexto">
          <a:extLst>
            <a:ext uri="{FF2B5EF4-FFF2-40B4-BE49-F238E27FC236}">
              <a16:creationId xmlns:a16="http://schemas.microsoft.com/office/drawing/2014/main" xmlns="" id="{9D440768-7D32-4F1F-A364-F70E271C388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1" name="94 CuadroTexto">
          <a:extLst>
            <a:ext uri="{FF2B5EF4-FFF2-40B4-BE49-F238E27FC236}">
              <a16:creationId xmlns:a16="http://schemas.microsoft.com/office/drawing/2014/main" xmlns="" id="{B2C4F87B-18A8-4136-9016-080AB47C978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2" name="95 CuadroTexto">
          <a:extLst>
            <a:ext uri="{FF2B5EF4-FFF2-40B4-BE49-F238E27FC236}">
              <a16:creationId xmlns:a16="http://schemas.microsoft.com/office/drawing/2014/main" xmlns="" id="{09A4C46A-DB0A-4FC2-9AD1-94E3ED0E78A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3" name="96 CuadroTexto">
          <a:extLst>
            <a:ext uri="{FF2B5EF4-FFF2-40B4-BE49-F238E27FC236}">
              <a16:creationId xmlns:a16="http://schemas.microsoft.com/office/drawing/2014/main" xmlns="" id="{03DB773F-2C07-421E-B6F2-BB6B38C6790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4" name="97 CuadroTexto">
          <a:extLst>
            <a:ext uri="{FF2B5EF4-FFF2-40B4-BE49-F238E27FC236}">
              <a16:creationId xmlns:a16="http://schemas.microsoft.com/office/drawing/2014/main" xmlns="" id="{86968981-A55C-4C2F-A367-638A7CD25AE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5" name="98 CuadroTexto">
          <a:extLst>
            <a:ext uri="{FF2B5EF4-FFF2-40B4-BE49-F238E27FC236}">
              <a16:creationId xmlns:a16="http://schemas.microsoft.com/office/drawing/2014/main" xmlns="" id="{B0917D44-CA50-4D0A-B29F-B50ADA67DFA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6" name="99 CuadroTexto">
          <a:extLst>
            <a:ext uri="{FF2B5EF4-FFF2-40B4-BE49-F238E27FC236}">
              <a16:creationId xmlns:a16="http://schemas.microsoft.com/office/drawing/2014/main" xmlns="" id="{236556C6-0B64-4B61-8612-444C851FCBD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7" name="100 CuadroTexto">
          <a:extLst>
            <a:ext uri="{FF2B5EF4-FFF2-40B4-BE49-F238E27FC236}">
              <a16:creationId xmlns:a16="http://schemas.microsoft.com/office/drawing/2014/main" xmlns="" id="{3BCE5AC0-1F7A-4D5F-AD83-EEEB84886EC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248" name="101 CuadroTexto">
          <a:extLst>
            <a:ext uri="{FF2B5EF4-FFF2-40B4-BE49-F238E27FC236}">
              <a16:creationId xmlns:a16="http://schemas.microsoft.com/office/drawing/2014/main" xmlns="" id="{8502E76C-363A-472C-B541-8D913CE1C30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249" name="118 CuadroTexto">
          <a:extLst>
            <a:ext uri="{FF2B5EF4-FFF2-40B4-BE49-F238E27FC236}">
              <a16:creationId xmlns:a16="http://schemas.microsoft.com/office/drawing/2014/main" xmlns="" id="{A636F12A-814D-4090-BA7F-D14483404B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0" name="119 CuadroTexto">
          <a:extLst>
            <a:ext uri="{FF2B5EF4-FFF2-40B4-BE49-F238E27FC236}">
              <a16:creationId xmlns:a16="http://schemas.microsoft.com/office/drawing/2014/main" xmlns="" id="{094C3991-D0EF-4132-8EDB-744FED5625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1" name="120 CuadroTexto">
          <a:extLst>
            <a:ext uri="{FF2B5EF4-FFF2-40B4-BE49-F238E27FC236}">
              <a16:creationId xmlns:a16="http://schemas.microsoft.com/office/drawing/2014/main" xmlns="" id="{0E4CAC80-F883-43B2-94AA-F5BC897884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2" name="121 CuadroTexto">
          <a:extLst>
            <a:ext uri="{FF2B5EF4-FFF2-40B4-BE49-F238E27FC236}">
              <a16:creationId xmlns:a16="http://schemas.microsoft.com/office/drawing/2014/main" xmlns="" id="{7020D7AE-01AC-476B-A09F-ECC3BCBE63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3" name="122 CuadroTexto">
          <a:extLst>
            <a:ext uri="{FF2B5EF4-FFF2-40B4-BE49-F238E27FC236}">
              <a16:creationId xmlns:a16="http://schemas.microsoft.com/office/drawing/2014/main" xmlns="" id="{20CEA88E-10E1-40E5-8CF8-2F6C08D7AD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4" name="123 CuadroTexto">
          <a:extLst>
            <a:ext uri="{FF2B5EF4-FFF2-40B4-BE49-F238E27FC236}">
              <a16:creationId xmlns:a16="http://schemas.microsoft.com/office/drawing/2014/main" xmlns="" id="{1FC4C4AD-E0DA-4DF2-BBE9-44156508B2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5" name="124 CuadroTexto">
          <a:extLst>
            <a:ext uri="{FF2B5EF4-FFF2-40B4-BE49-F238E27FC236}">
              <a16:creationId xmlns:a16="http://schemas.microsoft.com/office/drawing/2014/main" xmlns="" id="{2ED1BE7D-77B1-4222-BF0C-C9CD1E116F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6" name="125 CuadroTexto">
          <a:extLst>
            <a:ext uri="{FF2B5EF4-FFF2-40B4-BE49-F238E27FC236}">
              <a16:creationId xmlns:a16="http://schemas.microsoft.com/office/drawing/2014/main" xmlns="" id="{64EA71BC-D08F-47F3-9DF0-39B0A62557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7" name="143 CuadroTexto">
          <a:extLst>
            <a:ext uri="{FF2B5EF4-FFF2-40B4-BE49-F238E27FC236}">
              <a16:creationId xmlns:a16="http://schemas.microsoft.com/office/drawing/2014/main" xmlns="" id="{0829FA43-864A-4610-81FA-2A06A835A7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8" name="144 CuadroTexto">
          <a:extLst>
            <a:ext uri="{FF2B5EF4-FFF2-40B4-BE49-F238E27FC236}">
              <a16:creationId xmlns:a16="http://schemas.microsoft.com/office/drawing/2014/main" xmlns="" id="{F65DFB77-07B7-4C59-AB27-11E94D3525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59" name="145 CuadroTexto">
          <a:extLst>
            <a:ext uri="{FF2B5EF4-FFF2-40B4-BE49-F238E27FC236}">
              <a16:creationId xmlns:a16="http://schemas.microsoft.com/office/drawing/2014/main" xmlns="" id="{980975B8-6510-4851-A734-688DCD8C4E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0" name="146 CuadroTexto">
          <a:extLst>
            <a:ext uri="{FF2B5EF4-FFF2-40B4-BE49-F238E27FC236}">
              <a16:creationId xmlns:a16="http://schemas.microsoft.com/office/drawing/2014/main" xmlns="" id="{CA10D881-9F7D-4972-9F63-F3A01F1A09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1" name="147 CuadroTexto">
          <a:extLst>
            <a:ext uri="{FF2B5EF4-FFF2-40B4-BE49-F238E27FC236}">
              <a16:creationId xmlns:a16="http://schemas.microsoft.com/office/drawing/2014/main" xmlns="" id="{E072B4D2-97C3-41BC-BEE4-9C35FE56BC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2" name="148 CuadroTexto">
          <a:extLst>
            <a:ext uri="{FF2B5EF4-FFF2-40B4-BE49-F238E27FC236}">
              <a16:creationId xmlns:a16="http://schemas.microsoft.com/office/drawing/2014/main" xmlns="" id="{FF1B5A02-4CD6-4F2B-9697-6FF36B2C0F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3" name="149 CuadroTexto">
          <a:extLst>
            <a:ext uri="{FF2B5EF4-FFF2-40B4-BE49-F238E27FC236}">
              <a16:creationId xmlns:a16="http://schemas.microsoft.com/office/drawing/2014/main" xmlns="" id="{EB7963B2-25A6-45F3-B1AD-0CA8989680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4" name="150 CuadroTexto">
          <a:extLst>
            <a:ext uri="{FF2B5EF4-FFF2-40B4-BE49-F238E27FC236}">
              <a16:creationId xmlns:a16="http://schemas.microsoft.com/office/drawing/2014/main" xmlns="" id="{45018367-1F5F-42A1-A3D1-19787D05B0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5" name="151 CuadroTexto">
          <a:extLst>
            <a:ext uri="{FF2B5EF4-FFF2-40B4-BE49-F238E27FC236}">
              <a16:creationId xmlns:a16="http://schemas.microsoft.com/office/drawing/2014/main" xmlns="" id="{3EB60996-3565-432F-A10D-28D0731B8F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6" name="152 CuadroTexto">
          <a:extLst>
            <a:ext uri="{FF2B5EF4-FFF2-40B4-BE49-F238E27FC236}">
              <a16:creationId xmlns:a16="http://schemas.microsoft.com/office/drawing/2014/main" xmlns="" id="{E427DF0D-A957-4D93-8BEA-7883F39288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7" name="153 CuadroTexto">
          <a:extLst>
            <a:ext uri="{FF2B5EF4-FFF2-40B4-BE49-F238E27FC236}">
              <a16:creationId xmlns:a16="http://schemas.microsoft.com/office/drawing/2014/main" xmlns="" id="{44C65884-14B4-4CB5-BE86-8F93B9CF2F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8" name="154 CuadroTexto">
          <a:extLst>
            <a:ext uri="{FF2B5EF4-FFF2-40B4-BE49-F238E27FC236}">
              <a16:creationId xmlns:a16="http://schemas.microsoft.com/office/drawing/2014/main" xmlns="" id="{C73F6481-485C-42BD-9396-6037B09671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69" name="155 CuadroTexto">
          <a:extLst>
            <a:ext uri="{FF2B5EF4-FFF2-40B4-BE49-F238E27FC236}">
              <a16:creationId xmlns:a16="http://schemas.microsoft.com/office/drawing/2014/main" xmlns="" id="{68931FCB-C712-42EC-A5D4-61D1BEAD39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0" name="156 CuadroTexto">
          <a:extLst>
            <a:ext uri="{FF2B5EF4-FFF2-40B4-BE49-F238E27FC236}">
              <a16:creationId xmlns:a16="http://schemas.microsoft.com/office/drawing/2014/main" xmlns="" id="{E441839E-106D-4518-91DE-70FA801E51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1" name="157 CuadroTexto">
          <a:extLst>
            <a:ext uri="{FF2B5EF4-FFF2-40B4-BE49-F238E27FC236}">
              <a16:creationId xmlns:a16="http://schemas.microsoft.com/office/drawing/2014/main" xmlns="" id="{7CBA54B5-DCDC-4B3E-A62D-4CB0DEFA9E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2" name="158 CuadroTexto">
          <a:extLst>
            <a:ext uri="{FF2B5EF4-FFF2-40B4-BE49-F238E27FC236}">
              <a16:creationId xmlns:a16="http://schemas.microsoft.com/office/drawing/2014/main" xmlns="" id="{4E826E42-B928-4F5F-9358-172F8B9568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3" name="159 CuadroTexto">
          <a:extLst>
            <a:ext uri="{FF2B5EF4-FFF2-40B4-BE49-F238E27FC236}">
              <a16:creationId xmlns:a16="http://schemas.microsoft.com/office/drawing/2014/main" xmlns="" id="{F1325ECE-B4FC-4F15-BF06-1BF8973F34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4" name="160 CuadroTexto">
          <a:extLst>
            <a:ext uri="{FF2B5EF4-FFF2-40B4-BE49-F238E27FC236}">
              <a16:creationId xmlns:a16="http://schemas.microsoft.com/office/drawing/2014/main" xmlns="" id="{FD09554C-D0CA-4761-8187-F210A9B94B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5" name="161 CuadroTexto">
          <a:extLst>
            <a:ext uri="{FF2B5EF4-FFF2-40B4-BE49-F238E27FC236}">
              <a16:creationId xmlns:a16="http://schemas.microsoft.com/office/drawing/2014/main" xmlns="" id="{A7810989-1492-440C-BA22-CA8EF13F83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6" name="162 CuadroTexto">
          <a:extLst>
            <a:ext uri="{FF2B5EF4-FFF2-40B4-BE49-F238E27FC236}">
              <a16:creationId xmlns:a16="http://schemas.microsoft.com/office/drawing/2014/main" xmlns="" id="{17F84ABB-8C0C-40B4-BA7B-0300116946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7" name="163 CuadroTexto">
          <a:extLst>
            <a:ext uri="{FF2B5EF4-FFF2-40B4-BE49-F238E27FC236}">
              <a16:creationId xmlns:a16="http://schemas.microsoft.com/office/drawing/2014/main" xmlns="" id="{DF03880B-CF4F-43BC-A844-6C1F216C58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8" name="164 CuadroTexto">
          <a:extLst>
            <a:ext uri="{FF2B5EF4-FFF2-40B4-BE49-F238E27FC236}">
              <a16:creationId xmlns:a16="http://schemas.microsoft.com/office/drawing/2014/main" xmlns="" id="{C3C5AFE4-0097-46DD-A54D-72A979A622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79" name="165 CuadroTexto">
          <a:extLst>
            <a:ext uri="{FF2B5EF4-FFF2-40B4-BE49-F238E27FC236}">
              <a16:creationId xmlns:a16="http://schemas.microsoft.com/office/drawing/2014/main" xmlns="" id="{8C55D0FD-7BE9-47F7-9910-76245C3CAB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0" name="166 CuadroTexto">
          <a:extLst>
            <a:ext uri="{FF2B5EF4-FFF2-40B4-BE49-F238E27FC236}">
              <a16:creationId xmlns:a16="http://schemas.microsoft.com/office/drawing/2014/main" xmlns="" id="{E4CCD65F-380E-413B-B71E-E22A3CD394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1" name="167 CuadroTexto">
          <a:extLst>
            <a:ext uri="{FF2B5EF4-FFF2-40B4-BE49-F238E27FC236}">
              <a16:creationId xmlns:a16="http://schemas.microsoft.com/office/drawing/2014/main" xmlns="" id="{A3A5F6A1-006D-4A63-99A0-D8996A5FB4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2" name="168 CuadroTexto">
          <a:extLst>
            <a:ext uri="{FF2B5EF4-FFF2-40B4-BE49-F238E27FC236}">
              <a16:creationId xmlns:a16="http://schemas.microsoft.com/office/drawing/2014/main" xmlns="" id="{A4E59C5D-A95B-48DB-97B2-9EA66AEA88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3" name="169 CuadroTexto">
          <a:extLst>
            <a:ext uri="{FF2B5EF4-FFF2-40B4-BE49-F238E27FC236}">
              <a16:creationId xmlns:a16="http://schemas.microsoft.com/office/drawing/2014/main" xmlns="" id="{D8B758BE-B310-472F-A40D-B506520A2D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4" name="170 CuadroTexto">
          <a:extLst>
            <a:ext uri="{FF2B5EF4-FFF2-40B4-BE49-F238E27FC236}">
              <a16:creationId xmlns:a16="http://schemas.microsoft.com/office/drawing/2014/main" xmlns="" id="{CFDA0CF9-F2B6-4CB5-86B1-3E2D1AB3CD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5" name="171 CuadroTexto">
          <a:extLst>
            <a:ext uri="{FF2B5EF4-FFF2-40B4-BE49-F238E27FC236}">
              <a16:creationId xmlns:a16="http://schemas.microsoft.com/office/drawing/2014/main" xmlns="" id="{5E99255E-C6F5-4BBC-8479-99F3F92EEF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6" name="172 CuadroTexto">
          <a:extLst>
            <a:ext uri="{FF2B5EF4-FFF2-40B4-BE49-F238E27FC236}">
              <a16:creationId xmlns:a16="http://schemas.microsoft.com/office/drawing/2014/main" xmlns="" id="{F759B707-370A-493E-A99D-8831CCB767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7" name="173 CuadroTexto">
          <a:extLst>
            <a:ext uri="{FF2B5EF4-FFF2-40B4-BE49-F238E27FC236}">
              <a16:creationId xmlns:a16="http://schemas.microsoft.com/office/drawing/2014/main" xmlns="" id="{CE8F6C01-409C-4787-A452-872E9C073B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8" name="174 CuadroTexto">
          <a:extLst>
            <a:ext uri="{FF2B5EF4-FFF2-40B4-BE49-F238E27FC236}">
              <a16:creationId xmlns:a16="http://schemas.microsoft.com/office/drawing/2014/main" xmlns="" id="{29705821-0271-4C71-9D2A-16D72A4978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89" name="175 CuadroTexto">
          <a:extLst>
            <a:ext uri="{FF2B5EF4-FFF2-40B4-BE49-F238E27FC236}">
              <a16:creationId xmlns:a16="http://schemas.microsoft.com/office/drawing/2014/main" xmlns="" id="{35E0435E-5FC6-4250-9D2C-C6678E3A40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0" name="176 CuadroTexto">
          <a:extLst>
            <a:ext uri="{FF2B5EF4-FFF2-40B4-BE49-F238E27FC236}">
              <a16:creationId xmlns:a16="http://schemas.microsoft.com/office/drawing/2014/main" xmlns="" id="{D144A427-03B7-42F3-8B8E-BAA33C7B1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1" name="177 CuadroTexto">
          <a:extLst>
            <a:ext uri="{FF2B5EF4-FFF2-40B4-BE49-F238E27FC236}">
              <a16:creationId xmlns:a16="http://schemas.microsoft.com/office/drawing/2014/main" xmlns="" id="{20BABCD3-759D-434B-A394-B78D1AB589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2" name="178 CuadroTexto">
          <a:extLst>
            <a:ext uri="{FF2B5EF4-FFF2-40B4-BE49-F238E27FC236}">
              <a16:creationId xmlns:a16="http://schemas.microsoft.com/office/drawing/2014/main" xmlns="" id="{11F8CA55-12E2-4727-9C3B-989B4AABB4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3" name="179 CuadroTexto">
          <a:extLst>
            <a:ext uri="{FF2B5EF4-FFF2-40B4-BE49-F238E27FC236}">
              <a16:creationId xmlns:a16="http://schemas.microsoft.com/office/drawing/2014/main" xmlns="" id="{7BD23C1E-C8EB-4155-837F-A34AD8F9DB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4" name="180 CuadroTexto">
          <a:extLst>
            <a:ext uri="{FF2B5EF4-FFF2-40B4-BE49-F238E27FC236}">
              <a16:creationId xmlns:a16="http://schemas.microsoft.com/office/drawing/2014/main" xmlns="" id="{8BBBDD20-9982-431D-BE23-17DFF1130B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5" name="181 CuadroTexto">
          <a:extLst>
            <a:ext uri="{FF2B5EF4-FFF2-40B4-BE49-F238E27FC236}">
              <a16:creationId xmlns:a16="http://schemas.microsoft.com/office/drawing/2014/main" xmlns="" id="{424B5111-3543-4322-B9B1-9058858F56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6" name="182 CuadroTexto">
          <a:extLst>
            <a:ext uri="{FF2B5EF4-FFF2-40B4-BE49-F238E27FC236}">
              <a16:creationId xmlns:a16="http://schemas.microsoft.com/office/drawing/2014/main" xmlns="" id="{B1336886-1502-4815-897F-EBE61644F7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7" name="183 CuadroTexto">
          <a:extLst>
            <a:ext uri="{FF2B5EF4-FFF2-40B4-BE49-F238E27FC236}">
              <a16:creationId xmlns:a16="http://schemas.microsoft.com/office/drawing/2014/main" xmlns="" id="{40954D7F-8372-476E-8FE7-805D3B525B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8" name="184 CuadroTexto">
          <a:extLst>
            <a:ext uri="{FF2B5EF4-FFF2-40B4-BE49-F238E27FC236}">
              <a16:creationId xmlns:a16="http://schemas.microsoft.com/office/drawing/2014/main" xmlns="" id="{892F88F4-35C2-4C08-A7EC-FC2F6B1EC1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299" name="185 CuadroTexto">
          <a:extLst>
            <a:ext uri="{FF2B5EF4-FFF2-40B4-BE49-F238E27FC236}">
              <a16:creationId xmlns:a16="http://schemas.microsoft.com/office/drawing/2014/main" xmlns="" id="{4BE46473-5E3C-4148-A8CE-C1EB9A1C90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0" name="186 CuadroTexto">
          <a:extLst>
            <a:ext uri="{FF2B5EF4-FFF2-40B4-BE49-F238E27FC236}">
              <a16:creationId xmlns:a16="http://schemas.microsoft.com/office/drawing/2014/main" xmlns="" id="{65BC0815-622A-47E7-8803-D59AD577C2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1" name="187 CuadroTexto">
          <a:extLst>
            <a:ext uri="{FF2B5EF4-FFF2-40B4-BE49-F238E27FC236}">
              <a16:creationId xmlns:a16="http://schemas.microsoft.com/office/drawing/2014/main" xmlns="" id="{215ABC14-C40D-4788-BD0F-2BCCDD8320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2" name="188 CuadroTexto">
          <a:extLst>
            <a:ext uri="{FF2B5EF4-FFF2-40B4-BE49-F238E27FC236}">
              <a16:creationId xmlns:a16="http://schemas.microsoft.com/office/drawing/2014/main" xmlns="" id="{9CD8B834-B451-4ACD-AC2D-8CBD7AB541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3" name="189 CuadroTexto">
          <a:extLst>
            <a:ext uri="{FF2B5EF4-FFF2-40B4-BE49-F238E27FC236}">
              <a16:creationId xmlns:a16="http://schemas.microsoft.com/office/drawing/2014/main" xmlns="" id="{3D90EFD0-7F10-43CB-BAF4-11EBC024FF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4" name="190 CuadroTexto">
          <a:extLst>
            <a:ext uri="{FF2B5EF4-FFF2-40B4-BE49-F238E27FC236}">
              <a16:creationId xmlns:a16="http://schemas.microsoft.com/office/drawing/2014/main" xmlns="" id="{876A544F-C72F-4EEB-AB54-FB8D4E4F1A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5" name="191 CuadroTexto">
          <a:extLst>
            <a:ext uri="{FF2B5EF4-FFF2-40B4-BE49-F238E27FC236}">
              <a16:creationId xmlns:a16="http://schemas.microsoft.com/office/drawing/2014/main" xmlns="" id="{CE312EE2-48A2-4398-BA31-C76446313A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6" name="192 CuadroTexto">
          <a:extLst>
            <a:ext uri="{FF2B5EF4-FFF2-40B4-BE49-F238E27FC236}">
              <a16:creationId xmlns:a16="http://schemas.microsoft.com/office/drawing/2014/main" xmlns="" id="{85574E69-4078-45C6-94BC-E539821A44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7" name="193 CuadroTexto">
          <a:extLst>
            <a:ext uri="{FF2B5EF4-FFF2-40B4-BE49-F238E27FC236}">
              <a16:creationId xmlns:a16="http://schemas.microsoft.com/office/drawing/2014/main" xmlns="" id="{15033E05-8FFC-4761-90B5-E2AA199D33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8" name="194 CuadroTexto">
          <a:extLst>
            <a:ext uri="{FF2B5EF4-FFF2-40B4-BE49-F238E27FC236}">
              <a16:creationId xmlns:a16="http://schemas.microsoft.com/office/drawing/2014/main" xmlns="" id="{9DDBA8B4-DE38-41B0-8567-2372C604D2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09" name="195 CuadroTexto">
          <a:extLst>
            <a:ext uri="{FF2B5EF4-FFF2-40B4-BE49-F238E27FC236}">
              <a16:creationId xmlns:a16="http://schemas.microsoft.com/office/drawing/2014/main" xmlns="" id="{45812046-50B9-4890-8D4E-29A95A8B82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0" name="196 CuadroTexto">
          <a:extLst>
            <a:ext uri="{FF2B5EF4-FFF2-40B4-BE49-F238E27FC236}">
              <a16:creationId xmlns:a16="http://schemas.microsoft.com/office/drawing/2014/main" xmlns="" id="{9D486255-F820-4A16-9FDF-2BA752A441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1" name="197 CuadroTexto">
          <a:extLst>
            <a:ext uri="{FF2B5EF4-FFF2-40B4-BE49-F238E27FC236}">
              <a16:creationId xmlns:a16="http://schemas.microsoft.com/office/drawing/2014/main" xmlns="" id="{DBCC21C0-52D0-416A-B260-FCA7DCCDD4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2" name="198 CuadroTexto">
          <a:extLst>
            <a:ext uri="{FF2B5EF4-FFF2-40B4-BE49-F238E27FC236}">
              <a16:creationId xmlns:a16="http://schemas.microsoft.com/office/drawing/2014/main" xmlns="" id="{B9D1E17E-FA42-443A-A5F2-E5944B65D1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3" name="199 CuadroTexto">
          <a:extLst>
            <a:ext uri="{FF2B5EF4-FFF2-40B4-BE49-F238E27FC236}">
              <a16:creationId xmlns:a16="http://schemas.microsoft.com/office/drawing/2014/main" xmlns="" id="{AEFA7D22-DD8B-4405-87E1-2F32FF91EE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4" name="200 CuadroTexto">
          <a:extLst>
            <a:ext uri="{FF2B5EF4-FFF2-40B4-BE49-F238E27FC236}">
              <a16:creationId xmlns:a16="http://schemas.microsoft.com/office/drawing/2014/main" xmlns="" id="{9F4A50F1-845A-4DFE-A3DF-5CA1142024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5" name="201 CuadroTexto">
          <a:extLst>
            <a:ext uri="{FF2B5EF4-FFF2-40B4-BE49-F238E27FC236}">
              <a16:creationId xmlns:a16="http://schemas.microsoft.com/office/drawing/2014/main" xmlns="" id="{44389F69-78DB-4F92-9ABA-2D90DDFC0F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6" name="202 CuadroTexto">
          <a:extLst>
            <a:ext uri="{FF2B5EF4-FFF2-40B4-BE49-F238E27FC236}">
              <a16:creationId xmlns:a16="http://schemas.microsoft.com/office/drawing/2014/main" xmlns="" id="{E4F57F18-04ED-4EE7-B627-A5B3557633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7" name="203 CuadroTexto">
          <a:extLst>
            <a:ext uri="{FF2B5EF4-FFF2-40B4-BE49-F238E27FC236}">
              <a16:creationId xmlns:a16="http://schemas.microsoft.com/office/drawing/2014/main" xmlns="" id="{FC1FB03A-900E-4919-88B2-500B58CB27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8" name="204 CuadroTexto">
          <a:extLst>
            <a:ext uri="{FF2B5EF4-FFF2-40B4-BE49-F238E27FC236}">
              <a16:creationId xmlns:a16="http://schemas.microsoft.com/office/drawing/2014/main" xmlns="" id="{73F62BC3-B1B3-4B98-BDCB-B62D9AC681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19" name="205 CuadroTexto">
          <a:extLst>
            <a:ext uri="{FF2B5EF4-FFF2-40B4-BE49-F238E27FC236}">
              <a16:creationId xmlns:a16="http://schemas.microsoft.com/office/drawing/2014/main" xmlns="" id="{B6F1ADDC-EA1E-4591-8278-E9A5410F32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0" name="206 CuadroTexto">
          <a:extLst>
            <a:ext uri="{FF2B5EF4-FFF2-40B4-BE49-F238E27FC236}">
              <a16:creationId xmlns:a16="http://schemas.microsoft.com/office/drawing/2014/main" xmlns="" id="{FA7A03C6-866F-46C5-A122-05C5AA5B1F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1" name="207 CuadroTexto">
          <a:extLst>
            <a:ext uri="{FF2B5EF4-FFF2-40B4-BE49-F238E27FC236}">
              <a16:creationId xmlns:a16="http://schemas.microsoft.com/office/drawing/2014/main" xmlns="" id="{68EBE603-9135-4BF2-B4FC-30A6BDB464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2" name="208 CuadroTexto">
          <a:extLst>
            <a:ext uri="{FF2B5EF4-FFF2-40B4-BE49-F238E27FC236}">
              <a16:creationId xmlns:a16="http://schemas.microsoft.com/office/drawing/2014/main" xmlns="" id="{342C9A7C-8CEC-4EE9-B3BD-19E5A3D044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3" name="209 CuadroTexto">
          <a:extLst>
            <a:ext uri="{FF2B5EF4-FFF2-40B4-BE49-F238E27FC236}">
              <a16:creationId xmlns:a16="http://schemas.microsoft.com/office/drawing/2014/main" xmlns="" id="{6DFE8F14-1F56-42C7-B15B-2E20602962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4" name="210 CuadroTexto">
          <a:extLst>
            <a:ext uri="{FF2B5EF4-FFF2-40B4-BE49-F238E27FC236}">
              <a16:creationId xmlns:a16="http://schemas.microsoft.com/office/drawing/2014/main" xmlns="" id="{E79F1DDF-E707-4CA9-B6AF-4C6451D988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5" name="211 CuadroTexto">
          <a:extLst>
            <a:ext uri="{FF2B5EF4-FFF2-40B4-BE49-F238E27FC236}">
              <a16:creationId xmlns:a16="http://schemas.microsoft.com/office/drawing/2014/main" xmlns="" id="{2900D3AA-37CD-4095-ADC0-3B1E062B41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6" name="212 CuadroTexto">
          <a:extLst>
            <a:ext uri="{FF2B5EF4-FFF2-40B4-BE49-F238E27FC236}">
              <a16:creationId xmlns:a16="http://schemas.microsoft.com/office/drawing/2014/main" xmlns="" id="{2FF76AFE-5EF7-4489-B6E4-9286A4BEB7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7" name="213 CuadroTexto">
          <a:extLst>
            <a:ext uri="{FF2B5EF4-FFF2-40B4-BE49-F238E27FC236}">
              <a16:creationId xmlns:a16="http://schemas.microsoft.com/office/drawing/2014/main" xmlns="" id="{D9780686-7C44-4C54-8841-F73AC4571C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8" name="214 CuadroTexto">
          <a:extLst>
            <a:ext uri="{FF2B5EF4-FFF2-40B4-BE49-F238E27FC236}">
              <a16:creationId xmlns:a16="http://schemas.microsoft.com/office/drawing/2014/main" xmlns="" id="{14E3C159-B541-4B5B-A365-F45C74EE84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29" name="215 CuadroTexto">
          <a:extLst>
            <a:ext uri="{FF2B5EF4-FFF2-40B4-BE49-F238E27FC236}">
              <a16:creationId xmlns:a16="http://schemas.microsoft.com/office/drawing/2014/main" xmlns="" id="{6A66249F-0DDB-4120-9D3F-90458E0178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0" name="216 CuadroTexto">
          <a:extLst>
            <a:ext uri="{FF2B5EF4-FFF2-40B4-BE49-F238E27FC236}">
              <a16:creationId xmlns:a16="http://schemas.microsoft.com/office/drawing/2014/main" xmlns="" id="{3C0A9D1F-42F3-4252-96A5-B3581979D0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1" name="217 CuadroTexto">
          <a:extLst>
            <a:ext uri="{FF2B5EF4-FFF2-40B4-BE49-F238E27FC236}">
              <a16:creationId xmlns:a16="http://schemas.microsoft.com/office/drawing/2014/main" xmlns="" id="{0886A12D-BC80-4180-9ACD-F37176C98A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2" name="218 CuadroTexto">
          <a:extLst>
            <a:ext uri="{FF2B5EF4-FFF2-40B4-BE49-F238E27FC236}">
              <a16:creationId xmlns:a16="http://schemas.microsoft.com/office/drawing/2014/main" xmlns="" id="{F15C7C5F-054D-40C3-9B7F-82556B545A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3" name="219 CuadroTexto">
          <a:extLst>
            <a:ext uri="{FF2B5EF4-FFF2-40B4-BE49-F238E27FC236}">
              <a16:creationId xmlns:a16="http://schemas.microsoft.com/office/drawing/2014/main" xmlns="" id="{09AECF5B-A867-438F-82E6-9AF9A76CCA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4" name="220 CuadroTexto">
          <a:extLst>
            <a:ext uri="{FF2B5EF4-FFF2-40B4-BE49-F238E27FC236}">
              <a16:creationId xmlns:a16="http://schemas.microsoft.com/office/drawing/2014/main" xmlns="" id="{47F1256D-1974-4A57-8BA8-99FAAB5D36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5" name="221 CuadroTexto">
          <a:extLst>
            <a:ext uri="{FF2B5EF4-FFF2-40B4-BE49-F238E27FC236}">
              <a16:creationId xmlns:a16="http://schemas.microsoft.com/office/drawing/2014/main" xmlns="" id="{01EFBD71-82BC-451C-998E-90C6B5C31D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6" name="222 CuadroTexto">
          <a:extLst>
            <a:ext uri="{FF2B5EF4-FFF2-40B4-BE49-F238E27FC236}">
              <a16:creationId xmlns:a16="http://schemas.microsoft.com/office/drawing/2014/main" xmlns="" id="{A1D604D2-7DA3-40B8-B60C-3254138254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7" name="223 CuadroTexto">
          <a:extLst>
            <a:ext uri="{FF2B5EF4-FFF2-40B4-BE49-F238E27FC236}">
              <a16:creationId xmlns:a16="http://schemas.microsoft.com/office/drawing/2014/main" xmlns="" id="{A7E901B3-D2A0-4C6C-8430-D87C25EB9E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8" name="224 CuadroTexto">
          <a:extLst>
            <a:ext uri="{FF2B5EF4-FFF2-40B4-BE49-F238E27FC236}">
              <a16:creationId xmlns:a16="http://schemas.microsoft.com/office/drawing/2014/main" xmlns="" id="{0B0057F9-12B8-4E29-A2A7-B6A5161025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39" name="225 CuadroTexto">
          <a:extLst>
            <a:ext uri="{FF2B5EF4-FFF2-40B4-BE49-F238E27FC236}">
              <a16:creationId xmlns:a16="http://schemas.microsoft.com/office/drawing/2014/main" xmlns="" id="{CE5582F5-752F-4F51-BCB1-36B3F1F01D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0" name="226 CuadroTexto">
          <a:extLst>
            <a:ext uri="{FF2B5EF4-FFF2-40B4-BE49-F238E27FC236}">
              <a16:creationId xmlns:a16="http://schemas.microsoft.com/office/drawing/2014/main" xmlns="" id="{3AC58A92-A54B-430C-BD19-F5D90196FA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1" name="227 CuadroTexto">
          <a:extLst>
            <a:ext uri="{FF2B5EF4-FFF2-40B4-BE49-F238E27FC236}">
              <a16:creationId xmlns:a16="http://schemas.microsoft.com/office/drawing/2014/main" xmlns="" id="{0D674BCF-CA44-4CE1-8C9F-0ED416AD85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2" name="228 CuadroTexto">
          <a:extLst>
            <a:ext uri="{FF2B5EF4-FFF2-40B4-BE49-F238E27FC236}">
              <a16:creationId xmlns:a16="http://schemas.microsoft.com/office/drawing/2014/main" xmlns="" id="{F38FE606-EB42-41E7-B171-5085CF5220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3" name="229 CuadroTexto">
          <a:extLst>
            <a:ext uri="{FF2B5EF4-FFF2-40B4-BE49-F238E27FC236}">
              <a16:creationId xmlns:a16="http://schemas.microsoft.com/office/drawing/2014/main" xmlns="" id="{21897341-12D4-4814-9AA3-6B34A9A0D2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4" name="230 CuadroTexto">
          <a:extLst>
            <a:ext uri="{FF2B5EF4-FFF2-40B4-BE49-F238E27FC236}">
              <a16:creationId xmlns:a16="http://schemas.microsoft.com/office/drawing/2014/main" xmlns="" id="{4A09A84F-EE8B-42D7-A9B3-7C9210F469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5" name="231 CuadroTexto">
          <a:extLst>
            <a:ext uri="{FF2B5EF4-FFF2-40B4-BE49-F238E27FC236}">
              <a16:creationId xmlns:a16="http://schemas.microsoft.com/office/drawing/2014/main" xmlns="" id="{E9FB5804-00B0-4D90-8B9C-571ED3421D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6" name="232 CuadroTexto">
          <a:extLst>
            <a:ext uri="{FF2B5EF4-FFF2-40B4-BE49-F238E27FC236}">
              <a16:creationId xmlns:a16="http://schemas.microsoft.com/office/drawing/2014/main" xmlns="" id="{2376A0E6-9906-4D12-A813-BB909AF991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7" name="233 CuadroTexto">
          <a:extLst>
            <a:ext uri="{FF2B5EF4-FFF2-40B4-BE49-F238E27FC236}">
              <a16:creationId xmlns:a16="http://schemas.microsoft.com/office/drawing/2014/main" xmlns="" id="{1E818B3E-C225-4A03-B688-8B41B17855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8" name="234 CuadroTexto">
          <a:extLst>
            <a:ext uri="{FF2B5EF4-FFF2-40B4-BE49-F238E27FC236}">
              <a16:creationId xmlns:a16="http://schemas.microsoft.com/office/drawing/2014/main" xmlns="" id="{F27FBAD8-2859-4C70-AB0A-E08C5BF6D7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49" name="235 CuadroTexto">
          <a:extLst>
            <a:ext uri="{FF2B5EF4-FFF2-40B4-BE49-F238E27FC236}">
              <a16:creationId xmlns:a16="http://schemas.microsoft.com/office/drawing/2014/main" xmlns="" id="{A52B916D-F74F-4D2F-B82C-CCD59204DC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0" name="236 CuadroTexto">
          <a:extLst>
            <a:ext uri="{FF2B5EF4-FFF2-40B4-BE49-F238E27FC236}">
              <a16:creationId xmlns:a16="http://schemas.microsoft.com/office/drawing/2014/main" xmlns="" id="{3E629E44-6857-4050-9447-549CE85E2A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1" name="237 CuadroTexto">
          <a:extLst>
            <a:ext uri="{FF2B5EF4-FFF2-40B4-BE49-F238E27FC236}">
              <a16:creationId xmlns:a16="http://schemas.microsoft.com/office/drawing/2014/main" xmlns="" id="{B63FF652-EEEC-4BD5-A2A0-EC30B8200B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2" name="238 CuadroTexto">
          <a:extLst>
            <a:ext uri="{FF2B5EF4-FFF2-40B4-BE49-F238E27FC236}">
              <a16:creationId xmlns:a16="http://schemas.microsoft.com/office/drawing/2014/main" xmlns="" id="{FEAFBFEF-585C-445C-9CB0-87A9C97997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3" name="239 CuadroTexto">
          <a:extLst>
            <a:ext uri="{FF2B5EF4-FFF2-40B4-BE49-F238E27FC236}">
              <a16:creationId xmlns:a16="http://schemas.microsoft.com/office/drawing/2014/main" xmlns="" id="{A6CC0C12-5863-40AE-B76C-0C0A3114CC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4" name="240 CuadroTexto">
          <a:extLst>
            <a:ext uri="{FF2B5EF4-FFF2-40B4-BE49-F238E27FC236}">
              <a16:creationId xmlns:a16="http://schemas.microsoft.com/office/drawing/2014/main" xmlns="" id="{93C0F10D-C4DD-4F14-959F-32CDCF6D03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5" name="241 CuadroTexto">
          <a:extLst>
            <a:ext uri="{FF2B5EF4-FFF2-40B4-BE49-F238E27FC236}">
              <a16:creationId xmlns:a16="http://schemas.microsoft.com/office/drawing/2014/main" xmlns="" id="{87B0DBA0-7DEA-4869-9791-4DFFF80644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6" name="242 CuadroTexto">
          <a:extLst>
            <a:ext uri="{FF2B5EF4-FFF2-40B4-BE49-F238E27FC236}">
              <a16:creationId xmlns:a16="http://schemas.microsoft.com/office/drawing/2014/main" xmlns="" id="{27D607E5-3D6F-479C-8B29-EEBF7E7E43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7" name="243 CuadroTexto">
          <a:extLst>
            <a:ext uri="{FF2B5EF4-FFF2-40B4-BE49-F238E27FC236}">
              <a16:creationId xmlns:a16="http://schemas.microsoft.com/office/drawing/2014/main" xmlns="" id="{902B7275-041F-48A5-A002-3C3BE7EDEE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8" name="244 CuadroTexto">
          <a:extLst>
            <a:ext uri="{FF2B5EF4-FFF2-40B4-BE49-F238E27FC236}">
              <a16:creationId xmlns:a16="http://schemas.microsoft.com/office/drawing/2014/main" xmlns="" id="{7DC27BF8-BAB5-43ED-9831-2102D83EC7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59" name="245 CuadroTexto">
          <a:extLst>
            <a:ext uri="{FF2B5EF4-FFF2-40B4-BE49-F238E27FC236}">
              <a16:creationId xmlns:a16="http://schemas.microsoft.com/office/drawing/2014/main" xmlns="" id="{D5CD8232-C2BD-428A-9335-970E0B0A2F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0" name="246 CuadroTexto">
          <a:extLst>
            <a:ext uri="{FF2B5EF4-FFF2-40B4-BE49-F238E27FC236}">
              <a16:creationId xmlns:a16="http://schemas.microsoft.com/office/drawing/2014/main" xmlns="" id="{3C6797FA-77AE-478C-902E-72A170308C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1" name="247 CuadroTexto">
          <a:extLst>
            <a:ext uri="{FF2B5EF4-FFF2-40B4-BE49-F238E27FC236}">
              <a16:creationId xmlns:a16="http://schemas.microsoft.com/office/drawing/2014/main" xmlns="" id="{305B81D2-D0E5-4F39-B333-8DD1796B25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2" name="248 CuadroTexto">
          <a:extLst>
            <a:ext uri="{FF2B5EF4-FFF2-40B4-BE49-F238E27FC236}">
              <a16:creationId xmlns:a16="http://schemas.microsoft.com/office/drawing/2014/main" xmlns="" id="{85E5A92D-5618-4334-BD55-950506B2B7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3" name="249 CuadroTexto">
          <a:extLst>
            <a:ext uri="{FF2B5EF4-FFF2-40B4-BE49-F238E27FC236}">
              <a16:creationId xmlns:a16="http://schemas.microsoft.com/office/drawing/2014/main" xmlns="" id="{86629E76-F682-42DF-8050-BFD78249A1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4" name="250 CuadroTexto">
          <a:extLst>
            <a:ext uri="{FF2B5EF4-FFF2-40B4-BE49-F238E27FC236}">
              <a16:creationId xmlns:a16="http://schemas.microsoft.com/office/drawing/2014/main" xmlns="" id="{3EF77AEF-343E-439D-8E1D-531B820200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5" name="251 CuadroTexto">
          <a:extLst>
            <a:ext uri="{FF2B5EF4-FFF2-40B4-BE49-F238E27FC236}">
              <a16:creationId xmlns:a16="http://schemas.microsoft.com/office/drawing/2014/main" xmlns="" id="{FB762D65-52CE-4E93-92CC-BF77A8A1BB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6" name="252 CuadroTexto">
          <a:extLst>
            <a:ext uri="{FF2B5EF4-FFF2-40B4-BE49-F238E27FC236}">
              <a16:creationId xmlns:a16="http://schemas.microsoft.com/office/drawing/2014/main" xmlns="" id="{65591CB1-3AE8-40E1-9137-D764D2B6DD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7" name="253 CuadroTexto">
          <a:extLst>
            <a:ext uri="{FF2B5EF4-FFF2-40B4-BE49-F238E27FC236}">
              <a16:creationId xmlns:a16="http://schemas.microsoft.com/office/drawing/2014/main" xmlns="" id="{58E57FDA-5466-4F03-82BB-CF85544FF1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8" name="254 CuadroTexto">
          <a:extLst>
            <a:ext uri="{FF2B5EF4-FFF2-40B4-BE49-F238E27FC236}">
              <a16:creationId xmlns:a16="http://schemas.microsoft.com/office/drawing/2014/main" xmlns="" id="{702D3C5D-AB8F-47FA-818D-88F2BE4228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69" name="255 CuadroTexto">
          <a:extLst>
            <a:ext uri="{FF2B5EF4-FFF2-40B4-BE49-F238E27FC236}">
              <a16:creationId xmlns:a16="http://schemas.microsoft.com/office/drawing/2014/main" xmlns="" id="{1032EB0D-6726-4DA1-9411-47D3C5EDB1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0" name="256 CuadroTexto">
          <a:extLst>
            <a:ext uri="{FF2B5EF4-FFF2-40B4-BE49-F238E27FC236}">
              <a16:creationId xmlns:a16="http://schemas.microsoft.com/office/drawing/2014/main" xmlns="" id="{6B4695C7-DA55-4D57-896D-986FB2A7B9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1" name="257 CuadroTexto">
          <a:extLst>
            <a:ext uri="{FF2B5EF4-FFF2-40B4-BE49-F238E27FC236}">
              <a16:creationId xmlns:a16="http://schemas.microsoft.com/office/drawing/2014/main" xmlns="" id="{8CA98AC6-43DF-4F38-8A8B-6344B4CE5B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2" name="258 CuadroTexto">
          <a:extLst>
            <a:ext uri="{FF2B5EF4-FFF2-40B4-BE49-F238E27FC236}">
              <a16:creationId xmlns:a16="http://schemas.microsoft.com/office/drawing/2014/main" xmlns="" id="{36134750-1A1E-41FE-987B-068B5FB54F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3" name="259 CuadroTexto">
          <a:extLst>
            <a:ext uri="{FF2B5EF4-FFF2-40B4-BE49-F238E27FC236}">
              <a16:creationId xmlns:a16="http://schemas.microsoft.com/office/drawing/2014/main" xmlns="" id="{2A92C620-AB45-4BB2-ABA2-336CFD94EA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4" name="260 CuadroTexto">
          <a:extLst>
            <a:ext uri="{FF2B5EF4-FFF2-40B4-BE49-F238E27FC236}">
              <a16:creationId xmlns:a16="http://schemas.microsoft.com/office/drawing/2014/main" xmlns="" id="{74B99985-1BE8-4380-897A-A6BAE959AF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5" name="261 CuadroTexto">
          <a:extLst>
            <a:ext uri="{FF2B5EF4-FFF2-40B4-BE49-F238E27FC236}">
              <a16:creationId xmlns:a16="http://schemas.microsoft.com/office/drawing/2014/main" xmlns="" id="{1C6130EA-E32E-4E39-B35C-EC4873E27C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6" name="262 CuadroTexto">
          <a:extLst>
            <a:ext uri="{FF2B5EF4-FFF2-40B4-BE49-F238E27FC236}">
              <a16:creationId xmlns:a16="http://schemas.microsoft.com/office/drawing/2014/main" xmlns="" id="{4C7AD786-EC28-4783-95EE-38CC877A55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7" name="263 CuadroTexto">
          <a:extLst>
            <a:ext uri="{FF2B5EF4-FFF2-40B4-BE49-F238E27FC236}">
              <a16:creationId xmlns:a16="http://schemas.microsoft.com/office/drawing/2014/main" xmlns="" id="{54D6AB5F-7473-48F6-B57D-EB1D887ABA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8" name="264 CuadroTexto">
          <a:extLst>
            <a:ext uri="{FF2B5EF4-FFF2-40B4-BE49-F238E27FC236}">
              <a16:creationId xmlns:a16="http://schemas.microsoft.com/office/drawing/2014/main" xmlns="" id="{88DC7598-A9DB-46AC-B5AC-C0D74A1A22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79" name="265 CuadroTexto">
          <a:extLst>
            <a:ext uri="{FF2B5EF4-FFF2-40B4-BE49-F238E27FC236}">
              <a16:creationId xmlns:a16="http://schemas.microsoft.com/office/drawing/2014/main" xmlns="" id="{D0A7D74E-922A-4C4C-98A6-150D0720E2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80" name="266 CuadroTexto">
          <a:extLst>
            <a:ext uri="{FF2B5EF4-FFF2-40B4-BE49-F238E27FC236}">
              <a16:creationId xmlns:a16="http://schemas.microsoft.com/office/drawing/2014/main" xmlns="" id="{B3DC9594-36FB-4AA8-BECA-280B65BBBF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381" name="267 CuadroTexto">
          <a:extLst>
            <a:ext uri="{FF2B5EF4-FFF2-40B4-BE49-F238E27FC236}">
              <a16:creationId xmlns:a16="http://schemas.microsoft.com/office/drawing/2014/main" xmlns="" id="{4BAB7A70-8432-4D84-9853-5635516554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6382" name="268 CuadroTexto">
          <a:extLst>
            <a:ext uri="{FF2B5EF4-FFF2-40B4-BE49-F238E27FC236}">
              <a16:creationId xmlns:a16="http://schemas.microsoft.com/office/drawing/2014/main" xmlns="" id="{6360D4F5-D011-4D16-B22F-65591B74F41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3" name="269 CuadroTexto">
          <a:extLst>
            <a:ext uri="{FF2B5EF4-FFF2-40B4-BE49-F238E27FC236}">
              <a16:creationId xmlns:a16="http://schemas.microsoft.com/office/drawing/2014/main" xmlns="" id="{432295E5-33A4-48E3-B803-BE69B832F11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4" name="270 CuadroTexto">
          <a:extLst>
            <a:ext uri="{FF2B5EF4-FFF2-40B4-BE49-F238E27FC236}">
              <a16:creationId xmlns:a16="http://schemas.microsoft.com/office/drawing/2014/main" xmlns="" id="{8239899D-C22E-461A-8223-F6C99EED54B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5" name="271 CuadroTexto">
          <a:extLst>
            <a:ext uri="{FF2B5EF4-FFF2-40B4-BE49-F238E27FC236}">
              <a16:creationId xmlns:a16="http://schemas.microsoft.com/office/drawing/2014/main" xmlns="" id="{3C9D515B-4187-4A24-B442-915D3E440D0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6" name="272 CuadroTexto">
          <a:extLst>
            <a:ext uri="{FF2B5EF4-FFF2-40B4-BE49-F238E27FC236}">
              <a16:creationId xmlns:a16="http://schemas.microsoft.com/office/drawing/2014/main" xmlns="" id="{78360A47-444C-4C0F-BE85-14D4E359092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7" name="273 CuadroTexto">
          <a:extLst>
            <a:ext uri="{FF2B5EF4-FFF2-40B4-BE49-F238E27FC236}">
              <a16:creationId xmlns:a16="http://schemas.microsoft.com/office/drawing/2014/main" xmlns="" id="{DFD3EF03-D37D-4B15-A532-9B54B9D7F75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8" name="274 CuadroTexto">
          <a:extLst>
            <a:ext uri="{FF2B5EF4-FFF2-40B4-BE49-F238E27FC236}">
              <a16:creationId xmlns:a16="http://schemas.microsoft.com/office/drawing/2014/main" xmlns="" id="{E6B15DC4-F0B8-4EAF-AC6A-5475EBB528D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89" name="275 CuadroTexto">
          <a:extLst>
            <a:ext uri="{FF2B5EF4-FFF2-40B4-BE49-F238E27FC236}">
              <a16:creationId xmlns:a16="http://schemas.microsoft.com/office/drawing/2014/main" xmlns="" id="{63DB3C5D-DDF9-44E9-8A86-251D240D55E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0" name="276 CuadroTexto">
          <a:extLst>
            <a:ext uri="{FF2B5EF4-FFF2-40B4-BE49-F238E27FC236}">
              <a16:creationId xmlns:a16="http://schemas.microsoft.com/office/drawing/2014/main" xmlns="" id="{0D20619D-C463-4923-93E5-FC9D3750ADA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1" name="277 CuadroTexto">
          <a:extLst>
            <a:ext uri="{FF2B5EF4-FFF2-40B4-BE49-F238E27FC236}">
              <a16:creationId xmlns:a16="http://schemas.microsoft.com/office/drawing/2014/main" xmlns="" id="{4A0534AE-45A6-41B2-BDF1-7B29AEFB67F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2" name="278 CuadroTexto">
          <a:extLst>
            <a:ext uri="{FF2B5EF4-FFF2-40B4-BE49-F238E27FC236}">
              <a16:creationId xmlns:a16="http://schemas.microsoft.com/office/drawing/2014/main" xmlns="" id="{3083F134-4272-47BE-BF85-0648AA949FB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3" name="279 CuadroTexto">
          <a:extLst>
            <a:ext uri="{FF2B5EF4-FFF2-40B4-BE49-F238E27FC236}">
              <a16:creationId xmlns:a16="http://schemas.microsoft.com/office/drawing/2014/main" xmlns="" id="{6AA51AE4-CFA3-4AE2-9C75-169E51F4356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4" name="280 CuadroTexto">
          <a:extLst>
            <a:ext uri="{FF2B5EF4-FFF2-40B4-BE49-F238E27FC236}">
              <a16:creationId xmlns:a16="http://schemas.microsoft.com/office/drawing/2014/main" xmlns="" id="{1F83C515-9792-48A7-BBFD-347101DC9FF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5" name="281 CuadroTexto">
          <a:extLst>
            <a:ext uri="{FF2B5EF4-FFF2-40B4-BE49-F238E27FC236}">
              <a16:creationId xmlns:a16="http://schemas.microsoft.com/office/drawing/2014/main" xmlns="" id="{0EBFDC76-9ED1-48CB-8CF3-8324035B5C1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6" name="282 CuadroTexto">
          <a:extLst>
            <a:ext uri="{FF2B5EF4-FFF2-40B4-BE49-F238E27FC236}">
              <a16:creationId xmlns:a16="http://schemas.microsoft.com/office/drawing/2014/main" xmlns="" id="{9CFEE32D-969D-4702-9928-BDED92CCA3F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7" name="283 CuadroTexto">
          <a:extLst>
            <a:ext uri="{FF2B5EF4-FFF2-40B4-BE49-F238E27FC236}">
              <a16:creationId xmlns:a16="http://schemas.microsoft.com/office/drawing/2014/main" xmlns="" id="{9AA15B3B-5D89-4CE4-8F2D-4AF6EBD1DEB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398" name="284 CuadroTexto">
          <a:extLst>
            <a:ext uri="{FF2B5EF4-FFF2-40B4-BE49-F238E27FC236}">
              <a16:creationId xmlns:a16="http://schemas.microsoft.com/office/drawing/2014/main" xmlns="" id="{B59C0A7B-8403-4A5D-AC7F-0660F130E9B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399" name="285 CuadroTexto">
          <a:extLst>
            <a:ext uri="{FF2B5EF4-FFF2-40B4-BE49-F238E27FC236}">
              <a16:creationId xmlns:a16="http://schemas.microsoft.com/office/drawing/2014/main" xmlns="" id="{0E0FA450-D236-4C52-8BD8-F21DC9D406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0" name="286 CuadroTexto">
          <a:extLst>
            <a:ext uri="{FF2B5EF4-FFF2-40B4-BE49-F238E27FC236}">
              <a16:creationId xmlns:a16="http://schemas.microsoft.com/office/drawing/2014/main" xmlns="" id="{783C0515-8DAF-4EA7-8035-3322377C12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1" name="287 CuadroTexto">
          <a:extLst>
            <a:ext uri="{FF2B5EF4-FFF2-40B4-BE49-F238E27FC236}">
              <a16:creationId xmlns:a16="http://schemas.microsoft.com/office/drawing/2014/main" xmlns="" id="{21948520-2B66-427F-B9DE-D9F41E646E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2" name="288 CuadroTexto">
          <a:extLst>
            <a:ext uri="{FF2B5EF4-FFF2-40B4-BE49-F238E27FC236}">
              <a16:creationId xmlns:a16="http://schemas.microsoft.com/office/drawing/2014/main" xmlns="" id="{2F5DA297-4760-455C-A3AB-1D4EC2A074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3" name="289 CuadroTexto">
          <a:extLst>
            <a:ext uri="{FF2B5EF4-FFF2-40B4-BE49-F238E27FC236}">
              <a16:creationId xmlns:a16="http://schemas.microsoft.com/office/drawing/2014/main" xmlns="" id="{8EF2AE1A-5452-4BEE-9E60-82D31358A9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4" name="290 CuadroTexto">
          <a:extLst>
            <a:ext uri="{FF2B5EF4-FFF2-40B4-BE49-F238E27FC236}">
              <a16:creationId xmlns:a16="http://schemas.microsoft.com/office/drawing/2014/main" xmlns="" id="{A50615CA-3549-4EFF-96FF-8CFB62095F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5" name="291 CuadroTexto">
          <a:extLst>
            <a:ext uri="{FF2B5EF4-FFF2-40B4-BE49-F238E27FC236}">
              <a16:creationId xmlns:a16="http://schemas.microsoft.com/office/drawing/2014/main" xmlns="" id="{699AB96C-F287-487C-AF50-456A38C4C5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6" name="292 CuadroTexto">
          <a:extLst>
            <a:ext uri="{FF2B5EF4-FFF2-40B4-BE49-F238E27FC236}">
              <a16:creationId xmlns:a16="http://schemas.microsoft.com/office/drawing/2014/main" xmlns="" id="{91DA5A03-57F0-4934-B7A9-0CA443B9F5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7" name="293 CuadroTexto">
          <a:extLst>
            <a:ext uri="{FF2B5EF4-FFF2-40B4-BE49-F238E27FC236}">
              <a16:creationId xmlns:a16="http://schemas.microsoft.com/office/drawing/2014/main" xmlns="" id="{3CEBA695-F33B-4606-BE6A-7721596132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8" name="294 CuadroTexto">
          <a:extLst>
            <a:ext uri="{FF2B5EF4-FFF2-40B4-BE49-F238E27FC236}">
              <a16:creationId xmlns:a16="http://schemas.microsoft.com/office/drawing/2014/main" xmlns="" id="{4485FCA0-6A8B-4119-98F6-DC328006BF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09" name="295 CuadroTexto">
          <a:extLst>
            <a:ext uri="{FF2B5EF4-FFF2-40B4-BE49-F238E27FC236}">
              <a16:creationId xmlns:a16="http://schemas.microsoft.com/office/drawing/2014/main" xmlns="" id="{3C199063-E699-4456-8A5E-F482E9E255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10" name="296 CuadroTexto">
          <a:extLst>
            <a:ext uri="{FF2B5EF4-FFF2-40B4-BE49-F238E27FC236}">
              <a16:creationId xmlns:a16="http://schemas.microsoft.com/office/drawing/2014/main" xmlns="" id="{35D94E54-6422-4422-BA95-AA37F0E700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11" name="17 CuadroTexto">
          <a:extLst>
            <a:ext uri="{FF2B5EF4-FFF2-40B4-BE49-F238E27FC236}">
              <a16:creationId xmlns:a16="http://schemas.microsoft.com/office/drawing/2014/main" xmlns="" id="{4FDAE67C-FF4E-45EF-8B41-64B414D2D9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412" name="90 CuadroTexto">
          <a:extLst>
            <a:ext uri="{FF2B5EF4-FFF2-40B4-BE49-F238E27FC236}">
              <a16:creationId xmlns:a16="http://schemas.microsoft.com/office/drawing/2014/main" xmlns="" id="{0BB70561-06F4-4089-95F7-2056A863854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3" name="91 CuadroTexto">
          <a:extLst>
            <a:ext uri="{FF2B5EF4-FFF2-40B4-BE49-F238E27FC236}">
              <a16:creationId xmlns:a16="http://schemas.microsoft.com/office/drawing/2014/main" xmlns="" id="{CA2D4155-B57B-42D6-B435-48C37079EC5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4" name="92 CuadroTexto">
          <a:extLst>
            <a:ext uri="{FF2B5EF4-FFF2-40B4-BE49-F238E27FC236}">
              <a16:creationId xmlns:a16="http://schemas.microsoft.com/office/drawing/2014/main" xmlns="" id="{0E27214A-C78B-479A-B834-0C8F94BCFE1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5" name="93 CuadroTexto">
          <a:extLst>
            <a:ext uri="{FF2B5EF4-FFF2-40B4-BE49-F238E27FC236}">
              <a16:creationId xmlns:a16="http://schemas.microsoft.com/office/drawing/2014/main" xmlns="" id="{CDFF34CA-8D13-4F1E-8DC0-D62E691F069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6" name="94 CuadroTexto">
          <a:extLst>
            <a:ext uri="{FF2B5EF4-FFF2-40B4-BE49-F238E27FC236}">
              <a16:creationId xmlns:a16="http://schemas.microsoft.com/office/drawing/2014/main" xmlns="" id="{7EF2D920-A4AF-4FB7-84E8-1AE7830834B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7" name="95 CuadroTexto">
          <a:extLst>
            <a:ext uri="{FF2B5EF4-FFF2-40B4-BE49-F238E27FC236}">
              <a16:creationId xmlns:a16="http://schemas.microsoft.com/office/drawing/2014/main" xmlns="" id="{183DFA52-CE62-4D9B-83FE-7357099CCA0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8" name="96 CuadroTexto">
          <a:extLst>
            <a:ext uri="{FF2B5EF4-FFF2-40B4-BE49-F238E27FC236}">
              <a16:creationId xmlns:a16="http://schemas.microsoft.com/office/drawing/2014/main" xmlns="" id="{11F2F29F-4289-4256-B466-39F13DAB4EA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19" name="97 CuadroTexto">
          <a:extLst>
            <a:ext uri="{FF2B5EF4-FFF2-40B4-BE49-F238E27FC236}">
              <a16:creationId xmlns:a16="http://schemas.microsoft.com/office/drawing/2014/main" xmlns="" id="{8BFBC652-6068-4269-B788-43B95E8EF9B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20" name="98 CuadroTexto">
          <a:extLst>
            <a:ext uri="{FF2B5EF4-FFF2-40B4-BE49-F238E27FC236}">
              <a16:creationId xmlns:a16="http://schemas.microsoft.com/office/drawing/2014/main" xmlns="" id="{F61C34A9-8C22-4DE6-A929-5A283686205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21" name="99 CuadroTexto">
          <a:extLst>
            <a:ext uri="{FF2B5EF4-FFF2-40B4-BE49-F238E27FC236}">
              <a16:creationId xmlns:a16="http://schemas.microsoft.com/office/drawing/2014/main" xmlns="" id="{BB95356E-AD9D-4487-8650-6A790D3AA8A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22" name="100 CuadroTexto">
          <a:extLst>
            <a:ext uri="{FF2B5EF4-FFF2-40B4-BE49-F238E27FC236}">
              <a16:creationId xmlns:a16="http://schemas.microsoft.com/office/drawing/2014/main" xmlns="" id="{FEE49B6A-C4A5-4A21-B0AE-7594D0EA3D9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423" name="101 CuadroTexto">
          <a:extLst>
            <a:ext uri="{FF2B5EF4-FFF2-40B4-BE49-F238E27FC236}">
              <a16:creationId xmlns:a16="http://schemas.microsoft.com/office/drawing/2014/main" xmlns="" id="{EE9D81E9-50E7-4564-9B78-3BFE86E72C0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424" name="118 CuadroTexto">
          <a:extLst>
            <a:ext uri="{FF2B5EF4-FFF2-40B4-BE49-F238E27FC236}">
              <a16:creationId xmlns:a16="http://schemas.microsoft.com/office/drawing/2014/main" xmlns="" id="{7CE160C9-6932-464B-87A6-706462E95A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25" name="119 CuadroTexto">
          <a:extLst>
            <a:ext uri="{FF2B5EF4-FFF2-40B4-BE49-F238E27FC236}">
              <a16:creationId xmlns:a16="http://schemas.microsoft.com/office/drawing/2014/main" xmlns="" id="{BFB7AD7C-7A94-4B50-9C16-E7E08EF4DF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26" name="120 CuadroTexto">
          <a:extLst>
            <a:ext uri="{FF2B5EF4-FFF2-40B4-BE49-F238E27FC236}">
              <a16:creationId xmlns:a16="http://schemas.microsoft.com/office/drawing/2014/main" xmlns="" id="{B6559510-C12C-4F94-86BE-F7E25F2BD0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27" name="121 CuadroTexto">
          <a:extLst>
            <a:ext uri="{FF2B5EF4-FFF2-40B4-BE49-F238E27FC236}">
              <a16:creationId xmlns:a16="http://schemas.microsoft.com/office/drawing/2014/main" xmlns="" id="{FE20D7F7-7475-48EA-8193-3A5E0257A3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28" name="122 CuadroTexto">
          <a:extLst>
            <a:ext uri="{FF2B5EF4-FFF2-40B4-BE49-F238E27FC236}">
              <a16:creationId xmlns:a16="http://schemas.microsoft.com/office/drawing/2014/main" xmlns="" id="{837FFAE4-2EDE-446C-9FE5-0171E26B88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29" name="123 CuadroTexto">
          <a:extLst>
            <a:ext uri="{FF2B5EF4-FFF2-40B4-BE49-F238E27FC236}">
              <a16:creationId xmlns:a16="http://schemas.microsoft.com/office/drawing/2014/main" xmlns="" id="{6DE8D190-3EB0-47B7-992B-2F76F898C3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0" name="124 CuadroTexto">
          <a:extLst>
            <a:ext uri="{FF2B5EF4-FFF2-40B4-BE49-F238E27FC236}">
              <a16:creationId xmlns:a16="http://schemas.microsoft.com/office/drawing/2014/main" xmlns="" id="{7B4A98F1-76C2-4EE5-8A0F-9C8AD74643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1" name="125 CuadroTexto">
          <a:extLst>
            <a:ext uri="{FF2B5EF4-FFF2-40B4-BE49-F238E27FC236}">
              <a16:creationId xmlns:a16="http://schemas.microsoft.com/office/drawing/2014/main" xmlns="" id="{AF92BF95-A2A1-4BFE-890E-C1109EE70D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2" name="143 CuadroTexto">
          <a:extLst>
            <a:ext uri="{FF2B5EF4-FFF2-40B4-BE49-F238E27FC236}">
              <a16:creationId xmlns:a16="http://schemas.microsoft.com/office/drawing/2014/main" xmlns="" id="{54B13597-DEDE-421E-846E-8AEFDA3E53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3" name="144 CuadroTexto">
          <a:extLst>
            <a:ext uri="{FF2B5EF4-FFF2-40B4-BE49-F238E27FC236}">
              <a16:creationId xmlns:a16="http://schemas.microsoft.com/office/drawing/2014/main" xmlns="" id="{58961512-0EC0-4501-85C1-AE7F841BA8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4" name="145 CuadroTexto">
          <a:extLst>
            <a:ext uri="{FF2B5EF4-FFF2-40B4-BE49-F238E27FC236}">
              <a16:creationId xmlns:a16="http://schemas.microsoft.com/office/drawing/2014/main" xmlns="" id="{8BD48377-6183-469D-A2C6-79CED6772A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5" name="146 CuadroTexto">
          <a:extLst>
            <a:ext uri="{FF2B5EF4-FFF2-40B4-BE49-F238E27FC236}">
              <a16:creationId xmlns:a16="http://schemas.microsoft.com/office/drawing/2014/main" xmlns="" id="{A02AC214-78BD-4251-A1A8-2FC41A77B7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6" name="147 CuadroTexto">
          <a:extLst>
            <a:ext uri="{FF2B5EF4-FFF2-40B4-BE49-F238E27FC236}">
              <a16:creationId xmlns:a16="http://schemas.microsoft.com/office/drawing/2014/main" xmlns="" id="{00E326DA-A63F-4129-91AC-EF9A7D7651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7" name="148 CuadroTexto">
          <a:extLst>
            <a:ext uri="{FF2B5EF4-FFF2-40B4-BE49-F238E27FC236}">
              <a16:creationId xmlns:a16="http://schemas.microsoft.com/office/drawing/2014/main" xmlns="" id="{1C2810D9-057B-4A62-A2D3-EBEB1CE3B3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8" name="149 CuadroTexto">
          <a:extLst>
            <a:ext uri="{FF2B5EF4-FFF2-40B4-BE49-F238E27FC236}">
              <a16:creationId xmlns:a16="http://schemas.microsoft.com/office/drawing/2014/main" xmlns="" id="{A2C6161F-6A6E-4EA9-BE85-6801DBEDE0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39" name="150 CuadroTexto">
          <a:extLst>
            <a:ext uri="{FF2B5EF4-FFF2-40B4-BE49-F238E27FC236}">
              <a16:creationId xmlns:a16="http://schemas.microsoft.com/office/drawing/2014/main" xmlns="" id="{888DFF9B-C8DD-4745-A01F-6088436604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0" name="151 CuadroTexto">
          <a:extLst>
            <a:ext uri="{FF2B5EF4-FFF2-40B4-BE49-F238E27FC236}">
              <a16:creationId xmlns:a16="http://schemas.microsoft.com/office/drawing/2014/main" xmlns="" id="{CB50AF3F-9D8A-43C0-994E-56E2DF7AB1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1" name="152 CuadroTexto">
          <a:extLst>
            <a:ext uri="{FF2B5EF4-FFF2-40B4-BE49-F238E27FC236}">
              <a16:creationId xmlns:a16="http://schemas.microsoft.com/office/drawing/2014/main" xmlns="" id="{6C911133-0FA4-4068-B471-EB32BD2A65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2" name="153 CuadroTexto">
          <a:extLst>
            <a:ext uri="{FF2B5EF4-FFF2-40B4-BE49-F238E27FC236}">
              <a16:creationId xmlns:a16="http://schemas.microsoft.com/office/drawing/2014/main" xmlns="" id="{04A7E2EE-6E07-46FD-B761-AEAA965AF7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3" name="154 CuadroTexto">
          <a:extLst>
            <a:ext uri="{FF2B5EF4-FFF2-40B4-BE49-F238E27FC236}">
              <a16:creationId xmlns:a16="http://schemas.microsoft.com/office/drawing/2014/main" xmlns="" id="{043AFDE5-1621-43C1-AB09-D242AE0A6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4" name="155 CuadroTexto">
          <a:extLst>
            <a:ext uri="{FF2B5EF4-FFF2-40B4-BE49-F238E27FC236}">
              <a16:creationId xmlns:a16="http://schemas.microsoft.com/office/drawing/2014/main" xmlns="" id="{9B1BE771-AD91-4A08-ACC0-AA4A52F7E7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5" name="156 CuadroTexto">
          <a:extLst>
            <a:ext uri="{FF2B5EF4-FFF2-40B4-BE49-F238E27FC236}">
              <a16:creationId xmlns:a16="http://schemas.microsoft.com/office/drawing/2014/main" xmlns="" id="{0DA4C33E-57BB-4F41-A630-D8945338BF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6" name="157 CuadroTexto">
          <a:extLst>
            <a:ext uri="{FF2B5EF4-FFF2-40B4-BE49-F238E27FC236}">
              <a16:creationId xmlns:a16="http://schemas.microsoft.com/office/drawing/2014/main" xmlns="" id="{9D399660-CF4B-4AA5-9AB2-6EC14A1768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7" name="158 CuadroTexto">
          <a:extLst>
            <a:ext uri="{FF2B5EF4-FFF2-40B4-BE49-F238E27FC236}">
              <a16:creationId xmlns:a16="http://schemas.microsoft.com/office/drawing/2014/main" xmlns="" id="{F1303AF5-1D5D-40F2-B50D-2D51E5A827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8" name="159 CuadroTexto">
          <a:extLst>
            <a:ext uri="{FF2B5EF4-FFF2-40B4-BE49-F238E27FC236}">
              <a16:creationId xmlns:a16="http://schemas.microsoft.com/office/drawing/2014/main" xmlns="" id="{036ABD3A-3E19-4D6C-9CFB-7D026D3630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49" name="160 CuadroTexto">
          <a:extLst>
            <a:ext uri="{FF2B5EF4-FFF2-40B4-BE49-F238E27FC236}">
              <a16:creationId xmlns:a16="http://schemas.microsoft.com/office/drawing/2014/main" xmlns="" id="{92E1450F-F592-49EF-9C99-E126F1C855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0" name="161 CuadroTexto">
          <a:extLst>
            <a:ext uri="{FF2B5EF4-FFF2-40B4-BE49-F238E27FC236}">
              <a16:creationId xmlns:a16="http://schemas.microsoft.com/office/drawing/2014/main" xmlns="" id="{FF5D27FA-C4B5-47A1-8885-C9BDCECA55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1" name="162 CuadroTexto">
          <a:extLst>
            <a:ext uri="{FF2B5EF4-FFF2-40B4-BE49-F238E27FC236}">
              <a16:creationId xmlns:a16="http://schemas.microsoft.com/office/drawing/2014/main" xmlns="" id="{993B066A-E0E3-413F-8DD8-11A0EA8DF6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2" name="163 CuadroTexto">
          <a:extLst>
            <a:ext uri="{FF2B5EF4-FFF2-40B4-BE49-F238E27FC236}">
              <a16:creationId xmlns:a16="http://schemas.microsoft.com/office/drawing/2014/main" xmlns="" id="{7A97CA22-298C-438D-9A14-013F0E1DD2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3" name="164 CuadroTexto">
          <a:extLst>
            <a:ext uri="{FF2B5EF4-FFF2-40B4-BE49-F238E27FC236}">
              <a16:creationId xmlns:a16="http://schemas.microsoft.com/office/drawing/2014/main" xmlns="" id="{E34DFDA8-0145-4FF4-BA72-C5D75612D9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4" name="165 CuadroTexto">
          <a:extLst>
            <a:ext uri="{FF2B5EF4-FFF2-40B4-BE49-F238E27FC236}">
              <a16:creationId xmlns:a16="http://schemas.microsoft.com/office/drawing/2014/main" xmlns="" id="{932EF5F3-921A-4985-BDC8-9F46185556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5" name="166 CuadroTexto">
          <a:extLst>
            <a:ext uri="{FF2B5EF4-FFF2-40B4-BE49-F238E27FC236}">
              <a16:creationId xmlns:a16="http://schemas.microsoft.com/office/drawing/2014/main" xmlns="" id="{070593D2-C3EB-4237-8F9F-50E4645B97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6" name="167 CuadroTexto">
          <a:extLst>
            <a:ext uri="{FF2B5EF4-FFF2-40B4-BE49-F238E27FC236}">
              <a16:creationId xmlns:a16="http://schemas.microsoft.com/office/drawing/2014/main" xmlns="" id="{B6D847EE-CB5C-4687-8AF0-2B50A0924C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7" name="168 CuadroTexto">
          <a:extLst>
            <a:ext uri="{FF2B5EF4-FFF2-40B4-BE49-F238E27FC236}">
              <a16:creationId xmlns:a16="http://schemas.microsoft.com/office/drawing/2014/main" xmlns="" id="{55428AE5-3179-4C30-9584-8CFEEB6C8C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8" name="169 CuadroTexto">
          <a:extLst>
            <a:ext uri="{FF2B5EF4-FFF2-40B4-BE49-F238E27FC236}">
              <a16:creationId xmlns:a16="http://schemas.microsoft.com/office/drawing/2014/main" xmlns="" id="{D23B21FB-78FA-45AC-96ED-A2AA844295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59" name="170 CuadroTexto">
          <a:extLst>
            <a:ext uri="{FF2B5EF4-FFF2-40B4-BE49-F238E27FC236}">
              <a16:creationId xmlns:a16="http://schemas.microsoft.com/office/drawing/2014/main" xmlns="" id="{35CA53F2-2220-4310-94E3-1519DAAEFB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0" name="171 CuadroTexto">
          <a:extLst>
            <a:ext uri="{FF2B5EF4-FFF2-40B4-BE49-F238E27FC236}">
              <a16:creationId xmlns:a16="http://schemas.microsoft.com/office/drawing/2014/main" xmlns="" id="{1DBBE91B-138B-4283-A9F2-5DE3B1C45A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1" name="172 CuadroTexto">
          <a:extLst>
            <a:ext uri="{FF2B5EF4-FFF2-40B4-BE49-F238E27FC236}">
              <a16:creationId xmlns:a16="http://schemas.microsoft.com/office/drawing/2014/main" xmlns="" id="{EB99CA0D-20C1-49EA-B34D-E6EA2C7949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2" name="173 CuadroTexto">
          <a:extLst>
            <a:ext uri="{FF2B5EF4-FFF2-40B4-BE49-F238E27FC236}">
              <a16:creationId xmlns:a16="http://schemas.microsoft.com/office/drawing/2014/main" xmlns="" id="{AB781989-ADBC-4105-B8E2-E44FDA1607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3" name="174 CuadroTexto">
          <a:extLst>
            <a:ext uri="{FF2B5EF4-FFF2-40B4-BE49-F238E27FC236}">
              <a16:creationId xmlns:a16="http://schemas.microsoft.com/office/drawing/2014/main" xmlns="" id="{CCF01497-758B-42EA-B105-2500339C91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4" name="175 CuadroTexto">
          <a:extLst>
            <a:ext uri="{FF2B5EF4-FFF2-40B4-BE49-F238E27FC236}">
              <a16:creationId xmlns:a16="http://schemas.microsoft.com/office/drawing/2014/main" xmlns="" id="{6C1D8C7F-3375-4777-9805-010521284F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5" name="176 CuadroTexto">
          <a:extLst>
            <a:ext uri="{FF2B5EF4-FFF2-40B4-BE49-F238E27FC236}">
              <a16:creationId xmlns:a16="http://schemas.microsoft.com/office/drawing/2014/main" xmlns="" id="{2C3011F8-A571-4AAD-8997-0F800C5F6E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6" name="177 CuadroTexto">
          <a:extLst>
            <a:ext uri="{FF2B5EF4-FFF2-40B4-BE49-F238E27FC236}">
              <a16:creationId xmlns:a16="http://schemas.microsoft.com/office/drawing/2014/main" xmlns="" id="{4E9463EA-CAAC-41C9-9118-C717B6DD3C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7" name="178 CuadroTexto">
          <a:extLst>
            <a:ext uri="{FF2B5EF4-FFF2-40B4-BE49-F238E27FC236}">
              <a16:creationId xmlns:a16="http://schemas.microsoft.com/office/drawing/2014/main" xmlns="" id="{896B65E3-32C3-4CD3-BB3F-8F02D24571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8" name="179 CuadroTexto">
          <a:extLst>
            <a:ext uri="{FF2B5EF4-FFF2-40B4-BE49-F238E27FC236}">
              <a16:creationId xmlns:a16="http://schemas.microsoft.com/office/drawing/2014/main" xmlns="" id="{CED54E3E-D093-45D8-A63F-2204F97641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69" name="180 CuadroTexto">
          <a:extLst>
            <a:ext uri="{FF2B5EF4-FFF2-40B4-BE49-F238E27FC236}">
              <a16:creationId xmlns:a16="http://schemas.microsoft.com/office/drawing/2014/main" xmlns="" id="{B6FF2405-26F1-44EF-83CA-6C0669147B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0" name="181 CuadroTexto">
          <a:extLst>
            <a:ext uri="{FF2B5EF4-FFF2-40B4-BE49-F238E27FC236}">
              <a16:creationId xmlns:a16="http://schemas.microsoft.com/office/drawing/2014/main" xmlns="" id="{1EE4F801-9163-41EB-B288-5D4B0FC60A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1" name="182 CuadroTexto">
          <a:extLst>
            <a:ext uri="{FF2B5EF4-FFF2-40B4-BE49-F238E27FC236}">
              <a16:creationId xmlns:a16="http://schemas.microsoft.com/office/drawing/2014/main" xmlns="" id="{D15368B3-7B23-4C12-912D-2CA13943A0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2" name="183 CuadroTexto">
          <a:extLst>
            <a:ext uri="{FF2B5EF4-FFF2-40B4-BE49-F238E27FC236}">
              <a16:creationId xmlns:a16="http://schemas.microsoft.com/office/drawing/2014/main" xmlns="" id="{6F511FC2-1CFB-4795-8FB6-94EBF516AD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3" name="184 CuadroTexto">
          <a:extLst>
            <a:ext uri="{FF2B5EF4-FFF2-40B4-BE49-F238E27FC236}">
              <a16:creationId xmlns:a16="http://schemas.microsoft.com/office/drawing/2014/main" xmlns="" id="{1EEA811C-1E94-456B-AEC8-47F152A0B4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4" name="185 CuadroTexto">
          <a:extLst>
            <a:ext uri="{FF2B5EF4-FFF2-40B4-BE49-F238E27FC236}">
              <a16:creationId xmlns:a16="http://schemas.microsoft.com/office/drawing/2014/main" xmlns="" id="{B3DC29BA-E28A-4474-A797-FDFF4D2BA8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5" name="186 CuadroTexto">
          <a:extLst>
            <a:ext uri="{FF2B5EF4-FFF2-40B4-BE49-F238E27FC236}">
              <a16:creationId xmlns:a16="http://schemas.microsoft.com/office/drawing/2014/main" xmlns="" id="{2DBFD1FB-C28C-4EC8-8EEC-B7345D751F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6" name="187 CuadroTexto">
          <a:extLst>
            <a:ext uri="{FF2B5EF4-FFF2-40B4-BE49-F238E27FC236}">
              <a16:creationId xmlns:a16="http://schemas.microsoft.com/office/drawing/2014/main" xmlns="" id="{86E9398F-30E4-4B77-8D19-8C8A7A8A36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7" name="188 CuadroTexto">
          <a:extLst>
            <a:ext uri="{FF2B5EF4-FFF2-40B4-BE49-F238E27FC236}">
              <a16:creationId xmlns:a16="http://schemas.microsoft.com/office/drawing/2014/main" xmlns="" id="{AA455458-2D08-4DC1-9522-A1F11B27FE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8" name="189 CuadroTexto">
          <a:extLst>
            <a:ext uri="{FF2B5EF4-FFF2-40B4-BE49-F238E27FC236}">
              <a16:creationId xmlns:a16="http://schemas.microsoft.com/office/drawing/2014/main" xmlns="" id="{A47D683F-45A5-4F25-ABD8-5F7377251A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79" name="190 CuadroTexto">
          <a:extLst>
            <a:ext uri="{FF2B5EF4-FFF2-40B4-BE49-F238E27FC236}">
              <a16:creationId xmlns:a16="http://schemas.microsoft.com/office/drawing/2014/main" xmlns="" id="{D1601C11-D1E6-4A49-BD1C-6D37BB23B0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0" name="191 CuadroTexto">
          <a:extLst>
            <a:ext uri="{FF2B5EF4-FFF2-40B4-BE49-F238E27FC236}">
              <a16:creationId xmlns:a16="http://schemas.microsoft.com/office/drawing/2014/main" xmlns="" id="{617575CC-7B21-48A4-968C-DBBF64A7B5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1" name="192 CuadroTexto">
          <a:extLst>
            <a:ext uri="{FF2B5EF4-FFF2-40B4-BE49-F238E27FC236}">
              <a16:creationId xmlns:a16="http://schemas.microsoft.com/office/drawing/2014/main" xmlns="" id="{2DA750BA-3331-4C20-9DE7-540682FE41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2" name="193 CuadroTexto">
          <a:extLst>
            <a:ext uri="{FF2B5EF4-FFF2-40B4-BE49-F238E27FC236}">
              <a16:creationId xmlns:a16="http://schemas.microsoft.com/office/drawing/2014/main" xmlns="" id="{A00F4CD8-AEDB-4B06-B2DF-280883E92F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3" name="194 CuadroTexto">
          <a:extLst>
            <a:ext uri="{FF2B5EF4-FFF2-40B4-BE49-F238E27FC236}">
              <a16:creationId xmlns:a16="http://schemas.microsoft.com/office/drawing/2014/main" xmlns="" id="{D6FA2411-00BA-4353-96C3-6982E460BF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4" name="195 CuadroTexto">
          <a:extLst>
            <a:ext uri="{FF2B5EF4-FFF2-40B4-BE49-F238E27FC236}">
              <a16:creationId xmlns:a16="http://schemas.microsoft.com/office/drawing/2014/main" xmlns="" id="{7FE43954-DEAC-4112-84FC-3AA271F6F2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5" name="196 CuadroTexto">
          <a:extLst>
            <a:ext uri="{FF2B5EF4-FFF2-40B4-BE49-F238E27FC236}">
              <a16:creationId xmlns:a16="http://schemas.microsoft.com/office/drawing/2014/main" xmlns="" id="{B9A5AF85-3460-491F-B44F-95B29E56C4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6" name="197 CuadroTexto">
          <a:extLst>
            <a:ext uri="{FF2B5EF4-FFF2-40B4-BE49-F238E27FC236}">
              <a16:creationId xmlns:a16="http://schemas.microsoft.com/office/drawing/2014/main" xmlns="" id="{26C76BCE-A2C5-46CC-B022-2FF15839DE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7" name="198 CuadroTexto">
          <a:extLst>
            <a:ext uri="{FF2B5EF4-FFF2-40B4-BE49-F238E27FC236}">
              <a16:creationId xmlns:a16="http://schemas.microsoft.com/office/drawing/2014/main" xmlns="" id="{5C58CEAD-6AB3-479D-A0C0-3FC935FC3A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8" name="199 CuadroTexto">
          <a:extLst>
            <a:ext uri="{FF2B5EF4-FFF2-40B4-BE49-F238E27FC236}">
              <a16:creationId xmlns:a16="http://schemas.microsoft.com/office/drawing/2014/main" xmlns="" id="{DA252A53-61BA-489F-9753-F7B8F6B735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89" name="200 CuadroTexto">
          <a:extLst>
            <a:ext uri="{FF2B5EF4-FFF2-40B4-BE49-F238E27FC236}">
              <a16:creationId xmlns:a16="http://schemas.microsoft.com/office/drawing/2014/main" xmlns="" id="{AB73D966-88D9-4E5D-B059-D724CB5023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0" name="201 CuadroTexto">
          <a:extLst>
            <a:ext uri="{FF2B5EF4-FFF2-40B4-BE49-F238E27FC236}">
              <a16:creationId xmlns:a16="http://schemas.microsoft.com/office/drawing/2014/main" xmlns="" id="{6065E684-1324-4596-812D-25656D44B8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1" name="202 CuadroTexto">
          <a:extLst>
            <a:ext uri="{FF2B5EF4-FFF2-40B4-BE49-F238E27FC236}">
              <a16:creationId xmlns:a16="http://schemas.microsoft.com/office/drawing/2014/main" xmlns="" id="{A0B4AE79-C63C-4237-A47C-07D2CD75FC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2" name="203 CuadroTexto">
          <a:extLst>
            <a:ext uri="{FF2B5EF4-FFF2-40B4-BE49-F238E27FC236}">
              <a16:creationId xmlns:a16="http://schemas.microsoft.com/office/drawing/2014/main" xmlns="" id="{5860FC80-A053-460B-81BE-04FD9C46C1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3" name="204 CuadroTexto">
          <a:extLst>
            <a:ext uri="{FF2B5EF4-FFF2-40B4-BE49-F238E27FC236}">
              <a16:creationId xmlns:a16="http://schemas.microsoft.com/office/drawing/2014/main" xmlns="" id="{A69B4CC8-41BD-45CF-B464-25B5041814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4" name="205 CuadroTexto">
          <a:extLst>
            <a:ext uri="{FF2B5EF4-FFF2-40B4-BE49-F238E27FC236}">
              <a16:creationId xmlns:a16="http://schemas.microsoft.com/office/drawing/2014/main" xmlns="" id="{358CDADD-5F76-4A0E-B4EC-A4ECD9F124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5" name="206 CuadroTexto">
          <a:extLst>
            <a:ext uri="{FF2B5EF4-FFF2-40B4-BE49-F238E27FC236}">
              <a16:creationId xmlns:a16="http://schemas.microsoft.com/office/drawing/2014/main" xmlns="" id="{23B63682-1A65-46C9-9375-DE0A732F01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6" name="207 CuadroTexto">
          <a:extLst>
            <a:ext uri="{FF2B5EF4-FFF2-40B4-BE49-F238E27FC236}">
              <a16:creationId xmlns:a16="http://schemas.microsoft.com/office/drawing/2014/main" xmlns="" id="{01D98C71-5C01-489F-942C-256967546D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7" name="208 CuadroTexto">
          <a:extLst>
            <a:ext uri="{FF2B5EF4-FFF2-40B4-BE49-F238E27FC236}">
              <a16:creationId xmlns:a16="http://schemas.microsoft.com/office/drawing/2014/main" xmlns="" id="{380A731E-31B4-46DD-A8A3-24AAC5940E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8" name="209 CuadroTexto">
          <a:extLst>
            <a:ext uri="{FF2B5EF4-FFF2-40B4-BE49-F238E27FC236}">
              <a16:creationId xmlns:a16="http://schemas.microsoft.com/office/drawing/2014/main" xmlns="" id="{00A8CF24-EA94-4ACB-BCF8-492951B7E2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499" name="210 CuadroTexto">
          <a:extLst>
            <a:ext uri="{FF2B5EF4-FFF2-40B4-BE49-F238E27FC236}">
              <a16:creationId xmlns:a16="http://schemas.microsoft.com/office/drawing/2014/main" xmlns="" id="{8A183715-2C7E-4FB1-BB4C-280223532F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0" name="211 CuadroTexto">
          <a:extLst>
            <a:ext uri="{FF2B5EF4-FFF2-40B4-BE49-F238E27FC236}">
              <a16:creationId xmlns:a16="http://schemas.microsoft.com/office/drawing/2014/main" xmlns="" id="{C8A29575-B3BA-4372-82A7-C87CA0A2FA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1" name="212 CuadroTexto">
          <a:extLst>
            <a:ext uri="{FF2B5EF4-FFF2-40B4-BE49-F238E27FC236}">
              <a16:creationId xmlns:a16="http://schemas.microsoft.com/office/drawing/2014/main" xmlns="" id="{4F8CEB32-4369-4D03-9DCD-5A596A9B1F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2" name="213 CuadroTexto">
          <a:extLst>
            <a:ext uri="{FF2B5EF4-FFF2-40B4-BE49-F238E27FC236}">
              <a16:creationId xmlns:a16="http://schemas.microsoft.com/office/drawing/2014/main" xmlns="" id="{0404FE72-EC5E-45A7-8A7A-1C0B153A0D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3" name="214 CuadroTexto">
          <a:extLst>
            <a:ext uri="{FF2B5EF4-FFF2-40B4-BE49-F238E27FC236}">
              <a16:creationId xmlns:a16="http://schemas.microsoft.com/office/drawing/2014/main" xmlns="" id="{6F39CC60-2849-4E88-954E-97C66477B3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4" name="215 CuadroTexto">
          <a:extLst>
            <a:ext uri="{FF2B5EF4-FFF2-40B4-BE49-F238E27FC236}">
              <a16:creationId xmlns:a16="http://schemas.microsoft.com/office/drawing/2014/main" xmlns="" id="{3634ACEF-C2E4-4181-8D6C-6D22E9D7AA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5" name="216 CuadroTexto">
          <a:extLst>
            <a:ext uri="{FF2B5EF4-FFF2-40B4-BE49-F238E27FC236}">
              <a16:creationId xmlns:a16="http://schemas.microsoft.com/office/drawing/2014/main" xmlns="" id="{500F8BC7-21D5-4222-9D7C-04D8880958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6" name="217 CuadroTexto">
          <a:extLst>
            <a:ext uri="{FF2B5EF4-FFF2-40B4-BE49-F238E27FC236}">
              <a16:creationId xmlns:a16="http://schemas.microsoft.com/office/drawing/2014/main" xmlns="" id="{F2306E29-E655-41CB-A4B6-2934E338E9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7" name="218 CuadroTexto">
          <a:extLst>
            <a:ext uri="{FF2B5EF4-FFF2-40B4-BE49-F238E27FC236}">
              <a16:creationId xmlns:a16="http://schemas.microsoft.com/office/drawing/2014/main" xmlns="" id="{BC341241-D222-40FA-B881-EF5BADC361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8" name="219 CuadroTexto">
          <a:extLst>
            <a:ext uri="{FF2B5EF4-FFF2-40B4-BE49-F238E27FC236}">
              <a16:creationId xmlns:a16="http://schemas.microsoft.com/office/drawing/2014/main" xmlns="" id="{91CD5C14-B18E-4AD3-81B7-1183A1F4DA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09" name="220 CuadroTexto">
          <a:extLst>
            <a:ext uri="{FF2B5EF4-FFF2-40B4-BE49-F238E27FC236}">
              <a16:creationId xmlns:a16="http://schemas.microsoft.com/office/drawing/2014/main" xmlns="" id="{DCE12CC5-1138-458F-A0C3-725EC1777D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0" name="221 CuadroTexto">
          <a:extLst>
            <a:ext uri="{FF2B5EF4-FFF2-40B4-BE49-F238E27FC236}">
              <a16:creationId xmlns:a16="http://schemas.microsoft.com/office/drawing/2014/main" xmlns="" id="{AD970E87-2879-43BB-8350-31DC95F5C3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1" name="222 CuadroTexto">
          <a:extLst>
            <a:ext uri="{FF2B5EF4-FFF2-40B4-BE49-F238E27FC236}">
              <a16:creationId xmlns:a16="http://schemas.microsoft.com/office/drawing/2014/main" xmlns="" id="{6E2EA7B5-9548-4E8C-815E-CE49EE7F3A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2" name="223 CuadroTexto">
          <a:extLst>
            <a:ext uri="{FF2B5EF4-FFF2-40B4-BE49-F238E27FC236}">
              <a16:creationId xmlns:a16="http://schemas.microsoft.com/office/drawing/2014/main" xmlns="" id="{702A2EA3-8C3D-44F7-A395-30BB6ABBC0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3" name="224 CuadroTexto">
          <a:extLst>
            <a:ext uri="{FF2B5EF4-FFF2-40B4-BE49-F238E27FC236}">
              <a16:creationId xmlns:a16="http://schemas.microsoft.com/office/drawing/2014/main" xmlns="" id="{1ECD5E46-9DF2-477A-AC71-9651D25025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4" name="225 CuadroTexto">
          <a:extLst>
            <a:ext uri="{FF2B5EF4-FFF2-40B4-BE49-F238E27FC236}">
              <a16:creationId xmlns:a16="http://schemas.microsoft.com/office/drawing/2014/main" xmlns="" id="{12C44E30-9682-4015-ABD4-F4F1DA8D43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5" name="226 CuadroTexto">
          <a:extLst>
            <a:ext uri="{FF2B5EF4-FFF2-40B4-BE49-F238E27FC236}">
              <a16:creationId xmlns:a16="http://schemas.microsoft.com/office/drawing/2014/main" xmlns="" id="{0EAE2EE9-71EA-4B19-911E-56BCCA3DC5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6" name="227 CuadroTexto">
          <a:extLst>
            <a:ext uri="{FF2B5EF4-FFF2-40B4-BE49-F238E27FC236}">
              <a16:creationId xmlns:a16="http://schemas.microsoft.com/office/drawing/2014/main" xmlns="" id="{695D2E70-C2EF-462B-AF83-376E3BD48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7" name="228 CuadroTexto">
          <a:extLst>
            <a:ext uri="{FF2B5EF4-FFF2-40B4-BE49-F238E27FC236}">
              <a16:creationId xmlns:a16="http://schemas.microsoft.com/office/drawing/2014/main" xmlns="" id="{4C21DF65-32B1-43CC-B017-7904E6FFBB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8" name="229 CuadroTexto">
          <a:extLst>
            <a:ext uri="{FF2B5EF4-FFF2-40B4-BE49-F238E27FC236}">
              <a16:creationId xmlns:a16="http://schemas.microsoft.com/office/drawing/2014/main" xmlns="" id="{BFD7542F-09F5-403C-BCF7-A698BF55D5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19" name="230 CuadroTexto">
          <a:extLst>
            <a:ext uri="{FF2B5EF4-FFF2-40B4-BE49-F238E27FC236}">
              <a16:creationId xmlns:a16="http://schemas.microsoft.com/office/drawing/2014/main" xmlns="" id="{8558FE5D-4740-4062-951D-F212A178D9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0" name="231 CuadroTexto">
          <a:extLst>
            <a:ext uri="{FF2B5EF4-FFF2-40B4-BE49-F238E27FC236}">
              <a16:creationId xmlns:a16="http://schemas.microsoft.com/office/drawing/2014/main" xmlns="" id="{B2B44CC5-2F37-4821-AE6A-BFAC4BA6F6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1" name="232 CuadroTexto">
          <a:extLst>
            <a:ext uri="{FF2B5EF4-FFF2-40B4-BE49-F238E27FC236}">
              <a16:creationId xmlns:a16="http://schemas.microsoft.com/office/drawing/2014/main" xmlns="" id="{FE4B6C86-FC9A-44D0-919E-254D749DF9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2" name="233 CuadroTexto">
          <a:extLst>
            <a:ext uri="{FF2B5EF4-FFF2-40B4-BE49-F238E27FC236}">
              <a16:creationId xmlns:a16="http://schemas.microsoft.com/office/drawing/2014/main" xmlns="" id="{98EEE28D-7C36-44BB-AD67-757F0E3523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3" name="234 CuadroTexto">
          <a:extLst>
            <a:ext uri="{FF2B5EF4-FFF2-40B4-BE49-F238E27FC236}">
              <a16:creationId xmlns:a16="http://schemas.microsoft.com/office/drawing/2014/main" xmlns="" id="{DEBDAC97-6B07-440A-8B34-20625279A9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4" name="235 CuadroTexto">
          <a:extLst>
            <a:ext uri="{FF2B5EF4-FFF2-40B4-BE49-F238E27FC236}">
              <a16:creationId xmlns:a16="http://schemas.microsoft.com/office/drawing/2014/main" xmlns="" id="{1BD54487-853D-4934-B7CA-8EB90021B3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5" name="236 CuadroTexto">
          <a:extLst>
            <a:ext uri="{FF2B5EF4-FFF2-40B4-BE49-F238E27FC236}">
              <a16:creationId xmlns:a16="http://schemas.microsoft.com/office/drawing/2014/main" xmlns="" id="{FCCDC521-7CE0-45FB-8E67-7656E46D4B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6" name="237 CuadroTexto">
          <a:extLst>
            <a:ext uri="{FF2B5EF4-FFF2-40B4-BE49-F238E27FC236}">
              <a16:creationId xmlns:a16="http://schemas.microsoft.com/office/drawing/2014/main" xmlns="" id="{DB82E82F-C6CD-4F85-A3E0-D4B456D2F6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7" name="238 CuadroTexto">
          <a:extLst>
            <a:ext uri="{FF2B5EF4-FFF2-40B4-BE49-F238E27FC236}">
              <a16:creationId xmlns:a16="http://schemas.microsoft.com/office/drawing/2014/main" xmlns="" id="{837EB778-B3AE-4325-9B4B-47A60819B1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8" name="239 CuadroTexto">
          <a:extLst>
            <a:ext uri="{FF2B5EF4-FFF2-40B4-BE49-F238E27FC236}">
              <a16:creationId xmlns:a16="http://schemas.microsoft.com/office/drawing/2014/main" xmlns="" id="{6ECEDAA2-B4ED-4531-A04C-1C84D3AAAE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29" name="240 CuadroTexto">
          <a:extLst>
            <a:ext uri="{FF2B5EF4-FFF2-40B4-BE49-F238E27FC236}">
              <a16:creationId xmlns:a16="http://schemas.microsoft.com/office/drawing/2014/main" xmlns="" id="{C2742E8D-53E3-447F-B1A4-57E8087B98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0" name="241 CuadroTexto">
          <a:extLst>
            <a:ext uri="{FF2B5EF4-FFF2-40B4-BE49-F238E27FC236}">
              <a16:creationId xmlns:a16="http://schemas.microsoft.com/office/drawing/2014/main" xmlns="" id="{CB09B3BE-590C-4AFF-976E-A7C8C9FA18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1" name="242 CuadroTexto">
          <a:extLst>
            <a:ext uri="{FF2B5EF4-FFF2-40B4-BE49-F238E27FC236}">
              <a16:creationId xmlns:a16="http://schemas.microsoft.com/office/drawing/2014/main" xmlns="" id="{FA50D66D-89BA-47B2-B123-118CD9CF15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2" name="243 CuadroTexto">
          <a:extLst>
            <a:ext uri="{FF2B5EF4-FFF2-40B4-BE49-F238E27FC236}">
              <a16:creationId xmlns:a16="http://schemas.microsoft.com/office/drawing/2014/main" xmlns="" id="{1A6F51CF-1F1C-4083-9CEF-14D7B3D1C1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3" name="244 CuadroTexto">
          <a:extLst>
            <a:ext uri="{FF2B5EF4-FFF2-40B4-BE49-F238E27FC236}">
              <a16:creationId xmlns:a16="http://schemas.microsoft.com/office/drawing/2014/main" xmlns="" id="{2531910B-7057-4301-8FE4-1FBA218E6D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4" name="245 CuadroTexto">
          <a:extLst>
            <a:ext uri="{FF2B5EF4-FFF2-40B4-BE49-F238E27FC236}">
              <a16:creationId xmlns:a16="http://schemas.microsoft.com/office/drawing/2014/main" xmlns="" id="{84145CC1-2F24-4532-BA8E-8BADA924B0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5" name="246 CuadroTexto">
          <a:extLst>
            <a:ext uri="{FF2B5EF4-FFF2-40B4-BE49-F238E27FC236}">
              <a16:creationId xmlns:a16="http://schemas.microsoft.com/office/drawing/2014/main" xmlns="" id="{577319FB-4EF3-4A8C-9F9E-6800243095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6" name="247 CuadroTexto">
          <a:extLst>
            <a:ext uri="{FF2B5EF4-FFF2-40B4-BE49-F238E27FC236}">
              <a16:creationId xmlns:a16="http://schemas.microsoft.com/office/drawing/2014/main" xmlns="" id="{C2CB4198-4C0F-4E01-970C-75C60D3C10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7" name="248 CuadroTexto">
          <a:extLst>
            <a:ext uri="{FF2B5EF4-FFF2-40B4-BE49-F238E27FC236}">
              <a16:creationId xmlns:a16="http://schemas.microsoft.com/office/drawing/2014/main" xmlns="" id="{8CBE7451-D1DE-4C1A-9B73-67E3548DA0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8" name="249 CuadroTexto">
          <a:extLst>
            <a:ext uri="{FF2B5EF4-FFF2-40B4-BE49-F238E27FC236}">
              <a16:creationId xmlns:a16="http://schemas.microsoft.com/office/drawing/2014/main" xmlns="" id="{8338B342-7743-4216-A377-C4A3EB518C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39" name="250 CuadroTexto">
          <a:extLst>
            <a:ext uri="{FF2B5EF4-FFF2-40B4-BE49-F238E27FC236}">
              <a16:creationId xmlns:a16="http://schemas.microsoft.com/office/drawing/2014/main" xmlns="" id="{731FF168-AF22-4C94-9FFA-A7AB8EFE88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0" name="251 CuadroTexto">
          <a:extLst>
            <a:ext uri="{FF2B5EF4-FFF2-40B4-BE49-F238E27FC236}">
              <a16:creationId xmlns:a16="http://schemas.microsoft.com/office/drawing/2014/main" xmlns="" id="{C75EFE25-75FF-4F79-A6D8-34C93045CA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1" name="252 CuadroTexto">
          <a:extLst>
            <a:ext uri="{FF2B5EF4-FFF2-40B4-BE49-F238E27FC236}">
              <a16:creationId xmlns:a16="http://schemas.microsoft.com/office/drawing/2014/main" xmlns="" id="{A71C5EE8-B7B1-4C92-BBF2-CC2CB0D915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2" name="253 CuadroTexto">
          <a:extLst>
            <a:ext uri="{FF2B5EF4-FFF2-40B4-BE49-F238E27FC236}">
              <a16:creationId xmlns:a16="http://schemas.microsoft.com/office/drawing/2014/main" xmlns="" id="{57132938-F44B-4B00-8F61-D45225EA51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3" name="254 CuadroTexto">
          <a:extLst>
            <a:ext uri="{FF2B5EF4-FFF2-40B4-BE49-F238E27FC236}">
              <a16:creationId xmlns:a16="http://schemas.microsoft.com/office/drawing/2014/main" xmlns="" id="{8D449737-0620-4219-829B-4376C21060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4" name="255 CuadroTexto">
          <a:extLst>
            <a:ext uri="{FF2B5EF4-FFF2-40B4-BE49-F238E27FC236}">
              <a16:creationId xmlns:a16="http://schemas.microsoft.com/office/drawing/2014/main" xmlns="" id="{93BB0245-436C-461C-B202-D4EF310B73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5" name="256 CuadroTexto">
          <a:extLst>
            <a:ext uri="{FF2B5EF4-FFF2-40B4-BE49-F238E27FC236}">
              <a16:creationId xmlns:a16="http://schemas.microsoft.com/office/drawing/2014/main" xmlns="" id="{D675FA87-4A73-431B-B883-D28309A90E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6" name="257 CuadroTexto">
          <a:extLst>
            <a:ext uri="{FF2B5EF4-FFF2-40B4-BE49-F238E27FC236}">
              <a16:creationId xmlns:a16="http://schemas.microsoft.com/office/drawing/2014/main" xmlns="" id="{CA5991B5-0CCA-4F9F-A0CF-E18CF7EEA7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7" name="258 CuadroTexto">
          <a:extLst>
            <a:ext uri="{FF2B5EF4-FFF2-40B4-BE49-F238E27FC236}">
              <a16:creationId xmlns:a16="http://schemas.microsoft.com/office/drawing/2014/main" xmlns="" id="{9DFB895A-D9CF-46E7-A658-BA4995B377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8" name="259 CuadroTexto">
          <a:extLst>
            <a:ext uri="{FF2B5EF4-FFF2-40B4-BE49-F238E27FC236}">
              <a16:creationId xmlns:a16="http://schemas.microsoft.com/office/drawing/2014/main" xmlns="" id="{8F9329F1-49E0-465F-A9EA-81EF451A04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49" name="260 CuadroTexto">
          <a:extLst>
            <a:ext uri="{FF2B5EF4-FFF2-40B4-BE49-F238E27FC236}">
              <a16:creationId xmlns:a16="http://schemas.microsoft.com/office/drawing/2014/main" xmlns="" id="{8F4DBB67-44AA-4112-93CB-EC1F6FE917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0" name="261 CuadroTexto">
          <a:extLst>
            <a:ext uri="{FF2B5EF4-FFF2-40B4-BE49-F238E27FC236}">
              <a16:creationId xmlns:a16="http://schemas.microsoft.com/office/drawing/2014/main" xmlns="" id="{CAB8647E-3BEF-42F9-991C-786FD23AB8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1" name="262 CuadroTexto">
          <a:extLst>
            <a:ext uri="{FF2B5EF4-FFF2-40B4-BE49-F238E27FC236}">
              <a16:creationId xmlns:a16="http://schemas.microsoft.com/office/drawing/2014/main" xmlns="" id="{518B5A8B-679E-49EF-89B7-6C4C682FBA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2" name="263 CuadroTexto">
          <a:extLst>
            <a:ext uri="{FF2B5EF4-FFF2-40B4-BE49-F238E27FC236}">
              <a16:creationId xmlns:a16="http://schemas.microsoft.com/office/drawing/2014/main" xmlns="" id="{A3129AF5-1238-415F-8FE3-5F1F03E5A8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3" name="264 CuadroTexto">
          <a:extLst>
            <a:ext uri="{FF2B5EF4-FFF2-40B4-BE49-F238E27FC236}">
              <a16:creationId xmlns:a16="http://schemas.microsoft.com/office/drawing/2014/main" xmlns="" id="{3130DEA9-E444-4371-BE42-C68800EB6B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4" name="265 CuadroTexto">
          <a:extLst>
            <a:ext uri="{FF2B5EF4-FFF2-40B4-BE49-F238E27FC236}">
              <a16:creationId xmlns:a16="http://schemas.microsoft.com/office/drawing/2014/main" xmlns="" id="{23E32D8B-A1C6-4B21-AFD1-E7B3CFC4EA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5" name="266 CuadroTexto">
          <a:extLst>
            <a:ext uri="{FF2B5EF4-FFF2-40B4-BE49-F238E27FC236}">
              <a16:creationId xmlns:a16="http://schemas.microsoft.com/office/drawing/2014/main" xmlns="" id="{61FAA58D-E931-41C2-A1C2-47DF403AAA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56" name="267 CuadroTexto">
          <a:extLst>
            <a:ext uri="{FF2B5EF4-FFF2-40B4-BE49-F238E27FC236}">
              <a16:creationId xmlns:a16="http://schemas.microsoft.com/office/drawing/2014/main" xmlns="" id="{29D93C86-F372-4B3E-A9A8-59120A2513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6557" name="268 CuadroTexto">
          <a:extLst>
            <a:ext uri="{FF2B5EF4-FFF2-40B4-BE49-F238E27FC236}">
              <a16:creationId xmlns:a16="http://schemas.microsoft.com/office/drawing/2014/main" xmlns="" id="{CA30A99B-509B-4DAA-A1BA-E6E9DBED6FB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58" name="269 CuadroTexto">
          <a:extLst>
            <a:ext uri="{FF2B5EF4-FFF2-40B4-BE49-F238E27FC236}">
              <a16:creationId xmlns:a16="http://schemas.microsoft.com/office/drawing/2014/main" xmlns="" id="{6C0FA93B-3919-4D79-B3C6-E40AA5D4514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59" name="270 CuadroTexto">
          <a:extLst>
            <a:ext uri="{FF2B5EF4-FFF2-40B4-BE49-F238E27FC236}">
              <a16:creationId xmlns:a16="http://schemas.microsoft.com/office/drawing/2014/main" xmlns="" id="{AA26F49C-1815-48BA-8A91-B89A4BCC89C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0" name="271 CuadroTexto">
          <a:extLst>
            <a:ext uri="{FF2B5EF4-FFF2-40B4-BE49-F238E27FC236}">
              <a16:creationId xmlns:a16="http://schemas.microsoft.com/office/drawing/2014/main" xmlns="" id="{269DB3C6-AB6B-46DB-9F66-BEE562CBE1B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1" name="272 CuadroTexto">
          <a:extLst>
            <a:ext uri="{FF2B5EF4-FFF2-40B4-BE49-F238E27FC236}">
              <a16:creationId xmlns:a16="http://schemas.microsoft.com/office/drawing/2014/main" xmlns="" id="{BC3DEA71-77C2-4D4B-A666-2C5F71D187E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2" name="273 CuadroTexto">
          <a:extLst>
            <a:ext uri="{FF2B5EF4-FFF2-40B4-BE49-F238E27FC236}">
              <a16:creationId xmlns:a16="http://schemas.microsoft.com/office/drawing/2014/main" xmlns="" id="{8B6E8F5F-6BFE-444C-B22E-F60ED151FD9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3" name="274 CuadroTexto">
          <a:extLst>
            <a:ext uri="{FF2B5EF4-FFF2-40B4-BE49-F238E27FC236}">
              <a16:creationId xmlns:a16="http://schemas.microsoft.com/office/drawing/2014/main" xmlns="" id="{C6F3F7F4-5B0E-4D4D-B888-C471E56691B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4" name="275 CuadroTexto">
          <a:extLst>
            <a:ext uri="{FF2B5EF4-FFF2-40B4-BE49-F238E27FC236}">
              <a16:creationId xmlns:a16="http://schemas.microsoft.com/office/drawing/2014/main" xmlns="" id="{C2D5226E-F01A-467D-AB16-A603AB91DB9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5" name="276 CuadroTexto">
          <a:extLst>
            <a:ext uri="{FF2B5EF4-FFF2-40B4-BE49-F238E27FC236}">
              <a16:creationId xmlns:a16="http://schemas.microsoft.com/office/drawing/2014/main" xmlns="" id="{37696A4E-A5A6-40A7-B3DA-38D103F5570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6" name="277 CuadroTexto">
          <a:extLst>
            <a:ext uri="{FF2B5EF4-FFF2-40B4-BE49-F238E27FC236}">
              <a16:creationId xmlns:a16="http://schemas.microsoft.com/office/drawing/2014/main" xmlns="" id="{CF1791B5-B628-4553-8104-5B143F7FEEA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7" name="278 CuadroTexto">
          <a:extLst>
            <a:ext uri="{FF2B5EF4-FFF2-40B4-BE49-F238E27FC236}">
              <a16:creationId xmlns:a16="http://schemas.microsoft.com/office/drawing/2014/main" xmlns="" id="{52FBA72B-BCA3-4E88-81D5-47EAB9CBF52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8" name="279 CuadroTexto">
          <a:extLst>
            <a:ext uri="{FF2B5EF4-FFF2-40B4-BE49-F238E27FC236}">
              <a16:creationId xmlns:a16="http://schemas.microsoft.com/office/drawing/2014/main" xmlns="" id="{7931776E-4A3B-4D36-AC00-ACBC3E72D43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69" name="280 CuadroTexto">
          <a:extLst>
            <a:ext uri="{FF2B5EF4-FFF2-40B4-BE49-F238E27FC236}">
              <a16:creationId xmlns:a16="http://schemas.microsoft.com/office/drawing/2014/main" xmlns="" id="{1281FB7D-A2C9-4838-913E-29ADE2B397D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70" name="281 CuadroTexto">
          <a:extLst>
            <a:ext uri="{FF2B5EF4-FFF2-40B4-BE49-F238E27FC236}">
              <a16:creationId xmlns:a16="http://schemas.microsoft.com/office/drawing/2014/main" xmlns="" id="{86889890-BAC8-4249-A616-4857927C7A4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71" name="282 CuadroTexto">
          <a:extLst>
            <a:ext uri="{FF2B5EF4-FFF2-40B4-BE49-F238E27FC236}">
              <a16:creationId xmlns:a16="http://schemas.microsoft.com/office/drawing/2014/main" xmlns="" id="{6564D0FA-99C1-42D4-BE76-D6207045970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72" name="283 CuadroTexto">
          <a:extLst>
            <a:ext uri="{FF2B5EF4-FFF2-40B4-BE49-F238E27FC236}">
              <a16:creationId xmlns:a16="http://schemas.microsoft.com/office/drawing/2014/main" xmlns="" id="{9C78B1B0-5EF7-4E63-921D-B199BDBFFC8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573" name="284 CuadroTexto">
          <a:extLst>
            <a:ext uri="{FF2B5EF4-FFF2-40B4-BE49-F238E27FC236}">
              <a16:creationId xmlns:a16="http://schemas.microsoft.com/office/drawing/2014/main" xmlns="" id="{932A5719-C593-45AC-A131-8A4CB7371EF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574" name="285 CuadroTexto">
          <a:extLst>
            <a:ext uri="{FF2B5EF4-FFF2-40B4-BE49-F238E27FC236}">
              <a16:creationId xmlns:a16="http://schemas.microsoft.com/office/drawing/2014/main" xmlns="" id="{333F056F-F414-4511-993B-9A3B6D1276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75" name="286 CuadroTexto">
          <a:extLst>
            <a:ext uri="{FF2B5EF4-FFF2-40B4-BE49-F238E27FC236}">
              <a16:creationId xmlns:a16="http://schemas.microsoft.com/office/drawing/2014/main" xmlns="" id="{3CCE777A-D872-42A3-9A94-EBF102AE7C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76" name="287 CuadroTexto">
          <a:extLst>
            <a:ext uri="{FF2B5EF4-FFF2-40B4-BE49-F238E27FC236}">
              <a16:creationId xmlns:a16="http://schemas.microsoft.com/office/drawing/2014/main" xmlns="" id="{6772C3B0-1F61-4258-AB6F-3DD5C4B8D1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77" name="288 CuadroTexto">
          <a:extLst>
            <a:ext uri="{FF2B5EF4-FFF2-40B4-BE49-F238E27FC236}">
              <a16:creationId xmlns:a16="http://schemas.microsoft.com/office/drawing/2014/main" xmlns="" id="{0F958288-59D9-483B-900A-1C998E6A64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78" name="289 CuadroTexto">
          <a:extLst>
            <a:ext uri="{FF2B5EF4-FFF2-40B4-BE49-F238E27FC236}">
              <a16:creationId xmlns:a16="http://schemas.microsoft.com/office/drawing/2014/main" xmlns="" id="{CA7B5100-1580-49F1-B4A3-838DF8DD69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79" name="290 CuadroTexto">
          <a:extLst>
            <a:ext uri="{FF2B5EF4-FFF2-40B4-BE49-F238E27FC236}">
              <a16:creationId xmlns:a16="http://schemas.microsoft.com/office/drawing/2014/main" xmlns="" id="{F4141BFD-CEB4-46F5-9025-85CC3AB164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0" name="291 CuadroTexto">
          <a:extLst>
            <a:ext uri="{FF2B5EF4-FFF2-40B4-BE49-F238E27FC236}">
              <a16:creationId xmlns:a16="http://schemas.microsoft.com/office/drawing/2014/main" xmlns="" id="{CEC0956A-995A-47D2-AFF3-E68AA431DB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1" name="292 CuadroTexto">
          <a:extLst>
            <a:ext uri="{FF2B5EF4-FFF2-40B4-BE49-F238E27FC236}">
              <a16:creationId xmlns:a16="http://schemas.microsoft.com/office/drawing/2014/main" xmlns="" id="{ADCFDF98-57AF-43A1-8A41-D2F63DEDED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2" name="293 CuadroTexto">
          <a:extLst>
            <a:ext uri="{FF2B5EF4-FFF2-40B4-BE49-F238E27FC236}">
              <a16:creationId xmlns:a16="http://schemas.microsoft.com/office/drawing/2014/main" xmlns="" id="{7B693EB0-B2F1-4CF8-A93F-375BD92CE9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3" name="294 CuadroTexto">
          <a:extLst>
            <a:ext uri="{FF2B5EF4-FFF2-40B4-BE49-F238E27FC236}">
              <a16:creationId xmlns:a16="http://schemas.microsoft.com/office/drawing/2014/main" xmlns="" id="{94F6CCFF-EFF6-4A06-ADAE-2A80B32C9E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4" name="295 CuadroTexto">
          <a:extLst>
            <a:ext uri="{FF2B5EF4-FFF2-40B4-BE49-F238E27FC236}">
              <a16:creationId xmlns:a16="http://schemas.microsoft.com/office/drawing/2014/main" xmlns="" id="{153E65D3-9289-4B84-B3AF-4B803CA08C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85" name="296 CuadroTexto">
          <a:extLst>
            <a:ext uri="{FF2B5EF4-FFF2-40B4-BE49-F238E27FC236}">
              <a16:creationId xmlns:a16="http://schemas.microsoft.com/office/drawing/2014/main" xmlns="" id="{0907BCA0-FBB3-4F12-B672-DC171C3CE7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86" name="298 CuadroTexto">
          <a:extLst>
            <a:ext uri="{FF2B5EF4-FFF2-40B4-BE49-F238E27FC236}">
              <a16:creationId xmlns:a16="http://schemas.microsoft.com/office/drawing/2014/main" xmlns="" id="{79758CCF-AB40-4DC2-97F3-BBC991680D3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87" name="299 CuadroTexto">
          <a:extLst>
            <a:ext uri="{FF2B5EF4-FFF2-40B4-BE49-F238E27FC236}">
              <a16:creationId xmlns:a16="http://schemas.microsoft.com/office/drawing/2014/main" xmlns="" id="{0CDB1907-62D4-4924-A1A8-9AF3F8F5D74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88" name="300 CuadroTexto">
          <a:extLst>
            <a:ext uri="{FF2B5EF4-FFF2-40B4-BE49-F238E27FC236}">
              <a16:creationId xmlns:a16="http://schemas.microsoft.com/office/drawing/2014/main" xmlns="" id="{693DBE51-FB1A-4E53-B05D-CE6AB0F5DE3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89" name="301 CuadroTexto">
          <a:extLst>
            <a:ext uri="{FF2B5EF4-FFF2-40B4-BE49-F238E27FC236}">
              <a16:creationId xmlns:a16="http://schemas.microsoft.com/office/drawing/2014/main" xmlns="" id="{8733C9F1-2553-4B17-A34C-3D7FBE32073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90" name="302 CuadroTexto">
          <a:extLst>
            <a:ext uri="{FF2B5EF4-FFF2-40B4-BE49-F238E27FC236}">
              <a16:creationId xmlns:a16="http://schemas.microsoft.com/office/drawing/2014/main" xmlns="" id="{93275081-3DF2-4990-BD8F-72EA987093B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91" name="303 CuadroTexto">
          <a:extLst>
            <a:ext uri="{FF2B5EF4-FFF2-40B4-BE49-F238E27FC236}">
              <a16:creationId xmlns:a16="http://schemas.microsoft.com/office/drawing/2014/main" xmlns="" id="{FB75DFDE-43DA-4899-8F98-1E769024269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92" name="304 CuadroTexto">
          <a:extLst>
            <a:ext uri="{FF2B5EF4-FFF2-40B4-BE49-F238E27FC236}">
              <a16:creationId xmlns:a16="http://schemas.microsoft.com/office/drawing/2014/main" xmlns="" id="{E445B824-986D-4578-B784-8530DEA948F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93" name="305 CuadroTexto">
          <a:extLst>
            <a:ext uri="{FF2B5EF4-FFF2-40B4-BE49-F238E27FC236}">
              <a16:creationId xmlns:a16="http://schemas.microsoft.com/office/drawing/2014/main" xmlns="" id="{CD26D655-3B2B-4C68-9825-1DB714E8E8D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594" name="452 CuadroTexto">
          <a:extLst>
            <a:ext uri="{FF2B5EF4-FFF2-40B4-BE49-F238E27FC236}">
              <a16:creationId xmlns:a16="http://schemas.microsoft.com/office/drawing/2014/main" xmlns="" id="{0774369F-A41D-4681-BF1D-9AB48C537D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595" name="17 CuadroTexto">
          <a:extLst>
            <a:ext uri="{FF2B5EF4-FFF2-40B4-BE49-F238E27FC236}">
              <a16:creationId xmlns:a16="http://schemas.microsoft.com/office/drawing/2014/main" xmlns="" id="{A50519AE-8293-4174-A86C-80CAF2581D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596" name="90 CuadroTexto">
          <a:extLst>
            <a:ext uri="{FF2B5EF4-FFF2-40B4-BE49-F238E27FC236}">
              <a16:creationId xmlns:a16="http://schemas.microsoft.com/office/drawing/2014/main" xmlns="" id="{B9E88110-1C4A-4612-8538-F5CDC7E403D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597" name="91 CuadroTexto">
          <a:extLst>
            <a:ext uri="{FF2B5EF4-FFF2-40B4-BE49-F238E27FC236}">
              <a16:creationId xmlns:a16="http://schemas.microsoft.com/office/drawing/2014/main" xmlns="" id="{41A89178-1CE9-4B34-A4A2-24F200B9702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598" name="92 CuadroTexto">
          <a:extLst>
            <a:ext uri="{FF2B5EF4-FFF2-40B4-BE49-F238E27FC236}">
              <a16:creationId xmlns:a16="http://schemas.microsoft.com/office/drawing/2014/main" xmlns="" id="{33650E0F-7819-4F39-A182-71D3C9297CB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599" name="93 CuadroTexto">
          <a:extLst>
            <a:ext uri="{FF2B5EF4-FFF2-40B4-BE49-F238E27FC236}">
              <a16:creationId xmlns:a16="http://schemas.microsoft.com/office/drawing/2014/main" xmlns="" id="{11D5940B-5222-49AA-9F9A-3408582A155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0" name="94 CuadroTexto">
          <a:extLst>
            <a:ext uri="{FF2B5EF4-FFF2-40B4-BE49-F238E27FC236}">
              <a16:creationId xmlns:a16="http://schemas.microsoft.com/office/drawing/2014/main" xmlns="" id="{028105AA-D657-494E-9110-E6E044AE4FD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1" name="95 CuadroTexto">
          <a:extLst>
            <a:ext uri="{FF2B5EF4-FFF2-40B4-BE49-F238E27FC236}">
              <a16:creationId xmlns:a16="http://schemas.microsoft.com/office/drawing/2014/main" xmlns="" id="{E665FAA3-6752-43EF-B351-C6F1A5574E3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2" name="96 CuadroTexto">
          <a:extLst>
            <a:ext uri="{FF2B5EF4-FFF2-40B4-BE49-F238E27FC236}">
              <a16:creationId xmlns:a16="http://schemas.microsoft.com/office/drawing/2014/main" xmlns="" id="{55A0D614-EB79-42D3-8AAE-7C0F6FA10DB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3" name="97 CuadroTexto">
          <a:extLst>
            <a:ext uri="{FF2B5EF4-FFF2-40B4-BE49-F238E27FC236}">
              <a16:creationId xmlns:a16="http://schemas.microsoft.com/office/drawing/2014/main" xmlns="" id="{2C149A9E-2F90-477B-93C1-86353E22063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4" name="98 CuadroTexto">
          <a:extLst>
            <a:ext uri="{FF2B5EF4-FFF2-40B4-BE49-F238E27FC236}">
              <a16:creationId xmlns:a16="http://schemas.microsoft.com/office/drawing/2014/main" xmlns="" id="{94F4C066-5DE8-4B85-B798-64E7A4FFA92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5" name="99 CuadroTexto">
          <a:extLst>
            <a:ext uri="{FF2B5EF4-FFF2-40B4-BE49-F238E27FC236}">
              <a16:creationId xmlns:a16="http://schemas.microsoft.com/office/drawing/2014/main" xmlns="" id="{23BE09B5-CCF7-47F0-A78F-E3A984E69E8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6" name="100 CuadroTexto">
          <a:extLst>
            <a:ext uri="{FF2B5EF4-FFF2-40B4-BE49-F238E27FC236}">
              <a16:creationId xmlns:a16="http://schemas.microsoft.com/office/drawing/2014/main" xmlns="" id="{30A6196D-AED6-4B9A-99FE-A88816A3F08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607" name="101 CuadroTexto">
          <a:extLst>
            <a:ext uri="{FF2B5EF4-FFF2-40B4-BE49-F238E27FC236}">
              <a16:creationId xmlns:a16="http://schemas.microsoft.com/office/drawing/2014/main" xmlns="" id="{34AC4D19-E64F-4366-8EE7-5030EA1FD73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608" name="118 CuadroTexto">
          <a:extLst>
            <a:ext uri="{FF2B5EF4-FFF2-40B4-BE49-F238E27FC236}">
              <a16:creationId xmlns:a16="http://schemas.microsoft.com/office/drawing/2014/main" xmlns="" id="{E95F4275-7BC2-4383-A0D5-0C83E8AF15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09" name="119 CuadroTexto">
          <a:extLst>
            <a:ext uri="{FF2B5EF4-FFF2-40B4-BE49-F238E27FC236}">
              <a16:creationId xmlns:a16="http://schemas.microsoft.com/office/drawing/2014/main" xmlns="" id="{4600FFC6-7DC2-4897-AF0B-4A5B32872E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0" name="120 CuadroTexto">
          <a:extLst>
            <a:ext uri="{FF2B5EF4-FFF2-40B4-BE49-F238E27FC236}">
              <a16:creationId xmlns:a16="http://schemas.microsoft.com/office/drawing/2014/main" xmlns="" id="{05498D66-D31A-40A9-BECC-F560620007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1" name="121 CuadroTexto">
          <a:extLst>
            <a:ext uri="{FF2B5EF4-FFF2-40B4-BE49-F238E27FC236}">
              <a16:creationId xmlns:a16="http://schemas.microsoft.com/office/drawing/2014/main" xmlns="" id="{34DBE69C-391F-4FFB-9257-F24AA9A300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2" name="122 CuadroTexto">
          <a:extLst>
            <a:ext uri="{FF2B5EF4-FFF2-40B4-BE49-F238E27FC236}">
              <a16:creationId xmlns:a16="http://schemas.microsoft.com/office/drawing/2014/main" xmlns="" id="{C7857D3F-FFDE-4B9D-93CE-E51DAC973C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3" name="123 CuadroTexto">
          <a:extLst>
            <a:ext uri="{FF2B5EF4-FFF2-40B4-BE49-F238E27FC236}">
              <a16:creationId xmlns:a16="http://schemas.microsoft.com/office/drawing/2014/main" xmlns="" id="{7D20F814-311A-4FE5-9EB7-F1AF0CD9EC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4" name="124 CuadroTexto">
          <a:extLst>
            <a:ext uri="{FF2B5EF4-FFF2-40B4-BE49-F238E27FC236}">
              <a16:creationId xmlns:a16="http://schemas.microsoft.com/office/drawing/2014/main" xmlns="" id="{15ABF3B1-CCA7-4B64-B9AB-6953496E70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5" name="125 CuadroTexto">
          <a:extLst>
            <a:ext uri="{FF2B5EF4-FFF2-40B4-BE49-F238E27FC236}">
              <a16:creationId xmlns:a16="http://schemas.microsoft.com/office/drawing/2014/main" xmlns="" id="{106F6FFB-C42C-4D9A-8F0F-4DCBFBEF1C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6" name="143 CuadroTexto">
          <a:extLst>
            <a:ext uri="{FF2B5EF4-FFF2-40B4-BE49-F238E27FC236}">
              <a16:creationId xmlns:a16="http://schemas.microsoft.com/office/drawing/2014/main" xmlns="" id="{D36F35BA-DAFF-45D5-8FC7-1DD2BAF23B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7" name="144 CuadroTexto">
          <a:extLst>
            <a:ext uri="{FF2B5EF4-FFF2-40B4-BE49-F238E27FC236}">
              <a16:creationId xmlns:a16="http://schemas.microsoft.com/office/drawing/2014/main" xmlns="" id="{A3FC2D3A-C005-493C-9889-A83D900EF4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8" name="145 CuadroTexto">
          <a:extLst>
            <a:ext uri="{FF2B5EF4-FFF2-40B4-BE49-F238E27FC236}">
              <a16:creationId xmlns:a16="http://schemas.microsoft.com/office/drawing/2014/main" xmlns="" id="{0A98E585-7490-4090-A72E-5A401E23D4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19" name="146 CuadroTexto">
          <a:extLst>
            <a:ext uri="{FF2B5EF4-FFF2-40B4-BE49-F238E27FC236}">
              <a16:creationId xmlns:a16="http://schemas.microsoft.com/office/drawing/2014/main" xmlns="" id="{C83F1E76-66C4-4BB5-AFCE-C32DEA4AD0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0" name="147 CuadroTexto">
          <a:extLst>
            <a:ext uri="{FF2B5EF4-FFF2-40B4-BE49-F238E27FC236}">
              <a16:creationId xmlns:a16="http://schemas.microsoft.com/office/drawing/2014/main" xmlns="" id="{B223D857-7A90-4927-ACDE-7828EDDE18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1" name="148 CuadroTexto">
          <a:extLst>
            <a:ext uri="{FF2B5EF4-FFF2-40B4-BE49-F238E27FC236}">
              <a16:creationId xmlns:a16="http://schemas.microsoft.com/office/drawing/2014/main" xmlns="" id="{0266D58C-7EA9-44B6-80DD-23B22C6CD0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2" name="149 CuadroTexto">
          <a:extLst>
            <a:ext uri="{FF2B5EF4-FFF2-40B4-BE49-F238E27FC236}">
              <a16:creationId xmlns:a16="http://schemas.microsoft.com/office/drawing/2014/main" xmlns="" id="{9CA01BBF-304E-4E21-8BF2-05C4A8AB4D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3" name="150 CuadroTexto">
          <a:extLst>
            <a:ext uri="{FF2B5EF4-FFF2-40B4-BE49-F238E27FC236}">
              <a16:creationId xmlns:a16="http://schemas.microsoft.com/office/drawing/2014/main" xmlns="" id="{F7096F62-F6D1-420D-B994-519A8A8214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4" name="151 CuadroTexto">
          <a:extLst>
            <a:ext uri="{FF2B5EF4-FFF2-40B4-BE49-F238E27FC236}">
              <a16:creationId xmlns:a16="http://schemas.microsoft.com/office/drawing/2014/main" xmlns="" id="{B5C4F01D-FF60-4288-9E8F-3205976F74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5" name="152 CuadroTexto">
          <a:extLst>
            <a:ext uri="{FF2B5EF4-FFF2-40B4-BE49-F238E27FC236}">
              <a16:creationId xmlns:a16="http://schemas.microsoft.com/office/drawing/2014/main" xmlns="" id="{3761B895-6428-4612-9D57-956BF0689B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6" name="153 CuadroTexto">
          <a:extLst>
            <a:ext uri="{FF2B5EF4-FFF2-40B4-BE49-F238E27FC236}">
              <a16:creationId xmlns:a16="http://schemas.microsoft.com/office/drawing/2014/main" xmlns="" id="{133405F1-113B-4E72-8DF3-A48446B02F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7" name="154 CuadroTexto">
          <a:extLst>
            <a:ext uri="{FF2B5EF4-FFF2-40B4-BE49-F238E27FC236}">
              <a16:creationId xmlns:a16="http://schemas.microsoft.com/office/drawing/2014/main" xmlns="" id="{A003891F-9E86-4A5B-8EAC-B011151BE1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8" name="155 CuadroTexto">
          <a:extLst>
            <a:ext uri="{FF2B5EF4-FFF2-40B4-BE49-F238E27FC236}">
              <a16:creationId xmlns:a16="http://schemas.microsoft.com/office/drawing/2014/main" xmlns="" id="{68DEEFC9-8F90-47CA-8726-F7994243DD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29" name="156 CuadroTexto">
          <a:extLst>
            <a:ext uri="{FF2B5EF4-FFF2-40B4-BE49-F238E27FC236}">
              <a16:creationId xmlns:a16="http://schemas.microsoft.com/office/drawing/2014/main" xmlns="" id="{0D65939D-33FA-4740-B4FA-B6A3E46829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0" name="157 CuadroTexto">
          <a:extLst>
            <a:ext uri="{FF2B5EF4-FFF2-40B4-BE49-F238E27FC236}">
              <a16:creationId xmlns:a16="http://schemas.microsoft.com/office/drawing/2014/main" xmlns="" id="{50E6FABE-D8F4-4712-A538-480EBCECA8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1" name="158 CuadroTexto">
          <a:extLst>
            <a:ext uri="{FF2B5EF4-FFF2-40B4-BE49-F238E27FC236}">
              <a16:creationId xmlns:a16="http://schemas.microsoft.com/office/drawing/2014/main" xmlns="" id="{CFF23923-B996-4FF8-8205-1024A01505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2" name="159 CuadroTexto">
          <a:extLst>
            <a:ext uri="{FF2B5EF4-FFF2-40B4-BE49-F238E27FC236}">
              <a16:creationId xmlns:a16="http://schemas.microsoft.com/office/drawing/2014/main" xmlns="" id="{7FD401BA-15F5-4EF4-A70D-7300EF673A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3" name="160 CuadroTexto">
          <a:extLst>
            <a:ext uri="{FF2B5EF4-FFF2-40B4-BE49-F238E27FC236}">
              <a16:creationId xmlns:a16="http://schemas.microsoft.com/office/drawing/2014/main" xmlns="" id="{B33CA706-CC47-4711-9B8B-0C57798F05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4" name="161 CuadroTexto">
          <a:extLst>
            <a:ext uri="{FF2B5EF4-FFF2-40B4-BE49-F238E27FC236}">
              <a16:creationId xmlns:a16="http://schemas.microsoft.com/office/drawing/2014/main" xmlns="" id="{CC01BFA0-CAD4-4C68-91DA-D63417E7EE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5" name="162 CuadroTexto">
          <a:extLst>
            <a:ext uri="{FF2B5EF4-FFF2-40B4-BE49-F238E27FC236}">
              <a16:creationId xmlns:a16="http://schemas.microsoft.com/office/drawing/2014/main" xmlns="" id="{07100981-0065-46F8-AA8A-F6AE8FF5F1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6" name="163 CuadroTexto">
          <a:extLst>
            <a:ext uri="{FF2B5EF4-FFF2-40B4-BE49-F238E27FC236}">
              <a16:creationId xmlns:a16="http://schemas.microsoft.com/office/drawing/2014/main" xmlns="" id="{87B86524-41F7-4EEA-97B2-37773B74C9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7" name="164 CuadroTexto">
          <a:extLst>
            <a:ext uri="{FF2B5EF4-FFF2-40B4-BE49-F238E27FC236}">
              <a16:creationId xmlns:a16="http://schemas.microsoft.com/office/drawing/2014/main" xmlns="" id="{3D49FC80-8993-43DD-9E3D-DF42803139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8" name="165 CuadroTexto">
          <a:extLst>
            <a:ext uri="{FF2B5EF4-FFF2-40B4-BE49-F238E27FC236}">
              <a16:creationId xmlns:a16="http://schemas.microsoft.com/office/drawing/2014/main" xmlns="" id="{8190AE42-8185-4D63-B925-AC03D84D60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39" name="166 CuadroTexto">
          <a:extLst>
            <a:ext uri="{FF2B5EF4-FFF2-40B4-BE49-F238E27FC236}">
              <a16:creationId xmlns:a16="http://schemas.microsoft.com/office/drawing/2014/main" xmlns="" id="{FFF64120-5DCA-41C9-BC63-E06B00A1DF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0" name="167 CuadroTexto">
          <a:extLst>
            <a:ext uri="{FF2B5EF4-FFF2-40B4-BE49-F238E27FC236}">
              <a16:creationId xmlns:a16="http://schemas.microsoft.com/office/drawing/2014/main" xmlns="" id="{D590DBFE-5E90-40D1-9599-7E13EA97FF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1" name="168 CuadroTexto">
          <a:extLst>
            <a:ext uri="{FF2B5EF4-FFF2-40B4-BE49-F238E27FC236}">
              <a16:creationId xmlns:a16="http://schemas.microsoft.com/office/drawing/2014/main" xmlns="" id="{391E16A2-55E8-404A-9F73-7C5A657A97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2" name="169 CuadroTexto">
          <a:extLst>
            <a:ext uri="{FF2B5EF4-FFF2-40B4-BE49-F238E27FC236}">
              <a16:creationId xmlns:a16="http://schemas.microsoft.com/office/drawing/2014/main" xmlns="" id="{E08F99E9-C9B4-4109-8652-3824230ED0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3" name="170 CuadroTexto">
          <a:extLst>
            <a:ext uri="{FF2B5EF4-FFF2-40B4-BE49-F238E27FC236}">
              <a16:creationId xmlns:a16="http://schemas.microsoft.com/office/drawing/2014/main" xmlns="" id="{AEBEB4B1-81A9-4313-A078-70D3B6B2D7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4" name="171 CuadroTexto">
          <a:extLst>
            <a:ext uri="{FF2B5EF4-FFF2-40B4-BE49-F238E27FC236}">
              <a16:creationId xmlns:a16="http://schemas.microsoft.com/office/drawing/2014/main" xmlns="" id="{7F819131-9E75-4CEE-B426-7DBEFA6DCD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5" name="172 CuadroTexto">
          <a:extLst>
            <a:ext uri="{FF2B5EF4-FFF2-40B4-BE49-F238E27FC236}">
              <a16:creationId xmlns:a16="http://schemas.microsoft.com/office/drawing/2014/main" xmlns="" id="{604DC7D1-AD1F-4CCC-9340-F6806BDA42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6" name="173 CuadroTexto">
          <a:extLst>
            <a:ext uri="{FF2B5EF4-FFF2-40B4-BE49-F238E27FC236}">
              <a16:creationId xmlns:a16="http://schemas.microsoft.com/office/drawing/2014/main" xmlns="" id="{8B7225D9-6CC7-4834-9791-0C1C30DC7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7" name="174 CuadroTexto">
          <a:extLst>
            <a:ext uri="{FF2B5EF4-FFF2-40B4-BE49-F238E27FC236}">
              <a16:creationId xmlns:a16="http://schemas.microsoft.com/office/drawing/2014/main" xmlns="" id="{CBD694F8-5AD0-4D13-949F-3D200B2149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8" name="175 CuadroTexto">
          <a:extLst>
            <a:ext uri="{FF2B5EF4-FFF2-40B4-BE49-F238E27FC236}">
              <a16:creationId xmlns:a16="http://schemas.microsoft.com/office/drawing/2014/main" xmlns="" id="{F9EC0A78-73E4-411E-965F-0D47A916E9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49" name="176 CuadroTexto">
          <a:extLst>
            <a:ext uri="{FF2B5EF4-FFF2-40B4-BE49-F238E27FC236}">
              <a16:creationId xmlns:a16="http://schemas.microsoft.com/office/drawing/2014/main" xmlns="" id="{8C9723E2-4B6B-452D-8530-841BD19648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0" name="177 CuadroTexto">
          <a:extLst>
            <a:ext uri="{FF2B5EF4-FFF2-40B4-BE49-F238E27FC236}">
              <a16:creationId xmlns:a16="http://schemas.microsoft.com/office/drawing/2014/main" xmlns="" id="{9D80C8D1-22EB-4FEB-B42F-0EE98C2CD2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1" name="178 CuadroTexto">
          <a:extLst>
            <a:ext uri="{FF2B5EF4-FFF2-40B4-BE49-F238E27FC236}">
              <a16:creationId xmlns:a16="http://schemas.microsoft.com/office/drawing/2014/main" xmlns="" id="{580F3011-1733-4D9F-84AC-AA0B70A299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2" name="179 CuadroTexto">
          <a:extLst>
            <a:ext uri="{FF2B5EF4-FFF2-40B4-BE49-F238E27FC236}">
              <a16:creationId xmlns:a16="http://schemas.microsoft.com/office/drawing/2014/main" xmlns="" id="{56C87010-3815-4EE6-BFCB-C916CD1559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3" name="180 CuadroTexto">
          <a:extLst>
            <a:ext uri="{FF2B5EF4-FFF2-40B4-BE49-F238E27FC236}">
              <a16:creationId xmlns:a16="http://schemas.microsoft.com/office/drawing/2014/main" xmlns="" id="{2D81136C-A1C6-4B43-893D-69F3A7C56C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4" name="181 CuadroTexto">
          <a:extLst>
            <a:ext uri="{FF2B5EF4-FFF2-40B4-BE49-F238E27FC236}">
              <a16:creationId xmlns:a16="http://schemas.microsoft.com/office/drawing/2014/main" xmlns="" id="{89FEB692-7601-49CE-86B2-04C5CB19EE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5" name="182 CuadroTexto">
          <a:extLst>
            <a:ext uri="{FF2B5EF4-FFF2-40B4-BE49-F238E27FC236}">
              <a16:creationId xmlns:a16="http://schemas.microsoft.com/office/drawing/2014/main" xmlns="" id="{2F6BD323-26C0-43C4-A7D9-24D037CE04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6" name="183 CuadroTexto">
          <a:extLst>
            <a:ext uri="{FF2B5EF4-FFF2-40B4-BE49-F238E27FC236}">
              <a16:creationId xmlns:a16="http://schemas.microsoft.com/office/drawing/2014/main" xmlns="" id="{8ECC81E6-E567-4EA6-AE7F-1F8E65EE9B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7" name="184 CuadroTexto">
          <a:extLst>
            <a:ext uri="{FF2B5EF4-FFF2-40B4-BE49-F238E27FC236}">
              <a16:creationId xmlns:a16="http://schemas.microsoft.com/office/drawing/2014/main" xmlns="" id="{53C4D804-2A7A-43D7-A3A4-7959E4F4AB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8" name="185 CuadroTexto">
          <a:extLst>
            <a:ext uri="{FF2B5EF4-FFF2-40B4-BE49-F238E27FC236}">
              <a16:creationId xmlns:a16="http://schemas.microsoft.com/office/drawing/2014/main" xmlns="" id="{8E727467-24F1-4C48-8F4D-AEACD068D3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59" name="186 CuadroTexto">
          <a:extLst>
            <a:ext uri="{FF2B5EF4-FFF2-40B4-BE49-F238E27FC236}">
              <a16:creationId xmlns:a16="http://schemas.microsoft.com/office/drawing/2014/main" xmlns="" id="{09A18926-EB3D-47CB-8769-19362FD44B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0" name="187 CuadroTexto">
          <a:extLst>
            <a:ext uri="{FF2B5EF4-FFF2-40B4-BE49-F238E27FC236}">
              <a16:creationId xmlns:a16="http://schemas.microsoft.com/office/drawing/2014/main" xmlns="" id="{268432FE-0C6E-42F7-ABDC-2E5C2DDD03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1" name="188 CuadroTexto">
          <a:extLst>
            <a:ext uri="{FF2B5EF4-FFF2-40B4-BE49-F238E27FC236}">
              <a16:creationId xmlns:a16="http://schemas.microsoft.com/office/drawing/2014/main" xmlns="" id="{CB271645-1B63-48F3-879D-FB91A8D554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2" name="189 CuadroTexto">
          <a:extLst>
            <a:ext uri="{FF2B5EF4-FFF2-40B4-BE49-F238E27FC236}">
              <a16:creationId xmlns:a16="http://schemas.microsoft.com/office/drawing/2014/main" xmlns="" id="{E1A3C9F8-FD0D-49FD-A78E-4FC9C7F7F0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3" name="190 CuadroTexto">
          <a:extLst>
            <a:ext uri="{FF2B5EF4-FFF2-40B4-BE49-F238E27FC236}">
              <a16:creationId xmlns:a16="http://schemas.microsoft.com/office/drawing/2014/main" xmlns="" id="{D9520721-C2D1-4E31-842A-0AF0E358F0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4" name="191 CuadroTexto">
          <a:extLst>
            <a:ext uri="{FF2B5EF4-FFF2-40B4-BE49-F238E27FC236}">
              <a16:creationId xmlns:a16="http://schemas.microsoft.com/office/drawing/2014/main" xmlns="" id="{BC8C7DEB-0DA7-4680-96C8-6099509D31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5" name="192 CuadroTexto">
          <a:extLst>
            <a:ext uri="{FF2B5EF4-FFF2-40B4-BE49-F238E27FC236}">
              <a16:creationId xmlns:a16="http://schemas.microsoft.com/office/drawing/2014/main" xmlns="" id="{3CC00133-8189-4E0A-B033-392170FA6E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6" name="193 CuadroTexto">
          <a:extLst>
            <a:ext uri="{FF2B5EF4-FFF2-40B4-BE49-F238E27FC236}">
              <a16:creationId xmlns:a16="http://schemas.microsoft.com/office/drawing/2014/main" xmlns="" id="{8204748D-A19B-45B1-B304-2794890CE3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7" name="194 CuadroTexto">
          <a:extLst>
            <a:ext uri="{FF2B5EF4-FFF2-40B4-BE49-F238E27FC236}">
              <a16:creationId xmlns:a16="http://schemas.microsoft.com/office/drawing/2014/main" xmlns="" id="{EF4E7F47-0BFB-40BD-914B-8ADFE973DD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8" name="195 CuadroTexto">
          <a:extLst>
            <a:ext uri="{FF2B5EF4-FFF2-40B4-BE49-F238E27FC236}">
              <a16:creationId xmlns:a16="http://schemas.microsoft.com/office/drawing/2014/main" xmlns="" id="{B3648CBD-87B2-44B2-BD6C-1478EB6A78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69" name="196 CuadroTexto">
          <a:extLst>
            <a:ext uri="{FF2B5EF4-FFF2-40B4-BE49-F238E27FC236}">
              <a16:creationId xmlns:a16="http://schemas.microsoft.com/office/drawing/2014/main" xmlns="" id="{15E24D8A-91FE-471C-AA50-3503092B54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0" name="197 CuadroTexto">
          <a:extLst>
            <a:ext uri="{FF2B5EF4-FFF2-40B4-BE49-F238E27FC236}">
              <a16:creationId xmlns:a16="http://schemas.microsoft.com/office/drawing/2014/main" xmlns="" id="{512E8F07-74E1-41A0-BFE0-0B9DD94A6D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1" name="198 CuadroTexto">
          <a:extLst>
            <a:ext uri="{FF2B5EF4-FFF2-40B4-BE49-F238E27FC236}">
              <a16:creationId xmlns:a16="http://schemas.microsoft.com/office/drawing/2014/main" xmlns="" id="{E2DA6CD2-C523-4E8F-BFD1-F2FAC5EE12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2" name="199 CuadroTexto">
          <a:extLst>
            <a:ext uri="{FF2B5EF4-FFF2-40B4-BE49-F238E27FC236}">
              <a16:creationId xmlns:a16="http://schemas.microsoft.com/office/drawing/2014/main" xmlns="" id="{7459ED19-F5CF-4064-9253-F049C009BB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3" name="200 CuadroTexto">
          <a:extLst>
            <a:ext uri="{FF2B5EF4-FFF2-40B4-BE49-F238E27FC236}">
              <a16:creationId xmlns:a16="http://schemas.microsoft.com/office/drawing/2014/main" xmlns="" id="{592AC9F8-E7C1-4E06-8302-434B71E402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4" name="201 CuadroTexto">
          <a:extLst>
            <a:ext uri="{FF2B5EF4-FFF2-40B4-BE49-F238E27FC236}">
              <a16:creationId xmlns:a16="http://schemas.microsoft.com/office/drawing/2014/main" xmlns="" id="{3F5D202F-F125-4C2C-9DF3-85490BBD97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5" name="202 CuadroTexto">
          <a:extLst>
            <a:ext uri="{FF2B5EF4-FFF2-40B4-BE49-F238E27FC236}">
              <a16:creationId xmlns:a16="http://schemas.microsoft.com/office/drawing/2014/main" xmlns="" id="{B65EF919-7BE9-4B40-B12E-CED0522AC7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6" name="203 CuadroTexto">
          <a:extLst>
            <a:ext uri="{FF2B5EF4-FFF2-40B4-BE49-F238E27FC236}">
              <a16:creationId xmlns:a16="http://schemas.microsoft.com/office/drawing/2014/main" xmlns="" id="{6F82CE65-0EAB-4813-B965-B188F084C0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7" name="204 CuadroTexto">
          <a:extLst>
            <a:ext uri="{FF2B5EF4-FFF2-40B4-BE49-F238E27FC236}">
              <a16:creationId xmlns:a16="http://schemas.microsoft.com/office/drawing/2014/main" xmlns="" id="{E5CA5248-E324-4762-8808-BE16AC66E0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8" name="205 CuadroTexto">
          <a:extLst>
            <a:ext uri="{FF2B5EF4-FFF2-40B4-BE49-F238E27FC236}">
              <a16:creationId xmlns:a16="http://schemas.microsoft.com/office/drawing/2014/main" xmlns="" id="{E6EF1099-3E73-4517-B64F-0D6C2E2003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79" name="206 CuadroTexto">
          <a:extLst>
            <a:ext uri="{FF2B5EF4-FFF2-40B4-BE49-F238E27FC236}">
              <a16:creationId xmlns:a16="http://schemas.microsoft.com/office/drawing/2014/main" xmlns="" id="{1B6C70A9-D7C4-4E64-A616-C06AD14A71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0" name="207 CuadroTexto">
          <a:extLst>
            <a:ext uri="{FF2B5EF4-FFF2-40B4-BE49-F238E27FC236}">
              <a16:creationId xmlns:a16="http://schemas.microsoft.com/office/drawing/2014/main" xmlns="" id="{CD8A32DF-A7C3-43DF-90FB-D6A806F179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1" name="208 CuadroTexto">
          <a:extLst>
            <a:ext uri="{FF2B5EF4-FFF2-40B4-BE49-F238E27FC236}">
              <a16:creationId xmlns:a16="http://schemas.microsoft.com/office/drawing/2014/main" xmlns="" id="{6476F97D-1A6C-423E-8594-F77E0FA7E0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2" name="209 CuadroTexto">
          <a:extLst>
            <a:ext uri="{FF2B5EF4-FFF2-40B4-BE49-F238E27FC236}">
              <a16:creationId xmlns:a16="http://schemas.microsoft.com/office/drawing/2014/main" xmlns="" id="{01F515CF-C67A-4C2D-9756-EEAF243E4E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3" name="210 CuadroTexto">
          <a:extLst>
            <a:ext uri="{FF2B5EF4-FFF2-40B4-BE49-F238E27FC236}">
              <a16:creationId xmlns:a16="http://schemas.microsoft.com/office/drawing/2014/main" xmlns="" id="{90F942E4-7248-4A3E-B9AD-98EAF62392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4" name="211 CuadroTexto">
          <a:extLst>
            <a:ext uri="{FF2B5EF4-FFF2-40B4-BE49-F238E27FC236}">
              <a16:creationId xmlns:a16="http://schemas.microsoft.com/office/drawing/2014/main" xmlns="" id="{CF0B83EF-033E-4284-8B3A-78EE261B04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5" name="212 CuadroTexto">
          <a:extLst>
            <a:ext uri="{FF2B5EF4-FFF2-40B4-BE49-F238E27FC236}">
              <a16:creationId xmlns:a16="http://schemas.microsoft.com/office/drawing/2014/main" xmlns="" id="{C1FE9751-763D-46B2-B15D-F32856C62F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6" name="213 CuadroTexto">
          <a:extLst>
            <a:ext uri="{FF2B5EF4-FFF2-40B4-BE49-F238E27FC236}">
              <a16:creationId xmlns:a16="http://schemas.microsoft.com/office/drawing/2014/main" xmlns="" id="{4F4E1149-F127-4013-9A70-649A86A81A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7" name="214 CuadroTexto">
          <a:extLst>
            <a:ext uri="{FF2B5EF4-FFF2-40B4-BE49-F238E27FC236}">
              <a16:creationId xmlns:a16="http://schemas.microsoft.com/office/drawing/2014/main" xmlns="" id="{5E824006-C2DA-4411-85BB-9E648838C6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8" name="215 CuadroTexto">
          <a:extLst>
            <a:ext uri="{FF2B5EF4-FFF2-40B4-BE49-F238E27FC236}">
              <a16:creationId xmlns:a16="http://schemas.microsoft.com/office/drawing/2014/main" xmlns="" id="{C6B5BD40-90D9-4BD9-91AB-0797EB3BBB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89" name="216 CuadroTexto">
          <a:extLst>
            <a:ext uri="{FF2B5EF4-FFF2-40B4-BE49-F238E27FC236}">
              <a16:creationId xmlns:a16="http://schemas.microsoft.com/office/drawing/2014/main" xmlns="" id="{BDFFC831-FC8B-4855-96FA-A6FCC9FC9F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0" name="217 CuadroTexto">
          <a:extLst>
            <a:ext uri="{FF2B5EF4-FFF2-40B4-BE49-F238E27FC236}">
              <a16:creationId xmlns:a16="http://schemas.microsoft.com/office/drawing/2014/main" xmlns="" id="{C1B5150B-FBE0-4B9F-B693-99CBCBA475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1" name="218 CuadroTexto">
          <a:extLst>
            <a:ext uri="{FF2B5EF4-FFF2-40B4-BE49-F238E27FC236}">
              <a16:creationId xmlns:a16="http://schemas.microsoft.com/office/drawing/2014/main" xmlns="" id="{2A619EF7-FC26-4F0C-91E8-E7C7155EBF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2" name="219 CuadroTexto">
          <a:extLst>
            <a:ext uri="{FF2B5EF4-FFF2-40B4-BE49-F238E27FC236}">
              <a16:creationId xmlns:a16="http://schemas.microsoft.com/office/drawing/2014/main" xmlns="" id="{B1BE7CAA-E16D-4B3D-8F3F-180146A40A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3" name="220 CuadroTexto">
          <a:extLst>
            <a:ext uri="{FF2B5EF4-FFF2-40B4-BE49-F238E27FC236}">
              <a16:creationId xmlns:a16="http://schemas.microsoft.com/office/drawing/2014/main" xmlns="" id="{DADF44E3-FCCE-470B-B92D-4DAF07D02C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4" name="221 CuadroTexto">
          <a:extLst>
            <a:ext uri="{FF2B5EF4-FFF2-40B4-BE49-F238E27FC236}">
              <a16:creationId xmlns:a16="http://schemas.microsoft.com/office/drawing/2014/main" xmlns="" id="{D5909175-C86A-4327-86F9-11B157569B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5" name="222 CuadroTexto">
          <a:extLst>
            <a:ext uri="{FF2B5EF4-FFF2-40B4-BE49-F238E27FC236}">
              <a16:creationId xmlns:a16="http://schemas.microsoft.com/office/drawing/2014/main" xmlns="" id="{6CB99BDB-09F6-47C0-B251-434C292F39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6" name="223 CuadroTexto">
          <a:extLst>
            <a:ext uri="{FF2B5EF4-FFF2-40B4-BE49-F238E27FC236}">
              <a16:creationId xmlns:a16="http://schemas.microsoft.com/office/drawing/2014/main" xmlns="" id="{2F017DD1-875D-4A5E-9445-D19D76936E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7" name="224 CuadroTexto">
          <a:extLst>
            <a:ext uri="{FF2B5EF4-FFF2-40B4-BE49-F238E27FC236}">
              <a16:creationId xmlns:a16="http://schemas.microsoft.com/office/drawing/2014/main" xmlns="" id="{03552792-7782-4D2E-B652-5F8A29BCF9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8" name="225 CuadroTexto">
          <a:extLst>
            <a:ext uri="{FF2B5EF4-FFF2-40B4-BE49-F238E27FC236}">
              <a16:creationId xmlns:a16="http://schemas.microsoft.com/office/drawing/2014/main" xmlns="" id="{ABD3466F-EF91-47F4-8D48-0F4C51D1CC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699" name="226 CuadroTexto">
          <a:extLst>
            <a:ext uri="{FF2B5EF4-FFF2-40B4-BE49-F238E27FC236}">
              <a16:creationId xmlns:a16="http://schemas.microsoft.com/office/drawing/2014/main" xmlns="" id="{FD826C08-235B-4070-9C3A-A1B48E85BB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0" name="227 CuadroTexto">
          <a:extLst>
            <a:ext uri="{FF2B5EF4-FFF2-40B4-BE49-F238E27FC236}">
              <a16:creationId xmlns:a16="http://schemas.microsoft.com/office/drawing/2014/main" xmlns="" id="{66E6BB02-9ED4-48F5-B299-1DCD834FF2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1" name="228 CuadroTexto">
          <a:extLst>
            <a:ext uri="{FF2B5EF4-FFF2-40B4-BE49-F238E27FC236}">
              <a16:creationId xmlns:a16="http://schemas.microsoft.com/office/drawing/2014/main" xmlns="" id="{3EEBD9D5-62E8-4A67-825E-4098A4E1D2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2" name="229 CuadroTexto">
          <a:extLst>
            <a:ext uri="{FF2B5EF4-FFF2-40B4-BE49-F238E27FC236}">
              <a16:creationId xmlns:a16="http://schemas.microsoft.com/office/drawing/2014/main" xmlns="" id="{058705FF-F6FC-43C9-9359-113409205F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3" name="230 CuadroTexto">
          <a:extLst>
            <a:ext uri="{FF2B5EF4-FFF2-40B4-BE49-F238E27FC236}">
              <a16:creationId xmlns:a16="http://schemas.microsoft.com/office/drawing/2014/main" xmlns="" id="{55117AE3-4518-474B-8595-4F6E9A6592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4" name="231 CuadroTexto">
          <a:extLst>
            <a:ext uri="{FF2B5EF4-FFF2-40B4-BE49-F238E27FC236}">
              <a16:creationId xmlns:a16="http://schemas.microsoft.com/office/drawing/2014/main" xmlns="" id="{9B559105-CDC3-4443-80DA-9A459ABD9B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5" name="232 CuadroTexto">
          <a:extLst>
            <a:ext uri="{FF2B5EF4-FFF2-40B4-BE49-F238E27FC236}">
              <a16:creationId xmlns:a16="http://schemas.microsoft.com/office/drawing/2014/main" xmlns="" id="{6D78486C-B5C0-4C44-9D0A-EE7CA6A6A2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6" name="233 CuadroTexto">
          <a:extLst>
            <a:ext uri="{FF2B5EF4-FFF2-40B4-BE49-F238E27FC236}">
              <a16:creationId xmlns:a16="http://schemas.microsoft.com/office/drawing/2014/main" xmlns="" id="{6B6CAA27-8DD3-4481-A254-70718A635E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7" name="234 CuadroTexto">
          <a:extLst>
            <a:ext uri="{FF2B5EF4-FFF2-40B4-BE49-F238E27FC236}">
              <a16:creationId xmlns:a16="http://schemas.microsoft.com/office/drawing/2014/main" xmlns="" id="{BF71F979-6C21-4F96-ADDF-1E892CF669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8" name="235 CuadroTexto">
          <a:extLst>
            <a:ext uri="{FF2B5EF4-FFF2-40B4-BE49-F238E27FC236}">
              <a16:creationId xmlns:a16="http://schemas.microsoft.com/office/drawing/2014/main" xmlns="" id="{21B2331D-101D-4A2A-B81A-DF90B52A8E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09" name="236 CuadroTexto">
          <a:extLst>
            <a:ext uri="{FF2B5EF4-FFF2-40B4-BE49-F238E27FC236}">
              <a16:creationId xmlns:a16="http://schemas.microsoft.com/office/drawing/2014/main" xmlns="" id="{E0A2EEA8-5D6A-4F16-BFD5-A863BF8781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0" name="237 CuadroTexto">
          <a:extLst>
            <a:ext uri="{FF2B5EF4-FFF2-40B4-BE49-F238E27FC236}">
              <a16:creationId xmlns:a16="http://schemas.microsoft.com/office/drawing/2014/main" xmlns="" id="{E680ECE6-4CB5-40FB-920C-8262EB467D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1" name="238 CuadroTexto">
          <a:extLst>
            <a:ext uri="{FF2B5EF4-FFF2-40B4-BE49-F238E27FC236}">
              <a16:creationId xmlns:a16="http://schemas.microsoft.com/office/drawing/2014/main" xmlns="" id="{37A7028E-852F-4351-8C70-4E825F6E4B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2" name="239 CuadroTexto">
          <a:extLst>
            <a:ext uri="{FF2B5EF4-FFF2-40B4-BE49-F238E27FC236}">
              <a16:creationId xmlns:a16="http://schemas.microsoft.com/office/drawing/2014/main" xmlns="" id="{BF90EE12-28C7-495A-9F8A-314FEA6893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3" name="240 CuadroTexto">
          <a:extLst>
            <a:ext uri="{FF2B5EF4-FFF2-40B4-BE49-F238E27FC236}">
              <a16:creationId xmlns:a16="http://schemas.microsoft.com/office/drawing/2014/main" xmlns="" id="{0C50F4B8-F6BC-448C-B8C8-32940AF8A1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4" name="241 CuadroTexto">
          <a:extLst>
            <a:ext uri="{FF2B5EF4-FFF2-40B4-BE49-F238E27FC236}">
              <a16:creationId xmlns:a16="http://schemas.microsoft.com/office/drawing/2014/main" xmlns="" id="{B987B72E-DAA7-4CFE-8569-3B0B28153C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5" name="242 CuadroTexto">
          <a:extLst>
            <a:ext uri="{FF2B5EF4-FFF2-40B4-BE49-F238E27FC236}">
              <a16:creationId xmlns:a16="http://schemas.microsoft.com/office/drawing/2014/main" xmlns="" id="{47D210FE-B483-48A0-909D-6ACC04AA3A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6" name="243 CuadroTexto">
          <a:extLst>
            <a:ext uri="{FF2B5EF4-FFF2-40B4-BE49-F238E27FC236}">
              <a16:creationId xmlns:a16="http://schemas.microsoft.com/office/drawing/2014/main" xmlns="" id="{9F993D9F-DBB1-451E-99C0-AE49B598A0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7" name="244 CuadroTexto">
          <a:extLst>
            <a:ext uri="{FF2B5EF4-FFF2-40B4-BE49-F238E27FC236}">
              <a16:creationId xmlns:a16="http://schemas.microsoft.com/office/drawing/2014/main" xmlns="" id="{96521C9E-8FC5-449C-9270-D105E09E31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8" name="245 CuadroTexto">
          <a:extLst>
            <a:ext uri="{FF2B5EF4-FFF2-40B4-BE49-F238E27FC236}">
              <a16:creationId xmlns:a16="http://schemas.microsoft.com/office/drawing/2014/main" xmlns="" id="{0E8B8BE1-2241-40DE-9F17-B705AC6FAA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19" name="246 CuadroTexto">
          <a:extLst>
            <a:ext uri="{FF2B5EF4-FFF2-40B4-BE49-F238E27FC236}">
              <a16:creationId xmlns:a16="http://schemas.microsoft.com/office/drawing/2014/main" xmlns="" id="{ECF1DBF3-88BB-4A2F-91F4-AD4E80EBAB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0" name="247 CuadroTexto">
          <a:extLst>
            <a:ext uri="{FF2B5EF4-FFF2-40B4-BE49-F238E27FC236}">
              <a16:creationId xmlns:a16="http://schemas.microsoft.com/office/drawing/2014/main" xmlns="" id="{C3942C4C-4128-492B-B7DA-A7C2DDF626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1" name="248 CuadroTexto">
          <a:extLst>
            <a:ext uri="{FF2B5EF4-FFF2-40B4-BE49-F238E27FC236}">
              <a16:creationId xmlns:a16="http://schemas.microsoft.com/office/drawing/2014/main" xmlns="" id="{F50E400D-925A-4AB9-8F6F-82D7DD406B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2" name="249 CuadroTexto">
          <a:extLst>
            <a:ext uri="{FF2B5EF4-FFF2-40B4-BE49-F238E27FC236}">
              <a16:creationId xmlns:a16="http://schemas.microsoft.com/office/drawing/2014/main" xmlns="" id="{41835EFE-E1D6-4EB1-AA16-40D17569E7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3" name="250 CuadroTexto">
          <a:extLst>
            <a:ext uri="{FF2B5EF4-FFF2-40B4-BE49-F238E27FC236}">
              <a16:creationId xmlns:a16="http://schemas.microsoft.com/office/drawing/2014/main" xmlns="" id="{527616CC-EF13-452B-B3DA-A76565A9D5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4" name="251 CuadroTexto">
          <a:extLst>
            <a:ext uri="{FF2B5EF4-FFF2-40B4-BE49-F238E27FC236}">
              <a16:creationId xmlns:a16="http://schemas.microsoft.com/office/drawing/2014/main" xmlns="" id="{0E1219F4-5E89-4451-867B-861B228E58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5" name="252 CuadroTexto">
          <a:extLst>
            <a:ext uri="{FF2B5EF4-FFF2-40B4-BE49-F238E27FC236}">
              <a16:creationId xmlns:a16="http://schemas.microsoft.com/office/drawing/2014/main" xmlns="" id="{E2387C20-8FAB-4F13-831B-B49775E1E3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6" name="253 CuadroTexto">
          <a:extLst>
            <a:ext uri="{FF2B5EF4-FFF2-40B4-BE49-F238E27FC236}">
              <a16:creationId xmlns:a16="http://schemas.microsoft.com/office/drawing/2014/main" xmlns="" id="{45EB651D-FB15-4534-8EC8-01B6D0D77D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7" name="254 CuadroTexto">
          <a:extLst>
            <a:ext uri="{FF2B5EF4-FFF2-40B4-BE49-F238E27FC236}">
              <a16:creationId xmlns:a16="http://schemas.microsoft.com/office/drawing/2014/main" xmlns="" id="{CA2AAF45-6896-4E5E-BCC2-5C70771542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8" name="255 CuadroTexto">
          <a:extLst>
            <a:ext uri="{FF2B5EF4-FFF2-40B4-BE49-F238E27FC236}">
              <a16:creationId xmlns:a16="http://schemas.microsoft.com/office/drawing/2014/main" xmlns="" id="{BD7D5311-86AB-49EA-A5E6-8265D90E4B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29" name="256 CuadroTexto">
          <a:extLst>
            <a:ext uri="{FF2B5EF4-FFF2-40B4-BE49-F238E27FC236}">
              <a16:creationId xmlns:a16="http://schemas.microsoft.com/office/drawing/2014/main" xmlns="" id="{2BB0C160-B4A9-4E47-8E59-96C095FBAF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0" name="257 CuadroTexto">
          <a:extLst>
            <a:ext uri="{FF2B5EF4-FFF2-40B4-BE49-F238E27FC236}">
              <a16:creationId xmlns:a16="http://schemas.microsoft.com/office/drawing/2014/main" xmlns="" id="{8CF27D22-27F5-49A4-BD60-98D4DB7D84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1" name="258 CuadroTexto">
          <a:extLst>
            <a:ext uri="{FF2B5EF4-FFF2-40B4-BE49-F238E27FC236}">
              <a16:creationId xmlns:a16="http://schemas.microsoft.com/office/drawing/2014/main" xmlns="" id="{1E9D7C59-C9B1-4A15-AAC4-73DA2E3F38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2" name="259 CuadroTexto">
          <a:extLst>
            <a:ext uri="{FF2B5EF4-FFF2-40B4-BE49-F238E27FC236}">
              <a16:creationId xmlns:a16="http://schemas.microsoft.com/office/drawing/2014/main" xmlns="" id="{B04A7E56-DA3E-41D1-88EA-6001721F36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3" name="260 CuadroTexto">
          <a:extLst>
            <a:ext uri="{FF2B5EF4-FFF2-40B4-BE49-F238E27FC236}">
              <a16:creationId xmlns:a16="http://schemas.microsoft.com/office/drawing/2014/main" xmlns="" id="{EDDF5DC0-189D-4C9D-947B-80D00C6905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4" name="261 CuadroTexto">
          <a:extLst>
            <a:ext uri="{FF2B5EF4-FFF2-40B4-BE49-F238E27FC236}">
              <a16:creationId xmlns:a16="http://schemas.microsoft.com/office/drawing/2014/main" xmlns="" id="{629D8384-4932-485A-BAEE-D24736B9A8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5" name="262 CuadroTexto">
          <a:extLst>
            <a:ext uri="{FF2B5EF4-FFF2-40B4-BE49-F238E27FC236}">
              <a16:creationId xmlns:a16="http://schemas.microsoft.com/office/drawing/2014/main" xmlns="" id="{21D39224-879F-4B38-9089-52CC8D5779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6" name="263 CuadroTexto">
          <a:extLst>
            <a:ext uri="{FF2B5EF4-FFF2-40B4-BE49-F238E27FC236}">
              <a16:creationId xmlns:a16="http://schemas.microsoft.com/office/drawing/2014/main" xmlns="" id="{549A81A8-4E80-4ED6-9871-B19F7271CC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7" name="264 CuadroTexto">
          <a:extLst>
            <a:ext uri="{FF2B5EF4-FFF2-40B4-BE49-F238E27FC236}">
              <a16:creationId xmlns:a16="http://schemas.microsoft.com/office/drawing/2014/main" xmlns="" id="{143AC2CF-6C41-46FA-82F6-6529ED9EA4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8" name="265 CuadroTexto">
          <a:extLst>
            <a:ext uri="{FF2B5EF4-FFF2-40B4-BE49-F238E27FC236}">
              <a16:creationId xmlns:a16="http://schemas.microsoft.com/office/drawing/2014/main" xmlns="" id="{17120506-1EFD-4798-84D0-5D1648443F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39" name="266 CuadroTexto">
          <a:extLst>
            <a:ext uri="{FF2B5EF4-FFF2-40B4-BE49-F238E27FC236}">
              <a16:creationId xmlns:a16="http://schemas.microsoft.com/office/drawing/2014/main" xmlns="" id="{75859A00-C4E8-4717-B091-E3A90AF291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40" name="267 CuadroTexto">
          <a:extLst>
            <a:ext uri="{FF2B5EF4-FFF2-40B4-BE49-F238E27FC236}">
              <a16:creationId xmlns:a16="http://schemas.microsoft.com/office/drawing/2014/main" xmlns="" id="{31EF21D9-2F69-4B38-A292-7D6025A15F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6741" name="268 CuadroTexto">
          <a:extLst>
            <a:ext uri="{FF2B5EF4-FFF2-40B4-BE49-F238E27FC236}">
              <a16:creationId xmlns:a16="http://schemas.microsoft.com/office/drawing/2014/main" xmlns="" id="{9D26DF0A-491F-4534-845D-6CA6BBDB130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2" name="269 CuadroTexto">
          <a:extLst>
            <a:ext uri="{FF2B5EF4-FFF2-40B4-BE49-F238E27FC236}">
              <a16:creationId xmlns:a16="http://schemas.microsoft.com/office/drawing/2014/main" xmlns="" id="{70AA5CDE-9222-4927-9BE9-91C9E5A5929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3" name="270 CuadroTexto">
          <a:extLst>
            <a:ext uri="{FF2B5EF4-FFF2-40B4-BE49-F238E27FC236}">
              <a16:creationId xmlns:a16="http://schemas.microsoft.com/office/drawing/2014/main" xmlns="" id="{946C57DB-FE53-4101-9396-4F994CD4581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4" name="271 CuadroTexto">
          <a:extLst>
            <a:ext uri="{FF2B5EF4-FFF2-40B4-BE49-F238E27FC236}">
              <a16:creationId xmlns:a16="http://schemas.microsoft.com/office/drawing/2014/main" xmlns="" id="{69B351E2-8469-4EA9-A2A5-E649E9789DE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5" name="272 CuadroTexto">
          <a:extLst>
            <a:ext uri="{FF2B5EF4-FFF2-40B4-BE49-F238E27FC236}">
              <a16:creationId xmlns:a16="http://schemas.microsoft.com/office/drawing/2014/main" xmlns="" id="{390D186A-6F87-4A39-993E-56205DE3A15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6" name="273 CuadroTexto">
          <a:extLst>
            <a:ext uri="{FF2B5EF4-FFF2-40B4-BE49-F238E27FC236}">
              <a16:creationId xmlns:a16="http://schemas.microsoft.com/office/drawing/2014/main" xmlns="" id="{EB1B7F6B-7F75-41C7-A3EF-F9B98004D83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7" name="274 CuadroTexto">
          <a:extLst>
            <a:ext uri="{FF2B5EF4-FFF2-40B4-BE49-F238E27FC236}">
              <a16:creationId xmlns:a16="http://schemas.microsoft.com/office/drawing/2014/main" xmlns="" id="{0D1E6359-D7B9-4802-BC6D-4DB747E6AF1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8" name="275 CuadroTexto">
          <a:extLst>
            <a:ext uri="{FF2B5EF4-FFF2-40B4-BE49-F238E27FC236}">
              <a16:creationId xmlns:a16="http://schemas.microsoft.com/office/drawing/2014/main" xmlns="" id="{0DCEB8EF-2A54-4105-936E-D2C887D06D2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49" name="276 CuadroTexto">
          <a:extLst>
            <a:ext uri="{FF2B5EF4-FFF2-40B4-BE49-F238E27FC236}">
              <a16:creationId xmlns:a16="http://schemas.microsoft.com/office/drawing/2014/main" xmlns="" id="{0FDBA27B-EAC6-43D1-BE79-C0C7D878848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0" name="277 CuadroTexto">
          <a:extLst>
            <a:ext uri="{FF2B5EF4-FFF2-40B4-BE49-F238E27FC236}">
              <a16:creationId xmlns:a16="http://schemas.microsoft.com/office/drawing/2014/main" xmlns="" id="{15A86A43-63C8-4751-8871-09EE3461135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1" name="278 CuadroTexto">
          <a:extLst>
            <a:ext uri="{FF2B5EF4-FFF2-40B4-BE49-F238E27FC236}">
              <a16:creationId xmlns:a16="http://schemas.microsoft.com/office/drawing/2014/main" xmlns="" id="{F3136BAA-B3CD-47D4-8F05-C3FF51804EF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2" name="279 CuadroTexto">
          <a:extLst>
            <a:ext uri="{FF2B5EF4-FFF2-40B4-BE49-F238E27FC236}">
              <a16:creationId xmlns:a16="http://schemas.microsoft.com/office/drawing/2014/main" xmlns="" id="{905C5678-DA71-4720-A6F7-15A6AF11EDC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3" name="280 CuadroTexto">
          <a:extLst>
            <a:ext uri="{FF2B5EF4-FFF2-40B4-BE49-F238E27FC236}">
              <a16:creationId xmlns:a16="http://schemas.microsoft.com/office/drawing/2014/main" xmlns="" id="{9FA5D046-CD6B-4C07-9DF7-F8E6B8268E4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4" name="281 CuadroTexto">
          <a:extLst>
            <a:ext uri="{FF2B5EF4-FFF2-40B4-BE49-F238E27FC236}">
              <a16:creationId xmlns:a16="http://schemas.microsoft.com/office/drawing/2014/main" xmlns="" id="{6D1F0D60-A826-4D5B-AEA5-1F4F4AA4829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5" name="282 CuadroTexto">
          <a:extLst>
            <a:ext uri="{FF2B5EF4-FFF2-40B4-BE49-F238E27FC236}">
              <a16:creationId xmlns:a16="http://schemas.microsoft.com/office/drawing/2014/main" xmlns="" id="{B577A025-FD44-4BAA-B97A-E06DAECA5D2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6" name="283 CuadroTexto">
          <a:extLst>
            <a:ext uri="{FF2B5EF4-FFF2-40B4-BE49-F238E27FC236}">
              <a16:creationId xmlns:a16="http://schemas.microsoft.com/office/drawing/2014/main" xmlns="" id="{201E333C-A4B9-4FFC-A9E6-0FEC27821F8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757" name="284 CuadroTexto">
          <a:extLst>
            <a:ext uri="{FF2B5EF4-FFF2-40B4-BE49-F238E27FC236}">
              <a16:creationId xmlns:a16="http://schemas.microsoft.com/office/drawing/2014/main" xmlns="" id="{0FE1D581-FB46-48D8-8FD5-1ADB94BD4B1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758" name="285 CuadroTexto">
          <a:extLst>
            <a:ext uri="{FF2B5EF4-FFF2-40B4-BE49-F238E27FC236}">
              <a16:creationId xmlns:a16="http://schemas.microsoft.com/office/drawing/2014/main" xmlns="" id="{930FFDA6-4A78-453A-BA06-9CA5D224C3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59" name="286 CuadroTexto">
          <a:extLst>
            <a:ext uri="{FF2B5EF4-FFF2-40B4-BE49-F238E27FC236}">
              <a16:creationId xmlns:a16="http://schemas.microsoft.com/office/drawing/2014/main" xmlns="" id="{85F82CBE-5464-4F04-8341-42D5F80AF2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0" name="287 CuadroTexto">
          <a:extLst>
            <a:ext uri="{FF2B5EF4-FFF2-40B4-BE49-F238E27FC236}">
              <a16:creationId xmlns:a16="http://schemas.microsoft.com/office/drawing/2014/main" xmlns="" id="{27CBFE49-0EBC-4B82-8A70-447ADB1A7C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1" name="288 CuadroTexto">
          <a:extLst>
            <a:ext uri="{FF2B5EF4-FFF2-40B4-BE49-F238E27FC236}">
              <a16:creationId xmlns:a16="http://schemas.microsoft.com/office/drawing/2014/main" xmlns="" id="{B4A3268F-9C55-4963-9097-885ACC8AE7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2" name="289 CuadroTexto">
          <a:extLst>
            <a:ext uri="{FF2B5EF4-FFF2-40B4-BE49-F238E27FC236}">
              <a16:creationId xmlns:a16="http://schemas.microsoft.com/office/drawing/2014/main" xmlns="" id="{F855E532-247D-4FC5-BCE3-45902FB473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3" name="290 CuadroTexto">
          <a:extLst>
            <a:ext uri="{FF2B5EF4-FFF2-40B4-BE49-F238E27FC236}">
              <a16:creationId xmlns:a16="http://schemas.microsoft.com/office/drawing/2014/main" xmlns="" id="{DB8051A6-F69F-467F-A643-1F62FE356B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4" name="291 CuadroTexto">
          <a:extLst>
            <a:ext uri="{FF2B5EF4-FFF2-40B4-BE49-F238E27FC236}">
              <a16:creationId xmlns:a16="http://schemas.microsoft.com/office/drawing/2014/main" xmlns="" id="{A01876D3-5303-4989-83D3-8A548FA3D6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5" name="292 CuadroTexto">
          <a:extLst>
            <a:ext uri="{FF2B5EF4-FFF2-40B4-BE49-F238E27FC236}">
              <a16:creationId xmlns:a16="http://schemas.microsoft.com/office/drawing/2014/main" xmlns="" id="{9B3873C1-4B3F-4CF8-86AD-4AFDE28607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6" name="293 CuadroTexto">
          <a:extLst>
            <a:ext uri="{FF2B5EF4-FFF2-40B4-BE49-F238E27FC236}">
              <a16:creationId xmlns:a16="http://schemas.microsoft.com/office/drawing/2014/main" xmlns="" id="{4043656B-C5D5-4F51-8611-E2F3490AB5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7" name="294 CuadroTexto">
          <a:extLst>
            <a:ext uri="{FF2B5EF4-FFF2-40B4-BE49-F238E27FC236}">
              <a16:creationId xmlns:a16="http://schemas.microsoft.com/office/drawing/2014/main" xmlns="" id="{46FD58FB-E221-4C40-A65C-AE828B3896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8" name="295 CuadroTexto">
          <a:extLst>
            <a:ext uri="{FF2B5EF4-FFF2-40B4-BE49-F238E27FC236}">
              <a16:creationId xmlns:a16="http://schemas.microsoft.com/office/drawing/2014/main" xmlns="" id="{7E44AB16-E893-4FD2-9C0F-46A2404E07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69" name="296 CuadroTexto">
          <a:extLst>
            <a:ext uri="{FF2B5EF4-FFF2-40B4-BE49-F238E27FC236}">
              <a16:creationId xmlns:a16="http://schemas.microsoft.com/office/drawing/2014/main" xmlns="" id="{C5CEEA37-3EFA-4FE6-B443-F065DE1C59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70" name="17 CuadroTexto">
          <a:extLst>
            <a:ext uri="{FF2B5EF4-FFF2-40B4-BE49-F238E27FC236}">
              <a16:creationId xmlns:a16="http://schemas.microsoft.com/office/drawing/2014/main" xmlns="" id="{12033409-F34F-46B1-AD59-08C2654F5C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771" name="90 CuadroTexto">
          <a:extLst>
            <a:ext uri="{FF2B5EF4-FFF2-40B4-BE49-F238E27FC236}">
              <a16:creationId xmlns:a16="http://schemas.microsoft.com/office/drawing/2014/main" xmlns="" id="{095775E9-EC8A-4C1B-9AAE-AC941DEA9BE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2" name="91 CuadroTexto">
          <a:extLst>
            <a:ext uri="{FF2B5EF4-FFF2-40B4-BE49-F238E27FC236}">
              <a16:creationId xmlns:a16="http://schemas.microsoft.com/office/drawing/2014/main" xmlns="" id="{614497BB-1543-40A9-A28D-5054A93C4EB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3" name="92 CuadroTexto">
          <a:extLst>
            <a:ext uri="{FF2B5EF4-FFF2-40B4-BE49-F238E27FC236}">
              <a16:creationId xmlns:a16="http://schemas.microsoft.com/office/drawing/2014/main" xmlns="" id="{DD553431-AB16-4420-A5DB-4BB56142488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4" name="93 CuadroTexto">
          <a:extLst>
            <a:ext uri="{FF2B5EF4-FFF2-40B4-BE49-F238E27FC236}">
              <a16:creationId xmlns:a16="http://schemas.microsoft.com/office/drawing/2014/main" xmlns="" id="{4D53323D-BB22-4733-AF1B-17F76EA5FCF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5" name="94 CuadroTexto">
          <a:extLst>
            <a:ext uri="{FF2B5EF4-FFF2-40B4-BE49-F238E27FC236}">
              <a16:creationId xmlns:a16="http://schemas.microsoft.com/office/drawing/2014/main" xmlns="" id="{34CCD1D8-D6E4-4B2C-94ED-08DBDC60DAC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6" name="95 CuadroTexto">
          <a:extLst>
            <a:ext uri="{FF2B5EF4-FFF2-40B4-BE49-F238E27FC236}">
              <a16:creationId xmlns:a16="http://schemas.microsoft.com/office/drawing/2014/main" xmlns="" id="{4FCD2272-1D5B-44F3-BD3E-063E5BDD935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7" name="96 CuadroTexto">
          <a:extLst>
            <a:ext uri="{FF2B5EF4-FFF2-40B4-BE49-F238E27FC236}">
              <a16:creationId xmlns:a16="http://schemas.microsoft.com/office/drawing/2014/main" xmlns="" id="{6658CC8C-B07D-4EEA-BD2B-7D77DA44ABB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8" name="97 CuadroTexto">
          <a:extLst>
            <a:ext uri="{FF2B5EF4-FFF2-40B4-BE49-F238E27FC236}">
              <a16:creationId xmlns:a16="http://schemas.microsoft.com/office/drawing/2014/main" xmlns="" id="{1E1DC447-5D9C-4C59-9A55-30A8D6DF3C4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79" name="98 CuadroTexto">
          <a:extLst>
            <a:ext uri="{FF2B5EF4-FFF2-40B4-BE49-F238E27FC236}">
              <a16:creationId xmlns:a16="http://schemas.microsoft.com/office/drawing/2014/main" xmlns="" id="{AC475E61-5C03-4374-A0C2-1BB1DD3F3BE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80" name="99 CuadroTexto">
          <a:extLst>
            <a:ext uri="{FF2B5EF4-FFF2-40B4-BE49-F238E27FC236}">
              <a16:creationId xmlns:a16="http://schemas.microsoft.com/office/drawing/2014/main" xmlns="" id="{7EFB36EB-0F69-45FE-BAAD-A52CECDDA13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81" name="100 CuadroTexto">
          <a:extLst>
            <a:ext uri="{FF2B5EF4-FFF2-40B4-BE49-F238E27FC236}">
              <a16:creationId xmlns:a16="http://schemas.microsoft.com/office/drawing/2014/main" xmlns="" id="{B9F12F91-F364-444F-8465-EC1C3EBDF8E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782" name="101 CuadroTexto">
          <a:extLst>
            <a:ext uri="{FF2B5EF4-FFF2-40B4-BE49-F238E27FC236}">
              <a16:creationId xmlns:a16="http://schemas.microsoft.com/office/drawing/2014/main" xmlns="" id="{98A78628-F4DC-4B90-863A-F1F8D60AA8A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783" name="118 CuadroTexto">
          <a:extLst>
            <a:ext uri="{FF2B5EF4-FFF2-40B4-BE49-F238E27FC236}">
              <a16:creationId xmlns:a16="http://schemas.microsoft.com/office/drawing/2014/main" xmlns="" id="{DDDE0A9B-0D93-4EAE-A5A3-8E59A9B3E2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4" name="119 CuadroTexto">
          <a:extLst>
            <a:ext uri="{FF2B5EF4-FFF2-40B4-BE49-F238E27FC236}">
              <a16:creationId xmlns:a16="http://schemas.microsoft.com/office/drawing/2014/main" xmlns="" id="{6AC443E9-645E-47F8-8547-E3A35783D0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5" name="120 CuadroTexto">
          <a:extLst>
            <a:ext uri="{FF2B5EF4-FFF2-40B4-BE49-F238E27FC236}">
              <a16:creationId xmlns:a16="http://schemas.microsoft.com/office/drawing/2014/main" xmlns="" id="{3E7959FE-6B50-4AC4-A0CA-A85D2891D6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6" name="121 CuadroTexto">
          <a:extLst>
            <a:ext uri="{FF2B5EF4-FFF2-40B4-BE49-F238E27FC236}">
              <a16:creationId xmlns:a16="http://schemas.microsoft.com/office/drawing/2014/main" xmlns="" id="{E9945B79-9D6B-4FC4-B1B6-E160BB7C1B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7" name="122 CuadroTexto">
          <a:extLst>
            <a:ext uri="{FF2B5EF4-FFF2-40B4-BE49-F238E27FC236}">
              <a16:creationId xmlns:a16="http://schemas.microsoft.com/office/drawing/2014/main" xmlns="" id="{C9631711-411A-44E8-AD9D-9BA941CE28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8" name="123 CuadroTexto">
          <a:extLst>
            <a:ext uri="{FF2B5EF4-FFF2-40B4-BE49-F238E27FC236}">
              <a16:creationId xmlns:a16="http://schemas.microsoft.com/office/drawing/2014/main" xmlns="" id="{B7854AAB-2D43-43EA-ADFD-9A19A5A93F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89" name="124 CuadroTexto">
          <a:extLst>
            <a:ext uri="{FF2B5EF4-FFF2-40B4-BE49-F238E27FC236}">
              <a16:creationId xmlns:a16="http://schemas.microsoft.com/office/drawing/2014/main" xmlns="" id="{B8C65D2F-3AE8-4E84-959F-9ECBC0A12D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0" name="125 CuadroTexto">
          <a:extLst>
            <a:ext uri="{FF2B5EF4-FFF2-40B4-BE49-F238E27FC236}">
              <a16:creationId xmlns:a16="http://schemas.microsoft.com/office/drawing/2014/main" xmlns="" id="{BBE360F4-FA1B-4675-8635-B861B43259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1" name="143 CuadroTexto">
          <a:extLst>
            <a:ext uri="{FF2B5EF4-FFF2-40B4-BE49-F238E27FC236}">
              <a16:creationId xmlns:a16="http://schemas.microsoft.com/office/drawing/2014/main" xmlns="" id="{56972CBE-D6F0-48F1-9799-58CF3D1644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2" name="144 CuadroTexto">
          <a:extLst>
            <a:ext uri="{FF2B5EF4-FFF2-40B4-BE49-F238E27FC236}">
              <a16:creationId xmlns:a16="http://schemas.microsoft.com/office/drawing/2014/main" xmlns="" id="{55BC6EBF-00E3-4FFB-A040-3E8235F0A1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3" name="145 CuadroTexto">
          <a:extLst>
            <a:ext uri="{FF2B5EF4-FFF2-40B4-BE49-F238E27FC236}">
              <a16:creationId xmlns:a16="http://schemas.microsoft.com/office/drawing/2014/main" xmlns="" id="{AA901CBB-9BDD-4A10-83B5-654845FB5D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4" name="146 CuadroTexto">
          <a:extLst>
            <a:ext uri="{FF2B5EF4-FFF2-40B4-BE49-F238E27FC236}">
              <a16:creationId xmlns:a16="http://schemas.microsoft.com/office/drawing/2014/main" xmlns="" id="{816207BE-F661-4B37-B13A-EFC2EC042B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5" name="147 CuadroTexto">
          <a:extLst>
            <a:ext uri="{FF2B5EF4-FFF2-40B4-BE49-F238E27FC236}">
              <a16:creationId xmlns:a16="http://schemas.microsoft.com/office/drawing/2014/main" xmlns="" id="{0DE09B8E-F504-434F-8F36-7E6D6DD890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6" name="148 CuadroTexto">
          <a:extLst>
            <a:ext uri="{FF2B5EF4-FFF2-40B4-BE49-F238E27FC236}">
              <a16:creationId xmlns:a16="http://schemas.microsoft.com/office/drawing/2014/main" xmlns="" id="{549014C6-149C-482C-A953-EC8D54E194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7" name="149 CuadroTexto">
          <a:extLst>
            <a:ext uri="{FF2B5EF4-FFF2-40B4-BE49-F238E27FC236}">
              <a16:creationId xmlns:a16="http://schemas.microsoft.com/office/drawing/2014/main" xmlns="" id="{A08040A9-624A-4C3F-B156-BE1685B9F9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8" name="150 CuadroTexto">
          <a:extLst>
            <a:ext uri="{FF2B5EF4-FFF2-40B4-BE49-F238E27FC236}">
              <a16:creationId xmlns:a16="http://schemas.microsoft.com/office/drawing/2014/main" xmlns="" id="{499927ED-0D1D-4905-86AE-AAB9C26338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799" name="151 CuadroTexto">
          <a:extLst>
            <a:ext uri="{FF2B5EF4-FFF2-40B4-BE49-F238E27FC236}">
              <a16:creationId xmlns:a16="http://schemas.microsoft.com/office/drawing/2014/main" xmlns="" id="{CFA21F02-B370-4D26-9954-0B606E78C8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0" name="152 CuadroTexto">
          <a:extLst>
            <a:ext uri="{FF2B5EF4-FFF2-40B4-BE49-F238E27FC236}">
              <a16:creationId xmlns:a16="http://schemas.microsoft.com/office/drawing/2014/main" xmlns="" id="{446D36FD-D8EC-4BA9-BCC2-5937B0E628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1" name="153 CuadroTexto">
          <a:extLst>
            <a:ext uri="{FF2B5EF4-FFF2-40B4-BE49-F238E27FC236}">
              <a16:creationId xmlns:a16="http://schemas.microsoft.com/office/drawing/2014/main" xmlns="" id="{10F3AD69-D4B3-4261-AE21-AA6DFA1BA9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2" name="154 CuadroTexto">
          <a:extLst>
            <a:ext uri="{FF2B5EF4-FFF2-40B4-BE49-F238E27FC236}">
              <a16:creationId xmlns:a16="http://schemas.microsoft.com/office/drawing/2014/main" xmlns="" id="{B643FD24-8862-4AC9-A8F7-3281C20FE5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3" name="155 CuadroTexto">
          <a:extLst>
            <a:ext uri="{FF2B5EF4-FFF2-40B4-BE49-F238E27FC236}">
              <a16:creationId xmlns:a16="http://schemas.microsoft.com/office/drawing/2014/main" xmlns="" id="{B4A3A5BD-42E4-4C7B-9BB5-444EAC69A5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4" name="156 CuadroTexto">
          <a:extLst>
            <a:ext uri="{FF2B5EF4-FFF2-40B4-BE49-F238E27FC236}">
              <a16:creationId xmlns:a16="http://schemas.microsoft.com/office/drawing/2014/main" xmlns="" id="{C3905039-0EF2-4E82-ABA9-E9644F90AD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5" name="157 CuadroTexto">
          <a:extLst>
            <a:ext uri="{FF2B5EF4-FFF2-40B4-BE49-F238E27FC236}">
              <a16:creationId xmlns:a16="http://schemas.microsoft.com/office/drawing/2014/main" xmlns="" id="{BCCB48D3-913B-4A5A-A03E-45DFF2E9FA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6" name="158 CuadroTexto">
          <a:extLst>
            <a:ext uri="{FF2B5EF4-FFF2-40B4-BE49-F238E27FC236}">
              <a16:creationId xmlns:a16="http://schemas.microsoft.com/office/drawing/2014/main" xmlns="" id="{128240E3-4D3C-4A7D-B0E6-21F92C138C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7" name="159 CuadroTexto">
          <a:extLst>
            <a:ext uri="{FF2B5EF4-FFF2-40B4-BE49-F238E27FC236}">
              <a16:creationId xmlns:a16="http://schemas.microsoft.com/office/drawing/2014/main" xmlns="" id="{F8D7EA60-2225-43BE-BF42-D56BEFCF5E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8" name="160 CuadroTexto">
          <a:extLst>
            <a:ext uri="{FF2B5EF4-FFF2-40B4-BE49-F238E27FC236}">
              <a16:creationId xmlns:a16="http://schemas.microsoft.com/office/drawing/2014/main" xmlns="" id="{43C674FF-2DC5-403D-8DFC-7BAFA17D3B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09" name="161 CuadroTexto">
          <a:extLst>
            <a:ext uri="{FF2B5EF4-FFF2-40B4-BE49-F238E27FC236}">
              <a16:creationId xmlns:a16="http://schemas.microsoft.com/office/drawing/2014/main" xmlns="" id="{0BA0154B-D2EB-41A7-84DC-EEE4864C73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0" name="162 CuadroTexto">
          <a:extLst>
            <a:ext uri="{FF2B5EF4-FFF2-40B4-BE49-F238E27FC236}">
              <a16:creationId xmlns:a16="http://schemas.microsoft.com/office/drawing/2014/main" xmlns="" id="{72D2C688-8041-4B66-A9E5-D1ADE865CE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1" name="163 CuadroTexto">
          <a:extLst>
            <a:ext uri="{FF2B5EF4-FFF2-40B4-BE49-F238E27FC236}">
              <a16:creationId xmlns:a16="http://schemas.microsoft.com/office/drawing/2014/main" xmlns="" id="{D60739E1-ABB0-4DB0-81F0-8C78E2A60B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2" name="164 CuadroTexto">
          <a:extLst>
            <a:ext uri="{FF2B5EF4-FFF2-40B4-BE49-F238E27FC236}">
              <a16:creationId xmlns:a16="http://schemas.microsoft.com/office/drawing/2014/main" xmlns="" id="{2D733E77-30E0-4D92-9874-24D12F408A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3" name="165 CuadroTexto">
          <a:extLst>
            <a:ext uri="{FF2B5EF4-FFF2-40B4-BE49-F238E27FC236}">
              <a16:creationId xmlns:a16="http://schemas.microsoft.com/office/drawing/2014/main" xmlns="" id="{14903CC2-C0AE-4FE3-B7F0-248B732C70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4" name="166 CuadroTexto">
          <a:extLst>
            <a:ext uri="{FF2B5EF4-FFF2-40B4-BE49-F238E27FC236}">
              <a16:creationId xmlns:a16="http://schemas.microsoft.com/office/drawing/2014/main" xmlns="" id="{0B94D618-BCD1-4986-8F8D-690BDD8BDF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5" name="167 CuadroTexto">
          <a:extLst>
            <a:ext uri="{FF2B5EF4-FFF2-40B4-BE49-F238E27FC236}">
              <a16:creationId xmlns:a16="http://schemas.microsoft.com/office/drawing/2014/main" xmlns="" id="{632DEC64-3FB8-4124-AC05-69100E0CAE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6" name="168 CuadroTexto">
          <a:extLst>
            <a:ext uri="{FF2B5EF4-FFF2-40B4-BE49-F238E27FC236}">
              <a16:creationId xmlns:a16="http://schemas.microsoft.com/office/drawing/2014/main" xmlns="" id="{4B26EDD0-94A5-4A58-B2E8-757E31734E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7" name="169 CuadroTexto">
          <a:extLst>
            <a:ext uri="{FF2B5EF4-FFF2-40B4-BE49-F238E27FC236}">
              <a16:creationId xmlns:a16="http://schemas.microsoft.com/office/drawing/2014/main" xmlns="" id="{FCDE05EE-9FEA-4370-9933-F05C12E584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8" name="170 CuadroTexto">
          <a:extLst>
            <a:ext uri="{FF2B5EF4-FFF2-40B4-BE49-F238E27FC236}">
              <a16:creationId xmlns:a16="http://schemas.microsoft.com/office/drawing/2014/main" xmlns="" id="{2780595B-E165-402B-A442-98A3EA9455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19" name="171 CuadroTexto">
          <a:extLst>
            <a:ext uri="{FF2B5EF4-FFF2-40B4-BE49-F238E27FC236}">
              <a16:creationId xmlns:a16="http://schemas.microsoft.com/office/drawing/2014/main" xmlns="" id="{D617B63E-86CF-41A0-A7B9-7ACD5A9104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0" name="172 CuadroTexto">
          <a:extLst>
            <a:ext uri="{FF2B5EF4-FFF2-40B4-BE49-F238E27FC236}">
              <a16:creationId xmlns:a16="http://schemas.microsoft.com/office/drawing/2014/main" xmlns="" id="{844538E7-C917-42FF-8AD7-0D031483A1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1" name="173 CuadroTexto">
          <a:extLst>
            <a:ext uri="{FF2B5EF4-FFF2-40B4-BE49-F238E27FC236}">
              <a16:creationId xmlns:a16="http://schemas.microsoft.com/office/drawing/2014/main" xmlns="" id="{748CC5A1-8F5C-44C7-BF44-27ECEE47BB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2" name="174 CuadroTexto">
          <a:extLst>
            <a:ext uri="{FF2B5EF4-FFF2-40B4-BE49-F238E27FC236}">
              <a16:creationId xmlns:a16="http://schemas.microsoft.com/office/drawing/2014/main" xmlns="" id="{D26345BF-6565-4B0F-AADA-A5AA633044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3" name="175 CuadroTexto">
          <a:extLst>
            <a:ext uri="{FF2B5EF4-FFF2-40B4-BE49-F238E27FC236}">
              <a16:creationId xmlns:a16="http://schemas.microsoft.com/office/drawing/2014/main" xmlns="" id="{1CF698BF-E5BB-47A7-B06B-BA5C6FB631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4" name="176 CuadroTexto">
          <a:extLst>
            <a:ext uri="{FF2B5EF4-FFF2-40B4-BE49-F238E27FC236}">
              <a16:creationId xmlns:a16="http://schemas.microsoft.com/office/drawing/2014/main" xmlns="" id="{91EF1B51-F90C-4FFD-BA44-6E8653149C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5" name="177 CuadroTexto">
          <a:extLst>
            <a:ext uri="{FF2B5EF4-FFF2-40B4-BE49-F238E27FC236}">
              <a16:creationId xmlns:a16="http://schemas.microsoft.com/office/drawing/2014/main" xmlns="" id="{05F30D8A-EC05-4A2F-BEA9-EC48CD1DE5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6" name="178 CuadroTexto">
          <a:extLst>
            <a:ext uri="{FF2B5EF4-FFF2-40B4-BE49-F238E27FC236}">
              <a16:creationId xmlns:a16="http://schemas.microsoft.com/office/drawing/2014/main" xmlns="" id="{50AAB9DD-5095-4901-90DC-FB6084FFA2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7" name="179 CuadroTexto">
          <a:extLst>
            <a:ext uri="{FF2B5EF4-FFF2-40B4-BE49-F238E27FC236}">
              <a16:creationId xmlns:a16="http://schemas.microsoft.com/office/drawing/2014/main" xmlns="" id="{91C07A8A-71B5-4A55-AF85-D5104ABCC4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8" name="180 CuadroTexto">
          <a:extLst>
            <a:ext uri="{FF2B5EF4-FFF2-40B4-BE49-F238E27FC236}">
              <a16:creationId xmlns:a16="http://schemas.microsoft.com/office/drawing/2014/main" xmlns="" id="{A2D5427C-531C-49DB-AE55-176925F8FD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29" name="181 CuadroTexto">
          <a:extLst>
            <a:ext uri="{FF2B5EF4-FFF2-40B4-BE49-F238E27FC236}">
              <a16:creationId xmlns:a16="http://schemas.microsoft.com/office/drawing/2014/main" xmlns="" id="{9CCCF6CE-42EA-4235-A20D-67901F819F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0" name="182 CuadroTexto">
          <a:extLst>
            <a:ext uri="{FF2B5EF4-FFF2-40B4-BE49-F238E27FC236}">
              <a16:creationId xmlns:a16="http://schemas.microsoft.com/office/drawing/2014/main" xmlns="" id="{426C8252-8A2A-4B2C-93DF-3921E67D16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1" name="183 CuadroTexto">
          <a:extLst>
            <a:ext uri="{FF2B5EF4-FFF2-40B4-BE49-F238E27FC236}">
              <a16:creationId xmlns:a16="http://schemas.microsoft.com/office/drawing/2014/main" xmlns="" id="{50F0BB1E-685D-47D6-B807-1654440CC6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2" name="184 CuadroTexto">
          <a:extLst>
            <a:ext uri="{FF2B5EF4-FFF2-40B4-BE49-F238E27FC236}">
              <a16:creationId xmlns:a16="http://schemas.microsoft.com/office/drawing/2014/main" xmlns="" id="{9AA64F24-6070-4CA9-A6EF-F77CEC271D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3" name="185 CuadroTexto">
          <a:extLst>
            <a:ext uri="{FF2B5EF4-FFF2-40B4-BE49-F238E27FC236}">
              <a16:creationId xmlns:a16="http://schemas.microsoft.com/office/drawing/2014/main" xmlns="" id="{4AF04A71-1FED-4C0F-A7EF-97814AACB0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4" name="186 CuadroTexto">
          <a:extLst>
            <a:ext uri="{FF2B5EF4-FFF2-40B4-BE49-F238E27FC236}">
              <a16:creationId xmlns:a16="http://schemas.microsoft.com/office/drawing/2014/main" xmlns="" id="{D1416735-E873-4F2F-89A4-40FC5498A8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5" name="187 CuadroTexto">
          <a:extLst>
            <a:ext uri="{FF2B5EF4-FFF2-40B4-BE49-F238E27FC236}">
              <a16:creationId xmlns:a16="http://schemas.microsoft.com/office/drawing/2014/main" xmlns="" id="{D207EB2B-57BA-403F-99E0-F3921FA0E0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6" name="188 CuadroTexto">
          <a:extLst>
            <a:ext uri="{FF2B5EF4-FFF2-40B4-BE49-F238E27FC236}">
              <a16:creationId xmlns:a16="http://schemas.microsoft.com/office/drawing/2014/main" xmlns="" id="{D420FB36-EFE5-4D3B-A7ED-7873FCC30D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7" name="189 CuadroTexto">
          <a:extLst>
            <a:ext uri="{FF2B5EF4-FFF2-40B4-BE49-F238E27FC236}">
              <a16:creationId xmlns:a16="http://schemas.microsoft.com/office/drawing/2014/main" xmlns="" id="{ECD764C8-C051-40E2-B4FF-427ADD8890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8" name="190 CuadroTexto">
          <a:extLst>
            <a:ext uri="{FF2B5EF4-FFF2-40B4-BE49-F238E27FC236}">
              <a16:creationId xmlns:a16="http://schemas.microsoft.com/office/drawing/2014/main" xmlns="" id="{BA85DCB3-3729-4A24-A0EE-8F2588FD95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39" name="191 CuadroTexto">
          <a:extLst>
            <a:ext uri="{FF2B5EF4-FFF2-40B4-BE49-F238E27FC236}">
              <a16:creationId xmlns:a16="http://schemas.microsoft.com/office/drawing/2014/main" xmlns="" id="{5480E0E1-D7E2-426D-BDDE-AD97763407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0" name="192 CuadroTexto">
          <a:extLst>
            <a:ext uri="{FF2B5EF4-FFF2-40B4-BE49-F238E27FC236}">
              <a16:creationId xmlns:a16="http://schemas.microsoft.com/office/drawing/2014/main" xmlns="" id="{F325BE68-6FEF-4D35-8388-29F38C9CE5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1" name="193 CuadroTexto">
          <a:extLst>
            <a:ext uri="{FF2B5EF4-FFF2-40B4-BE49-F238E27FC236}">
              <a16:creationId xmlns:a16="http://schemas.microsoft.com/office/drawing/2014/main" xmlns="" id="{EC8E286F-EFCD-4ECB-AA08-F99C54974D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2" name="194 CuadroTexto">
          <a:extLst>
            <a:ext uri="{FF2B5EF4-FFF2-40B4-BE49-F238E27FC236}">
              <a16:creationId xmlns:a16="http://schemas.microsoft.com/office/drawing/2014/main" xmlns="" id="{FB53F31B-0F95-4FD3-889C-209BACF38C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3" name="195 CuadroTexto">
          <a:extLst>
            <a:ext uri="{FF2B5EF4-FFF2-40B4-BE49-F238E27FC236}">
              <a16:creationId xmlns:a16="http://schemas.microsoft.com/office/drawing/2014/main" xmlns="" id="{01C2ABDF-82C7-4A14-8B22-81A7BFA443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4" name="196 CuadroTexto">
          <a:extLst>
            <a:ext uri="{FF2B5EF4-FFF2-40B4-BE49-F238E27FC236}">
              <a16:creationId xmlns:a16="http://schemas.microsoft.com/office/drawing/2014/main" xmlns="" id="{C98C2136-80E4-442A-8F7A-FD6660F199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5" name="197 CuadroTexto">
          <a:extLst>
            <a:ext uri="{FF2B5EF4-FFF2-40B4-BE49-F238E27FC236}">
              <a16:creationId xmlns:a16="http://schemas.microsoft.com/office/drawing/2014/main" xmlns="" id="{F0A607C8-E3C9-4956-BA99-91E5042142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6" name="198 CuadroTexto">
          <a:extLst>
            <a:ext uri="{FF2B5EF4-FFF2-40B4-BE49-F238E27FC236}">
              <a16:creationId xmlns:a16="http://schemas.microsoft.com/office/drawing/2014/main" xmlns="" id="{F606C150-8CE7-4CD4-9FE9-AA8ADB6C02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7" name="199 CuadroTexto">
          <a:extLst>
            <a:ext uri="{FF2B5EF4-FFF2-40B4-BE49-F238E27FC236}">
              <a16:creationId xmlns:a16="http://schemas.microsoft.com/office/drawing/2014/main" xmlns="" id="{E56A99B1-0409-4F6E-9959-ADE3895A1E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8" name="200 CuadroTexto">
          <a:extLst>
            <a:ext uri="{FF2B5EF4-FFF2-40B4-BE49-F238E27FC236}">
              <a16:creationId xmlns:a16="http://schemas.microsoft.com/office/drawing/2014/main" xmlns="" id="{886E6010-3473-43A2-A393-441D686C42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49" name="201 CuadroTexto">
          <a:extLst>
            <a:ext uri="{FF2B5EF4-FFF2-40B4-BE49-F238E27FC236}">
              <a16:creationId xmlns:a16="http://schemas.microsoft.com/office/drawing/2014/main" xmlns="" id="{FB5D45D4-343A-4D61-B9B2-AC82304A11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0" name="202 CuadroTexto">
          <a:extLst>
            <a:ext uri="{FF2B5EF4-FFF2-40B4-BE49-F238E27FC236}">
              <a16:creationId xmlns:a16="http://schemas.microsoft.com/office/drawing/2014/main" xmlns="" id="{5E8B2D28-D76A-4951-A063-8442CB8771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1" name="203 CuadroTexto">
          <a:extLst>
            <a:ext uri="{FF2B5EF4-FFF2-40B4-BE49-F238E27FC236}">
              <a16:creationId xmlns:a16="http://schemas.microsoft.com/office/drawing/2014/main" xmlns="" id="{4FDBC737-9BD2-41D4-B5F7-903CD33F32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2" name="204 CuadroTexto">
          <a:extLst>
            <a:ext uri="{FF2B5EF4-FFF2-40B4-BE49-F238E27FC236}">
              <a16:creationId xmlns:a16="http://schemas.microsoft.com/office/drawing/2014/main" xmlns="" id="{B0787310-6781-4706-A32E-9394A20BFA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3" name="205 CuadroTexto">
          <a:extLst>
            <a:ext uri="{FF2B5EF4-FFF2-40B4-BE49-F238E27FC236}">
              <a16:creationId xmlns:a16="http://schemas.microsoft.com/office/drawing/2014/main" xmlns="" id="{F0184D6E-E0F1-4A82-907E-682AEE5091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4" name="206 CuadroTexto">
          <a:extLst>
            <a:ext uri="{FF2B5EF4-FFF2-40B4-BE49-F238E27FC236}">
              <a16:creationId xmlns:a16="http://schemas.microsoft.com/office/drawing/2014/main" xmlns="" id="{3D06445F-FB15-49AA-A1DF-D67DCC5B68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5" name="207 CuadroTexto">
          <a:extLst>
            <a:ext uri="{FF2B5EF4-FFF2-40B4-BE49-F238E27FC236}">
              <a16:creationId xmlns:a16="http://schemas.microsoft.com/office/drawing/2014/main" xmlns="" id="{4CEC14C3-D884-493A-B6C7-2B1F759C6A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6" name="208 CuadroTexto">
          <a:extLst>
            <a:ext uri="{FF2B5EF4-FFF2-40B4-BE49-F238E27FC236}">
              <a16:creationId xmlns:a16="http://schemas.microsoft.com/office/drawing/2014/main" xmlns="" id="{193DC550-A3CF-4D60-BBA1-63DD37C776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7" name="209 CuadroTexto">
          <a:extLst>
            <a:ext uri="{FF2B5EF4-FFF2-40B4-BE49-F238E27FC236}">
              <a16:creationId xmlns:a16="http://schemas.microsoft.com/office/drawing/2014/main" xmlns="" id="{32B66C04-EF46-4142-AA6E-4E03DBABEE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8" name="210 CuadroTexto">
          <a:extLst>
            <a:ext uri="{FF2B5EF4-FFF2-40B4-BE49-F238E27FC236}">
              <a16:creationId xmlns:a16="http://schemas.microsoft.com/office/drawing/2014/main" xmlns="" id="{74471D01-D6DC-4735-83E3-637E022AFF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59" name="211 CuadroTexto">
          <a:extLst>
            <a:ext uri="{FF2B5EF4-FFF2-40B4-BE49-F238E27FC236}">
              <a16:creationId xmlns:a16="http://schemas.microsoft.com/office/drawing/2014/main" xmlns="" id="{2DF00ED0-46C9-4FC4-A25B-FA348DB2B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0" name="212 CuadroTexto">
          <a:extLst>
            <a:ext uri="{FF2B5EF4-FFF2-40B4-BE49-F238E27FC236}">
              <a16:creationId xmlns:a16="http://schemas.microsoft.com/office/drawing/2014/main" xmlns="" id="{4A961599-9E8C-467B-BF49-154A1F983D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1" name="213 CuadroTexto">
          <a:extLst>
            <a:ext uri="{FF2B5EF4-FFF2-40B4-BE49-F238E27FC236}">
              <a16:creationId xmlns:a16="http://schemas.microsoft.com/office/drawing/2014/main" xmlns="" id="{DA99D1D1-8651-4078-8813-8ADDA9F6EF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2" name="214 CuadroTexto">
          <a:extLst>
            <a:ext uri="{FF2B5EF4-FFF2-40B4-BE49-F238E27FC236}">
              <a16:creationId xmlns:a16="http://schemas.microsoft.com/office/drawing/2014/main" xmlns="" id="{32722C40-3AB7-4FB3-9B99-01827815D6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3" name="215 CuadroTexto">
          <a:extLst>
            <a:ext uri="{FF2B5EF4-FFF2-40B4-BE49-F238E27FC236}">
              <a16:creationId xmlns:a16="http://schemas.microsoft.com/office/drawing/2014/main" xmlns="" id="{5E751810-8E3E-471C-ADFD-3FB63E4B42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4" name="216 CuadroTexto">
          <a:extLst>
            <a:ext uri="{FF2B5EF4-FFF2-40B4-BE49-F238E27FC236}">
              <a16:creationId xmlns:a16="http://schemas.microsoft.com/office/drawing/2014/main" xmlns="" id="{B71B17A4-E1EC-4F36-934D-D832907866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5" name="217 CuadroTexto">
          <a:extLst>
            <a:ext uri="{FF2B5EF4-FFF2-40B4-BE49-F238E27FC236}">
              <a16:creationId xmlns:a16="http://schemas.microsoft.com/office/drawing/2014/main" xmlns="" id="{EE2376B1-2FD9-4F57-AB94-6ED70DCE4B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6" name="218 CuadroTexto">
          <a:extLst>
            <a:ext uri="{FF2B5EF4-FFF2-40B4-BE49-F238E27FC236}">
              <a16:creationId xmlns:a16="http://schemas.microsoft.com/office/drawing/2014/main" xmlns="" id="{042C9BD5-DE44-44C1-80DD-369DF2A611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7" name="219 CuadroTexto">
          <a:extLst>
            <a:ext uri="{FF2B5EF4-FFF2-40B4-BE49-F238E27FC236}">
              <a16:creationId xmlns:a16="http://schemas.microsoft.com/office/drawing/2014/main" xmlns="" id="{B31832B4-5B7A-4738-94B2-D67F23E4DB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8" name="220 CuadroTexto">
          <a:extLst>
            <a:ext uri="{FF2B5EF4-FFF2-40B4-BE49-F238E27FC236}">
              <a16:creationId xmlns:a16="http://schemas.microsoft.com/office/drawing/2014/main" xmlns="" id="{EBFCDEB0-A6F5-4E1C-A4CE-4EF7E0EE18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69" name="221 CuadroTexto">
          <a:extLst>
            <a:ext uri="{FF2B5EF4-FFF2-40B4-BE49-F238E27FC236}">
              <a16:creationId xmlns:a16="http://schemas.microsoft.com/office/drawing/2014/main" xmlns="" id="{33EA5E4A-0B98-417E-A7F5-BE2388A802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0" name="222 CuadroTexto">
          <a:extLst>
            <a:ext uri="{FF2B5EF4-FFF2-40B4-BE49-F238E27FC236}">
              <a16:creationId xmlns:a16="http://schemas.microsoft.com/office/drawing/2014/main" xmlns="" id="{F97ECF6F-C958-49BF-A42F-E67DAE6C38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1" name="223 CuadroTexto">
          <a:extLst>
            <a:ext uri="{FF2B5EF4-FFF2-40B4-BE49-F238E27FC236}">
              <a16:creationId xmlns:a16="http://schemas.microsoft.com/office/drawing/2014/main" xmlns="" id="{45201C89-BC22-442C-BA59-C82012335A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2" name="224 CuadroTexto">
          <a:extLst>
            <a:ext uri="{FF2B5EF4-FFF2-40B4-BE49-F238E27FC236}">
              <a16:creationId xmlns:a16="http://schemas.microsoft.com/office/drawing/2014/main" xmlns="" id="{73C3B343-7C78-40A6-AE67-AE3FA28AE9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3" name="225 CuadroTexto">
          <a:extLst>
            <a:ext uri="{FF2B5EF4-FFF2-40B4-BE49-F238E27FC236}">
              <a16:creationId xmlns:a16="http://schemas.microsoft.com/office/drawing/2014/main" xmlns="" id="{FAC19A0E-7D2B-4DB7-A1A3-8E7E672695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4" name="226 CuadroTexto">
          <a:extLst>
            <a:ext uri="{FF2B5EF4-FFF2-40B4-BE49-F238E27FC236}">
              <a16:creationId xmlns:a16="http://schemas.microsoft.com/office/drawing/2014/main" xmlns="" id="{B79D5C21-4F0D-4F17-B5B9-56600F426C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5" name="227 CuadroTexto">
          <a:extLst>
            <a:ext uri="{FF2B5EF4-FFF2-40B4-BE49-F238E27FC236}">
              <a16:creationId xmlns:a16="http://schemas.microsoft.com/office/drawing/2014/main" xmlns="" id="{2CC64F2E-6025-4F2C-9F4C-732960BB25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6" name="228 CuadroTexto">
          <a:extLst>
            <a:ext uri="{FF2B5EF4-FFF2-40B4-BE49-F238E27FC236}">
              <a16:creationId xmlns:a16="http://schemas.microsoft.com/office/drawing/2014/main" xmlns="" id="{AB63FFF5-4D10-4E65-BFB0-78189935AC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7" name="229 CuadroTexto">
          <a:extLst>
            <a:ext uri="{FF2B5EF4-FFF2-40B4-BE49-F238E27FC236}">
              <a16:creationId xmlns:a16="http://schemas.microsoft.com/office/drawing/2014/main" xmlns="" id="{DEC94BC6-B55E-4152-9417-A38B8045FB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8" name="230 CuadroTexto">
          <a:extLst>
            <a:ext uri="{FF2B5EF4-FFF2-40B4-BE49-F238E27FC236}">
              <a16:creationId xmlns:a16="http://schemas.microsoft.com/office/drawing/2014/main" xmlns="" id="{0F6DC91A-1594-416E-A14B-2F4AB2F689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79" name="231 CuadroTexto">
          <a:extLst>
            <a:ext uri="{FF2B5EF4-FFF2-40B4-BE49-F238E27FC236}">
              <a16:creationId xmlns:a16="http://schemas.microsoft.com/office/drawing/2014/main" xmlns="" id="{83EF0AF0-6B58-4257-838C-8510F699A0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0" name="232 CuadroTexto">
          <a:extLst>
            <a:ext uri="{FF2B5EF4-FFF2-40B4-BE49-F238E27FC236}">
              <a16:creationId xmlns:a16="http://schemas.microsoft.com/office/drawing/2014/main" xmlns="" id="{F243AD8E-3380-4089-A987-D0711046D6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1" name="233 CuadroTexto">
          <a:extLst>
            <a:ext uri="{FF2B5EF4-FFF2-40B4-BE49-F238E27FC236}">
              <a16:creationId xmlns:a16="http://schemas.microsoft.com/office/drawing/2014/main" xmlns="" id="{8653AC52-6210-4290-9B9E-6CAE66CC86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2" name="234 CuadroTexto">
          <a:extLst>
            <a:ext uri="{FF2B5EF4-FFF2-40B4-BE49-F238E27FC236}">
              <a16:creationId xmlns:a16="http://schemas.microsoft.com/office/drawing/2014/main" xmlns="" id="{F039D869-0DC7-4199-A2A0-4189E6F46B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3" name="235 CuadroTexto">
          <a:extLst>
            <a:ext uri="{FF2B5EF4-FFF2-40B4-BE49-F238E27FC236}">
              <a16:creationId xmlns:a16="http://schemas.microsoft.com/office/drawing/2014/main" xmlns="" id="{D1264719-44F5-4B33-B076-BC4A651096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4" name="236 CuadroTexto">
          <a:extLst>
            <a:ext uri="{FF2B5EF4-FFF2-40B4-BE49-F238E27FC236}">
              <a16:creationId xmlns:a16="http://schemas.microsoft.com/office/drawing/2014/main" xmlns="" id="{83FD3E6C-27DE-4D31-84A3-35E12ECC40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5" name="237 CuadroTexto">
          <a:extLst>
            <a:ext uri="{FF2B5EF4-FFF2-40B4-BE49-F238E27FC236}">
              <a16:creationId xmlns:a16="http://schemas.microsoft.com/office/drawing/2014/main" xmlns="" id="{E3DD50B5-7BDB-4D8E-B029-D93AE10E06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6" name="238 CuadroTexto">
          <a:extLst>
            <a:ext uri="{FF2B5EF4-FFF2-40B4-BE49-F238E27FC236}">
              <a16:creationId xmlns:a16="http://schemas.microsoft.com/office/drawing/2014/main" xmlns="" id="{89D93E94-EF4B-4BDA-B817-F872CEBDF4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7" name="239 CuadroTexto">
          <a:extLst>
            <a:ext uri="{FF2B5EF4-FFF2-40B4-BE49-F238E27FC236}">
              <a16:creationId xmlns:a16="http://schemas.microsoft.com/office/drawing/2014/main" xmlns="" id="{A8EFC9D0-23E9-4182-A293-4C0E01D865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8" name="240 CuadroTexto">
          <a:extLst>
            <a:ext uri="{FF2B5EF4-FFF2-40B4-BE49-F238E27FC236}">
              <a16:creationId xmlns:a16="http://schemas.microsoft.com/office/drawing/2014/main" xmlns="" id="{7B800771-B18E-4945-AED5-47639EF7C9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89" name="241 CuadroTexto">
          <a:extLst>
            <a:ext uri="{FF2B5EF4-FFF2-40B4-BE49-F238E27FC236}">
              <a16:creationId xmlns:a16="http://schemas.microsoft.com/office/drawing/2014/main" xmlns="" id="{8477C224-DEBF-45EA-A587-C887927C19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0" name="242 CuadroTexto">
          <a:extLst>
            <a:ext uri="{FF2B5EF4-FFF2-40B4-BE49-F238E27FC236}">
              <a16:creationId xmlns:a16="http://schemas.microsoft.com/office/drawing/2014/main" xmlns="" id="{79149221-116B-4112-AAB6-1655F6BF52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1" name="243 CuadroTexto">
          <a:extLst>
            <a:ext uri="{FF2B5EF4-FFF2-40B4-BE49-F238E27FC236}">
              <a16:creationId xmlns:a16="http://schemas.microsoft.com/office/drawing/2014/main" xmlns="" id="{CEFE58C3-827C-4046-A7BE-04A5DD4F03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2" name="244 CuadroTexto">
          <a:extLst>
            <a:ext uri="{FF2B5EF4-FFF2-40B4-BE49-F238E27FC236}">
              <a16:creationId xmlns:a16="http://schemas.microsoft.com/office/drawing/2014/main" xmlns="" id="{AB1AB6AC-99CD-45B7-8724-D8258440FD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3" name="245 CuadroTexto">
          <a:extLst>
            <a:ext uri="{FF2B5EF4-FFF2-40B4-BE49-F238E27FC236}">
              <a16:creationId xmlns:a16="http://schemas.microsoft.com/office/drawing/2014/main" xmlns="" id="{2F3DB0A1-CC1F-4A84-954F-FFD4F5E501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4" name="246 CuadroTexto">
          <a:extLst>
            <a:ext uri="{FF2B5EF4-FFF2-40B4-BE49-F238E27FC236}">
              <a16:creationId xmlns:a16="http://schemas.microsoft.com/office/drawing/2014/main" xmlns="" id="{AA6B9714-5B9D-4D55-8FC1-B68065067F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5" name="247 CuadroTexto">
          <a:extLst>
            <a:ext uri="{FF2B5EF4-FFF2-40B4-BE49-F238E27FC236}">
              <a16:creationId xmlns:a16="http://schemas.microsoft.com/office/drawing/2014/main" xmlns="" id="{22C8F0BA-760D-4B9A-A5EF-2A218E914D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6" name="248 CuadroTexto">
          <a:extLst>
            <a:ext uri="{FF2B5EF4-FFF2-40B4-BE49-F238E27FC236}">
              <a16:creationId xmlns:a16="http://schemas.microsoft.com/office/drawing/2014/main" xmlns="" id="{B3F6DBB4-D9F0-42F5-919E-314F2FF674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7" name="249 CuadroTexto">
          <a:extLst>
            <a:ext uri="{FF2B5EF4-FFF2-40B4-BE49-F238E27FC236}">
              <a16:creationId xmlns:a16="http://schemas.microsoft.com/office/drawing/2014/main" xmlns="" id="{06426474-7A5A-47FD-ADB3-3CD970E6D4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8" name="250 CuadroTexto">
          <a:extLst>
            <a:ext uri="{FF2B5EF4-FFF2-40B4-BE49-F238E27FC236}">
              <a16:creationId xmlns:a16="http://schemas.microsoft.com/office/drawing/2014/main" xmlns="" id="{2FF9BAD4-4A8F-4903-A6A1-D8BF54422E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899" name="251 CuadroTexto">
          <a:extLst>
            <a:ext uri="{FF2B5EF4-FFF2-40B4-BE49-F238E27FC236}">
              <a16:creationId xmlns:a16="http://schemas.microsoft.com/office/drawing/2014/main" xmlns="" id="{242B7A09-AE9D-4625-B1A4-5FB43A703B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0" name="252 CuadroTexto">
          <a:extLst>
            <a:ext uri="{FF2B5EF4-FFF2-40B4-BE49-F238E27FC236}">
              <a16:creationId xmlns:a16="http://schemas.microsoft.com/office/drawing/2014/main" xmlns="" id="{B6556D0E-46B8-4F6A-90F2-5EE803DBBE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1" name="253 CuadroTexto">
          <a:extLst>
            <a:ext uri="{FF2B5EF4-FFF2-40B4-BE49-F238E27FC236}">
              <a16:creationId xmlns:a16="http://schemas.microsoft.com/office/drawing/2014/main" xmlns="" id="{CA15325F-ED57-4D74-9A2D-E5A569DF99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2" name="254 CuadroTexto">
          <a:extLst>
            <a:ext uri="{FF2B5EF4-FFF2-40B4-BE49-F238E27FC236}">
              <a16:creationId xmlns:a16="http://schemas.microsoft.com/office/drawing/2014/main" xmlns="" id="{6264B556-E808-4FE8-A1A4-9A14BE4780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3" name="255 CuadroTexto">
          <a:extLst>
            <a:ext uri="{FF2B5EF4-FFF2-40B4-BE49-F238E27FC236}">
              <a16:creationId xmlns:a16="http://schemas.microsoft.com/office/drawing/2014/main" xmlns="" id="{3BD4C1E2-279D-4B7A-93DA-4332AE8873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4" name="256 CuadroTexto">
          <a:extLst>
            <a:ext uri="{FF2B5EF4-FFF2-40B4-BE49-F238E27FC236}">
              <a16:creationId xmlns:a16="http://schemas.microsoft.com/office/drawing/2014/main" xmlns="" id="{33A81D73-8174-466E-B61F-B4E06C43F0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5" name="257 CuadroTexto">
          <a:extLst>
            <a:ext uri="{FF2B5EF4-FFF2-40B4-BE49-F238E27FC236}">
              <a16:creationId xmlns:a16="http://schemas.microsoft.com/office/drawing/2014/main" xmlns="" id="{8A5C54EE-A44E-470E-8F29-F8B6B27FB4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6" name="258 CuadroTexto">
          <a:extLst>
            <a:ext uri="{FF2B5EF4-FFF2-40B4-BE49-F238E27FC236}">
              <a16:creationId xmlns:a16="http://schemas.microsoft.com/office/drawing/2014/main" xmlns="" id="{47C33EA1-1D24-4A04-B7B2-DA993B5608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7" name="259 CuadroTexto">
          <a:extLst>
            <a:ext uri="{FF2B5EF4-FFF2-40B4-BE49-F238E27FC236}">
              <a16:creationId xmlns:a16="http://schemas.microsoft.com/office/drawing/2014/main" xmlns="" id="{3BA2485D-A11C-48B5-A983-5418E40DEC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8" name="260 CuadroTexto">
          <a:extLst>
            <a:ext uri="{FF2B5EF4-FFF2-40B4-BE49-F238E27FC236}">
              <a16:creationId xmlns:a16="http://schemas.microsoft.com/office/drawing/2014/main" xmlns="" id="{7AF0190E-0139-467E-AFB4-0AD289EBE8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09" name="261 CuadroTexto">
          <a:extLst>
            <a:ext uri="{FF2B5EF4-FFF2-40B4-BE49-F238E27FC236}">
              <a16:creationId xmlns:a16="http://schemas.microsoft.com/office/drawing/2014/main" xmlns="" id="{06F5949F-5170-410F-AB23-3D7A1180C7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0" name="262 CuadroTexto">
          <a:extLst>
            <a:ext uri="{FF2B5EF4-FFF2-40B4-BE49-F238E27FC236}">
              <a16:creationId xmlns:a16="http://schemas.microsoft.com/office/drawing/2014/main" xmlns="" id="{8D185DA7-DB05-4DBE-B031-8022361C41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1" name="263 CuadroTexto">
          <a:extLst>
            <a:ext uri="{FF2B5EF4-FFF2-40B4-BE49-F238E27FC236}">
              <a16:creationId xmlns:a16="http://schemas.microsoft.com/office/drawing/2014/main" xmlns="" id="{11295E89-9F23-43B2-8488-10C768E3FF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2" name="264 CuadroTexto">
          <a:extLst>
            <a:ext uri="{FF2B5EF4-FFF2-40B4-BE49-F238E27FC236}">
              <a16:creationId xmlns:a16="http://schemas.microsoft.com/office/drawing/2014/main" xmlns="" id="{171A3255-7CEE-4460-9EFB-085B6B4D64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3" name="265 CuadroTexto">
          <a:extLst>
            <a:ext uri="{FF2B5EF4-FFF2-40B4-BE49-F238E27FC236}">
              <a16:creationId xmlns:a16="http://schemas.microsoft.com/office/drawing/2014/main" xmlns="" id="{C8023DB2-9A1C-4BA2-B66B-9A47A86BAD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4" name="266 CuadroTexto">
          <a:extLst>
            <a:ext uri="{FF2B5EF4-FFF2-40B4-BE49-F238E27FC236}">
              <a16:creationId xmlns:a16="http://schemas.microsoft.com/office/drawing/2014/main" xmlns="" id="{5B4BA7AD-A967-49C3-BAA9-A27AD07DDB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15" name="267 CuadroTexto">
          <a:extLst>
            <a:ext uri="{FF2B5EF4-FFF2-40B4-BE49-F238E27FC236}">
              <a16:creationId xmlns:a16="http://schemas.microsoft.com/office/drawing/2014/main" xmlns="" id="{615D47CC-3685-48BD-BF6F-A55FCED09F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6916" name="268 CuadroTexto">
          <a:extLst>
            <a:ext uri="{FF2B5EF4-FFF2-40B4-BE49-F238E27FC236}">
              <a16:creationId xmlns:a16="http://schemas.microsoft.com/office/drawing/2014/main" xmlns="" id="{8B12AC69-1F54-434F-8C97-FEDDFE9E5B1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17" name="269 CuadroTexto">
          <a:extLst>
            <a:ext uri="{FF2B5EF4-FFF2-40B4-BE49-F238E27FC236}">
              <a16:creationId xmlns:a16="http://schemas.microsoft.com/office/drawing/2014/main" xmlns="" id="{3AAC2AA4-B12A-42AD-BFB3-88E84E7A64E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18" name="270 CuadroTexto">
          <a:extLst>
            <a:ext uri="{FF2B5EF4-FFF2-40B4-BE49-F238E27FC236}">
              <a16:creationId xmlns:a16="http://schemas.microsoft.com/office/drawing/2014/main" xmlns="" id="{ED5FF0BE-A3BF-4EBB-91C5-FF1036B1BD4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19" name="271 CuadroTexto">
          <a:extLst>
            <a:ext uri="{FF2B5EF4-FFF2-40B4-BE49-F238E27FC236}">
              <a16:creationId xmlns:a16="http://schemas.microsoft.com/office/drawing/2014/main" xmlns="" id="{D3541763-1C78-4A87-8719-680B6CADF07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0" name="272 CuadroTexto">
          <a:extLst>
            <a:ext uri="{FF2B5EF4-FFF2-40B4-BE49-F238E27FC236}">
              <a16:creationId xmlns:a16="http://schemas.microsoft.com/office/drawing/2014/main" xmlns="" id="{1D2816E3-ECDB-441A-AA0D-9467E975D49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1" name="273 CuadroTexto">
          <a:extLst>
            <a:ext uri="{FF2B5EF4-FFF2-40B4-BE49-F238E27FC236}">
              <a16:creationId xmlns:a16="http://schemas.microsoft.com/office/drawing/2014/main" xmlns="" id="{3460473B-6CD4-45BD-A183-9CD10F6AE47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2" name="274 CuadroTexto">
          <a:extLst>
            <a:ext uri="{FF2B5EF4-FFF2-40B4-BE49-F238E27FC236}">
              <a16:creationId xmlns:a16="http://schemas.microsoft.com/office/drawing/2014/main" xmlns="" id="{88D42310-B2FD-4C60-B1C2-731C3B7F3ED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3" name="275 CuadroTexto">
          <a:extLst>
            <a:ext uri="{FF2B5EF4-FFF2-40B4-BE49-F238E27FC236}">
              <a16:creationId xmlns:a16="http://schemas.microsoft.com/office/drawing/2014/main" xmlns="" id="{A6AC096C-7C03-493C-9FEB-01DC74D6591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4" name="276 CuadroTexto">
          <a:extLst>
            <a:ext uri="{FF2B5EF4-FFF2-40B4-BE49-F238E27FC236}">
              <a16:creationId xmlns:a16="http://schemas.microsoft.com/office/drawing/2014/main" xmlns="" id="{234F0C05-D940-4CE3-8774-DA8E14B0790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5" name="277 CuadroTexto">
          <a:extLst>
            <a:ext uri="{FF2B5EF4-FFF2-40B4-BE49-F238E27FC236}">
              <a16:creationId xmlns:a16="http://schemas.microsoft.com/office/drawing/2014/main" xmlns="" id="{2A16AC7F-2180-4403-87B4-77101976D15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6" name="278 CuadroTexto">
          <a:extLst>
            <a:ext uri="{FF2B5EF4-FFF2-40B4-BE49-F238E27FC236}">
              <a16:creationId xmlns:a16="http://schemas.microsoft.com/office/drawing/2014/main" xmlns="" id="{19DA4246-93E6-4034-98D9-B12DBBD49DB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7" name="279 CuadroTexto">
          <a:extLst>
            <a:ext uri="{FF2B5EF4-FFF2-40B4-BE49-F238E27FC236}">
              <a16:creationId xmlns:a16="http://schemas.microsoft.com/office/drawing/2014/main" xmlns="" id="{4358A988-4A81-4279-8687-AC8EF042F53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8" name="280 CuadroTexto">
          <a:extLst>
            <a:ext uri="{FF2B5EF4-FFF2-40B4-BE49-F238E27FC236}">
              <a16:creationId xmlns:a16="http://schemas.microsoft.com/office/drawing/2014/main" xmlns="" id="{087515AB-CF8E-4C59-9470-4181C998A90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29" name="281 CuadroTexto">
          <a:extLst>
            <a:ext uri="{FF2B5EF4-FFF2-40B4-BE49-F238E27FC236}">
              <a16:creationId xmlns:a16="http://schemas.microsoft.com/office/drawing/2014/main" xmlns="" id="{39301609-A42F-445F-A6CE-184EC7F2D71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30" name="282 CuadroTexto">
          <a:extLst>
            <a:ext uri="{FF2B5EF4-FFF2-40B4-BE49-F238E27FC236}">
              <a16:creationId xmlns:a16="http://schemas.microsoft.com/office/drawing/2014/main" xmlns="" id="{17F5B7BA-652D-4D06-A851-BEAA176EF53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31" name="283 CuadroTexto">
          <a:extLst>
            <a:ext uri="{FF2B5EF4-FFF2-40B4-BE49-F238E27FC236}">
              <a16:creationId xmlns:a16="http://schemas.microsoft.com/office/drawing/2014/main" xmlns="" id="{A75798D2-D9D1-48AF-9D89-D55F2AD02F1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6932" name="284 CuadroTexto">
          <a:extLst>
            <a:ext uri="{FF2B5EF4-FFF2-40B4-BE49-F238E27FC236}">
              <a16:creationId xmlns:a16="http://schemas.microsoft.com/office/drawing/2014/main" xmlns="" id="{7E3DC010-F723-433B-A25F-39D05E2BBC3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933" name="285 CuadroTexto">
          <a:extLst>
            <a:ext uri="{FF2B5EF4-FFF2-40B4-BE49-F238E27FC236}">
              <a16:creationId xmlns:a16="http://schemas.microsoft.com/office/drawing/2014/main" xmlns="" id="{F66F2500-A933-483B-8646-7DD730634E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4" name="286 CuadroTexto">
          <a:extLst>
            <a:ext uri="{FF2B5EF4-FFF2-40B4-BE49-F238E27FC236}">
              <a16:creationId xmlns:a16="http://schemas.microsoft.com/office/drawing/2014/main" xmlns="" id="{AC56364C-1CFA-4018-AE47-C84AE47EE9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5" name="287 CuadroTexto">
          <a:extLst>
            <a:ext uri="{FF2B5EF4-FFF2-40B4-BE49-F238E27FC236}">
              <a16:creationId xmlns:a16="http://schemas.microsoft.com/office/drawing/2014/main" xmlns="" id="{ED5CDCE7-B57A-4A14-877D-0921D5D032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6" name="288 CuadroTexto">
          <a:extLst>
            <a:ext uri="{FF2B5EF4-FFF2-40B4-BE49-F238E27FC236}">
              <a16:creationId xmlns:a16="http://schemas.microsoft.com/office/drawing/2014/main" xmlns="" id="{D0927ADF-3B6F-460B-91E7-EB6DFBB2EA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7" name="289 CuadroTexto">
          <a:extLst>
            <a:ext uri="{FF2B5EF4-FFF2-40B4-BE49-F238E27FC236}">
              <a16:creationId xmlns:a16="http://schemas.microsoft.com/office/drawing/2014/main" xmlns="" id="{2DE47F86-BEC4-44A6-B87C-14AF86ED0F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8" name="290 CuadroTexto">
          <a:extLst>
            <a:ext uri="{FF2B5EF4-FFF2-40B4-BE49-F238E27FC236}">
              <a16:creationId xmlns:a16="http://schemas.microsoft.com/office/drawing/2014/main" xmlns="" id="{8207033E-14F1-4C28-938A-5F0A1F5BE3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39" name="291 CuadroTexto">
          <a:extLst>
            <a:ext uri="{FF2B5EF4-FFF2-40B4-BE49-F238E27FC236}">
              <a16:creationId xmlns:a16="http://schemas.microsoft.com/office/drawing/2014/main" xmlns="" id="{0077A90E-ACA1-46D1-9C61-895BB0A82D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40" name="292 CuadroTexto">
          <a:extLst>
            <a:ext uri="{FF2B5EF4-FFF2-40B4-BE49-F238E27FC236}">
              <a16:creationId xmlns:a16="http://schemas.microsoft.com/office/drawing/2014/main" xmlns="" id="{11283DD0-CC99-4C7C-9786-CB95974D4B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41" name="293 CuadroTexto">
          <a:extLst>
            <a:ext uri="{FF2B5EF4-FFF2-40B4-BE49-F238E27FC236}">
              <a16:creationId xmlns:a16="http://schemas.microsoft.com/office/drawing/2014/main" xmlns="" id="{2B9E6A7D-FDF2-4EFD-9C02-1BFE8FF314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42" name="294 CuadroTexto">
          <a:extLst>
            <a:ext uri="{FF2B5EF4-FFF2-40B4-BE49-F238E27FC236}">
              <a16:creationId xmlns:a16="http://schemas.microsoft.com/office/drawing/2014/main" xmlns="" id="{4EBE8030-F223-4D09-BD0A-CFDA68AE85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43" name="295 CuadroTexto">
          <a:extLst>
            <a:ext uri="{FF2B5EF4-FFF2-40B4-BE49-F238E27FC236}">
              <a16:creationId xmlns:a16="http://schemas.microsoft.com/office/drawing/2014/main" xmlns="" id="{6A5BBF83-6A11-4157-AC91-FE47748428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4" name="298 CuadroTexto">
          <a:extLst>
            <a:ext uri="{FF2B5EF4-FFF2-40B4-BE49-F238E27FC236}">
              <a16:creationId xmlns:a16="http://schemas.microsoft.com/office/drawing/2014/main" xmlns="" id="{B996D8BE-E972-47D6-BB80-D9B1C8CC973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5" name="299 CuadroTexto">
          <a:extLst>
            <a:ext uri="{FF2B5EF4-FFF2-40B4-BE49-F238E27FC236}">
              <a16:creationId xmlns:a16="http://schemas.microsoft.com/office/drawing/2014/main" xmlns="" id="{3D90FE1B-C4E4-408B-951F-D4509944F48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6" name="300 CuadroTexto">
          <a:extLst>
            <a:ext uri="{FF2B5EF4-FFF2-40B4-BE49-F238E27FC236}">
              <a16:creationId xmlns:a16="http://schemas.microsoft.com/office/drawing/2014/main" xmlns="" id="{A2C27FE4-D64C-4C7F-A018-29F6D62F42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7" name="301 CuadroTexto">
          <a:extLst>
            <a:ext uri="{FF2B5EF4-FFF2-40B4-BE49-F238E27FC236}">
              <a16:creationId xmlns:a16="http://schemas.microsoft.com/office/drawing/2014/main" xmlns="" id="{838565BE-2E4D-41A6-A47C-839B34FDB2C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8" name="302 CuadroTexto">
          <a:extLst>
            <a:ext uri="{FF2B5EF4-FFF2-40B4-BE49-F238E27FC236}">
              <a16:creationId xmlns:a16="http://schemas.microsoft.com/office/drawing/2014/main" xmlns="" id="{FCC644AF-86FE-475E-834C-0CABC387977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49" name="303 CuadroTexto">
          <a:extLst>
            <a:ext uri="{FF2B5EF4-FFF2-40B4-BE49-F238E27FC236}">
              <a16:creationId xmlns:a16="http://schemas.microsoft.com/office/drawing/2014/main" xmlns="" id="{CFDE0326-33F0-488F-9E29-46123075237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50" name="304 CuadroTexto">
          <a:extLst>
            <a:ext uri="{FF2B5EF4-FFF2-40B4-BE49-F238E27FC236}">
              <a16:creationId xmlns:a16="http://schemas.microsoft.com/office/drawing/2014/main" xmlns="" id="{0EDB8B24-020E-4368-9AC3-826AE7D094F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51" name="305 CuadroTexto">
          <a:extLst>
            <a:ext uri="{FF2B5EF4-FFF2-40B4-BE49-F238E27FC236}">
              <a16:creationId xmlns:a16="http://schemas.microsoft.com/office/drawing/2014/main" xmlns="" id="{5A4BE73A-87A2-4E8C-AB20-69FA6E74167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6952" name="452 CuadroTexto">
          <a:extLst>
            <a:ext uri="{FF2B5EF4-FFF2-40B4-BE49-F238E27FC236}">
              <a16:creationId xmlns:a16="http://schemas.microsoft.com/office/drawing/2014/main" xmlns="" id="{AA4FA128-B665-43F8-8C34-10945184202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53" name="17 CuadroTexto">
          <a:extLst>
            <a:ext uri="{FF2B5EF4-FFF2-40B4-BE49-F238E27FC236}">
              <a16:creationId xmlns:a16="http://schemas.microsoft.com/office/drawing/2014/main" xmlns="" id="{5B9B5456-E746-4BF5-BE77-4F8214265A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6954" name="90 CuadroTexto">
          <a:extLst>
            <a:ext uri="{FF2B5EF4-FFF2-40B4-BE49-F238E27FC236}">
              <a16:creationId xmlns:a16="http://schemas.microsoft.com/office/drawing/2014/main" xmlns="" id="{BE243041-5CAC-4BBD-803C-F743CC64362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55" name="91 CuadroTexto">
          <a:extLst>
            <a:ext uri="{FF2B5EF4-FFF2-40B4-BE49-F238E27FC236}">
              <a16:creationId xmlns:a16="http://schemas.microsoft.com/office/drawing/2014/main" xmlns="" id="{2A4B4C09-DB90-4F4A-B514-2153C512FA6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56" name="92 CuadroTexto">
          <a:extLst>
            <a:ext uri="{FF2B5EF4-FFF2-40B4-BE49-F238E27FC236}">
              <a16:creationId xmlns:a16="http://schemas.microsoft.com/office/drawing/2014/main" xmlns="" id="{63DD7041-7ABE-42CA-8039-4FCD0DE55C9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57" name="93 CuadroTexto">
          <a:extLst>
            <a:ext uri="{FF2B5EF4-FFF2-40B4-BE49-F238E27FC236}">
              <a16:creationId xmlns:a16="http://schemas.microsoft.com/office/drawing/2014/main" xmlns="" id="{46CA3155-97BB-4501-B081-4391EE1AF98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58" name="94 CuadroTexto">
          <a:extLst>
            <a:ext uri="{FF2B5EF4-FFF2-40B4-BE49-F238E27FC236}">
              <a16:creationId xmlns:a16="http://schemas.microsoft.com/office/drawing/2014/main" xmlns="" id="{0F3CFA58-3DEB-4516-AD8C-5C13151A1D4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59" name="95 CuadroTexto">
          <a:extLst>
            <a:ext uri="{FF2B5EF4-FFF2-40B4-BE49-F238E27FC236}">
              <a16:creationId xmlns:a16="http://schemas.microsoft.com/office/drawing/2014/main" xmlns="" id="{DCCB5C87-1907-4306-8233-C6DB754E246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0" name="96 CuadroTexto">
          <a:extLst>
            <a:ext uri="{FF2B5EF4-FFF2-40B4-BE49-F238E27FC236}">
              <a16:creationId xmlns:a16="http://schemas.microsoft.com/office/drawing/2014/main" xmlns="" id="{B1D210AA-2ADC-44FB-BFA8-8B0AED3C803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1" name="97 CuadroTexto">
          <a:extLst>
            <a:ext uri="{FF2B5EF4-FFF2-40B4-BE49-F238E27FC236}">
              <a16:creationId xmlns:a16="http://schemas.microsoft.com/office/drawing/2014/main" xmlns="" id="{25EE01CB-4671-4A8C-8BBC-514F65B1FCB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2" name="98 CuadroTexto">
          <a:extLst>
            <a:ext uri="{FF2B5EF4-FFF2-40B4-BE49-F238E27FC236}">
              <a16:creationId xmlns:a16="http://schemas.microsoft.com/office/drawing/2014/main" xmlns="" id="{11E3F89D-12C1-4EF1-ACBB-82898907ACD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3" name="99 CuadroTexto">
          <a:extLst>
            <a:ext uri="{FF2B5EF4-FFF2-40B4-BE49-F238E27FC236}">
              <a16:creationId xmlns:a16="http://schemas.microsoft.com/office/drawing/2014/main" xmlns="" id="{900BE7C5-7A32-4C8A-97E5-4068DE6DE96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4" name="100 CuadroTexto">
          <a:extLst>
            <a:ext uri="{FF2B5EF4-FFF2-40B4-BE49-F238E27FC236}">
              <a16:creationId xmlns:a16="http://schemas.microsoft.com/office/drawing/2014/main" xmlns="" id="{D72A5345-8F06-44FC-AD43-2EE1157875D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6965" name="101 CuadroTexto">
          <a:extLst>
            <a:ext uri="{FF2B5EF4-FFF2-40B4-BE49-F238E27FC236}">
              <a16:creationId xmlns:a16="http://schemas.microsoft.com/office/drawing/2014/main" xmlns="" id="{1A254FB8-67A7-4C32-ABFD-854C472A6ED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6966" name="118 CuadroTexto">
          <a:extLst>
            <a:ext uri="{FF2B5EF4-FFF2-40B4-BE49-F238E27FC236}">
              <a16:creationId xmlns:a16="http://schemas.microsoft.com/office/drawing/2014/main" xmlns="" id="{9A34E2EB-E69E-483D-B543-25CA10DA47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67" name="119 CuadroTexto">
          <a:extLst>
            <a:ext uri="{FF2B5EF4-FFF2-40B4-BE49-F238E27FC236}">
              <a16:creationId xmlns:a16="http://schemas.microsoft.com/office/drawing/2014/main" xmlns="" id="{AE43C28E-079F-4CD6-B35D-1A816E5CB8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68" name="120 CuadroTexto">
          <a:extLst>
            <a:ext uri="{FF2B5EF4-FFF2-40B4-BE49-F238E27FC236}">
              <a16:creationId xmlns:a16="http://schemas.microsoft.com/office/drawing/2014/main" xmlns="" id="{A3B75C3B-0028-406D-92AD-B7C5BD0286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69" name="121 CuadroTexto">
          <a:extLst>
            <a:ext uri="{FF2B5EF4-FFF2-40B4-BE49-F238E27FC236}">
              <a16:creationId xmlns:a16="http://schemas.microsoft.com/office/drawing/2014/main" xmlns="" id="{221157C6-CAF8-4DEE-97B3-81FF8951A8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0" name="122 CuadroTexto">
          <a:extLst>
            <a:ext uri="{FF2B5EF4-FFF2-40B4-BE49-F238E27FC236}">
              <a16:creationId xmlns:a16="http://schemas.microsoft.com/office/drawing/2014/main" xmlns="" id="{620AD0B6-22B0-449E-BE99-217E5B6743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1" name="123 CuadroTexto">
          <a:extLst>
            <a:ext uri="{FF2B5EF4-FFF2-40B4-BE49-F238E27FC236}">
              <a16:creationId xmlns:a16="http://schemas.microsoft.com/office/drawing/2014/main" xmlns="" id="{DA27EEA9-B474-4B1F-9271-FA4C645F4F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2" name="124 CuadroTexto">
          <a:extLst>
            <a:ext uri="{FF2B5EF4-FFF2-40B4-BE49-F238E27FC236}">
              <a16:creationId xmlns:a16="http://schemas.microsoft.com/office/drawing/2014/main" xmlns="" id="{81D05B24-04C5-42A9-8265-34D49BADE8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3" name="125 CuadroTexto">
          <a:extLst>
            <a:ext uri="{FF2B5EF4-FFF2-40B4-BE49-F238E27FC236}">
              <a16:creationId xmlns:a16="http://schemas.microsoft.com/office/drawing/2014/main" xmlns="" id="{7A8A564D-F60B-4661-9E9F-4928AA1561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4" name="143 CuadroTexto">
          <a:extLst>
            <a:ext uri="{FF2B5EF4-FFF2-40B4-BE49-F238E27FC236}">
              <a16:creationId xmlns:a16="http://schemas.microsoft.com/office/drawing/2014/main" xmlns="" id="{C984BD8A-3B87-479B-84C6-FAE100316A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5" name="144 CuadroTexto">
          <a:extLst>
            <a:ext uri="{FF2B5EF4-FFF2-40B4-BE49-F238E27FC236}">
              <a16:creationId xmlns:a16="http://schemas.microsoft.com/office/drawing/2014/main" xmlns="" id="{EF19D942-EF69-46F9-A998-D60C95BCA2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6" name="145 CuadroTexto">
          <a:extLst>
            <a:ext uri="{FF2B5EF4-FFF2-40B4-BE49-F238E27FC236}">
              <a16:creationId xmlns:a16="http://schemas.microsoft.com/office/drawing/2014/main" xmlns="" id="{125279AE-D7FB-428C-99CF-4321C475F1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7" name="146 CuadroTexto">
          <a:extLst>
            <a:ext uri="{FF2B5EF4-FFF2-40B4-BE49-F238E27FC236}">
              <a16:creationId xmlns:a16="http://schemas.microsoft.com/office/drawing/2014/main" xmlns="" id="{6C55B434-A814-4B21-ABFD-B89BEA9ED0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8" name="147 CuadroTexto">
          <a:extLst>
            <a:ext uri="{FF2B5EF4-FFF2-40B4-BE49-F238E27FC236}">
              <a16:creationId xmlns:a16="http://schemas.microsoft.com/office/drawing/2014/main" xmlns="" id="{45E1E2A1-C367-4862-95E7-D39712DB4C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79" name="148 CuadroTexto">
          <a:extLst>
            <a:ext uri="{FF2B5EF4-FFF2-40B4-BE49-F238E27FC236}">
              <a16:creationId xmlns:a16="http://schemas.microsoft.com/office/drawing/2014/main" xmlns="" id="{E8198655-7019-4626-B9BA-9B8322F8F0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0" name="149 CuadroTexto">
          <a:extLst>
            <a:ext uri="{FF2B5EF4-FFF2-40B4-BE49-F238E27FC236}">
              <a16:creationId xmlns:a16="http://schemas.microsoft.com/office/drawing/2014/main" xmlns="" id="{EFC1E091-D10E-43F8-8D3D-2EEFC22E38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1" name="150 CuadroTexto">
          <a:extLst>
            <a:ext uri="{FF2B5EF4-FFF2-40B4-BE49-F238E27FC236}">
              <a16:creationId xmlns:a16="http://schemas.microsoft.com/office/drawing/2014/main" xmlns="" id="{BBC7F0D0-E531-4187-86F4-715AD736AE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2" name="151 CuadroTexto">
          <a:extLst>
            <a:ext uri="{FF2B5EF4-FFF2-40B4-BE49-F238E27FC236}">
              <a16:creationId xmlns:a16="http://schemas.microsoft.com/office/drawing/2014/main" xmlns="" id="{E6E402B9-957B-40C6-9CA3-3E026BA7B5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3" name="152 CuadroTexto">
          <a:extLst>
            <a:ext uri="{FF2B5EF4-FFF2-40B4-BE49-F238E27FC236}">
              <a16:creationId xmlns:a16="http://schemas.microsoft.com/office/drawing/2014/main" xmlns="" id="{A00D4E0E-64E1-4A32-9B9D-987FBECFDF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4" name="153 CuadroTexto">
          <a:extLst>
            <a:ext uri="{FF2B5EF4-FFF2-40B4-BE49-F238E27FC236}">
              <a16:creationId xmlns:a16="http://schemas.microsoft.com/office/drawing/2014/main" xmlns="" id="{5CDA5D5D-580D-4D7E-A086-8D664D7A6C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5" name="154 CuadroTexto">
          <a:extLst>
            <a:ext uri="{FF2B5EF4-FFF2-40B4-BE49-F238E27FC236}">
              <a16:creationId xmlns:a16="http://schemas.microsoft.com/office/drawing/2014/main" xmlns="" id="{9425E68B-F57C-45BB-B9FA-244B8E1164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6" name="155 CuadroTexto">
          <a:extLst>
            <a:ext uri="{FF2B5EF4-FFF2-40B4-BE49-F238E27FC236}">
              <a16:creationId xmlns:a16="http://schemas.microsoft.com/office/drawing/2014/main" xmlns="" id="{F7ABC13B-E98F-4087-A187-0F2DBE9555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7" name="156 CuadroTexto">
          <a:extLst>
            <a:ext uri="{FF2B5EF4-FFF2-40B4-BE49-F238E27FC236}">
              <a16:creationId xmlns:a16="http://schemas.microsoft.com/office/drawing/2014/main" xmlns="" id="{5A749221-AAC8-4939-9B87-2E68769CAE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8" name="157 CuadroTexto">
          <a:extLst>
            <a:ext uri="{FF2B5EF4-FFF2-40B4-BE49-F238E27FC236}">
              <a16:creationId xmlns:a16="http://schemas.microsoft.com/office/drawing/2014/main" xmlns="" id="{D056DFBE-96AA-4364-8122-A2A950EDA3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89" name="158 CuadroTexto">
          <a:extLst>
            <a:ext uri="{FF2B5EF4-FFF2-40B4-BE49-F238E27FC236}">
              <a16:creationId xmlns:a16="http://schemas.microsoft.com/office/drawing/2014/main" xmlns="" id="{8BDE27DC-9013-430E-8C83-90042E0F05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0" name="159 CuadroTexto">
          <a:extLst>
            <a:ext uri="{FF2B5EF4-FFF2-40B4-BE49-F238E27FC236}">
              <a16:creationId xmlns:a16="http://schemas.microsoft.com/office/drawing/2014/main" xmlns="" id="{0456EEE7-6E86-4F1C-BF6E-BA36FBE0B1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1" name="160 CuadroTexto">
          <a:extLst>
            <a:ext uri="{FF2B5EF4-FFF2-40B4-BE49-F238E27FC236}">
              <a16:creationId xmlns:a16="http://schemas.microsoft.com/office/drawing/2014/main" xmlns="" id="{816C1B77-5005-41BC-A11A-AA4B0C0D00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2" name="161 CuadroTexto">
          <a:extLst>
            <a:ext uri="{FF2B5EF4-FFF2-40B4-BE49-F238E27FC236}">
              <a16:creationId xmlns:a16="http://schemas.microsoft.com/office/drawing/2014/main" xmlns="" id="{E80F07F1-FB81-4F96-9FE8-94AD9F92D6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3" name="162 CuadroTexto">
          <a:extLst>
            <a:ext uri="{FF2B5EF4-FFF2-40B4-BE49-F238E27FC236}">
              <a16:creationId xmlns:a16="http://schemas.microsoft.com/office/drawing/2014/main" xmlns="" id="{307770F7-C917-48E0-99C0-952EC95C0C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4" name="163 CuadroTexto">
          <a:extLst>
            <a:ext uri="{FF2B5EF4-FFF2-40B4-BE49-F238E27FC236}">
              <a16:creationId xmlns:a16="http://schemas.microsoft.com/office/drawing/2014/main" xmlns="" id="{7D6A2C50-B2CA-4DF3-AB87-42849D2496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5" name="164 CuadroTexto">
          <a:extLst>
            <a:ext uri="{FF2B5EF4-FFF2-40B4-BE49-F238E27FC236}">
              <a16:creationId xmlns:a16="http://schemas.microsoft.com/office/drawing/2014/main" xmlns="" id="{59C6784E-3EA9-42F4-8C40-4F52F16F01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6" name="165 CuadroTexto">
          <a:extLst>
            <a:ext uri="{FF2B5EF4-FFF2-40B4-BE49-F238E27FC236}">
              <a16:creationId xmlns:a16="http://schemas.microsoft.com/office/drawing/2014/main" xmlns="" id="{93D25991-C793-48CA-8733-A6A08D7B27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7" name="166 CuadroTexto">
          <a:extLst>
            <a:ext uri="{FF2B5EF4-FFF2-40B4-BE49-F238E27FC236}">
              <a16:creationId xmlns:a16="http://schemas.microsoft.com/office/drawing/2014/main" xmlns="" id="{E8E71815-F40C-40E0-8F6E-42DD7E90C4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8" name="167 CuadroTexto">
          <a:extLst>
            <a:ext uri="{FF2B5EF4-FFF2-40B4-BE49-F238E27FC236}">
              <a16:creationId xmlns:a16="http://schemas.microsoft.com/office/drawing/2014/main" xmlns="" id="{AF00D5DD-C328-456C-8D7C-04983739CE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6999" name="168 CuadroTexto">
          <a:extLst>
            <a:ext uri="{FF2B5EF4-FFF2-40B4-BE49-F238E27FC236}">
              <a16:creationId xmlns:a16="http://schemas.microsoft.com/office/drawing/2014/main" xmlns="" id="{433D4B30-DE15-4B55-97CC-A7F9A7D698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0" name="169 CuadroTexto">
          <a:extLst>
            <a:ext uri="{FF2B5EF4-FFF2-40B4-BE49-F238E27FC236}">
              <a16:creationId xmlns:a16="http://schemas.microsoft.com/office/drawing/2014/main" xmlns="" id="{8A794FB5-E18B-4DCE-8513-239840C5AD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1" name="170 CuadroTexto">
          <a:extLst>
            <a:ext uri="{FF2B5EF4-FFF2-40B4-BE49-F238E27FC236}">
              <a16:creationId xmlns:a16="http://schemas.microsoft.com/office/drawing/2014/main" xmlns="" id="{FA3C9C80-3D79-453F-8855-80A01BEC87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2" name="171 CuadroTexto">
          <a:extLst>
            <a:ext uri="{FF2B5EF4-FFF2-40B4-BE49-F238E27FC236}">
              <a16:creationId xmlns:a16="http://schemas.microsoft.com/office/drawing/2014/main" xmlns="" id="{2BD55B17-34F3-4C6F-99C9-55829C681A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3" name="172 CuadroTexto">
          <a:extLst>
            <a:ext uri="{FF2B5EF4-FFF2-40B4-BE49-F238E27FC236}">
              <a16:creationId xmlns:a16="http://schemas.microsoft.com/office/drawing/2014/main" xmlns="" id="{2E677C24-7016-45D2-B69C-6012AF283F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4" name="173 CuadroTexto">
          <a:extLst>
            <a:ext uri="{FF2B5EF4-FFF2-40B4-BE49-F238E27FC236}">
              <a16:creationId xmlns:a16="http://schemas.microsoft.com/office/drawing/2014/main" xmlns="" id="{10FA32E5-5F0A-403B-B8FC-67CE16F844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5" name="174 CuadroTexto">
          <a:extLst>
            <a:ext uri="{FF2B5EF4-FFF2-40B4-BE49-F238E27FC236}">
              <a16:creationId xmlns:a16="http://schemas.microsoft.com/office/drawing/2014/main" xmlns="" id="{07BDFCAA-7561-4F93-8FA4-111F70DCE7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6" name="175 CuadroTexto">
          <a:extLst>
            <a:ext uri="{FF2B5EF4-FFF2-40B4-BE49-F238E27FC236}">
              <a16:creationId xmlns:a16="http://schemas.microsoft.com/office/drawing/2014/main" xmlns="" id="{9892E9CA-0E58-42E3-99FD-28951F72F0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7" name="176 CuadroTexto">
          <a:extLst>
            <a:ext uri="{FF2B5EF4-FFF2-40B4-BE49-F238E27FC236}">
              <a16:creationId xmlns:a16="http://schemas.microsoft.com/office/drawing/2014/main" xmlns="" id="{0640D9C5-09E8-4AA1-8A4F-52404B9EA1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8" name="177 CuadroTexto">
          <a:extLst>
            <a:ext uri="{FF2B5EF4-FFF2-40B4-BE49-F238E27FC236}">
              <a16:creationId xmlns:a16="http://schemas.microsoft.com/office/drawing/2014/main" xmlns="" id="{D59B7D2E-3504-4C29-A8B3-4169114CFB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09" name="178 CuadroTexto">
          <a:extLst>
            <a:ext uri="{FF2B5EF4-FFF2-40B4-BE49-F238E27FC236}">
              <a16:creationId xmlns:a16="http://schemas.microsoft.com/office/drawing/2014/main" xmlns="" id="{86D8F695-7F1A-4263-8134-68290A2E84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0" name="179 CuadroTexto">
          <a:extLst>
            <a:ext uri="{FF2B5EF4-FFF2-40B4-BE49-F238E27FC236}">
              <a16:creationId xmlns:a16="http://schemas.microsoft.com/office/drawing/2014/main" xmlns="" id="{458FE16B-563F-4FA3-A873-F02C2AC3BF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1" name="180 CuadroTexto">
          <a:extLst>
            <a:ext uri="{FF2B5EF4-FFF2-40B4-BE49-F238E27FC236}">
              <a16:creationId xmlns:a16="http://schemas.microsoft.com/office/drawing/2014/main" xmlns="" id="{144B4489-4ABC-469A-B491-92461A9CE2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2" name="181 CuadroTexto">
          <a:extLst>
            <a:ext uri="{FF2B5EF4-FFF2-40B4-BE49-F238E27FC236}">
              <a16:creationId xmlns:a16="http://schemas.microsoft.com/office/drawing/2014/main" xmlns="" id="{1CD64342-D45D-429C-A955-0EF5EE6CFC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3" name="182 CuadroTexto">
          <a:extLst>
            <a:ext uri="{FF2B5EF4-FFF2-40B4-BE49-F238E27FC236}">
              <a16:creationId xmlns:a16="http://schemas.microsoft.com/office/drawing/2014/main" xmlns="" id="{7421994D-C8C7-41A1-BE2E-D52EACF2C5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4" name="183 CuadroTexto">
          <a:extLst>
            <a:ext uri="{FF2B5EF4-FFF2-40B4-BE49-F238E27FC236}">
              <a16:creationId xmlns:a16="http://schemas.microsoft.com/office/drawing/2014/main" xmlns="" id="{9365868D-2D34-40EA-8FF0-6D9B2516A3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5" name="184 CuadroTexto">
          <a:extLst>
            <a:ext uri="{FF2B5EF4-FFF2-40B4-BE49-F238E27FC236}">
              <a16:creationId xmlns:a16="http://schemas.microsoft.com/office/drawing/2014/main" xmlns="" id="{929654B6-94BA-4260-A2AF-A232994794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6" name="185 CuadroTexto">
          <a:extLst>
            <a:ext uri="{FF2B5EF4-FFF2-40B4-BE49-F238E27FC236}">
              <a16:creationId xmlns:a16="http://schemas.microsoft.com/office/drawing/2014/main" xmlns="" id="{52590CCE-D2B8-4AC1-9B4A-76D56D9B99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7" name="186 CuadroTexto">
          <a:extLst>
            <a:ext uri="{FF2B5EF4-FFF2-40B4-BE49-F238E27FC236}">
              <a16:creationId xmlns:a16="http://schemas.microsoft.com/office/drawing/2014/main" xmlns="" id="{9AE2F5FE-07D5-4EF8-9AD8-01AF05EDAA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8" name="187 CuadroTexto">
          <a:extLst>
            <a:ext uri="{FF2B5EF4-FFF2-40B4-BE49-F238E27FC236}">
              <a16:creationId xmlns:a16="http://schemas.microsoft.com/office/drawing/2014/main" xmlns="" id="{4281EAAF-56B4-4D8E-A8AC-0766E4771A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19" name="188 CuadroTexto">
          <a:extLst>
            <a:ext uri="{FF2B5EF4-FFF2-40B4-BE49-F238E27FC236}">
              <a16:creationId xmlns:a16="http://schemas.microsoft.com/office/drawing/2014/main" xmlns="" id="{2F828CD9-EF08-4BC3-8A7C-1EBA6AB89C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0" name="189 CuadroTexto">
          <a:extLst>
            <a:ext uri="{FF2B5EF4-FFF2-40B4-BE49-F238E27FC236}">
              <a16:creationId xmlns:a16="http://schemas.microsoft.com/office/drawing/2014/main" xmlns="" id="{40D11A39-F50E-4414-8CE7-0676884EC9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1" name="190 CuadroTexto">
          <a:extLst>
            <a:ext uri="{FF2B5EF4-FFF2-40B4-BE49-F238E27FC236}">
              <a16:creationId xmlns:a16="http://schemas.microsoft.com/office/drawing/2014/main" xmlns="" id="{7F7D123B-DFD9-4BD7-AD73-823274BCB2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2" name="191 CuadroTexto">
          <a:extLst>
            <a:ext uri="{FF2B5EF4-FFF2-40B4-BE49-F238E27FC236}">
              <a16:creationId xmlns:a16="http://schemas.microsoft.com/office/drawing/2014/main" xmlns="" id="{AC9A0A63-D856-49C7-AE17-14880271B8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3" name="192 CuadroTexto">
          <a:extLst>
            <a:ext uri="{FF2B5EF4-FFF2-40B4-BE49-F238E27FC236}">
              <a16:creationId xmlns:a16="http://schemas.microsoft.com/office/drawing/2014/main" xmlns="" id="{67EA3C75-38FF-4A1B-92EE-1E9D49CA30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4" name="193 CuadroTexto">
          <a:extLst>
            <a:ext uri="{FF2B5EF4-FFF2-40B4-BE49-F238E27FC236}">
              <a16:creationId xmlns:a16="http://schemas.microsoft.com/office/drawing/2014/main" xmlns="" id="{7536CBAD-A0E4-44A5-BF5A-0CF29432E1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5" name="194 CuadroTexto">
          <a:extLst>
            <a:ext uri="{FF2B5EF4-FFF2-40B4-BE49-F238E27FC236}">
              <a16:creationId xmlns:a16="http://schemas.microsoft.com/office/drawing/2014/main" xmlns="" id="{F54C8F58-6092-4A8F-AB63-C71D1A840C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6" name="195 CuadroTexto">
          <a:extLst>
            <a:ext uri="{FF2B5EF4-FFF2-40B4-BE49-F238E27FC236}">
              <a16:creationId xmlns:a16="http://schemas.microsoft.com/office/drawing/2014/main" xmlns="" id="{AE100AC2-F01B-4FDC-AE8B-6FEB655041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7" name="196 CuadroTexto">
          <a:extLst>
            <a:ext uri="{FF2B5EF4-FFF2-40B4-BE49-F238E27FC236}">
              <a16:creationId xmlns:a16="http://schemas.microsoft.com/office/drawing/2014/main" xmlns="" id="{1B828E85-F745-49E0-86CC-E823D992D6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8" name="197 CuadroTexto">
          <a:extLst>
            <a:ext uri="{FF2B5EF4-FFF2-40B4-BE49-F238E27FC236}">
              <a16:creationId xmlns:a16="http://schemas.microsoft.com/office/drawing/2014/main" xmlns="" id="{507C180A-7730-4568-B24D-4ED0EF2360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29" name="198 CuadroTexto">
          <a:extLst>
            <a:ext uri="{FF2B5EF4-FFF2-40B4-BE49-F238E27FC236}">
              <a16:creationId xmlns:a16="http://schemas.microsoft.com/office/drawing/2014/main" xmlns="" id="{8484A709-6ED4-4221-AC37-8FB023407F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0" name="199 CuadroTexto">
          <a:extLst>
            <a:ext uri="{FF2B5EF4-FFF2-40B4-BE49-F238E27FC236}">
              <a16:creationId xmlns:a16="http://schemas.microsoft.com/office/drawing/2014/main" xmlns="" id="{F59365C2-B8F1-4EAF-9071-6E8A6AE5E8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1" name="200 CuadroTexto">
          <a:extLst>
            <a:ext uri="{FF2B5EF4-FFF2-40B4-BE49-F238E27FC236}">
              <a16:creationId xmlns:a16="http://schemas.microsoft.com/office/drawing/2014/main" xmlns="" id="{618AE8A8-153A-452F-9193-6F6FAA106A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2" name="201 CuadroTexto">
          <a:extLst>
            <a:ext uri="{FF2B5EF4-FFF2-40B4-BE49-F238E27FC236}">
              <a16:creationId xmlns:a16="http://schemas.microsoft.com/office/drawing/2014/main" xmlns="" id="{D9D45622-D8E8-4E8A-923D-D3B50EDE59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3" name="202 CuadroTexto">
          <a:extLst>
            <a:ext uri="{FF2B5EF4-FFF2-40B4-BE49-F238E27FC236}">
              <a16:creationId xmlns:a16="http://schemas.microsoft.com/office/drawing/2014/main" xmlns="" id="{1B60544C-A496-4473-BA3D-0167C96604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4" name="203 CuadroTexto">
          <a:extLst>
            <a:ext uri="{FF2B5EF4-FFF2-40B4-BE49-F238E27FC236}">
              <a16:creationId xmlns:a16="http://schemas.microsoft.com/office/drawing/2014/main" xmlns="" id="{54AF6CC4-916B-4309-A29D-0905F30937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5" name="204 CuadroTexto">
          <a:extLst>
            <a:ext uri="{FF2B5EF4-FFF2-40B4-BE49-F238E27FC236}">
              <a16:creationId xmlns:a16="http://schemas.microsoft.com/office/drawing/2014/main" xmlns="" id="{9EF0031E-A303-4F53-AC0C-FCCED6A41B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6" name="205 CuadroTexto">
          <a:extLst>
            <a:ext uri="{FF2B5EF4-FFF2-40B4-BE49-F238E27FC236}">
              <a16:creationId xmlns:a16="http://schemas.microsoft.com/office/drawing/2014/main" xmlns="" id="{732CBC82-5BB6-4FC8-BEA7-B8D894765E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7" name="206 CuadroTexto">
          <a:extLst>
            <a:ext uri="{FF2B5EF4-FFF2-40B4-BE49-F238E27FC236}">
              <a16:creationId xmlns:a16="http://schemas.microsoft.com/office/drawing/2014/main" xmlns="" id="{1B0F2895-2DB9-4F9A-B4E4-521923E19A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8" name="207 CuadroTexto">
          <a:extLst>
            <a:ext uri="{FF2B5EF4-FFF2-40B4-BE49-F238E27FC236}">
              <a16:creationId xmlns:a16="http://schemas.microsoft.com/office/drawing/2014/main" xmlns="" id="{FA57B529-0C1F-4515-A681-C2FDE6F621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39" name="208 CuadroTexto">
          <a:extLst>
            <a:ext uri="{FF2B5EF4-FFF2-40B4-BE49-F238E27FC236}">
              <a16:creationId xmlns:a16="http://schemas.microsoft.com/office/drawing/2014/main" xmlns="" id="{259AD35D-5FA4-413F-A6D3-3DC79BFB8A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0" name="209 CuadroTexto">
          <a:extLst>
            <a:ext uri="{FF2B5EF4-FFF2-40B4-BE49-F238E27FC236}">
              <a16:creationId xmlns:a16="http://schemas.microsoft.com/office/drawing/2014/main" xmlns="" id="{CF63CB83-5811-472C-A7D7-AB19ED5D1C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1" name="210 CuadroTexto">
          <a:extLst>
            <a:ext uri="{FF2B5EF4-FFF2-40B4-BE49-F238E27FC236}">
              <a16:creationId xmlns:a16="http://schemas.microsoft.com/office/drawing/2014/main" xmlns="" id="{49F3C555-2D5B-4010-84F1-D934DEB1F6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2" name="211 CuadroTexto">
          <a:extLst>
            <a:ext uri="{FF2B5EF4-FFF2-40B4-BE49-F238E27FC236}">
              <a16:creationId xmlns:a16="http://schemas.microsoft.com/office/drawing/2014/main" xmlns="" id="{1BD3A6E6-01F1-49A8-BAFB-7994722A48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3" name="212 CuadroTexto">
          <a:extLst>
            <a:ext uri="{FF2B5EF4-FFF2-40B4-BE49-F238E27FC236}">
              <a16:creationId xmlns:a16="http://schemas.microsoft.com/office/drawing/2014/main" xmlns="" id="{BBCADD12-0E70-4F98-AA67-832BD33B70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4" name="213 CuadroTexto">
          <a:extLst>
            <a:ext uri="{FF2B5EF4-FFF2-40B4-BE49-F238E27FC236}">
              <a16:creationId xmlns:a16="http://schemas.microsoft.com/office/drawing/2014/main" xmlns="" id="{33E2FF28-2294-44AC-BB17-66FA9A4D70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5" name="214 CuadroTexto">
          <a:extLst>
            <a:ext uri="{FF2B5EF4-FFF2-40B4-BE49-F238E27FC236}">
              <a16:creationId xmlns:a16="http://schemas.microsoft.com/office/drawing/2014/main" xmlns="" id="{4B5B882A-58F2-4C0F-AB71-441F003663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6" name="215 CuadroTexto">
          <a:extLst>
            <a:ext uri="{FF2B5EF4-FFF2-40B4-BE49-F238E27FC236}">
              <a16:creationId xmlns:a16="http://schemas.microsoft.com/office/drawing/2014/main" xmlns="" id="{EF4CE33A-A156-4BFB-8C02-5ACC464D9E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7" name="216 CuadroTexto">
          <a:extLst>
            <a:ext uri="{FF2B5EF4-FFF2-40B4-BE49-F238E27FC236}">
              <a16:creationId xmlns:a16="http://schemas.microsoft.com/office/drawing/2014/main" xmlns="" id="{30546DBB-FCAE-4BBE-99B1-BCA8B04EF1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8" name="217 CuadroTexto">
          <a:extLst>
            <a:ext uri="{FF2B5EF4-FFF2-40B4-BE49-F238E27FC236}">
              <a16:creationId xmlns:a16="http://schemas.microsoft.com/office/drawing/2014/main" xmlns="" id="{60CB7E80-0CD6-4E1C-986D-8BCD401B3B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49" name="218 CuadroTexto">
          <a:extLst>
            <a:ext uri="{FF2B5EF4-FFF2-40B4-BE49-F238E27FC236}">
              <a16:creationId xmlns:a16="http://schemas.microsoft.com/office/drawing/2014/main" xmlns="" id="{BD0E1B0A-BB05-438D-99EE-3087B78884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0" name="219 CuadroTexto">
          <a:extLst>
            <a:ext uri="{FF2B5EF4-FFF2-40B4-BE49-F238E27FC236}">
              <a16:creationId xmlns:a16="http://schemas.microsoft.com/office/drawing/2014/main" xmlns="" id="{460415B9-9A28-479A-A17B-C02F786B21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1" name="220 CuadroTexto">
          <a:extLst>
            <a:ext uri="{FF2B5EF4-FFF2-40B4-BE49-F238E27FC236}">
              <a16:creationId xmlns:a16="http://schemas.microsoft.com/office/drawing/2014/main" xmlns="" id="{A92E359F-A37B-46BD-9842-DA4B2CF2C8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2" name="221 CuadroTexto">
          <a:extLst>
            <a:ext uri="{FF2B5EF4-FFF2-40B4-BE49-F238E27FC236}">
              <a16:creationId xmlns:a16="http://schemas.microsoft.com/office/drawing/2014/main" xmlns="" id="{0DF76611-6CBD-40C8-8D8A-F78ED762D0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3" name="222 CuadroTexto">
          <a:extLst>
            <a:ext uri="{FF2B5EF4-FFF2-40B4-BE49-F238E27FC236}">
              <a16:creationId xmlns:a16="http://schemas.microsoft.com/office/drawing/2014/main" xmlns="" id="{0A84E7CE-AE96-4F85-8C83-8543064EA0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4" name="223 CuadroTexto">
          <a:extLst>
            <a:ext uri="{FF2B5EF4-FFF2-40B4-BE49-F238E27FC236}">
              <a16:creationId xmlns:a16="http://schemas.microsoft.com/office/drawing/2014/main" xmlns="" id="{02AF75CA-E83D-4EF6-9B57-3DE08D2C2B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5" name="224 CuadroTexto">
          <a:extLst>
            <a:ext uri="{FF2B5EF4-FFF2-40B4-BE49-F238E27FC236}">
              <a16:creationId xmlns:a16="http://schemas.microsoft.com/office/drawing/2014/main" xmlns="" id="{5359F67E-CBCF-496C-9B25-084D933D06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6" name="225 CuadroTexto">
          <a:extLst>
            <a:ext uri="{FF2B5EF4-FFF2-40B4-BE49-F238E27FC236}">
              <a16:creationId xmlns:a16="http://schemas.microsoft.com/office/drawing/2014/main" xmlns="" id="{88DBB0FB-F045-4F35-B1E6-70BEF07C6F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7" name="226 CuadroTexto">
          <a:extLst>
            <a:ext uri="{FF2B5EF4-FFF2-40B4-BE49-F238E27FC236}">
              <a16:creationId xmlns:a16="http://schemas.microsoft.com/office/drawing/2014/main" xmlns="" id="{C4877CC1-348D-4014-80A5-9F4409A041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8" name="227 CuadroTexto">
          <a:extLst>
            <a:ext uri="{FF2B5EF4-FFF2-40B4-BE49-F238E27FC236}">
              <a16:creationId xmlns:a16="http://schemas.microsoft.com/office/drawing/2014/main" xmlns="" id="{9659762D-814C-4A8D-B0CE-F253E5577C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59" name="228 CuadroTexto">
          <a:extLst>
            <a:ext uri="{FF2B5EF4-FFF2-40B4-BE49-F238E27FC236}">
              <a16:creationId xmlns:a16="http://schemas.microsoft.com/office/drawing/2014/main" xmlns="" id="{AE71C4C6-CAB0-4904-9D18-3D3B0417F2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0" name="229 CuadroTexto">
          <a:extLst>
            <a:ext uri="{FF2B5EF4-FFF2-40B4-BE49-F238E27FC236}">
              <a16:creationId xmlns:a16="http://schemas.microsoft.com/office/drawing/2014/main" xmlns="" id="{87F185E9-62BD-4AE0-8EF9-61BD35309E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1" name="230 CuadroTexto">
          <a:extLst>
            <a:ext uri="{FF2B5EF4-FFF2-40B4-BE49-F238E27FC236}">
              <a16:creationId xmlns:a16="http://schemas.microsoft.com/office/drawing/2014/main" xmlns="" id="{A2939632-7F9B-4219-BD5A-DFB2A0F86B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2" name="231 CuadroTexto">
          <a:extLst>
            <a:ext uri="{FF2B5EF4-FFF2-40B4-BE49-F238E27FC236}">
              <a16:creationId xmlns:a16="http://schemas.microsoft.com/office/drawing/2014/main" xmlns="" id="{5E13707F-ED07-44C6-B36C-C102D8E390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3" name="232 CuadroTexto">
          <a:extLst>
            <a:ext uri="{FF2B5EF4-FFF2-40B4-BE49-F238E27FC236}">
              <a16:creationId xmlns:a16="http://schemas.microsoft.com/office/drawing/2014/main" xmlns="" id="{3B796AC2-601F-44A7-9A0A-338CCCA164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4" name="233 CuadroTexto">
          <a:extLst>
            <a:ext uri="{FF2B5EF4-FFF2-40B4-BE49-F238E27FC236}">
              <a16:creationId xmlns:a16="http://schemas.microsoft.com/office/drawing/2014/main" xmlns="" id="{CCED4F10-FD2D-4F09-B209-81190FF700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5" name="234 CuadroTexto">
          <a:extLst>
            <a:ext uri="{FF2B5EF4-FFF2-40B4-BE49-F238E27FC236}">
              <a16:creationId xmlns:a16="http://schemas.microsoft.com/office/drawing/2014/main" xmlns="" id="{50A285EE-1758-4CE6-B619-22C09F511F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6" name="235 CuadroTexto">
          <a:extLst>
            <a:ext uri="{FF2B5EF4-FFF2-40B4-BE49-F238E27FC236}">
              <a16:creationId xmlns:a16="http://schemas.microsoft.com/office/drawing/2014/main" xmlns="" id="{8000DB10-F7DC-458A-9B62-939125AAE3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7" name="236 CuadroTexto">
          <a:extLst>
            <a:ext uri="{FF2B5EF4-FFF2-40B4-BE49-F238E27FC236}">
              <a16:creationId xmlns:a16="http://schemas.microsoft.com/office/drawing/2014/main" xmlns="" id="{3ED80945-3A18-4E07-A9A2-EFDD1453EF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8" name="237 CuadroTexto">
          <a:extLst>
            <a:ext uri="{FF2B5EF4-FFF2-40B4-BE49-F238E27FC236}">
              <a16:creationId xmlns:a16="http://schemas.microsoft.com/office/drawing/2014/main" xmlns="" id="{DCB37D45-048D-41D5-AB6D-753BB74156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69" name="238 CuadroTexto">
          <a:extLst>
            <a:ext uri="{FF2B5EF4-FFF2-40B4-BE49-F238E27FC236}">
              <a16:creationId xmlns:a16="http://schemas.microsoft.com/office/drawing/2014/main" xmlns="" id="{D358131E-9B68-42A7-B27D-51CB842A8F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0" name="239 CuadroTexto">
          <a:extLst>
            <a:ext uri="{FF2B5EF4-FFF2-40B4-BE49-F238E27FC236}">
              <a16:creationId xmlns:a16="http://schemas.microsoft.com/office/drawing/2014/main" xmlns="" id="{56F554E4-8342-42C1-A3B4-612EEFC53E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1" name="240 CuadroTexto">
          <a:extLst>
            <a:ext uri="{FF2B5EF4-FFF2-40B4-BE49-F238E27FC236}">
              <a16:creationId xmlns:a16="http://schemas.microsoft.com/office/drawing/2014/main" xmlns="" id="{6B7D6DC5-86C2-49FA-9532-0DB3C5B943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2" name="241 CuadroTexto">
          <a:extLst>
            <a:ext uri="{FF2B5EF4-FFF2-40B4-BE49-F238E27FC236}">
              <a16:creationId xmlns:a16="http://schemas.microsoft.com/office/drawing/2014/main" xmlns="" id="{7D99AFCC-319A-44D8-95E9-DF9372AA3F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3" name="242 CuadroTexto">
          <a:extLst>
            <a:ext uri="{FF2B5EF4-FFF2-40B4-BE49-F238E27FC236}">
              <a16:creationId xmlns:a16="http://schemas.microsoft.com/office/drawing/2014/main" xmlns="" id="{9C363C42-766C-409F-A692-4DAA8AA76B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4" name="243 CuadroTexto">
          <a:extLst>
            <a:ext uri="{FF2B5EF4-FFF2-40B4-BE49-F238E27FC236}">
              <a16:creationId xmlns:a16="http://schemas.microsoft.com/office/drawing/2014/main" xmlns="" id="{CBEC1D23-A64A-41BD-92AF-D67BEECFC7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5" name="244 CuadroTexto">
          <a:extLst>
            <a:ext uri="{FF2B5EF4-FFF2-40B4-BE49-F238E27FC236}">
              <a16:creationId xmlns:a16="http://schemas.microsoft.com/office/drawing/2014/main" xmlns="" id="{2B94AF54-3867-44CF-AF20-A547E3F3DC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6" name="245 CuadroTexto">
          <a:extLst>
            <a:ext uri="{FF2B5EF4-FFF2-40B4-BE49-F238E27FC236}">
              <a16:creationId xmlns:a16="http://schemas.microsoft.com/office/drawing/2014/main" xmlns="" id="{7115C9FD-FE84-4E03-B698-2459A83AE1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7" name="246 CuadroTexto">
          <a:extLst>
            <a:ext uri="{FF2B5EF4-FFF2-40B4-BE49-F238E27FC236}">
              <a16:creationId xmlns:a16="http://schemas.microsoft.com/office/drawing/2014/main" xmlns="" id="{969D1749-E122-4893-A049-82D6279D28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8" name="247 CuadroTexto">
          <a:extLst>
            <a:ext uri="{FF2B5EF4-FFF2-40B4-BE49-F238E27FC236}">
              <a16:creationId xmlns:a16="http://schemas.microsoft.com/office/drawing/2014/main" xmlns="" id="{1C41DBE4-2AC6-4EE3-B5AC-B45C25680B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79" name="248 CuadroTexto">
          <a:extLst>
            <a:ext uri="{FF2B5EF4-FFF2-40B4-BE49-F238E27FC236}">
              <a16:creationId xmlns:a16="http://schemas.microsoft.com/office/drawing/2014/main" xmlns="" id="{E0E38C34-5068-4115-9D1D-80E645A37E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0" name="249 CuadroTexto">
          <a:extLst>
            <a:ext uri="{FF2B5EF4-FFF2-40B4-BE49-F238E27FC236}">
              <a16:creationId xmlns:a16="http://schemas.microsoft.com/office/drawing/2014/main" xmlns="" id="{4298227F-B9C9-4A48-8BF5-A23855ADC8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1" name="250 CuadroTexto">
          <a:extLst>
            <a:ext uri="{FF2B5EF4-FFF2-40B4-BE49-F238E27FC236}">
              <a16:creationId xmlns:a16="http://schemas.microsoft.com/office/drawing/2014/main" xmlns="" id="{267EF745-921A-4069-8B43-7FFB61248D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2" name="251 CuadroTexto">
          <a:extLst>
            <a:ext uri="{FF2B5EF4-FFF2-40B4-BE49-F238E27FC236}">
              <a16:creationId xmlns:a16="http://schemas.microsoft.com/office/drawing/2014/main" xmlns="" id="{B49D9252-4AF4-467F-963A-75FC03D4A5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3" name="252 CuadroTexto">
          <a:extLst>
            <a:ext uri="{FF2B5EF4-FFF2-40B4-BE49-F238E27FC236}">
              <a16:creationId xmlns:a16="http://schemas.microsoft.com/office/drawing/2014/main" xmlns="" id="{D91573EC-31E7-4BE1-AB95-7D5FEA3AD7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4" name="253 CuadroTexto">
          <a:extLst>
            <a:ext uri="{FF2B5EF4-FFF2-40B4-BE49-F238E27FC236}">
              <a16:creationId xmlns:a16="http://schemas.microsoft.com/office/drawing/2014/main" xmlns="" id="{ED70BD7C-E0E9-4CF1-A053-F21FABE034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5" name="254 CuadroTexto">
          <a:extLst>
            <a:ext uri="{FF2B5EF4-FFF2-40B4-BE49-F238E27FC236}">
              <a16:creationId xmlns:a16="http://schemas.microsoft.com/office/drawing/2014/main" xmlns="" id="{C6E95756-1445-4F2D-B48F-A3706B8527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6" name="255 CuadroTexto">
          <a:extLst>
            <a:ext uri="{FF2B5EF4-FFF2-40B4-BE49-F238E27FC236}">
              <a16:creationId xmlns:a16="http://schemas.microsoft.com/office/drawing/2014/main" xmlns="" id="{3CCFED34-69DB-4F3D-B19C-13046434E9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7" name="256 CuadroTexto">
          <a:extLst>
            <a:ext uri="{FF2B5EF4-FFF2-40B4-BE49-F238E27FC236}">
              <a16:creationId xmlns:a16="http://schemas.microsoft.com/office/drawing/2014/main" xmlns="" id="{0AA0FB15-536B-4FA4-8A5B-6D01A2AF7A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8" name="257 CuadroTexto">
          <a:extLst>
            <a:ext uri="{FF2B5EF4-FFF2-40B4-BE49-F238E27FC236}">
              <a16:creationId xmlns:a16="http://schemas.microsoft.com/office/drawing/2014/main" xmlns="" id="{4C04BBF2-DD2F-410D-A6FE-7184A21157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89" name="258 CuadroTexto">
          <a:extLst>
            <a:ext uri="{FF2B5EF4-FFF2-40B4-BE49-F238E27FC236}">
              <a16:creationId xmlns:a16="http://schemas.microsoft.com/office/drawing/2014/main" xmlns="" id="{7833C96D-3DD4-4813-9AB5-BD4D355BF2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0" name="259 CuadroTexto">
          <a:extLst>
            <a:ext uri="{FF2B5EF4-FFF2-40B4-BE49-F238E27FC236}">
              <a16:creationId xmlns:a16="http://schemas.microsoft.com/office/drawing/2014/main" xmlns="" id="{069950CB-5084-455F-BF8B-B7E7EAB47F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1" name="260 CuadroTexto">
          <a:extLst>
            <a:ext uri="{FF2B5EF4-FFF2-40B4-BE49-F238E27FC236}">
              <a16:creationId xmlns:a16="http://schemas.microsoft.com/office/drawing/2014/main" xmlns="" id="{CD7852E3-CBEC-4B60-A5D1-8903604C0B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2" name="261 CuadroTexto">
          <a:extLst>
            <a:ext uri="{FF2B5EF4-FFF2-40B4-BE49-F238E27FC236}">
              <a16:creationId xmlns:a16="http://schemas.microsoft.com/office/drawing/2014/main" xmlns="" id="{48647A98-A77F-471A-AFCD-658DEC200F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3" name="262 CuadroTexto">
          <a:extLst>
            <a:ext uri="{FF2B5EF4-FFF2-40B4-BE49-F238E27FC236}">
              <a16:creationId xmlns:a16="http://schemas.microsoft.com/office/drawing/2014/main" xmlns="" id="{69DD4239-0854-4947-94BB-DF60DD7CEA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4" name="263 CuadroTexto">
          <a:extLst>
            <a:ext uri="{FF2B5EF4-FFF2-40B4-BE49-F238E27FC236}">
              <a16:creationId xmlns:a16="http://schemas.microsoft.com/office/drawing/2014/main" xmlns="" id="{1603C01C-A1BC-445B-9EA5-8F8648E6B5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5" name="264 CuadroTexto">
          <a:extLst>
            <a:ext uri="{FF2B5EF4-FFF2-40B4-BE49-F238E27FC236}">
              <a16:creationId xmlns:a16="http://schemas.microsoft.com/office/drawing/2014/main" xmlns="" id="{50709BC2-2DD1-435E-8008-04AFF44EE2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6" name="265 CuadroTexto">
          <a:extLst>
            <a:ext uri="{FF2B5EF4-FFF2-40B4-BE49-F238E27FC236}">
              <a16:creationId xmlns:a16="http://schemas.microsoft.com/office/drawing/2014/main" xmlns="" id="{2D8AE56F-009D-48BD-8D26-FE478A2E62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7" name="266 CuadroTexto">
          <a:extLst>
            <a:ext uri="{FF2B5EF4-FFF2-40B4-BE49-F238E27FC236}">
              <a16:creationId xmlns:a16="http://schemas.microsoft.com/office/drawing/2014/main" xmlns="" id="{CC9AD084-2EE5-49F3-9B88-B887DECBEC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098" name="267 CuadroTexto">
          <a:extLst>
            <a:ext uri="{FF2B5EF4-FFF2-40B4-BE49-F238E27FC236}">
              <a16:creationId xmlns:a16="http://schemas.microsoft.com/office/drawing/2014/main" xmlns="" id="{5CA5258E-7DAB-4006-955A-27C8216A0C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7099" name="268 CuadroTexto">
          <a:extLst>
            <a:ext uri="{FF2B5EF4-FFF2-40B4-BE49-F238E27FC236}">
              <a16:creationId xmlns:a16="http://schemas.microsoft.com/office/drawing/2014/main" xmlns="" id="{9ED3AEB3-E24F-440A-9A04-A68337C8699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0" name="269 CuadroTexto">
          <a:extLst>
            <a:ext uri="{FF2B5EF4-FFF2-40B4-BE49-F238E27FC236}">
              <a16:creationId xmlns:a16="http://schemas.microsoft.com/office/drawing/2014/main" xmlns="" id="{A1F1BD97-BA45-456E-A944-A6643895677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1" name="270 CuadroTexto">
          <a:extLst>
            <a:ext uri="{FF2B5EF4-FFF2-40B4-BE49-F238E27FC236}">
              <a16:creationId xmlns:a16="http://schemas.microsoft.com/office/drawing/2014/main" xmlns="" id="{7FA7B41A-EE14-4756-BC44-A8C95F40188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2" name="271 CuadroTexto">
          <a:extLst>
            <a:ext uri="{FF2B5EF4-FFF2-40B4-BE49-F238E27FC236}">
              <a16:creationId xmlns:a16="http://schemas.microsoft.com/office/drawing/2014/main" xmlns="" id="{C690FD0E-FCE3-4F05-83D3-4FC49196C40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3" name="272 CuadroTexto">
          <a:extLst>
            <a:ext uri="{FF2B5EF4-FFF2-40B4-BE49-F238E27FC236}">
              <a16:creationId xmlns:a16="http://schemas.microsoft.com/office/drawing/2014/main" xmlns="" id="{EA466BE9-342A-4C4A-888F-99BFD64A719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4" name="273 CuadroTexto">
          <a:extLst>
            <a:ext uri="{FF2B5EF4-FFF2-40B4-BE49-F238E27FC236}">
              <a16:creationId xmlns:a16="http://schemas.microsoft.com/office/drawing/2014/main" xmlns="" id="{A6E6F2F7-A5F3-47D6-AF5A-2F914D2A80B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5" name="274 CuadroTexto">
          <a:extLst>
            <a:ext uri="{FF2B5EF4-FFF2-40B4-BE49-F238E27FC236}">
              <a16:creationId xmlns:a16="http://schemas.microsoft.com/office/drawing/2014/main" xmlns="" id="{19FD7FC6-3B3A-4C1F-A5C5-F8D7CFF2DF0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6" name="275 CuadroTexto">
          <a:extLst>
            <a:ext uri="{FF2B5EF4-FFF2-40B4-BE49-F238E27FC236}">
              <a16:creationId xmlns:a16="http://schemas.microsoft.com/office/drawing/2014/main" xmlns="" id="{406239A7-B828-470A-9F9C-DAAA154AB43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7" name="276 CuadroTexto">
          <a:extLst>
            <a:ext uri="{FF2B5EF4-FFF2-40B4-BE49-F238E27FC236}">
              <a16:creationId xmlns:a16="http://schemas.microsoft.com/office/drawing/2014/main" xmlns="" id="{C71BC5F8-A18F-4745-B232-A33E0382B84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8" name="277 CuadroTexto">
          <a:extLst>
            <a:ext uri="{FF2B5EF4-FFF2-40B4-BE49-F238E27FC236}">
              <a16:creationId xmlns:a16="http://schemas.microsoft.com/office/drawing/2014/main" xmlns="" id="{9158699B-8E34-4195-AD92-A0DE16D1E3E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09" name="278 CuadroTexto">
          <a:extLst>
            <a:ext uri="{FF2B5EF4-FFF2-40B4-BE49-F238E27FC236}">
              <a16:creationId xmlns:a16="http://schemas.microsoft.com/office/drawing/2014/main" xmlns="" id="{308331CD-20DA-4230-9E3E-5FD978D5568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0" name="279 CuadroTexto">
          <a:extLst>
            <a:ext uri="{FF2B5EF4-FFF2-40B4-BE49-F238E27FC236}">
              <a16:creationId xmlns:a16="http://schemas.microsoft.com/office/drawing/2014/main" xmlns="" id="{22A7E8B8-5DD5-4601-8F86-6FF4BC5093D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1" name="280 CuadroTexto">
          <a:extLst>
            <a:ext uri="{FF2B5EF4-FFF2-40B4-BE49-F238E27FC236}">
              <a16:creationId xmlns:a16="http://schemas.microsoft.com/office/drawing/2014/main" xmlns="" id="{D603DB14-03BE-4C91-B284-95B9140059F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2" name="281 CuadroTexto">
          <a:extLst>
            <a:ext uri="{FF2B5EF4-FFF2-40B4-BE49-F238E27FC236}">
              <a16:creationId xmlns:a16="http://schemas.microsoft.com/office/drawing/2014/main" xmlns="" id="{F11805CD-DD81-4E7B-A3B5-C1D6F9B4FCE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3" name="282 CuadroTexto">
          <a:extLst>
            <a:ext uri="{FF2B5EF4-FFF2-40B4-BE49-F238E27FC236}">
              <a16:creationId xmlns:a16="http://schemas.microsoft.com/office/drawing/2014/main" xmlns="" id="{73AEAA44-F10F-4FCE-94C9-416559EF349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4" name="283 CuadroTexto">
          <a:extLst>
            <a:ext uri="{FF2B5EF4-FFF2-40B4-BE49-F238E27FC236}">
              <a16:creationId xmlns:a16="http://schemas.microsoft.com/office/drawing/2014/main" xmlns="" id="{C3BD445B-540F-45DC-9839-4295CE2E212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115" name="284 CuadroTexto">
          <a:extLst>
            <a:ext uri="{FF2B5EF4-FFF2-40B4-BE49-F238E27FC236}">
              <a16:creationId xmlns:a16="http://schemas.microsoft.com/office/drawing/2014/main" xmlns="" id="{99772F7A-ABB6-4145-AC26-B8D8773CDBC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116" name="285 CuadroTexto">
          <a:extLst>
            <a:ext uri="{FF2B5EF4-FFF2-40B4-BE49-F238E27FC236}">
              <a16:creationId xmlns:a16="http://schemas.microsoft.com/office/drawing/2014/main" xmlns="" id="{A2064183-1FBC-426A-B9AB-77502DAAE2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17" name="286 CuadroTexto">
          <a:extLst>
            <a:ext uri="{FF2B5EF4-FFF2-40B4-BE49-F238E27FC236}">
              <a16:creationId xmlns:a16="http://schemas.microsoft.com/office/drawing/2014/main" xmlns="" id="{EDBBE91A-57AB-4817-936C-4E34A6981D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18" name="287 CuadroTexto">
          <a:extLst>
            <a:ext uri="{FF2B5EF4-FFF2-40B4-BE49-F238E27FC236}">
              <a16:creationId xmlns:a16="http://schemas.microsoft.com/office/drawing/2014/main" xmlns="" id="{0942800B-00F3-4413-B44F-6F91CA06B1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19" name="288 CuadroTexto">
          <a:extLst>
            <a:ext uri="{FF2B5EF4-FFF2-40B4-BE49-F238E27FC236}">
              <a16:creationId xmlns:a16="http://schemas.microsoft.com/office/drawing/2014/main" xmlns="" id="{47B4A814-DABE-4D65-8AC8-C4642C15AC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0" name="289 CuadroTexto">
          <a:extLst>
            <a:ext uri="{FF2B5EF4-FFF2-40B4-BE49-F238E27FC236}">
              <a16:creationId xmlns:a16="http://schemas.microsoft.com/office/drawing/2014/main" xmlns="" id="{7A2D648E-EAC5-4050-8FC3-54EB2A8644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1" name="290 CuadroTexto">
          <a:extLst>
            <a:ext uri="{FF2B5EF4-FFF2-40B4-BE49-F238E27FC236}">
              <a16:creationId xmlns:a16="http://schemas.microsoft.com/office/drawing/2014/main" xmlns="" id="{84E9A789-39AE-4126-964B-9070D0AFC2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2" name="291 CuadroTexto">
          <a:extLst>
            <a:ext uri="{FF2B5EF4-FFF2-40B4-BE49-F238E27FC236}">
              <a16:creationId xmlns:a16="http://schemas.microsoft.com/office/drawing/2014/main" xmlns="" id="{097B0DCE-89B2-4A04-9465-04B0ACEF57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3" name="292 CuadroTexto">
          <a:extLst>
            <a:ext uri="{FF2B5EF4-FFF2-40B4-BE49-F238E27FC236}">
              <a16:creationId xmlns:a16="http://schemas.microsoft.com/office/drawing/2014/main" xmlns="" id="{797364C2-186D-498C-9BB7-4193CB8C0A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4" name="293 CuadroTexto">
          <a:extLst>
            <a:ext uri="{FF2B5EF4-FFF2-40B4-BE49-F238E27FC236}">
              <a16:creationId xmlns:a16="http://schemas.microsoft.com/office/drawing/2014/main" xmlns="" id="{15B851E4-0573-497F-AD3E-E454EA3691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5" name="294 CuadroTexto">
          <a:extLst>
            <a:ext uri="{FF2B5EF4-FFF2-40B4-BE49-F238E27FC236}">
              <a16:creationId xmlns:a16="http://schemas.microsoft.com/office/drawing/2014/main" xmlns="" id="{C49419E3-A936-42B5-A4E3-E9AF7BA162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6" name="295 CuadroTexto">
          <a:extLst>
            <a:ext uri="{FF2B5EF4-FFF2-40B4-BE49-F238E27FC236}">
              <a16:creationId xmlns:a16="http://schemas.microsoft.com/office/drawing/2014/main" xmlns="" id="{D454CBE9-D830-4D02-B483-C6AAF30D25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7" name="296 CuadroTexto">
          <a:extLst>
            <a:ext uri="{FF2B5EF4-FFF2-40B4-BE49-F238E27FC236}">
              <a16:creationId xmlns:a16="http://schemas.microsoft.com/office/drawing/2014/main" xmlns="" id="{7A63F9C7-6F9F-4157-A4B1-82D4BFC77B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28" name="17 CuadroTexto">
          <a:extLst>
            <a:ext uri="{FF2B5EF4-FFF2-40B4-BE49-F238E27FC236}">
              <a16:creationId xmlns:a16="http://schemas.microsoft.com/office/drawing/2014/main" xmlns="" id="{83B4F3E5-BCB3-446F-838E-15C9154E6F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7129" name="90 CuadroTexto">
          <a:extLst>
            <a:ext uri="{FF2B5EF4-FFF2-40B4-BE49-F238E27FC236}">
              <a16:creationId xmlns:a16="http://schemas.microsoft.com/office/drawing/2014/main" xmlns="" id="{8647EE3C-F64C-4F51-93C4-5BFB5D471AC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0" name="91 CuadroTexto">
          <a:extLst>
            <a:ext uri="{FF2B5EF4-FFF2-40B4-BE49-F238E27FC236}">
              <a16:creationId xmlns:a16="http://schemas.microsoft.com/office/drawing/2014/main" xmlns="" id="{7BC32B25-F311-4FE9-9AF9-00898A6CEC3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1" name="92 CuadroTexto">
          <a:extLst>
            <a:ext uri="{FF2B5EF4-FFF2-40B4-BE49-F238E27FC236}">
              <a16:creationId xmlns:a16="http://schemas.microsoft.com/office/drawing/2014/main" xmlns="" id="{6455A78A-78E2-49D3-BE87-C8106F23929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2" name="93 CuadroTexto">
          <a:extLst>
            <a:ext uri="{FF2B5EF4-FFF2-40B4-BE49-F238E27FC236}">
              <a16:creationId xmlns:a16="http://schemas.microsoft.com/office/drawing/2014/main" xmlns="" id="{200331CD-BDE5-498E-B1CC-0E043CAD1AF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3" name="94 CuadroTexto">
          <a:extLst>
            <a:ext uri="{FF2B5EF4-FFF2-40B4-BE49-F238E27FC236}">
              <a16:creationId xmlns:a16="http://schemas.microsoft.com/office/drawing/2014/main" xmlns="" id="{29C7063C-570A-43AC-AD5E-BBF93703E01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4" name="95 CuadroTexto">
          <a:extLst>
            <a:ext uri="{FF2B5EF4-FFF2-40B4-BE49-F238E27FC236}">
              <a16:creationId xmlns:a16="http://schemas.microsoft.com/office/drawing/2014/main" xmlns="" id="{16B99C6C-129A-42AD-886C-451DA57C9FD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5" name="96 CuadroTexto">
          <a:extLst>
            <a:ext uri="{FF2B5EF4-FFF2-40B4-BE49-F238E27FC236}">
              <a16:creationId xmlns:a16="http://schemas.microsoft.com/office/drawing/2014/main" xmlns="" id="{DF9FADD7-8FEB-4031-98B5-AAE9E79051E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6" name="97 CuadroTexto">
          <a:extLst>
            <a:ext uri="{FF2B5EF4-FFF2-40B4-BE49-F238E27FC236}">
              <a16:creationId xmlns:a16="http://schemas.microsoft.com/office/drawing/2014/main" xmlns="" id="{8EDF00D9-4E42-4F9F-B74D-2E3BCEBA92F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7" name="98 CuadroTexto">
          <a:extLst>
            <a:ext uri="{FF2B5EF4-FFF2-40B4-BE49-F238E27FC236}">
              <a16:creationId xmlns:a16="http://schemas.microsoft.com/office/drawing/2014/main" xmlns="" id="{739545A1-5471-4727-B23E-EC34A50C956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8" name="99 CuadroTexto">
          <a:extLst>
            <a:ext uri="{FF2B5EF4-FFF2-40B4-BE49-F238E27FC236}">
              <a16:creationId xmlns:a16="http://schemas.microsoft.com/office/drawing/2014/main" xmlns="" id="{85CBDFD0-7EEA-4C26-8ADF-D14BABF38DF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39" name="100 CuadroTexto">
          <a:extLst>
            <a:ext uri="{FF2B5EF4-FFF2-40B4-BE49-F238E27FC236}">
              <a16:creationId xmlns:a16="http://schemas.microsoft.com/office/drawing/2014/main" xmlns="" id="{FE9A624E-D59B-4615-8680-FA4A43A35A0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140" name="101 CuadroTexto">
          <a:extLst>
            <a:ext uri="{FF2B5EF4-FFF2-40B4-BE49-F238E27FC236}">
              <a16:creationId xmlns:a16="http://schemas.microsoft.com/office/drawing/2014/main" xmlns="" id="{6AE1F4F9-F88D-4F36-A730-B598B731360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141" name="118 CuadroTexto">
          <a:extLst>
            <a:ext uri="{FF2B5EF4-FFF2-40B4-BE49-F238E27FC236}">
              <a16:creationId xmlns:a16="http://schemas.microsoft.com/office/drawing/2014/main" xmlns="" id="{7462827B-5A02-405B-A969-8CE1F5334B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2" name="119 CuadroTexto">
          <a:extLst>
            <a:ext uri="{FF2B5EF4-FFF2-40B4-BE49-F238E27FC236}">
              <a16:creationId xmlns:a16="http://schemas.microsoft.com/office/drawing/2014/main" xmlns="" id="{C6CC3E90-18F2-4AEB-B38C-FCF26367E0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3" name="120 CuadroTexto">
          <a:extLst>
            <a:ext uri="{FF2B5EF4-FFF2-40B4-BE49-F238E27FC236}">
              <a16:creationId xmlns:a16="http://schemas.microsoft.com/office/drawing/2014/main" xmlns="" id="{58E851F8-476B-4749-BA82-064B9C5F46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4" name="121 CuadroTexto">
          <a:extLst>
            <a:ext uri="{FF2B5EF4-FFF2-40B4-BE49-F238E27FC236}">
              <a16:creationId xmlns:a16="http://schemas.microsoft.com/office/drawing/2014/main" xmlns="" id="{0F64CD58-EE88-4BCE-B242-FECFC629C6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5" name="122 CuadroTexto">
          <a:extLst>
            <a:ext uri="{FF2B5EF4-FFF2-40B4-BE49-F238E27FC236}">
              <a16:creationId xmlns:a16="http://schemas.microsoft.com/office/drawing/2014/main" xmlns="" id="{CAAFC33A-C929-49A8-8AF5-A931ECC917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6" name="123 CuadroTexto">
          <a:extLst>
            <a:ext uri="{FF2B5EF4-FFF2-40B4-BE49-F238E27FC236}">
              <a16:creationId xmlns:a16="http://schemas.microsoft.com/office/drawing/2014/main" xmlns="" id="{85F58C92-2D96-4481-89A5-CF83763D9B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7" name="124 CuadroTexto">
          <a:extLst>
            <a:ext uri="{FF2B5EF4-FFF2-40B4-BE49-F238E27FC236}">
              <a16:creationId xmlns:a16="http://schemas.microsoft.com/office/drawing/2014/main" xmlns="" id="{10359840-4531-41BF-883E-CC55B29A54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8" name="125 CuadroTexto">
          <a:extLst>
            <a:ext uri="{FF2B5EF4-FFF2-40B4-BE49-F238E27FC236}">
              <a16:creationId xmlns:a16="http://schemas.microsoft.com/office/drawing/2014/main" xmlns="" id="{6293DDD4-5734-4329-B638-DD5A6F531F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49" name="143 CuadroTexto">
          <a:extLst>
            <a:ext uri="{FF2B5EF4-FFF2-40B4-BE49-F238E27FC236}">
              <a16:creationId xmlns:a16="http://schemas.microsoft.com/office/drawing/2014/main" xmlns="" id="{E7DD2F40-AF41-4B93-874A-9D829BFACF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0" name="144 CuadroTexto">
          <a:extLst>
            <a:ext uri="{FF2B5EF4-FFF2-40B4-BE49-F238E27FC236}">
              <a16:creationId xmlns:a16="http://schemas.microsoft.com/office/drawing/2014/main" xmlns="" id="{4D914463-95EB-4638-AE6C-9D145C3DFE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1" name="145 CuadroTexto">
          <a:extLst>
            <a:ext uri="{FF2B5EF4-FFF2-40B4-BE49-F238E27FC236}">
              <a16:creationId xmlns:a16="http://schemas.microsoft.com/office/drawing/2014/main" xmlns="" id="{6DD61852-FAF1-4190-9372-68A20D433A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2" name="146 CuadroTexto">
          <a:extLst>
            <a:ext uri="{FF2B5EF4-FFF2-40B4-BE49-F238E27FC236}">
              <a16:creationId xmlns:a16="http://schemas.microsoft.com/office/drawing/2014/main" xmlns="" id="{966B8F04-43A6-4A65-AF89-42645C45E2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3" name="147 CuadroTexto">
          <a:extLst>
            <a:ext uri="{FF2B5EF4-FFF2-40B4-BE49-F238E27FC236}">
              <a16:creationId xmlns:a16="http://schemas.microsoft.com/office/drawing/2014/main" xmlns="" id="{293533B3-BB91-4AFC-AD7A-F1F0AE5D89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4" name="148 CuadroTexto">
          <a:extLst>
            <a:ext uri="{FF2B5EF4-FFF2-40B4-BE49-F238E27FC236}">
              <a16:creationId xmlns:a16="http://schemas.microsoft.com/office/drawing/2014/main" xmlns="" id="{0206E44A-26B9-45E2-82C7-374C6DA762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5" name="149 CuadroTexto">
          <a:extLst>
            <a:ext uri="{FF2B5EF4-FFF2-40B4-BE49-F238E27FC236}">
              <a16:creationId xmlns:a16="http://schemas.microsoft.com/office/drawing/2014/main" xmlns="" id="{C90C2C0E-4851-4E8D-BB23-E12FFC016B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6" name="150 CuadroTexto">
          <a:extLst>
            <a:ext uri="{FF2B5EF4-FFF2-40B4-BE49-F238E27FC236}">
              <a16:creationId xmlns:a16="http://schemas.microsoft.com/office/drawing/2014/main" xmlns="" id="{AD7B454D-36F5-4810-9198-3AC6CBC2C9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7" name="151 CuadroTexto">
          <a:extLst>
            <a:ext uri="{FF2B5EF4-FFF2-40B4-BE49-F238E27FC236}">
              <a16:creationId xmlns:a16="http://schemas.microsoft.com/office/drawing/2014/main" xmlns="" id="{19706A39-128E-46A3-B4FA-03B3F119DF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8" name="152 CuadroTexto">
          <a:extLst>
            <a:ext uri="{FF2B5EF4-FFF2-40B4-BE49-F238E27FC236}">
              <a16:creationId xmlns:a16="http://schemas.microsoft.com/office/drawing/2014/main" xmlns="" id="{9C231868-1157-4851-A577-77B3870194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59" name="153 CuadroTexto">
          <a:extLst>
            <a:ext uri="{FF2B5EF4-FFF2-40B4-BE49-F238E27FC236}">
              <a16:creationId xmlns:a16="http://schemas.microsoft.com/office/drawing/2014/main" xmlns="" id="{9171478B-66CA-4807-97F9-07D57978DF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0" name="154 CuadroTexto">
          <a:extLst>
            <a:ext uri="{FF2B5EF4-FFF2-40B4-BE49-F238E27FC236}">
              <a16:creationId xmlns:a16="http://schemas.microsoft.com/office/drawing/2014/main" xmlns="" id="{359E6645-4CFE-422B-8CF2-9817228A9B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1" name="155 CuadroTexto">
          <a:extLst>
            <a:ext uri="{FF2B5EF4-FFF2-40B4-BE49-F238E27FC236}">
              <a16:creationId xmlns:a16="http://schemas.microsoft.com/office/drawing/2014/main" xmlns="" id="{E096D8F2-0E2C-42EA-B831-EF467430D5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2" name="156 CuadroTexto">
          <a:extLst>
            <a:ext uri="{FF2B5EF4-FFF2-40B4-BE49-F238E27FC236}">
              <a16:creationId xmlns:a16="http://schemas.microsoft.com/office/drawing/2014/main" xmlns="" id="{43473908-8764-48CF-AC01-92B48E7561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3" name="157 CuadroTexto">
          <a:extLst>
            <a:ext uri="{FF2B5EF4-FFF2-40B4-BE49-F238E27FC236}">
              <a16:creationId xmlns:a16="http://schemas.microsoft.com/office/drawing/2014/main" xmlns="" id="{B2C424BE-A316-4995-BD52-64267BF8A4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4" name="158 CuadroTexto">
          <a:extLst>
            <a:ext uri="{FF2B5EF4-FFF2-40B4-BE49-F238E27FC236}">
              <a16:creationId xmlns:a16="http://schemas.microsoft.com/office/drawing/2014/main" xmlns="" id="{F90C31BB-F080-462D-93B0-FA18386389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5" name="159 CuadroTexto">
          <a:extLst>
            <a:ext uri="{FF2B5EF4-FFF2-40B4-BE49-F238E27FC236}">
              <a16:creationId xmlns:a16="http://schemas.microsoft.com/office/drawing/2014/main" xmlns="" id="{36C442A0-B163-45A0-AA2F-B2B25E865D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6" name="160 CuadroTexto">
          <a:extLst>
            <a:ext uri="{FF2B5EF4-FFF2-40B4-BE49-F238E27FC236}">
              <a16:creationId xmlns:a16="http://schemas.microsoft.com/office/drawing/2014/main" xmlns="" id="{6B2B84EB-7163-4B19-826C-A138C5D3D0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7" name="161 CuadroTexto">
          <a:extLst>
            <a:ext uri="{FF2B5EF4-FFF2-40B4-BE49-F238E27FC236}">
              <a16:creationId xmlns:a16="http://schemas.microsoft.com/office/drawing/2014/main" xmlns="" id="{388756D5-0C87-486F-BF87-B28B650150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8" name="162 CuadroTexto">
          <a:extLst>
            <a:ext uri="{FF2B5EF4-FFF2-40B4-BE49-F238E27FC236}">
              <a16:creationId xmlns:a16="http://schemas.microsoft.com/office/drawing/2014/main" xmlns="" id="{75762B1F-7802-41C1-B854-4A73B5BA16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69" name="163 CuadroTexto">
          <a:extLst>
            <a:ext uri="{FF2B5EF4-FFF2-40B4-BE49-F238E27FC236}">
              <a16:creationId xmlns:a16="http://schemas.microsoft.com/office/drawing/2014/main" xmlns="" id="{E84B38FD-635F-48E1-B36C-2FA2A53448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0" name="164 CuadroTexto">
          <a:extLst>
            <a:ext uri="{FF2B5EF4-FFF2-40B4-BE49-F238E27FC236}">
              <a16:creationId xmlns:a16="http://schemas.microsoft.com/office/drawing/2014/main" xmlns="" id="{C5D84511-D107-4852-AB1F-E63D1158D7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1" name="165 CuadroTexto">
          <a:extLst>
            <a:ext uri="{FF2B5EF4-FFF2-40B4-BE49-F238E27FC236}">
              <a16:creationId xmlns:a16="http://schemas.microsoft.com/office/drawing/2014/main" xmlns="" id="{8CBC7598-CBDA-471B-BBA5-9332C7AAAF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2" name="166 CuadroTexto">
          <a:extLst>
            <a:ext uri="{FF2B5EF4-FFF2-40B4-BE49-F238E27FC236}">
              <a16:creationId xmlns:a16="http://schemas.microsoft.com/office/drawing/2014/main" xmlns="" id="{5C567B2C-4340-4FD7-9378-D57CDD6CB7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3" name="167 CuadroTexto">
          <a:extLst>
            <a:ext uri="{FF2B5EF4-FFF2-40B4-BE49-F238E27FC236}">
              <a16:creationId xmlns:a16="http://schemas.microsoft.com/office/drawing/2014/main" xmlns="" id="{5CDA68CF-90C0-4608-BEA9-02BFCBFFA6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4" name="168 CuadroTexto">
          <a:extLst>
            <a:ext uri="{FF2B5EF4-FFF2-40B4-BE49-F238E27FC236}">
              <a16:creationId xmlns:a16="http://schemas.microsoft.com/office/drawing/2014/main" xmlns="" id="{19A7E67C-3700-453C-ACFE-1C246C469E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5" name="169 CuadroTexto">
          <a:extLst>
            <a:ext uri="{FF2B5EF4-FFF2-40B4-BE49-F238E27FC236}">
              <a16:creationId xmlns:a16="http://schemas.microsoft.com/office/drawing/2014/main" xmlns="" id="{1CD8157C-8A61-416B-BF59-4A3AA0923E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6" name="170 CuadroTexto">
          <a:extLst>
            <a:ext uri="{FF2B5EF4-FFF2-40B4-BE49-F238E27FC236}">
              <a16:creationId xmlns:a16="http://schemas.microsoft.com/office/drawing/2014/main" xmlns="" id="{BE684422-F865-471D-8D39-90F1DCC539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7" name="171 CuadroTexto">
          <a:extLst>
            <a:ext uri="{FF2B5EF4-FFF2-40B4-BE49-F238E27FC236}">
              <a16:creationId xmlns:a16="http://schemas.microsoft.com/office/drawing/2014/main" xmlns="" id="{7497E141-4924-4B0C-B337-1C2C2AFB79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8" name="172 CuadroTexto">
          <a:extLst>
            <a:ext uri="{FF2B5EF4-FFF2-40B4-BE49-F238E27FC236}">
              <a16:creationId xmlns:a16="http://schemas.microsoft.com/office/drawing/2014/main" xmlns="" id="{826049EF-9586-4DFC-83AA-D34D312B8A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79" name="173 CuadroTexto">
          <a:extLst>
            <a:ext uri="{FF2B5EF4-FFF2-40B4-BE49-F238E27FC236}">
              <a16:creationId xmlns:a16="http://schemas.microsoft.com/office/drawing/2014/main" xmlns="" id="{9E1DF3DB-D7F3-4716-A88F-9B1B5C0BF4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0" name="174 CuadroTexto">
          <a:extLst>
            <a:ext uri="{FF2B5EF4-FFF2-40B4-BE49-F238E27FC236}">
              <a16:creationId xmlns:a16="http://schemas.microsoft.com/office/drawing/2014/main" xmlns="" id="{93EFE825-B0CC-4BE2-81C3-ABAF073B4A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1" name="175 CuadroTexto">
          <a:extLst>
            <a:ext uri="{FF2B5EF4-FFF2-40B4-BE49-F238E27FC236}">
              <a16:creationId xmlns:a16="http://schemas.microsoft.com/office/drawing/2014/main" xmlns="" id="{F484CDD1-38B9-4D68-9E3F-7FD6A6CC6B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2" name="176 CuadroTexto">
          <a:extLst>
            <a:ext uri="{FF2B5EF4-FFF2-40B4-BE49-F238E27FC236}">
              <a16:creationId xmlns:a16="http://schemas.microsoft.com/office/drawing/2014/main" xmlns="" id="{9A0855F5-F008-4B6E-9E59-130A4BC818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3" name="177 CuadroTexto">
          <a:extLst>
            <a:ext uri="{FF2B5EF4-FFF2-40B4-BE49-F238E27FC236}">
              <a16:creationId xmlns:a16="http://schemas.microsoft.com/office/drawing/2014/main" xmlns="" id="{2FBEA9E2-7B91-451A-A06D-19F95571E1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4" name="178 CuadroTexto">
          <a:extLst>
            <a:ext uri="{FF2B5EF4-FFF2-40B4-BE49-F238E27FC236}">
              <a16:creationId xmlns:a16="http://schemas.microsoft.com/office/drawing/2014/main" xmlns="" id="{3085F5BF-2554-417C-9B14-17086C9375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5" name="179 CuadroTexto">
          <a:extLst>
            <a:ext uri="{FF2B5EF4-FFF2-40B4-BE49-F238E27FC236}">
              <a16:creationId xmlns:a16="http://schemas.microsoft.com/office/drawing/2014/main" xmlns="" id="{A008A965-0492-4908-90DD-403E0389FD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6" name="180 CuadroTexto">
          <a:extLst>
            <a:ext uri="{FF2B5EF4-FFF2-40B4-BE49-F238E27FC236}">
              <a16:creationId xmlns:a16="http://schemas.microsoft.com/office/drawing/2014/main" xmlns="" id="{9C27BBF0-DD69-4165-9CCB-C289B518A3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7" name="181 CuadroTexto">
          <a:extLst>
            <a:ext uri="{FF2B5EF4-FFF2-40B4-BE49-F238E27FC236}">
              <a16:creationId xmlns:a16="http://schemas.microsoft.com/office/drawing/2014/main" xmlns="" id="{87622635-26C3-4F2C-A7AA-B629973716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8" name="182 CuadroTexto">
          <a:extLst>
            <a:ext uri="{FF2B5EF4-FFF2-40B4-BE49-F238E27FC236}">
              <a16:creationId xmlns:a16="http://schemas.microsoft.com/office/drawing/2014/main" xmlns="" id="{845A3414-DAB7-4FC9-9767-1DAFA9423E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89" name="183 CuadroTexto">
          <a:extLst>
            <a:ext uri="{FF2B5EF4-FFF2-40B4-BE49-F238E27FC236}">
              <a16:creationId xmlns:a16="http://schemas.microsoft.com/office/drawing/2014/main" xmlns="" id="{A1DBE9DF-33BE-450E-A7EF-61DB2A511D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0" name="184 CuadroTexto">
          <a:extLst>
            <a:ext uri="{FF2B5EF4-FFF2-40B4-BE49-F238E27FC236}">
              <a16:creationId xmlns:a16="http://schemas.microsoft.com/office/drawing/2014/main" xmlns="" id="{AF21AF15-7A73-4734-916F-7DAB61752D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1" name="185 CuadroTexto">
          <a:extLst>
            <a:ext uri="{FF2B5EF4-FFF2-40B4-BE49-F238E27FC236}">
              <a16:creationId xmlns:a16="http://schemas.microsoft.com/office/drawing/2014/main" xmlns="" id="{6264B227-AB8B-4206-8F18-9CE97FF92B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2" name="186 CuadroTexto">
          <a:extLst>
            <a:ext uri="{FF2B5EF4-FFF2-40B4-BE49-F238E27FC236}">
              <a16:creationId xmlns:a16="http://schemas.microsoft.com/office/drawing/2014/main" xmlns="" id="{29594445-21EB-4883-B9F7-1AC0D41954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3" name="187 CuadroTexto">
          <a:extLst>
            <a:ext uri="{FF2B5EF4-FFF2-40B4-BE49-F238E27FC236}">
              <a16:creationId xmlns:a16="http://schemas.microsoft.com/office/drawing/2014/main" xmlns="" id="{BA4F2122-61CE-4A8D-9EB6-7D59823422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4" name="188 CuadroTexto">
          <a:extLst>
            <a:ext uri="{FF2B5EF4-FFF2-40B4-BE49-F238E27FC236}">
              <a16:creationId xmlns:a16="http://schemas.microsoft.com/office/drawing/2014/main" xmlns="" id="{4E16C1CC-1320-4DEE-AD86-5D6238078E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5" name="189 CuadroTexto">
          <a:extLst>
            <a:ext uri="{FF2B5EF4-FFF2-40B4-BE49-F238E27FC236}">
              <a16:creationId xmlns:a16="http://schemas.microsoft.com/office/drawing/2014/main" xmlns="" id="{759A816F-76C2-433C-927F-0350CF57FD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6" name="190 CuadroTexto">
          <a:extLst>
            <a:ext uri="{FF2B5EF4-FFF2-40B4-BE49-F238E27FC236}">
              <a16:creationId xmlns:a16="http://schemas.microsoft.com/office/drawing/2014/main" xmlns="" id="{4CF8B242-87A2-4EA6-A935-2E2AE04F75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7" name="191 CuadroTexto">
          <a:extLst>
            <a:ext uri="{FF2B5EF4-FFF2-40B4-BE49-F238E27FC236}">
              <a16:creationId xmlns:a16="http://schemas.microsoft.com/office/drawing/2014/main" xmlns="" id="{1B44A3DE-611F-48BC-B560-1A37F6C6D2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8" name="192 CuadroTexto">
          <a:extLst>
            <a:ext uri="{FF2B5EF4-FFF2-40B4-BE49-F238E27FC236}">
              <a16:creationId xmlns:a16="http://schemas.microsoft.com/office/drawing/2014/main" xmlns="" id="{B71A2374-DC8B-427D-A393-69D7D776F8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199" name="193 CuadroTexto">
          <a:extLst>
            <a:ext uri="{FF2B5EF4-FFF2-40B4-BE49-F238E27FC236}">
              <a16:creationId xmlns:a16="http://schemas.microsoft.com/office/drawing/2014/main" xmlns="" id="{C516B7FD-E168-4B58-BC31-3BD2E27C47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0" name="194 CuadroTexto">
          <a:extLst>
            <a:ext uri="{FF2B5EF4-FFF2-40B4-BE49-F238E27FC236}">
              <a16:creationId xmlns:a16="http://schemas.microsoft.com/office/drawing/2014/main" xmlns="" id="{7BA71319-D6AF-475F-AB93-9C5CA6CE51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1" name="195 CuadroTexto">
          <a:extLst>
            <a:ext uri="{FF2B5EF4-FFF2-40B4-BE49-F238E27FC236}">
              <a16:creationId xmlns:a16="http://schemas.microsoft.com/office/drawing/2014/main" xmlns="" id="{39F0263E-D5F7-416D-974B-8D8C8B2C50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2" name="196 CuadroTexto">
          <a:extLst>
            <a:ext uri="{FF2B5EF4-FFF2-40B4-BE49-F238E27FC236}">
              <a16:creationId xmlns:a16="http://schemas.microsoft.com/office/drawing/2014/main" xmlns="" id="{5D198987-3A6B-4D69-B71B-0DD79DBA60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3" name="197 CuadroTexto">
          <a:extLst>
            <a:ext uri="{FF2B5EF4-FFF2-40B4-BE49-F238E27FC236}">
              <a16:creationId xmlns:a16="http://schemas.microsoft.com/office/drawing/2014/main" xmlns="" id="{8F929C13-4ED6-4F69-847C-7F7F4D0A18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4" name="198 CuadroTexto">
          <a:extLst>
            <a:ext uri="{FF2B5EF4-FFF2-40B4-BE49-F238E27FC236}">
              <a16:creationId xmlns:a16="http://schemas.microsoft.com/office/drawing/2014/main" xmlns="" id="{5DF3110B-F322-447B-AE6D-DE17545C37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5" name="199 CuadroTexto">
          <a:extLst>
            <a:ext uri="{FF2B5EF4-FFF2-40B4-BE49-F238E27FC236}">
              <a16:creationId xmlns:a16="http://schemas.microsoft.com/office/drawing/2014/main" xmlns="" id="{11CD16DC-A841-436E-9D45-970599C93B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6" name="200 CuadroTexto">
          <a:extLst>
            <a:ext uri="{FF2B5EF4-FFF2-40B4-BE49-F238E27FC236}">
              <a16:creationId xmlns:a16="http://schemas.microsoft.com/office/drawing/2014/main" xmlns="" id="{1084CF03-B493-4F9E-8CA1-575F653441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7" name="201 CuadroTexto">
          <a:extLst>
            <a:ext uri="{FF2B5EF4-FFF2-40B4-BE49-F238E27FC236}">
              <a16:creationId xmlns:a16="http://schemas.microsoft.com/office/drawing/2014/main" xmlns="" id="{C15D0E42-5589-484C-9290-BFF0EFA23E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8" name="202 CuadroTexto">
          <a:extLst>
            <a:ext uri="{FF2B5EF4-FFF2-40B4-BE49-F238E27FC236}">
              <a16:creationId xmlns:a16="http://schemas.microsoft.com/office/drawing/2014/main" xmlns="" id="{AD337CEA-672E-41CA-9E6C-652F5A7EDE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09" name="203 CuadroTexto">
          <a:extLst>
            <a:ext uri="{FF2B5EF4-FFF2-40B4-BE49-F238E27FC236}">
              <a16:creationId xmlns:a16="http://schemas.microsoft.com/office/drawing/2014/main" xmlns="" id="{307E9462-1291-49BC-AC4A-603BDDFF4D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0" name="204 CuadroTexto">
          <a:extLst>
            <a:ext uri="{FF2B5EF4-FFF2-40B4-BE49-F238E27FC236}">
              <a16:creationId xmlns:a16="http://schemas.microsoft.com/office/drawing/2014/main" xmlns="" id="{8C5C1FAC-24B5-4DFD-8681-42D66E61B6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1" name="205 CuadroTexto">
          <a:extLst>
            <a:ext uri="{FF2B5EF4-FFF2-40B4-BE49-F238E27FC236}">
              <a16:creationId xmlns:a16="http://schemas.microsoft.com/office/drawing/2014/main" xmlns="" id="{923C4C73-3149-4F37-8920-3C15FA2F65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2" name="206 CuadroTexto">
          <a:extLst>
            <a:ext uri="{FF2B5EF4-FFF2-40B4-BE49-F238E27FC236}">
              <a16:creationId xmlns:a16="http://schemas.microsoft.com/office/drawing/2014/main" xmlns="" id="{3A88E369-90B7-47F4-8A63-771D1D5EAC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3" name="207 CuadroTexto">
          <a:extLst>
            <a:ext uri="{FF2B5EF4-FFF2-40B4-BE49-F238E27FC236}">
              <a16:creationId xmlns:a16="http://schemas.microsoft.com/office/drawing/2014/main" xmlns="" id="{35E35CBD-1713-444D-8E23-6F0F365039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4" name="208 CuadroTexto">
          <a:extLst>
            <a:ext uri="{FF2B5EF4-FFF2-40B4-BE49-F238E27FC236}">
              <a16:creationId xmlns:a16="http://schemas.microsoft.com/office/drawing/2014/main" xmlns="" id="{7694011C-6DF2-4825-90A5-1323E28267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5" name="209 CuadroTexto">
          <a:extLst>
            <a:ext uri="{FF2B5EF4-FFF2-40B4-BE49-F238E27FC236}">
              <a16:creationId xmlns:a16="http://schemas.microsoft.com/office/drawing/2014/main" xmlns="" id="{01273E10-4199-431A-837B-80C01EBDEF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6" name="210 CuadroTexto">
          <a:extLst>
            <a:ext uri="{FF2B5EF4-FFF2-40B4-BE49-F238E27FC236}">
              <a16:creationId xmlns:a16="http://schemas.microsoft.com/office/drawing/2014/main" xmlns="" id="{10760AE6-E7DD-4031-8005-5E0501AF52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7" name="211 CuadroTexto">
          <a:extLst>
            <a:ext uri="{FF2B5EF4-FFF2-40B4-BE49-F238E27FC236}">
              <a16:creationId xmlns:a16="http://schemas.microsoft.com/office/drawing/2014/main" xmlns="" id="{32D42152-A610-4EC7-909F-5CED979C5A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8" name="212 CuadroTexto">
          <a:extLst>
            <a:ext uri="{FF2B5EF4-FFF2-40B4-BE49-F238E27FC236}">
              <a16:creationId xmlns:a16="http://schemas.microsoft.com/office/drawing/2014/main" xmlns="" id="{63A6E454-4126-485B-84BB-33A145E66E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19" name="213 CuadroTexto">
          <a:extLst>
            <a:ext uri="{FF2B5EF4-FFF2-40B4-BE49-F238E27FC236}">
              <a16:creationId xmlns:a16="http://schemas.microsoft.com/office/drawing/2014/main" xmlns="" id="{FC5866C4-258E-4AE2-AE9D-4B014AC050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0" name="214 CuadroTexto">
          <a:extLst>
            <a:ext uri="{FF2B5EF4-FFF2-40B4-BE49-F238E27FC236}">
              <a16:creationId xmlns:a16="http://schemas.microsoft.com/office/drawing/2014/main" xmlns="" id="{9967B98D-E1C0-4402-B505-343866835B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1" name="215 CuadroTexto">
          <a:extLst>
            <a:ext uri="{FF2B5EF4-FFF2-40B4-BE49-F238E27FC236}">
              <a16:creationId xmlns:a16="http://schemas.microsoft.com/office/drawing/2014/main" xmlns="" id="{30D1E654-596B-4172-A02F-5D431D0506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2" name="216 CuadroTexto">
          <a:extLst>
            <a:ext uri="{FF2B5EF4-FFF2-40B4-BE49-F238E27FC236}">
              <a16:creationId xmlns:a16="http://schemas.microsoft.com/office/drawing/2014/main" xmlns="" id="{3C722AA4-B3EF-4625-ABD5-CFB1823B4B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3" name="217 CuadroTexto">
          <a:extLst>
            <a:ext uri="{FF2B5EF4-FFF2-40B4-BE49-F238E27FC236}">
              <a16:creationId xmlns:a16="http://schemas.microsoft.com/office/drawing/2014/main" xmlns="" id="{81C05C84-F971-4EC1-971B-1C9F76FE49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4" name="218 CuadroTexto">
          <a:extLst>
            <a:ext uri="{FF2B5EF4-FFF2-40B4-BE49-F238E27FC236}">
              <a16:creationId xmlns:a16="http://schemas.microsoft.com/office/drawing/2014/main" xmlns="" id="{A3EA775C-B2AF-4FA2-90B8-96FD7619E9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5" name="219 CuadroTexto">
          <a:extLst>
            <a:ext uri="{FF2B5EF4-FFF2-40B4-BE49-F238E27FC236}">
              <a16:creationId xmlns:a16="http://schemas.microsoft.com/office/drawing/2014/main" xmlns="" id="{4594981C-C625-42C7-93E2-92F64A752E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6" name="220 CuadroTexto">
          <a:extLst>
            <a:ext uri="{FF2B5EF4-FFF2-40B4-BE49-F238E27FC236}">
              <a16:creationId xmlns:a16="http://schemas.microsoft.com/office/drawing/2014/main" xmlns="" id="{85614EBC-04A5-47B0-B32A-D19D453DF7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7" name="221 CuadroTexto">
          <a:extLst>
            <a:ext uri="{FF2B5EF4-FFF2-40B4-BE49-F238E27FC236}">
              <a16:creationId xmlns:a16="http://schemas.microsoft.com/office/drawing/2014/main" xmlns="" id="{A3701CCC-7BB4-4EDD-A1C5-E2616B7CC6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8" name="222 CuadroTexto">
          <a:extLst>
            <a:ext uri="{FF2B5EF4-FFF2-40B4-BE49-F238E27FC236}">
              <a16:creationId xmlns:a16="http://schemas.microsoft.com/office/drawing/2014/main" xmlns="" id="{65A6DFF6-2DB7-4DC2-B85C-D5E8355F9F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29" name="223 CuadroTexto">
          <a:extLst>
            <a:ext uri="{FF2B5EF4-FFF2-40B4-BE49-F238E27FC236}">
              <a16:creationId xmlns:a16="http://schemas.microsoft.com/office/drawing/2014/main" xmlns="" id="{1411AC6B-4DD0-434E-9F74-EDF79C7C04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0" name="224 CuadroTexto">
          <a:extLst>
            <a:ext uri="{FF2B5EF4-FFF2-40B4-BE49-F238E27FC236}">
              <a16:creationId xmlns:a16="http://schemas.microsoft.com/office/drawing/2014/main" xmlns="" id="{6ECFD151-F829-49BC-BBA1-AB17B4EEF2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1" name="225 CuadroTexto">
          <a:extLst>
            <a:ext uri="{FF2B5EF4-FFF2-40B4-BE49-F238E27FC236}">
              <a16:creationId xmlns:a16="http://schemas.microsoft.com/office/drawing/2014/main" xmlns="" id="{A36E075C-DFC8-4A3A-ACF3-EBC46C1093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2" name="226 CuadroTexto">
          <a:extLst>
            <a:ext uri="{FF2B5EF4-FFF2-40B4-BE49-F238E27FC236}">
              <a16:creationId xmlns:a16="http://schemas.microsoft.com/office/drawing/2014/main" xmlns="" id="{02B72D9E-9E51-404A-807F-C64AE3CDDF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3" name="227 CuadroTexto">
          <a:extLst>
            <a:ext uri="{FF2B5EF4-FFF2-40B4-BE49-F238E27FC236}">
              <a16:creationId xmlns:a16="http://schemas.microsoft.com/office/drawing/2014/main" xmlns="" id="{587C87DE-D20E-4361-9882-770C432F1B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4" name="228 CuadroTexto">
          <a:extLst>
            <a:ext uri="{FF2B5EF4-FFF2-40B4-BE49-F238E27FC236}">
              <a16:creationId xmlns:a16="http://schemas.microsoft.com/office/drawing/2014/main" xmlns="" id="{95B9426A-B7F7-48BC-8ADA-A378CA3B40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5" name="229 CuadroTexto">
          <a:extLst>
            <a:ext uri="{FF2B5EF4-FFF2-40B4-BE49-F238E27FC236}">
              <a16:creationId xmlns:a16="http://schemas.microsoft.com/office/drawing/2014/main" xmlns="" id="{EF9E36D8-A6E2-4A0E-8B13-C84779C248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6" name="230 CuadroTexto">
          <a:extLst>
            <a:ext uri="{FF2B5EF4-FFF2-40B4-BE49-F238E27FC236}">
              <a16:creationId xmlns:a16="http://schemas.microsoft.com/office/drawing/2014/main" xmlns="" id="{587134CF-3238-4C95-9569-06FB682C07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7" name="231 CuadroTexto">
          <a:extLst>
            <a:ext uri="{FF2B5EF4-FFF2-40B4-BE49-F238E27FC236}">
              <a16:creationId xmlns:a16="http://schemas.microsoft.com/office/drawing/2014/main" xmlns="" id="{4D29548B-BBF6-40AD-AC9D-76F71DBC1F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8" name="232 CuadroTexto">
          <a:extLst>
            <a:ext uri="{FF2B5EF4-FFF2-40B4-BE49-F238E27FC236}">
              <a16:creationId xmlns:a16="http://schemas.microsoft.com/office/drawing/2014/main" xmlns="" id="{A6D537CA-FE6E-49B7-A04F-5FF3BA7DAF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39" name="233 CuadroTexto">
          <a:extLst>
            <a:ext uri="{FF2B5EF4-FFF2-40B4-BE49-F238E27FC236}">
              <a16:creationId xmlns:a16="http://schemas.microsoft.com/office/drawing/2014/main" xmlns="" id="{685D31E8-F1C6-46A4-900D-6CBE2BC501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0" name="234 CuadroTexto">
          <a:extLst>
            <a:ext uri="{FF2B5EF4-FFF2-40B4-BE49-F238E27FC236}">
              <a16:creationId xmlns:a16="http://schemas.microsoft.com/office/drawing/2014/main" xmlns="" id="{B8D1215C-1751-4682-AA5A-A4D8098451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1" name="235 CuadroTexto">
          <a:extLst>
            <a:ext uri="{FF2B5EF4-FFF2-40B4-BE49-F238E27FC236}">
              <a16:creationId xmlns:a16="http://schemas.microsoft.com/office/drawing/2014/main" xmlns="" id="{B6E2D6DA-1487-4066-A362-8A1B312CB4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2" name="236 CuadroTexto">
          <a:extLst>
            <a:ext uri="{FF2B5EF4-FFF2-40B4-BE49-F238E27FC236}">
              <a16:creationId xmlns:a16="http://schemas.microsoft.com/office/drawing/2014/main" xmlns="" id="{089970D8-C826-4077-BA1F-A1427D7458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3" name="237 CuadroTexto">
          <a:extLst>
            <a:ext uri="{FF2B5EF4-FFF2-40B4-BE49-F238E27FC236}">
              <a16:creationId xmlns:a16="http://schemas.microsoft.com/office/drawing/2014/main" xmlns="" id="{98125E9E-7977-4FCA-A644-4ACC3E60B9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4" name="238 CuadroTexto">
          <a:extLst>
            <a:ext uri="{FF2B5EF4-FFF2-40B4-BE49-F238E27FC236}">
              <a16:creationId xmlns:a16="http://schemas.microsoft.com/office/drawing/2014/main" xmlns="" id="{5409954C-A40D-4B0C-B005-E9E60954F4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5" name="239 CuadroTexto">
          <a:extLst>
            <a:ext uri="{FF2B5EF4-FFF2-40B4-BE49-F238E27FC236}">
              <a16:creationId xmlns:a16="http://schemas.microsoft.com/office/drawing/2014/main" xmlns="" id="{68D236BE-E194-434D-B428-2775FA4706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6" name="240 CuadroTexto">
          <a:extLst>
            <a:ext uri="{FF2B5EF4-FFF2-40B4-BE49-F238E27FC236}">
              <a16:creationId xmlns:a16="http://schemas.microsoft.com/office/drawing/2014/main" xmlns="" id="{26D01A12-DB66-4AA9-BFE2-7F958139AE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7" name="241 CuadroTexto">
          <a:extLst>
            <a:ext uri="{FF2B5EF4-FFF2-40B4-BE49-F238E27FC236}">
              <a16:creationId xmlns:a16="http://schemas.microsoft.com/office/drawing/2014/main" xmlns="" id="{3F53F956-A3B6-4C2B-B346-9DE8FA1DBC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8" name="242 CuadroTexto">
          <a:extLst>
            <a:ext uri="{FF2B5EF4-FFF2-40B4-BE49-F238E27FC236}">
              <a16:creationId xmlns:a16="http://schemas.microsoft.com/office/drawing/2014/main" xmlns="" id="{ED5C2597-15EA-41F7-9A15-FCC052D346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49" name="243 CuadroTexto">
          <a:extLst>
            <a:ext uri="{FF2B5EF4-FFF2-40B4-BE49-F238E27FC236}">
              <a16:creationId xmlns:a16="http://schemas.microsoft.com/office/drawing/2014/main" xmlns="" id="{D6537DF1-F59D-4B09-90F7-D34B69FF54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0" name="244 CuadroTexto">
          <a:extLst>
            <a:ext uri="{FF2B5EF4-FFF2-40B4-BE49-F238E27FC236}">
              <a16:creationId xmlns:a16="http://schemas.microsoft.com/office/drawing/2014/main" xmlns="" id="{220E2D40-9D12-42F1-B0FB-7267EFE9DA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1" name="245 CuadroTexto">
          <a:extLst>
            <a:ext uri="{FF2B5EF4-FFF2-40B4-BE49-F238E27FC236}">
              <a16:creationId xmlns:a16="http://schemas.microsoft.com/office/drawing/2014/main" xmlns="" id="{F2566B39-DE8E-4865-A010-F1C3B66206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2" name="246 CuadroTexto">
          <a:extLst>
            <a:ext uri="{FF2B5EF4-FFF2-40B4-BE49-F238E27FC236}">
              <a16:creationId xmlns:a16="http://schemas.microsoft.com/office/drawing/2014/main" xmlns="" id="{3C99AC4C-5052-44FF-AA86-78DFF41585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3" name="247 CuadroTexto">
          <a:extLst>
            <a:ext uri="{FF2B5EF4-FFF2-40B4-BE49-F238E27FC236}">
              <a16:creationId xmlns:a16="http://schemas.microsoft.com/office/drawing/2014/main" xmlns="" id="{689C3775-5257-45D4-8C21-3655D267EE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4" name="248 CuadroTexto">
          <a:extLst>
            <a:ext uri="{FF2B5EF4-FFF2-40B4-BE49-F238E27FC236}">
              <a16:creationId xmlns:a16="http://schemas.microsoft.com/office/drawing/2014/main" xmlns="" id="{5A30B070-12E4-46CA-8E5F-EEDD483C54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5" name="249 CuadroTexto">
          <a:extLst>
            <a:ext uri="{FF2B5EF4-FFF2-40B4-BE49-F238E27FC236}">
              <a16:creationId xmlns:a16="http://schemas.microsoft.com/office/drawing/2014/main" xmlns="" id="{F38A3DE2-163A-4995-A611-209ECA61E9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6" name="250 CuadroTexto">
          <a:extLst>
            <a:ext uri="{FF2B5EF4-FFF2-40B4-BE49-F238E27FC236}">
              <a16:creationId xmlns:a16="http://schemas.microsoft.com/office/drawing/2014/main" xmlns="" id="{5A684E42-5EA9-4257-B019-8310D7DB37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7" name="251 CuadroTexto">
          <a:extLst>
            <a:ext uri="{FF2B5EF4-FFF2-40B4-BE49-F238E27FC236}">
              <a16:creationId xmlns:a16="http://schemas.microsoft.com/office/drawing/2014/main" xmlns="" id="{D4C910A8-0716-4056-9DAB-FD972A6054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8" name="252 CuadroTexto">
          <a:extLst>
            <a:ext uri="{FF2B5EF4-FFF2-40B4-BE49-F238E27FC236}">
              <a16:creationId xmlns:a16="http://schemas.microsoft.com/office/drawing/2014/main" xmlns="" id="{362A9F20-2571-48FE-8255-CABA2DF487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59" name="253 CuadroTexto">
          <a:extLst>
            <a:ext uri="{FF2B5EF4-FFF2-40B4-BE49-F238E27FC236}">
              <a16:creationId xmlns:a16="http://schemas.microsoft.com/office/drawing/2014/main" xmlns="" id="{DCB0DA56-0E1C-4CFC-90EB-5F1247DC5C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0" name="254 CuadroTexto">
          <a:extLst>
            <a:ext uri="{FF2B5EF4-FFF2-40B4-BE49-F238E27FC236}">
              <a16:creationId xmlns:a16="http://schemas.microsoft.com/office/drawing/2014/main" xmlns="" id="{8736BDE5-3B22-4247-A29D-73B0B4D757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1" name="255 CuadroTexto">
          <a:extLst>
            <a:ext uri="{FF2B5EF4-FFF2-40B4-BE49-F238E27FC236}">
              <a16:creationId xmlns:a16="http://schemas.microsoft.com/office/drawing/2014/main" xmlns="" id="{500AFFB5-5062-41C4-B3B6-48C5E334CE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2" name="256 CuadroTexto">
          <a:extLst>
            <a:ext uri="{FF2B5EF4-FFF2-40B4-BE49-F238E27FC236}">
              <a16:creationId xmlns:a16="http://schemas.microsoft.com/office/drawing/2014/main" xmlns="" id="{354DDC53-5417-41B7-90A9-CA721DBB39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3" name="257 CuadroTexto">
          <a:extLst>
            <a:ext uri="{FF2B5EF4-FFF2-40B4-BE49-F238E27FC236}">
              <a16:creationId xmlns:a16="http://schemas.microsoft.com/office/drawing/2014/main" xmlns="" id="{74EA9D3C-F555-42AA-B0F5-78F70ED0D7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4" name="258 CuadroTexto">
          <a:extLst>
            <a:ext uri="{FF2B5EF4-FFF2-40B4-BE49-F238E27FC236}">
              <a16:creationId xmlns:a16="http://schemas.microsoft.com/office/drawing/2014/main" xmlns="" id="{32A4DFEA-2203-4E36-BD4D-B6D736F35D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5" name="259 CuadroTexto">
          <a:extLst>
            <a:ext uri="{FF2B5EF4-FFF2-40B4-BE49-F238E27FC236}">
              <a16:creationId xmlns:a16="http://schemas.microsoft.com/office/drawing/2014/main" xmlns="" id="{8872CF93-2C48-424E-B1A4-3DD3249904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6" name="260 CuadroTexto">
          <a:extLst>
            <a:ext uri="{FF2B5EF4-FFF2-40B4-BE49-F238E27FC236}">
              <a16:creationId xmlns:a16="http://schemas.microsoft.com/office/drawing/2014/main" xmlns="" id="{7144967F-F958-4C54-B8D8-27A60F8077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7" name="261 CuadroTexto">
          <a:extLst>
            <a:ext uri="{FF2B5EF4-FFF2-40B4-BE49-F238E27FC236}">
              <a16:creationId xmlns:a16="http://schemas.microsoft.com/office/drawing/2014/main" xmlns="" id="{131FA48C-DCBE-4173-87DF-D22B75429B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8" name="262 CuadroTexto">
          <a:extLst>
            <a:ext uri="{FF2B5EF4-FFF2-40B4-BE49-F238E27FC236}">
              <a16:creationId xmlns:a16="http://schemas.microsoft.com/office/drawing/2014/main" xmlns="" id="{A1127852-C888-4327-A1C0-6518672349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69" name="263 CuadroTexto">
          <a:extLst>
            <a:ext uri="{FF2B5EF4-FFF2-40B4-BE49-F238E27FC236}">
              <a16:creationId xmlns:a16="http://schemas.microsoft.com/office/drawing/2014/main" xmlns="" id="{D5933039-6AE3-4913-BF54-653E9ADB8F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70" name="264 CuadroTexto">
          <a:extLst>
            <a:ext uri="{FF2B5EF4-FFF2-40B4-BE49-F238E27FC236}">
              <a16:creationId xmlns:a16="http://schemas.microsoft.com/office/drawing/2014/main" xmlns="" id="{07C5C46D-9C45-46B8-BD15-AA2AFEA350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71" name="265 CuadroTexto">
          <a:extLst>
            <a:ext uri="{FF2B5EF4-FFF2-40B4-BE49-F238E27FC236}">
              <a16:creationId xmlns:a16="http://schemas.microsoft.com/office/drawing/2014/main" xmlns="" id="{B71F0029-E3E4-49A5-AE29-6BA41E8310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72" name="266 CuadroTexto">
          <a:extLst>
            <a:ext uri="{FF2B5EF4-FFF2-40B4-BE49-F238E27FC236}">
              <a16:creationId xmlns:a16="http://schemas.microsoft.com/office/drawing/2014/main" xmlns="" id="{AF2B5CCF-7BA4-4DD6-BA8A-6677089CC2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73" name="267 CuadroTexto">
          <a:extLst>
            <a:ext uri="{FF2B5EF4-FFF2-40B4-BE49-F238E27FC236}">
              <a16:creationId xmlns:a16="http://schemas.microsoft.com/office/drawing/2014/main" xmlns="" id="{FE682D34-ADED-4E2B-A20F-40C63DD096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7274" name="268 CuadroTexto">
          <a:extLst>
            <a:ext uri="{FF2B5EF4-FFF2-40B4-BE49-F238E27FC236}">
              <a16:creationId xmlns:a16="http://schemas.microsoft.com/office/drawing/2014/main" xmlns="" id="{EAE3A194-43EF-47DB-A4D1-50AFB6B3B13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75" name="269 CuadroTexto">
          <a:extLst>
            <a:ext uri="{FF2B5EF4-FFF2-40B4-BE49-F238E27FC236}">
              <a16:creationId xmlns:a16="http://schemas.microsoft.com/office/drawing/2014/main" xmlns="" id="{EEBA700C-A8A0-457E-B00C-FE9CFFF2ECF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76" name="270 CuadroTexto">
          <a:extLst>
            <a:ext uri="{FF2B5EF4-FFF2-40B4-BE49-F238E27FC236}">
              <a16:creationId xmlns:a16="http://schemas.microsoft.com/office/drawing/2014/main" xmlns="" id="{B4686DDF-3E2A-4F26-9C23-ABDC5B94462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77" name="271 CuadroTexto">
          <a:extLst>
            <a:ext uri="{FF2B5EF4-FFF2-40B4-BE49-F238E27FC236}">
              <a16:creationId xmlns:a16="http://schemas.microsoft.com/office/drawing/2014/main" xmlns="" id="{8DAA8D2F-785C-46A8-860B-55F617D04D2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78" name="272 CuadroTexto">
          <a:extLst>
            <a:ext uri="{FF2B5EF4-FFF2-40B4-BE49-F238E27FC236}">
              <a16:creationId xmlns:a16="http://schemas.microsoft.com/office/drawing/2014/main" xmlns="" id="{ECA49ED2-B071-4A0D-8242-5C1B0A5005D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79" name="273 CuadroTexto">
          <a:extLst>
            <a:ext uri="{FF2B5EF4-FFF2-40B4-BE49-F238E27FC236}">
              <a16:creationId xmlns:a16="http://schemas.microsoft.com/office/drawing/2014/main" xmlns="" id="{0F119BEC-44E5-45BD-AD6D-1D430F017AE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0" name="274 CuadroTexto">
          <a:extLst>
            <a:ext uri="{FF2B5EF4-FFF2-40B4-BE49-F238E27FC236}">
              <a16:creationId xmlns:a16="http://schemas.microsoft.com/office/drawing/2014/main" xmlns="" id="{5509090C-CB33-4F89-85D1-76C6723F536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1" name="275 CuadroTexto">
          <a:extLst>
            <a:ext uri="{FF2B5EF4-FFF2-40B4-BE49-F238E27FC236}">
              <a16:creationId xmlns:a16="http://schemas.microsoft.com/office/drawing/2014/main" xmlns="" id="{1F950B00-0113-4431-B2B0-89F6EEFE6BF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2" name="276 CuadroTexto">
          <a:extLst>
            <a:ext uri="{FF2B5EF4-FFF2-40B4-BE49-F238E27FC236}">
              <a16:creationId xmlns:a16="http://schemas.microsoft.com/office/drawing/2014/main" xmlns="" id="{B948F308-735E-41D2-A868-2AA840EAA90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3" name="277 CuadroTexto">
          <a:extLst>
            <a:ext uri="{FF2B5EF4-FFF2-40B4-BE49-F238E27FC236}">
              <a16:creationId xmlns:a16="http://schemas.microsoft.com/office/drawing/2014/main" xmlns="" id="{1C2F18A9-1260-47CB-830F-BF8F4BF1C1E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4" name="278 CuadroTexto">
          <a:extLst>
            <a:ext uri="{FF2B5EF4-FFF2-40B4-BE49-F238E27FC236}">
              <a16:creationId xmlns:a16="http://schemas.microsoft.com/office/drawing/2014/main" xmlns="" id="{19A9F3C8-6B96-442D-987B-109F018D5E9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5" name="279 CuadroTexto">
          <a:extLst>
            <a:ext uri="{FF2B5EF4-FFF2-40B4-BE49-F238E27FC236}">
              <a16:creationId xmlns:a16="http://schemas.microsoft.com/office/drawing/2014/main" xmlns="" id="{A8534CF5-F1EE-4D5B-A665-BC0B47BEB02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6" name="280 CuadroTexto">
          <a:extLst>
            <a:ext uri="{FF2B5EF4-FFF2-40B4-BE49-F238E27FC236}">
              <a16:creationId xmlns:a16="http://schemas.microsoft.com/office/drawing/2014/main" xmlns="" id="{3C1A4A53-31EE-4FA0-8DF4-19E72E17813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7" name="281 CuadroTexto">
          <a:extLst>
            <a:ext uri="{FF2B5EF4-FFF2-40B4-BE49-F238E27FC236}">
              <a16:creationId xmlns:a16="http://schemas.microsoft.com/office/drawing/2014/main" xmlns="" id="{7DB3DBBF-3A64-44D3-A574-15368CB51DE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8" name="282 CuadroTexto">
          <a:extLst>
            <a:ext uri="{FF2B5EF4-FFF2-40B4-BE49-F238E27FC236}">
              <a16:creationId xmlns:a16="http://schemas.microsoft.com/office/drawing/2014/main" xmlns="" id="{F2F58800-D459-449C-87F5-C5C2D17093B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89" name="283 CuadroTexto">
          <a:extLst>
            <a:ext uri="{FF2B5EF4-FFF2-40B4-BE49-F238E27FC236}">
              <a16:creationId xmlns:a16="http://schemas.microsoft.com/office/drawing/2014/main" xmlns="" id="{36418BE3-85B0-4D32-A50D-D4B4758FC53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290" name="284 CuadroTexto">
          <a:extLst>
            <a:ext uri="{FF2B5EF4-FFF2-40B4-BE49-F238E27FC236}">
              <a16:creationId xmlns:a16="http://schemas.microsoft.com/office/drawing/2014/main" xmlns="" id="{D5084B45-68DB-450D-B7EF-DD9A79F4E24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291" name="285 CuadroTexto">
          <a:extLst>
            <a:ext uri="{FF2B5EF4-FFF2-40B4-BE49-F238E27FC236}">
              <a16:creationId xmlns:a16="http://schemas.microsoft.com/office/drawing/2014/main" xmlns="" id="{34A13733-397D-46CE-87AE-13880D08DB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2" name="286 CuadroTexto">
          <a:extLst>
            <a:ext uri="{FF2B5EF4-FFF2-40B4-BE49-F238E27FC236}">
              <a16:creationId xmlns:a16="http://schemas.microsoft.com/office/drawing/2014/main" xmlns="" id="{8D379F35-8D6E-4014-A028-5EFDF1737B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3" name="287 CuadroTexto">
          <a:extLst>
            <a:ext uri="{FF2B5EF4-FFF2-40B4-BE49-F238E27FC236}">
              <a16:creationId xmlns:a16="http://schemas.microsoft.com/office/drawing/2014/main" xmlns="" id="{5387D0BC-809B-4496-B7E4-5C6F30713E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4" name="288 CuadroTexto">
          <a:extLst>
            <a:ext uri="{FF2B5EF4-FFF2-40B4-BE49-F238E27FC236}">
              <a16:creationId xmlns:a16="http://schemas.microsoft.com/office/drawing/2014/main" xmlns="" id="{2B1E5D53-B73D-4AD6-BB98-82146DE2B8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5" name="289 CuadroTexto">
          <a:extLst>
            <a:ext uri="{FF2B5EF4-FFF2-40B4-BE49-F238E27FC236}">
              <a16:creationId xmlns:a16="http://schemas.microsoft.com/office/drawing/2014/main" xmlns="" id="{86F2973A-88A7-4EF2-840E-C342787B56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6" name="290 CuadroTexto">
          <a:extLst>
            <a:ext uri="{FF2B5EF4-FFF2-40B4-BE49-F238E27FC236}">
              <a16:creationId xmlns:a16="http://schemas.microsoft.com/office/drawing/2014/main" xmlns="" id="{7EEBBEB6-F2B8-4155-90DE-07DBCA3E82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7" name="291 CuadroTexto">
          <a:extLst>
            <a:ext uri="{FF2B5EF4-FFF2-40B4-BE49-F238E27FC236}">
              <a16:creationId xmlns:a16="http://schemas.microsoft.com/office/drawing/2014/main" xmlns="" id="{AA627BEE-F44E-4852-9245-BA5378D85E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8" name="292 CuadroTexto">
          <a:extLst>
            <a:ext uri="{FF2B5EF4-FFF2-40B4-BE49-F238E27FC236}">
              <a16:creationId xmlns:a16="http://schemas.microsoft.com/office/drawing/2014/main" xmlns="" id="{B90A4BDC-096C-45AB-8346-DD7CD703DF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299" name="293 CuadroTexto">
          <a:extLst>
            <a:ext uri="{FF2B5EF4-FFF2-40B4-BE49-F238E27FC236}">
              <a16:creationId xmlns:a16="http://schemas.microsoft.com/office/drawing/2014/main" xmlns="" id="{DF0E8B53-F9E0-49CE-A6E1-F0AE9C7FEA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00" name="294 CuadroTexto">
          <a:extLst>
            <a:ext uri="{FF2B5EF4-FFF2-40B4-BE49-F238E27FC236}">
              <a16:creationId xmlns:a16="http://schemas.microsoft.com/office/drawing/2014/main" xmlns="" id="{03AA0A2A-16B8-4FF9-A1A9-2497235101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01" name="295 CuadroTexto">
          <a:extLst>
            <a:ext uri="{FF2B5EF4-FFF2-40B4-BE49-F238E27FC236}">
              <a16:creationId xmlns:a16="http://schemas.microsoft.com/office/drawing/2014/main" xmlns="" id="{20560FED-D351-42B2-BF4A-8E0E75CD4D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02" name="296 CuadroTexto">
          <a:extLst>
            <a:ext uri="{FF2B5EF4-FFF2-40B4-BE49-F238E27FC236}">
              <a16:creationId xmlns:a16="http://schemas.microsoft.com/office/drawing/2014/main" xmlns="" id="{497140B1-5165-43AE-82D2-1D99845A3C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03" name="17 CuadroTexto">
          <a:extLst>
            <a:ext uri="{FF2B5EF4-FFF2-40B4-BE49-F238E27FC236}">
              <a16:creationId xmlns:a16="http://schemas.microsoft.com/office/drawing/2014/main" xmlns="" id="{F8C98F4C-DF20-4894-87BA-7F6F035EFA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7304" name="90 CuadroTexto">
          <a:extLst>
            <a:ext uri="{FF2B5EF4-FFF2-40B4-BE49-F238E27FC236}">
              <a16:creationId xmlns:a16="http://schemas.microsoft.com/office/drawing/2014/main" xmlns="" id="{E797811A-DE9A-42F9-8BEF-9969C0ABDAA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05" name="91 CuadroTexto">
          <a:extLst>
            <a:ext uri="{FF2B5EF4-FFF2-40B4-BE49-F238E27FC236}">
              <a16:creationId xmlns:a16="http://schemas.microsoft.com/office/drawing/2014/main" xmlns="" id="{6C4EC0CE-3DCB-4865-9840-FBE78FB19ED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06" name="92 CuadroTexto">
          <a:extLst>
            <a:ext uri="{FF2B5EF4-FFF2-40B4-BE49-F238E27FC236}">
              <a16:creationId xmlns:a16="http://schemas.microsoft.com/office/drawing/2014/main" xmlns="" id="{8172DB9B-D776-409A-9A69-B916FA6796A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07" name="93 CuadroTexto">
          <a:extLst>
            <a:ext uri="{FF2B5EF4-FFF2-40B4-BE49-F238E27FC236}">
              <a16:creationId xmlns:a16="http://schemas.microsoft.com/office/drawing/2014/main" xmlns="" id="{7A1A5498-CAC9-46D6-8DF6-4C01C965650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08" name="94 CuadroTexto">
          <a:extLst>
            <a:ext uri="{FF2B5EF4-FFF2-40B4-BE49-F238E27FC236}">
              <a16:creationId xmlns:a16="http://schemas.microsoft.com/office/drawing/2014/main" xmlns="" id="{9494BA70-9342-4BAB-9285-A757D32920B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09" name="95 CuadroTexto">
          <a:extLst>
            <a:ext uri="{FF2B5EF4-FFF2-40B4-BE49-F238E27FC236}">
              <a16:creationId xmlns:a16="http://schemas.microsoft.com/office/drawing/2014/main" xmlns="" id="{8C87E0DA-0B11-4926-AD4A-BDACE19F4F4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0" name="96 CuadroTexto">
          <a:extLst>
            <a:ext uri="{FF2B5EF4-FFF2-40B4-BE49-F238E27FC236}">
              <a16:creationId xmlns:a16="http://schemas.microsoft.com/office/drawing/2014/main" xmlns="" id="{90F99CAA-6EF3-4843-8B86-A2CDD7E6DBD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1" name="97 CuadroTexto">
          <a:extLst>
            <a:ext uri="{FF2B5EF4-FFF2-40B4-BE49-F238E27FC236}">
              <a16:creationId xmlns:a16="http://schemas.microsoft.com/office/drawing/2014/main" xmlns="" id="{A387EC8C-1C3E-4350-A69C-8CC09F035CB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2" name="98 CuadroTexto">
          <a:extLst>
            <a:ext uri="{FF2B5EF4-FFF2-40B4-BE49-F238E27FC236}">
              <a16:creationId xmlns:a16="http://schemas.microsoft.com/office/drawing/2014/main" xmlns="" id="{A99B6E0D-B46D-4758-A8B0-E7762C1CA16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3" name="99 CuadroTexto">
          <a:extLst>
            <a:ext uri="{FF2B5EF4-FFF2-40B4-BE49-F238E27FC236}">
              <a16:creationId xmlns:a16="http://schemas.microsoft.com/office/drawing/2014/main" xmlns="" id="{D888C3CE-FBD4-47C4-B2D3-A53D436EA91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4" name="100 CuadroTexto">
          <a:extLst>
            <a:ext uri="{FF2B5EF4-FFF2-40B4-BE49-F238E27FC236}">
              <a16:creationId xmlns:a16="http://schemas.microsoft.com/office/drawing/2014/main" xmlns="" id="{8F7CC80D-B752-44D0-97FF-A3ED39846D6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315" name="101 CuadroTexto">
          <a:extLst>
            <a:ext uri="{FF2B5EF4-FFF2-40B4-BE49-F238E27FC236}">
              <a16:creationId xmlns:a16="http://schemas.microsoft.com/office/drawing/2014/main" xmlns="" id="{3E1A02BD-079F-49A5-A17E-F58197D6053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316" name="118 CuadroTexto">
          <a:extLst>
            <a:ext uri="{FF2B5EF4-FFF2-40B4-BE49-F238E27FC236}">
              <a16:creationId xmlns:a16="http://schemas.microsoft.com/office/drawing/2014/main" xmlns="" id="{065DF33D-59F4-47CF-AB6A-0E501B3A62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17" name="119 CuadroTexto">
          <a:extLst>
            <a:ext uri="{FF2B5EF4-FFF2-40B4-BE49-F238E27FC236}">
              <a16:creationId xmlns:a16="http://schemas.microsoft.com/office/drawing/2014/main" xmlns="" id="{52AEC677-A57F-45C4-932F-8C3F908DC9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18" name="120 CuadroTexto">
          <a:extLst>
            <a:ext uri="{FF2B5EF4-FFF2-40B4-BE49-F238E27FC236}">
              <a16:creationId xmlns:a16="http://schemas.microsoft.com/office/drawing/2014/main" xmlns="" id="{2A333833-CA9D-4E9C-BFEA-FEE62C4E50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19" name="121 CuadroTexto">
          <a:extLst>
            <a:ext uri="{FF2B5EF4-FFF2-40B4-BE49-F238E27FC236}">
              <a16:creationId xmlns:a16="http://schemas.microsoft.com/office/drawing/2014/main" xmlns="" id="{11FC0DAE-C220-4BE3-9764-ACD531930E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0" name="122 CuadroTexto">
          <a:extLst>
            <a:ext uri="{FF2B5EF4-FFF2-40B4-BE49-F238E27FC236}">
              <a16:creationId xmlns:a16="http://schemas.microsoft.com/office/drawing/2014/main" xmlns="" id="{17EBAF50-278A-4445-B017-B21847BBE8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1" name="123 CuadroTexto">
          <a:extLst>
            <a:ext uri="{FF2B5EF4-FFF2-40B4-BE49-F238E27FC236}">
              <a16:creationId xmlns:a16="http://schemas.microsoft.com/office/drawing/2014/main" xmlns="" id="{562DAF6A-9FB5-4FDB-88DD-DBE4A1C5DD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2" name="124 CuadroTexto">
          <a:extLst>
            <a:ext uri="{FF2B5EF4-FFF2-40B4-BE49-F238E27FC236}">
              <a16:creationId xmlns:a16="http://schemas.microsoft.com/office/drawing/2014/main" xmlns="" id="{00F2023A-4FE1-4E76-A098-70FE548460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3" name="125 CuadroTexto">
          <a:extLst>
            <a:ext uri="{FF2B5EF4-FFF2-40B4-BE49-F238E27FC236}">
              <a16:creationId xmlns:a16="http://schemas.microsoft.com/office/drawing/2014/main" xmlns="" id="{873BF0B0-110E-4F45-81F0-DD5EBE10E7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4" name="143 CuadroTexto">
          <a:extLst>
            <a:ext uri="{FF2B5EF4-FFF2-40B4-BE49-F238E27FC236}">
              <a16:creationId xmlns:a16="http://schemas.microsoft.com/office/drawing/2014/main" xmlns="" id="{6CFC9FD4-7225-4DC8-A216-5062ACEAAA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5" name="144 CuadroTexto">
          <a:extLst>
            <a:ext uri="{FF2B5EF4-FFF2-40B4-BE49-F238E27FC236}">
              <a16:creationId xmlns:a16="http://schemas.microsoft.com/office/drawing/2014/main" xmlns="" id="{D55C7377-B1A2-402F-AA99-EEA16E2651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6" name="145 CuadroTexto">
          <a:extLst>
            <a:ext uri="{FF2B5EF4-FFF2-40B4-BE49-F238E27FC236}">
              <a16:creationId xmlns:a16="http://schemas.microsoft.com/office/drawing/2014/main" xmlns="" id="{5067CAE5-002A-4F5F-A06D-B20395BF2C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7" name="146 CuadroTexto">
          <a:extLst>
            <a:ext uri="{FF2B5EF4-FFF2-40B4-BE49-F238E27FC236}">
              <a16:creationId xmlns:a16="http://schemas.microsoft.com/office/drawing/2014/main" xmlns="" id="{B759E0B8-7B8B-444D-8898-7710C7695F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8" name="147 CuadroTexto">
          <a:extLst>
            <a:ext uri="{FF2B5EF4-FFF2-40B4-BE49-F238E27FC236}">
              <a16:creationId xmlns:a16="http://schemas.microsoft.com/office/drawing/2014/main" xmlns="" id="{5C3B2682-9C43-4D92-95AF-1A957E1B27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29" name="148 CuadroTexto">
          <a:extLst>
            <a:ext uri="{FF2B5EF4-FFF2-40B4-BE49-F238E27FC236}">
              <a16:creationId xmlns:a16="http://schemas.microsoft.com/office/drawing/2014/main" xmlns="" id="{E34DD2DF-FEF1-4AEF-B2CD-D94693E00C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0" name="149 CuadroTexto">
          <a:extLst>
            <a:ext uri="{FF2B5EF4-FFF2-40B4-BE49-F238E27FC236}">
              <a16:creationId xmlns:a16="http://schemas.microsoft.com/office/drawing/2014/main" xmlns="" id="{0DE05825-7531-4F06-8D6F-CB3E5D3A03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1" name="150 CuadroTexto">
          <a:extLst>
            <a:ext uri="{FF2B5EF4-FFF2-40B4-BE49-F238E27FC236}">
              <a16:creationId xmlns:a16="http://schemas.microsoft.com/office/drawing/2014/main" xmlns="" id="{A19A167A-EE4F-47FB-ABDB-8D696FCF33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2" name="151 CuadroTexto">
          <a:extLst>
            <a:ext uri="{FF2B5EF4-FFF2-40B4-BE49-F238E27FC236}">
              <a16:creationId xmlns:a16="http://schemas.microsoft.com/office/drawing/2014/main" xmlns="" id="{C8852EE4-8BE9-4D6F-B9FA-1A2619D02F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3" name="152 CuadroTexto">
          <a:extLst>
            <a:ext uri="{FF2B5EF4-FFF2-40B4-BE49-F238E27FC236}">
              <a16:creationId xmlns:a16="http://schemas.microsoft.com/office/drawing/2014/main" xmlns="" id="{EE6152B7-3843-4972-B6A1-7970343ADB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4" name="153 CuadroTexto">
          <a:extLst>
            <a:ext uri="{FF2B5EF4-FFF2-40B4-BE49-F238E27FC236}">
              <a16:creationId xmlns:a16="http://schemas.microsoft.com/office/drawing/2014/main" xmlns="" id="{964D8DDD-AFFA-4BDE-B8EA-687B548C74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5" name="154 CuadroTexto">
          <a:extLst>
            <a:ext uri="{FF2B5EF4-FFF2-40B4-BE49-F238E27FC236}">
              <a16:creationId xmlns:a16="http://schemas.microsoft.com/office/drawing/2014/main" xmlns="" id="{56130ADD-B991-46FC-9C06-A63A179339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6" name="155 CuadroTexto">
          <a:extLst>
            <a:ext uri="{FF2B5EF4-FFF2-40B4-BE49-F238E27FC236}">
              <a16:creationId xmlns:a16="http://schemas.microsoft.com/office/drawing/2014/main" xmlns="" id="{3A34BEC9-4489-4CC5-B6CE-CAF68EF9AD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7" name="156 CuadroTexto">
          <a:extLst>
            <a:ext uri="{FF2B5EF4-FFF2-40B4-BE49-F238E27FC236}">
              <a16:creationId xmlns:a16="http://schemas.microsoft.com/office/drawing/2014/main" xmlns="" id="{FE256079-2403-4A45-AC93-CD88DBA656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8" name="157 CuadroTexto">
          <a:extLst>
            <a:ext uri="{FF2B5EF4-FFF2-40B4-BE49-F238E27FC236}">
              <a16:creationId xmlns:a16="http://schemas.microsoft.com/office/drawing/2014/main" xmlns="" id="{17682728-EA48-44D9-AC2E-33332FD1DD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39" name="158 CuadroTexto">
          <a:extLst>
            <a:ext uri="{FF2B5EF4-FFF2-40B4-BE49-F238E27FC236}">
              <a16:creationId xmlns:a16="http://schemas.microsoft.com/office/drawing/2014/main" xmlns="" id="{F03F09CF-6DF3-427A-AF96-D38C455B54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0" name="159 CuadroTexto">
          <a:extLst>
            <a:ext uri="{FF2B5EF4-FFF2-40B4-BE49-F238E27FC236}">
              <a16:creationId xmlns:a16="http://schemas.microsoft.com/office/drawing/2014/main" xmlns="" id="{6E34F47E-C480-44D1-960B-201D2FC1D0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1" name="160 CuadroTexto">
          <a:extLst>
            <a:ext uri="{FF2B5EF4-FFF2-40B4-BE49-F238E27FC236}">
              <a16:creationId xmlns:a16="http://schemas.microsoft.com/office/drawing/2014/main" xmlns="" id="{CBE969B4-9502-46C6-96C0-F38A4E8525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2" name="161 CuadroTexto">
          <a:extLst>
            <a:ext uri="{FF2B5EF4-FFF2-40B4-BE49-F238E27FC236}">
              <a16:creationId xmlns:a16="http://schemas.microsoft.com/office/drawing/2014/main" xmlns="" id="{DD16710C-C415-4A4B-9E2B-61C094B2C4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3" name="162 CuadroTexto">
          <a:extLst>
            <a:ext uri="{FF2B5EF4-FFF2-40B4-BE49-F238E27FC236}">
              <a16:creationId xmlns:a16="http://schemas.microsoft.com/office/drawing/2014/main" xmlns="" id="{0C7F4C97-308E-4510-A660-8202D22FA4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4" name="163 CuadroTexto">
          <a:extLst>
            <a:ext uri="{FF2B5EF4-FFF2-40B4-BE49-F238E27FC236}">
              <a16:creationId xmlns:a16="http://schemas.microsoft.com/office/drawing/2014/main" xmlns="" id="{9689047D-3CD4-477B-B86A-7A33409585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5" name="164 CuadroTexto">
          <a:extLst>
            <a:ext uri="{FF2B5EF4-FFF2-40B4-BE49-F238E27FC236}">
              <a16:creationId xmlns:a16="http://schemas.microsoft.com/office/drawing/2014/main" xmlns="" id="{182CD513-B51D-41CA-BE0B-16AB50645D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6" name="165 CuadroTexto">
          <a:extLst>
            <a:ext uri="{FF2B5EF4-FFF2-40B4-BE49-F238E27FC236}">
              <a16:creationId xmlns:a16="http://schemas.microsoft.com/office/drawing/2014/main" xmlns="" id="{5448150E-9768-4F60-B401-52C44A0B51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7" name="166 CuadroTexto">
          <a:extLst>
            <a:ext uri="{FF2B5EF4-FFF2-40B4-BE49-F238E27FC236}">
              <a16:creationId xmlns:a16="http://schemas.microsoft.com/office/drawing/2014/main" xmlns="" id="{30F0DE19-724F-4CA0-940E-2811A00D5F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8" name="167 CuadroTexto">
          <a:extLst>
            <a:ext uri="{FF2B5EF4-FFF2-40B4-BE49-F238E27FC236}">
              <a16:creationId xmlns:a16="http://schemas.microsoft.com/office/drawing/2014/main" xmlns="" id="{AD80AFD5-5FDD-4F84-B871-4ED54F420B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49" name="168 CuadroTexto">
          <a:extLst>
            <a:ext uri="{FF2B5EF4-FFF2-40B4-BE49-F238E27FC236}">
              <a16:creationId xmlns:a16="http://schemas.microsoft.com/office/drawing/2014/main" xmlns="" id="{8172AB50-9C30-48A8-AB4E-8C5611FA56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0" name="169 CuadroTexto">
          <a:extLst>
            <a:ext uri="{FF2B5EF4-FFF2-40B4-BE49-F238E27FC236}">
              <a16:creationId xmlns:a16="http://schemas.microsoft.com/office/drawing/2014/main" xmlns="" id="{5961C28B-075B-4745-A491-2C7568D900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1" name="170 CuadroTexto">
          <a:extLst>
            <a:ext uri="{FF2B5EF4-FFF2-40B4-BE49-F238E27FC236}">
              <a16:creationId xmlns:a16="http://schemas.microsoft.com/office/drawing/2014/main" xmlns="" id="{16E4CB2A-A201-4255-B022-6F21AA254B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2" name="171 CuadroTexto">
          <a:extLst>
            <a:ext uri="{FF2B5EF4-FFF2-40B4-BE49-F238E27FC236}">
              <a16:creationId xmlns:a16="http://schemas.microsoft.com/office/drawing/2014/main" xmlns="" id="{48CF61B2-AAB5-49E6-B6FA-B93CFC5C4E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3" name="172 CuadroTexto">
          <a:extLst>
            <a:ext uri="{FF2B5EF4-FFF2-40B4-BE49-F238E27FC236}">
              <a16:creationId xmlns:a16="http://schemas.microsoft.com/office/drawing/2014/main" xmlns="" id="{52142F92-1AF3-4DE9-A56B-DA7081CF9C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4" name="173 CuadroTexto">
          <a:extLst>
            <a:ext uri="{FF2B5EF4-FFF2-40B4-BE49-F238E27FC236}">
              <a16:creationId xmlns:a16="http://schemas.microsoft.com/office/drawing/2014/main" xmlns="" id="{BE4E5415-0D43-421F-B24E-AA6D7A3048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5" name="174 CuadroTexto">
          <a:extLst>
            <a:ext uri="{FF2B5EF4-FFF2-40B4-BE49-F238E27FC236}">
              <a16:creationId xmlns:a16="http://schemas.microsoft.com/office/drawing/2014/main" xmlns="" id="{14090845-03F4-4A13-8614-C3E75DDE26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6" name="175 CuadroTexto">
          <a:extLst>
            <a:ext uri="{FF2B5EF4-FFF2-40B4-BE49-F238E27FC236}">
              <a16:creationId xmlns:a16="http://schemas.microsoft.com/office/drawing/2014/main" xmlns="" id="{BBBBFF7B-951D-4383-A849-BB4FF263CE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7" name="176 CuadroTexto">
          <a:extLst>
            <a:ext uri="{FF2B5EF4-FFF2-40B4-BE49-F238E27FC236}">
              <a16:creationId xmlns:a16="http://schemas.microsoft.com/office/drawing/2014/main" xmlns="" id="{19396322-B467-4A91-9FF0-F34845F81F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8" name="177 CuadroTexto">
          <a:extLst>
            <a:ext uri="{FF2B5EF4-FFF2-40B4-BE49-F238E27FC236}">
              <a16:creationId xmlns:a16="http://schemas.microsoft.com/office/drawing/2014/main" xmlns="" id="{03D0BF8A-B98E-4F0A-AB8F-FF09CC08ED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59" name="178 CuadroTexto">
          <a:extLst>
            <a:ext uri="{FF2B5EF4-FFF2-40B4-BE49-F238E27FC236}">
              <a16:creationId xmlns:a16="http://schemas.microsoft.com/office/drawing/2014/main" xmlns="" id="{D31FD3A8-682A-4103-BF8D-82BB9BBC2A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0" name="179 CuadroTexto">
          <a:extLst>
            <a:ext uri="{FF2B5EF4-FFF2-40B4-BE49-F238E27FC236}">
              <a16:creationId xmlns:a16="http://schemas.microsoft.com/office/drawing/2014/main" xmlns="" id="{313C5B49-2C76-4C07-ACAD-EC3AA86045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1" name="180 CuadroTexto">
          <a:extLst>
            <a:ext uri="{FF2B5EF4-FFF2-40B4-BE49-F238E27FC236}">
              <a16:creationId xmlns:a16="http://schemas.microsoft.com/office/drawing/2014/main" xmlns="" id="{C89ED57E-8187-4CFC-BED5-38A304078A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2" name="181 CuadroTexto">
          <a:extLst>
            <a:ext uri="{FF2B5EF4-FFF2-40B4-BE49-F238E27FC236}">
              <a16:creationId xmlns:a16="http://schemas.microsoft.com/office/drawing/2014/main" xmlns="" id="{5682DF78-986E-421E-A8C0-196AAF2CBF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3" name="182 CuadroTexto">
          <a:extLst>
            <a:ext uri="{FF2B5EF4-FFF2-40B4-BE49-F238E27FC236}">
              <a16:creationId xmlns:a16="http://schemas.microsoft.com/office/drawing/2014/main" xmlns="" id="{EDF3B0D0-E8FE-4A79-BEEA-EAD1E42C6D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4" name="183 CuadroTexto">
          <a:extLst>
            <a:ext uri="{FF2B5EF4-FFF2-40B4-BE49-F238E27FC236}">
              <a16:creationId xmlns:a16="http://schemas.microsoft.com/office/drawing/2014/main" xmlns="" id="{826988FF-6980-47A8-97A1-1E6D9D0E1A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5" name="184 CuadroTexto">
          <a:extLst>
            <a:ext uri="{FF2B5EF4-FFF2-40B4-BE49-F238E27FC236}">
              <a16:creationId xmlns:a16="http://schemas.microsoft.com/office/drawing/2014/main" xmlns="" id="{FB2CF7BD-E341-417C-BBA5-C2F32A0A8F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6" name="185 CuadroTexto">
          <a:extLst>
            <a:ext uri="{FF2B5EF4-FFF2-40B4-BE49-F238E27FC236}">
              <a16:creationId xmlns:a16="http://schemas.microsoft.com/office/drawing/2014/main" xmlns="" id="{90219759-AC5F-4C57-864B-B0E146A3CD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7" name="186 CuadroTexto">
          <a:extLst>
            <a:ext uri="{FF2B5EF4-FFF2-40B4-BE49-F238E27FC236}">
              <a16:creationId xmlns:a16="http://schemas.microsoft.com/office/drawing/2014/main" xmlns="" id="{350A67BF-6586-46D0-A640-B13775217C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8" name="187 CuadroTexto">
          <a:extLst>
            <a:ext uri="{FF2B5EF4-FFF2-40B4-BE49-F238E27FC236}">
              <a16:creationId xmlns:a16="http://schemas.microsoft.com/office/drawing/2014/main" xmlns="" id="{97063848-1B6F-4298-AE25-66DB13A277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69" name="188 CuadroTexto">
          <a:extLst>
            <a:ext uri="{FF2B5EF4-FFF2-40B4-BE49-F238E27FC236}">
              <a16:creationId xmlns:a16="http://schemas.microsoft.com/office/drawing/2014/main" xmlns="" id="{F72F246A-C7A4-4DB6-8004-BF39015E17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0" name="189 CuadroTexto">
          <a:extLst>
            <a:ext uri="{FF2B5EF4-FFF2-40B4-BE49-F238E27FC236}">
              <a16:creationId xmlns:a16="http://schemas.microsoft.com/office/drawing/2014/main" xmlns="" id="{30597636-34DA-48C4-8FF2-3F390F1C96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1" name="190 CuadroTexto">
          <a:extLst>
            <a:ext uri="{FF2B5EF4-FFF2-40B4-BE49-F238E27FC236}">
              <a16:creationId xmlns:a16="http://schemas.microsoft.com/office/drawing/2014/main" xmlns="" id="{6210A59A-0F47-4600-9C33-03C3C9C590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2" name="191 CuadroTexto">
          <a:extLst>
            <a:ext uri="{FF2B5EF4-FFF2-40B4-BE49-F238E27FC236}">
              <a16:creationId xmlns:a16="http://schemas.microsoft.com/office/drawing/2014/main" xmlns="" id="{B7699AD0-130B-4168-8C13-0946EE811D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3" name="192 CuadroTexto">
          <a:extLst>
            <a:ext uri="{FF2B5EF4-FFF2-40B4-BE49-F238E27FC236}">
              <a16:creationId xmlns:a16="http://schemas.microsoft.com/office/drawing/2014/main" xmlns="" id="{0105FCF7-213D-4B4A-B0D0-7F88A0E8F8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4" name="193 CuadroTexto">
          <a:extLst>
            <a:ext uri="{FF2B5EF4-FFF2-40B4-BE49-F238E27FC236}">
              <a16:creationId xmlns:a16="http://schemas.microsoft.com/office/drawing/2014/main" xmlns="" id="{9AB9C522-CB0A-4769-BC0F-86C0A73E28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5" name="194 CuadroTexto">
          <a:extLst>
            <a:ext uri="{FF2B5EF4-FFF2-40B4-BE49-F238E27FC236}">
              <a16:creationId xmlns:a16="http://schemas.microsoft.com/office/drawing/2014/main" xmlns="" id="{D374EB8C-E725-4CBF-A600-89516BDB1D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6" name="195 CuadroTexto">
          <a:extLst>
            <a:ext uri="{FF2B5EF4-FFF2-40B4-BE49-F238E27FC236}">
              <a16:creationId xmlns:a16="http://schemas.microsoft.com/office/drawing/2014/main" xmlns="" id="{D4E13DB4-1A62-4EA0-BCAD-70E55C242B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7" name="196 CuadroTexto">
          <a:extLst>
            <a:ext uri="{FF2B5EF4-FFF2-40B4-BE49-F238E27FC236}">
              <a16:creationId xmlns:a16="http://schemas.microsoft.com/office/drawing/2014/main" xmlns="" id="{F770BEC9-4BCA-4939-BE14-406013324C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8" name="197 CuadroTexto">
          <a:extLst>
            <a:ext uri="{FF2B5EF4-FFF2-40B4-BE49-F238E27FC236}">
              <a16:creationId xmlns:a16="http://schemas.microsoft.com/office/drawing/2014/main" xmlns="" id="{7F6BDDD5-B7EA-4422-8D17-E779C1F25C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79" name="198 CuadroTexto">
          <a:extLst>
            <a:ext uri="{FF2B5EF4-FFF2-40B4-BE49-F238E27FC236}">
              <a16:creationId xmlns:a16="http://schemas.microsoft.com/office/drawing/2014/main" xmlns="" id="{CB9C897C-0D11-4437-B312-5BA3C90A2A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0" name="199 CuadroTexto">
          <a:extLst>
            <a:ext uri="{FF2B5EF4-FFF2-40B4-BE49-F238E27FC236}">
              <a16:creationId xmlns:a16="http://schemas.microsoft.com/office/drawing/2014/main" xmlns="" id="{1E1CDB35-7E6B-438E-9954-F372577053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1" name="200 CuadroTexto">
          <a:extLst>
            <a:ext uri="{FF2B5EF4-FFF2-40B4-BE49-F238E27FC236}">
              <a16:creationId xmlns:a16="http://schemas.microsoft.com/office/drawing/2014/main" xmlns="" id="{87EC7CE8-F1F2-47BE-A30A-AE2B81C501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2" name="201 CuadroTexto">
          <a:extLst>
            <a:ext uri="{FF2B5EF4-FFF2-40B4-BE49-F238E27FC236}">
              <a16:creationId xmlns:a16="http://schemas.microsoft.com/office/drawing/2014/main" xmlns="" id="{CEE0DB82-E935-435C-B8F6-DFC4431C6A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3" name="202 CuadroTexto">
          <a:extLst>
            <a:ext uri="{FF2B5EF4-FFF2-40B4-BE49-F238E27FC236}">
              <a16:creationId xmlns:a16="http://schemas.microsoft.com/office/drawing/2014/main" xmlns="" id="{A39EADCB-A28C-4512-AC56-AE8155DCEB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4" name="203 CuadroTexto">
          <a:extLst>
            <a:ext uri="{FF2B5EF4-FFF2-40B4-BE49-F238E27FC236}">
              <a16:creationId xmlns:a16="http://schemas.microsoft.com/office/drawing/2014/main" xmlns="" id="{EB7C9C9C-8E7B-473B-B74B-2399650047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5" name="204 CuadroTexto">
          <a:extLst>
            <a:ext uri="{FF2B5EF4-FFF2-40B4-BE49-F238E27FC236}">
              <a16:creationId xmlns:a16="http://schemas.microsoft.com/office/drawing/2014/main" xmlns="" id="{A0C6C651-D9B7-45A3-AA39-853DBD1FCB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6" name="205 CuadroTexto">
          <a:extLst>
            <a:ext uri="{FF2B5EF4-FFF2-40B4-BE49-F238E27FC236}">
              <a16:creationId xmlns:a16="http://schemas.microsoft.com/office/drawing/2014/main" xmlns="" id="{38A2A04D-E945-42E5-8CA9-315E73AAC9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7" name="206 CuadroTexto">
          <a:extLst>
            <a:ext uri="{FF2B5EF4-FFF2-40B4-BE49-F238E27FC236}">
              <a16:creationId xmlns:a16="http://schemas.microsoft.com/office/drawing/2014/main" xmlns="" id="{B1E092DC-8762-436B-A8B8-DCB3349E39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8" name="207 CuadroTexto">
          <a:extLst>
            <a:ext uri="{FF2B5EF4-FFF2-40B4-BE49-F238E27FC236}">
              <a16:creationId xmlns:a16="http://schemas.microsoft.com/office/drawing/2014/main" xmlns="" id="{7A0ED7BC-F787-40CE-A379-DA269EC669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89" name="208 CuadroTexto">
          <a:extLst>
            <a:ext uri="{FF2B5EF4-FFF2-40B4-BE49-F238E27FC236}">
              <a16:creationId xmlns:a16="http://schemas.microsoft.com/office/drawing/2014/main" xmlns="" id="{3E923CB7-C143-4596-BCFC-BF9FB301E0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0" name="209 CuadroTexto">
          <a:extLst>
            <a:ext uri="{FF2B5EF4-FFF2-40B4-BE49-F238E27FC236}">
              <a16:creationId xmlns:a16="http://schemas.microsoft.com/office/drawing/2014/main" xmlns="" id="{30ECA33D-8F48-4E51-855A-94A0C45774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1" name="210 CuadroTexto">
          <a:extLst>
            <a:ext uri="{FF2B5EF4-FFF2-40B4-BE49-F238E27FC236}">
              <a16:creationId xmlns:a16="http://schemas.microsoft.com/office/drawing/2014/main" xmlns="" id="{3A417B5D-F23A-439A-B638-F1FE320BCD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2" name="211 CuadroTexto">
          <a:extLst>
            <a:ext uri="{FF2B5EF4-FFF2-40B4-BE49-F238E27FC236}">
              <a16:creationId xmlns:a16="http://schemas.microsoft.com/office/drawing/2014/main" xmlns="" id="{F4692E2A-E4D2-4CD0-A313-710E5FB3B2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3" name="212 CuadroTexto">
          <a:extLst>
            <a:ext uri="{FF2B5EF4-FFF2-40B4-BE49-F238E27FC236}">
              <a16:creationId xmlns:a16="http://schemas.microsoft.com/office/drawing/2014/main" xmlns="" id="{01B35DF3-E28B-4537-BAB9-147F027AF7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4" name="213 CuadroTexto">
          <a:extLst>
            <a:ext uri="{FF2B5EF4-FFF2-40B4-BE49-F238E27FC236}">
              <a16:creationId xmlns:a16="http://schemas.microsoft.com/office/drawing/2014/main" xmlns="" id="{CB644B84-C315-4966-821B-327E4D7EEB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5" name="214 CuadroTexto">
          <a:extLst>
            <a:ext uri="{FF2B5EF4-FFF2-40B4-BE49-F238E27FC236}">
              <a16:creationId xmlns:a16="http://schemas.microsoft.com/office/drawing/2014/main" xmlns="" id="{2B721713-324A-48C9-B390-4AEFD6DD3F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6" name="215 CuadroTexto">
          <a:extLst>
            <a:ext uri="{FF2B5EF4-FFF2-40B4-BE49-F238E27FC236}">
              <a16:creationId xmlns:a16="http://schemas.microsoft.com/office/drawing/2014/main" xmlns="" id="{08A9737B-EF7C-4C58-BFF7-F1C0794150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7" name="216 CuadroTexto">
          <a:extLst>
            <a:ext uri="{FF2B5EF4-FFF2-40B4-BE49-F238E27FC236}">
              <a16:creationId xmlns:a16="http://schemas.microsoft.com/office/drawing/2014/main" xmlns="" id="{D1A16088-E023-47CA-9DDE-8A5B8D04C3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8" name="217 CuadroTexto">
          <a:extLst>
            <a:ext uri="{FF2B5EF4-FFF2-40B4-BE49-F238E27FC236}">
              <a16:creationId xmlns:a16="http://schemas.microsoft.com/office/drawing/2014/main" xmlns="" id="{20BC7838-AF07-47CA-9127-D0547309D7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399" name="218 CuadroTexto">
          <a:extLst>
            <a:ext uri="{FF2B5EF4-FFF2-40B4-BE49-F238E27FC236}">
              <a16:creationId xmlns:a16="http://schemas.microsoft.com/office/drawing/2014/main" xmlns="" id="{04065192-6AAC-42C7-8532-3576D3361B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0" name="219 CuadroTexto">
          <a:extLst>
            <a:ext uri="{FF2B5EF4-FFF2-40B4-BE49-F238E27FC236}">
              <a16:creationId xmlns:a16="http://schemas.microsoft.com/office/drawing/2014/main" xmlns="" id="{F837D929-FD49-46F5-B91C-A9DB91BD69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1" name="220 CuadroTexto">
          <a:extLst>
            <a:ext uri="{FF2B5EF4-FFF2-40B4-BE49-F238E27FC236}">
              <a16:creationId xmlns:a16="http://schemas.microsoft.com/office/drawing/2014/main" xmlns="" id="{1A857606-6AFF-4302-B059-2FDC76C5B0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2" name="221 CuadroTexto">
          <a:extLst>
            <a:ext uri="{FF2B5EF4-FFF2-40B4-BE49-F238E27FC236}">
              <a16:creationId xmlns:a16="http://schemas.microsoft.com/office/drawing/2014/main" xmlns="" id="{C0AA300C-4EAC-4CC4-A61D-46F5AB274E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3" name="222 CuadroTexto">
          <a:extLst>
            <a:ext uri="{FF2B5EF4-FFF2-40B4-BE49-F238E27FC236}">
              <a16:creationId xmlns:a16="http://schemas.microsoft.com/office/drawing/2014/main" xmlns="" id="{D1FA3FFD-171E-4117-A034-50E65C2B32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4" name="223 CuadroTexto">
          <a:extLst>
            <a:ext uri="{FF2B5EF4-FFF2-40B4-BE49-F238E27FC236}">
              <a16:creationId xmlns:a16="http://schemas.microsoft.com/office/drawing/2014/main" xmlns="" id="{DD8743B5-6960-4DF8-9A71-E15D1ADAE4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5" name="224 CuadroTexto">
          <a:extLst>
            <a:ext uri="{FF2B5EF4-FFF2-40B4-BE49-F238E27FC236}">
              <a16:creationId xmlns:a16="http://schemas.microsoft.com/office/drawing/2014/main" xmlns="" id="{7561CD6A-A427-4CC1-BE2D-006AD6342E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6" name="225 CuadroTexto">
          <a:extLst>
            <a:ext uri="{FF2B5EF4-FFF2-40B4-BE49-F238E27FC236}">
              <a16:creationId xmlns:a16="http://schemas.microsoft.com/office/drawing/2014/main" xmlns="" id="{9F0462B6-04FE-4109-9620-2F59F4FDC4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7" name="226 CuadroTexto">
          <a:extLst>
            <a:ext uri="{FF2B5EF4-FFF2-40B4-BE49-F238E27FC236}">
              <a16:creationId xmlns:a16="http://schemas.microsoft.com/office/drawing/2014/main" xmlns="" id="{4ECBCB9C-DEC1-4FE8-BE68-A91E5EB6FD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8" name="227 CuadroTexto">
          <a:extLst>
            <a:ext uri="{FF2B5EF4-FFF2-40B4-BE49-F238E27FC236}">
              <a16:creationId xmlns:a16="http://schemas.microsoft.com/office/drawing/2014/main" xmlns="" id="{9D870310-DFA1-4EBF-98DE-8B12C4FE47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09" name="228 CuadroTexto">
          <a:extLst>
            <a:ext uri="{FF2B5EF4-FFF2-40B4-BE49-F238E27FC236}">
              <a16:creationId xmlns:a16="http://schemas.microsoft.com/office/drawing/2014/main" xmlns="" id="{55FA6366-7689-4EFC-A443-060B6C34BE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0" name="229 CuadroTexto">
          <a:extLst>
            <a:ext uri="{FF2B5EF4-FFF2-40B4-BE49-F238E27FC236}">
              <a16:creationId xmlns:a16="http://schemas.microsoft.com/office/drawing/2014/main" xmlns="" id="{06BBB793-3C1D-4A59-BE87-600C0A097D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1" name="230 CuadroTexto">
          <a:extLst>
            <a:ext uri="{FF2B5EF4-FFF2-40B4-BE49-F238E27FC236}">
              <a16:creationId xmlns:a16="http://schemas.microsoft.com/office/drawing/2014/main" xmlns="" id="{18C94B37-27DC-4E02-988A-6560A6C782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2" name="231 CuadroTexto">
          <a:extLst>
            <a:ext uri="{FF2B5EF4-FFF2-40B4-BE49-F238E27FC236}">
              <a16:creationId xmlns:a16="http://schemas.microsoft.com/office/drawing/2014/main" xmlns="" id="{29856203-4DDE-4364-A7B6-20BBA3F86F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3" name="232 CuadroTexto">
          <a:extLst>
            <a:ext uri="{FF2B5EF4-FFF2-40B4-BE49-F238E27FC236}">
              <a16:creationId xmlns:a16="http://schemas.microsoft.com/office/drawing/2014/main" xmlns="" id="{DD9E654E-F4C9-48D1-8727-2CF0270FA7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4" name="233 CuadroTexto">
          <a:extLst>
            <a:ext uri="{FF2B5EF4-FFF2-40B4-BE49-F238E27FC236}">
              <a16:creationId xmlns:a16="http://schemas.microsoft.com/office/drawing/2014/main" xmlns="" id="{0CB74EED-D1D0-4E43-B90A-7F87FEAA74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5" name="234 CuadroTexto">
          <a:extLst>
            <a:ext uri="{FF2B5EF4-FFF2-40B4-BE49-F238E27FC236}">
              <a16:creationId xmlns:a16="http://schemas.microsoft.com/office/drawing/2014/main" xmlns="" id="{1315B18A-0D9B-4C3B-BABF-7EA96ABE40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6" name="235 CuadroTexto">
          <a:extLst>
            <a:ext uri="{FF2B5EF4-FFF2-40B4-BE49-F238E27FC236}">
              <a16:creationId xmlns:a16="http://schemas.microsoft.com/office/drawing/2014/main" xmlns="" id="{47AF1506-E3B8-4369-BAF2-791C078338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7" name="236 CuadroTexto">
          <a:extLst>
            <a:ext uri="{FF2B5EF4-FFF2-40B4-BE49-F238E27FC236}">
              <a16:creationId xmlns:a16="http://schemas.microsoft.com/office/drawing/2014/main" xmlns="" id="{59B67CF8-77C9-4684-8489-F098D2D7E1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8" name="237 CuadroTexto">
          <a:extLst>
            <a:ext uri="{FF2B5EF4-FFF2-40B4-BE49-F238E27FC236}">
              <a16:creationId xmlns:a16="http://schemas.microsoft.com/office/drawing/2014/main" xmlns="" id="{10D7DEAD-25C8-4E25-AD13-24C477A8E3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19" name="238 CuadroTexto">
          <a:extLst>
            <a:ext uri="{FF2B5EF4-FFF2-40B4-BE49-F238E27FC236}">
              <a16:creationId xmlns:a16="http://schemas.microsoft.com/office/drawing/2014/main" xmlns="" id="{32D90F66-10A8-43C3-BCA0-2BE909895C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0" name="239 CuadroTexto">
          <a:extLst>
            <a:ext uri="{FF2B5EF4-FFF2-40B4-BE49-F238E27FC236}">
              <a16:creationId xmlns:a16="http://schemas.microsoft.com/office/drawing/2014/main" xmlns="" id="{FE776D11-F27A-44C1-B159-87BE2100BC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1" name="240 CuadroTexto">
          <a:extLst>
            <a:ext uri="{FF2B5EF4-FFF2-40B4-BE49-F238E27FC236}">
              <a16:creationId xmlns:a16="http://schemas.microsoft.com/office/drawing/2014/main" xmlns="" id="{83433488-D6E6-479C-9016-77CA8BE6E2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2" name="241 CuadroTexto">
          <a:extLst>
            <a:ext uri="{FF2B5EF4-FFF2-40B4-BE49-F238E27FC236}">
              <a16:creationId xmlns:a16="http://schemas.microsoft.com/office/drawing/2014/main" xmlns="" id="{92C5C430-7CDA-43C9-A29B-FAF754927A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3" name="242 CuadroTexto">
          <a:extLst>
            <a:ext uri="{FF2B5EF4-FFF2-40B4-BE49-F238E27FC236}">
              <a16:creationId xmlns:a16="http://schemas.microsoft.com/office/drawing/2014/main" xmlns="" id="{3AFBA518-EE03-4AD1-86D2-EA3CFCBB1B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4" name="243 CuadroTexto">
          <a:extLst>
            <a:ext uri="{FF2B5EF4-FFF2-40B4-BE49-F238E27FC236}">
              <a16:creationId xmlns:a16="http://schemas.microsoft.com/office/drawing/2014/main" xmlns="" id="{C9449F10-B202-44D6-9E8E-79BCD74196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5" name="244 CuadroTexto">
          <a:extLst>
            <a:ext uri="{FF2B5EF4-FFF2-40B4-BE49-F238E27FC236}">
              <a16:creationId xmlns:a16="http://schemas.microsoft.com/office/drawing/2014/main" xmlns="" id="{34262A26-0CA9-4844-9300-A8A5D41B6B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6" name="245 CuadroTexto">
          <a:extLst>
            <a:ext uri="{FF2B5EF4-FFF2-40B4-BE49-F238E27FC236}">
              <a16:creationId xmlns:a16="http://schemas.microsoft.com/office/drawing/2014/main" xmlns="" id="{F0FCD181-B82A-411B-93B5-F48C6ACF5E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7" name="246 CuadroTexto">
          <a:extLst>
            <a:ext uri="{FF2B5EF4-FFF2-40B4-BE49-F238E27FC236}">
              <a16:creationId xmlns:a16="http://schemas.microsoft.com/office/drawing/2014/main" xmlns="" id="{1BAEC870-B074-455B-B4E7-EC39F93F68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8" name="247 CuadroTexto">
          <a:extLst>
            <a:ext uri="{FF2B5EF4-FFF2-40B4-BE49-F238E27FC236}">
              <a16:creationId xmlns:a16="http://schemas.microsoft.com/office/drawing/2014/main" xmlns="" id="{A3DD0172-9800-49DF-B50D-E29B2F7102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29" name="248 CuadroTexto">
          <a:extLst>
            <a:ext uri="{FF2B5EF4-FFF2-40B4-BE49-F238E27FC236}">
              <a16:creationId xmlns:a16="http://schemas.microsoft.com/office/drawing/2014/main" xmlns="" id="{C07DD260-BD9A-4982-B80D-BF5695C012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0" name="249 CuadroTexto">
          <a:extLst>
            <a:ext uri="{FF2B5EF4-FFF2-40B4-BE49-F238E27FC236}">
              <a16:creationId xmlns:a16="http://schemas.microsoft.com/office/drawing/2014/main" xmlns="" id="{18EE3AA2-6B0F-4F59-B893-D8B22CF4DD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1" name="250 CuadroTexto">
          <a:extLst>
            <a:ext uri="{FF2B5EF4-FFF2-40B4-BE49-F238E27FC236}">
              <a16:creationId xmlns:a16="http://schemas.microsoft.com/office/drawing/2014/main" xmlns="" id="{D98EF010-2567-4221-B805-EE2DB3F939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2" name="251 CuadroTexto">
          <a:extLst>
            <a:ext uri="{FF2B5EF4-FFF2-40B4-BE49-F238E27FC236}">
              <a16:creationId xmlns:a16="http://schemas.microsoft.com/office/drawing/2014/main" xmlns="" id="{B9E97D29-89BA-4F16-B2D0-FE35AB84F4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3" name="252 CuadroTexto">
          <a:extLst>
            <a:ext uri="{FF2B5EF4-FFF2-40B4-BE49-F238E27FC236}">
              <a16:creationId xmlns:a16="http://schemas.microsoft.com/office/drawing/2014/main" xmlns="" id="{43A814BA-FD2E-4F39-BD79-7A27A649C4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4" name="253 CuadroTexto">
          <a:extLst>
            <a:ext uri="{FF2B5EF4-FFF2-40B4-BE49-F238E27FC236}">
              <a16:creationId xmlns:a16="http://schemas.microsoft.com/office/drawing/2014/main" xmlns="" id="{8F81E126-8075-44A5-A2F6-5D08E0DFC9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5" name="254 CuadroTexto">
          <a:extLst>
            <a:ext uri="{FF2B5EF4-FFF2-40B4-BE49-F238E27FC236}">
              <a16:creationId xmlns:a16="http://schemas.microsoft.com/office/drawing/2014/main" xmlns="" id="{230FA9BD-76FD-4EC8-92C1-DAC02ABB60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6" name="255 CuadroTexto">
          <a:extLst>
            <a:ext uri="{FF2B5EF4-FFF2-40B4-BE49-F238E27FC236}">
              <a16:creationId xmlns:a16="http://schemas.microsoft.com/office/drawing/2014/main" xmlns="" id="{3F90DF6E-D2AC-45C2-94B2-CF94E0C38B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7" name="256 CuadroTexto">
          <a:extLst>
            <a:ext uri="{FF2B5EF4-FFF2-40B4-BE49-F238E27FC236}">
              <a16:creationId xmlns:a16="http://schemas.microsoft.com/office/drawing/2014/main" xmlns="" id="{3965A8FB-E95A-40A4-ABE3-86B9A53790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8" name="257 CuadroTexto">
          <a:extLst>
            <a:ext uri="{FF2B5EF4-FFF2-40B4-BE49-F238E27FC236}">
              <a16:creationId xmlns:a16="http://schemas.microsoft.com/office/drawing/2014/main" xmlns="" id="{0FBABB14-55A8-41A2-A9A5-CF5A1896F5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39" name="258 CuadroTexto">
          <a:extLst>
            <a:ext uri="{FF2B5EF4-FFF2-40B4-BE49-F238E27FC236}">
              <a16:creationId xmlns:a16="http://schemas.microsoft.com/office/drawing/2014/main" xmlns="" id="{73CE4F88-FA04-402B-8BAE-8DBB157FF4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0" name="259 CuadroTexto">
          <a:extLst>
            <a:ext uri="{FF2B5EF4-FFF2-40B4-BE49-F238E27FC236}">
              <a16:creationId xmlns:a16="http://schemas.microsoft.com/office/drawing/2014/main" xmlns="" id="{4BA989FC-D676-400D-A5D4-02FFDBD410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1" name="260 CuadroTexto">
          <a:extLst>
            <a:ext uri="{FF2B5EF4-FFF2-40B4-BE49-F238E27FC236}">
              <a16:creationId xmlns:a16="http://schemas.microsoft.com/office/drawing/2014/main" xmlns="" id="{3DB73CF7-5BD4-424B-8790-47AD780C68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2" name="261 CuadroTexto">
          <a:extLst>
            <a:ext uri="{FF2B5EF4-FFF2-40B4-BE49-F238E27FC236}">
              <a16:creationId xmlns:a16="http://schemas.microsoft.com/office/drawing/2014/main" xmlns="" id="{E3D25955-500E-48DE-A89F-2A329D4A04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3" name="262 CuadroTexto">
          <a:extLst>
            <a:ext uri="{FF2B5EF4-FFF2-40B4-BE49-F238E27FC236}">
              <a16:creationId xmlns:a16="http://schemas.microsoft.com/office/drawing/2014/main" xmlns="" id="{50F3AFD0-5EA4-4617-A035-3688D99E46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4" name="263 CuadroTexto">
          <a:extLst>
            <a:ext uri="{FF2B5EF4-FFF2-40B4-BE49-F238E27FC236}">
              <a16:creationId xmlns:a16="http://schemas.microsoft.com/office/drawing/2014/main" xmlns="" id="{02689FC4-BEA2-462C-AA88-84A5761282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5" name="264 CuadroTexto">
          <a:extLst>
            <a:ext uri="{FF2B5EF4-FFF2-40B4-BE49-F238E27FC236}">
              <a16:creationId xmlns:a16="http://schemas.microsoft.com/office/drawing/2014/main" xmlns="" id="{0FBC6294-3E15-4BDE-8599-3C0ABBCA33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6" name="265 CuadroTexto">
          <a:extLst>
            <a:ext uri="{FF2B5EF4-FFF2-40B4-BE49-F238E27FC236}">
              <a16:creationId xmlns:a16="http://schemas.microsoft.com/office/drawing/2014/main" xmlns="" id="{C3B58466-225D-496B-8D9C-DF65F80FE0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7" name="266 CuadroTexto">
          <a:extLst>
            <a:ext uri="{FF2B5EF4-FFF2-40B4-BE49-F238E27FC236}">
              <a16:creationId xmlns:a16="http://schemas.microsoft.com/office/drawing/2014/main" xmlns="" id="{E29E9058-E184-4BBC-A6E9-FC001FE96C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48" name="267 CuadroTexto">
          <a:extLst>
            <a:ext uri="{FF2B5EF4-FFF2-40B4-BE49-F238E27FC236}">
              <a16:creationId xmlns:a16="http://schemas.microsoft.com/office/drawing/2014/main" xmlns="" id="{4980D2DD-D97A-40E5-A5C1-DF95F359E1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7449" name="268 CuadroTexto">
          <a:extLst>
            <a:ext uri="{FF2B5EF4-FFF2-40B4-BE49-F238E27FC236}">
              <a16:creationId xmlns:a16="http://schemas.microsoft.com/office/drawing/2014/main" xmlns="" id="{38A667E6-88B6-4354-9CA3-7400F3CD0D2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0" name="269 CuadroTexto">
          <a:extLst>
            <a:ext uri="{FF2B5EF4-FFF2-40B4-BE49-F238E27FC236}">
              <a16:creationId xmlns:a16="http://schemas.microsoft.com/office/drawing/2014/main" xmlns="" id="{E6A5A69A-4794-42B3-86BA-C364E7FDA4D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1" name="270 CuadroTexto">
          <a:extLst>
            <a:ext uri="{FF2B5EF4-FFF2-40B4-BE49-F238E27FC236}">
              <a16:creationId xmlns:a16="http://schemas.microsoft.com/office/drawing/2014/main" xmlns="" id="{C61CA843-0746-4C7F-8FF2-7A0810FDBA9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2" name="271 CuadroTexto">
          <a:extLst>
            <a:ext uri="{FF2B5EF4-FFF2-40B4-BE49-F238E27FC236}">
              <a16:creationId xmlns:a16="http://schemas.microsoft.com/office/drawing/2014/main" xmlns="" id="{7415AA91-287E-4FB0-A9B3-081ADC87B45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3" name="272 CuadroTexto">
          <a:extLst>
            <a:ext uri="{FF2B5EF4-FFF2-40B4-BE49-F238E27FC236}">
              <a16:creationId xmlns:a16="http://schemas.microsoft.com/office/drawing/2014/main" xmlns="" id="{D8DCF6BA-8C72-4EA2-BB25-638A52BBC71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4" name="273 CuadroTexto">
          <a:extLst>
            <a:ext uri="{FF2B5EF4-FFF2-40B4-BE49-F238E27FC236}">
              <a16:creationId xmlns:a16="http://schemas.microsoft.com/office/drawing/2014/main" xmlns="" id="{41E45AB8-2AD6-447B-8972-F55273CCCBA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5" name="274 CuadroTexto">
          <a:extLst>
            <a:ext uri="{FF2B5EF4-FFF2-40B4-BE49-F238E27FC236}">
              <a16:creationId xmlns:a16="http://schemas.microsoft.com/office/drawing/2014/main" xmlns="" id="{137B926A-97F1-4BF9-A223-6160847B84F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6" name="275 CuadroTexto">
          <a:extLst>
            <a:ext uri="{FF2B5EF4-FFF2-40B4-BE49-F238E27FC236}">
              <a16:creationId xmlns:a16="http://schemas.microsoft.com/office/drawing/2014/main" xmlns="" id="{BE2C19CA-1628-4163-8978-2A07C6B9A36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7" name="276 CuadroTexto">
          <a:extLst>
            <a:ext uri="{FF2B5EF4-FFF2-40B4-BE49-F238E27FC236}">
              <a16:creationId xmlns:a16="http://schemas.microsoft.com/office/drawing/2014/main" xmlns="" id="{F7A638B3-DE86-43CB-82BA-4C584A0320E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8" name="277 CuadroTexto">
          <a:extLst>
            <a:ext uri="{FF2B5EF4-FFF2-40B4-BE49-F238E27FC236}">
              <a16:creationId xmlns:a16="http://schemas.microsoft.com/office/drawing/2014/main" xmlns="" id="{2BC51822-176E-447C-ACC3-3D35A29610D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59" name="278 CuadroTexto">
          <a:extLst>
            <a:ext uri="{FF2B5EF4-FFF2-40B4-BE49-F238E27FC236}">
              <a16:creationId xmlns:a16="http://schemas.microsoft.com/office/drawing/2014/main" xmlns="" id="{2E14CA13-611E-4573-A62A-D9571C33923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0" name="279 CuadroTexto">
          <a:extLst>
            <a:ext uri="{FF2B5EF4-FFF2-40B4-BE49-F238E27FC236}">
              <a16:creationId xmlns:a16="http://schemas.microsoft.com/office/drawing/2014/main" xmlns="" id="{2E770291-55A1-41A3-B3D8-5C1A50F8E41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1" name="280 CuadroTexto">
          <a:extLst>
            <a:ext uri="{FF2B5EF4-FFF2-40B4-BE49-F238E27FC236}">
              <a16:creationId xmlns:a16="http://schemas.microsoft.com/office/drawing/2014/main" xmlns="" id="{02EBD434-6D50-4ED5-84D0-B44652603F6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2" name="281 CuadroTexto">
          <a:extLst>
            <a:ext uri="{FF2B5EF4-FFF2-40B4-BE49-F238E27FC236}">
              <a16:creationId xmlns:a16="http://schemas.microsoft.com/office/drawing/2014/main" xmlns="" id="{350C9489-022B-4638-986F-6D155B7CD6F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3" name="282 CuadroTexto">
          <a:extLst>
            <a:ext uri="{FF2B5EF4-FFF2-40B4-BE49-F238E27FC236}">
              <a16:creationId xmlns:a16="http://schemas.microsoft.com/office/drawing/2014/main" xmlns="" id="{BA34D55E-EEAA-49B6-BA1B-1473898B835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4" name="283 CuadroTexto">
          <a:extLst>
            <a:ext uri="{FF2B5EF4-FFF2-40B4-BE49-F238E27FC236}">
              <a16:creationId xmlns:a16="http://schemas.microsoft.com/office/drawing/2014/main" xmlns="" id="{32E554B8-AF05-4C6E-BC42-3ADBD9D2035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465" name="284 CuadroTexto">
          <a:extLst>
            <a:ext uri="{FF2B5EF4-FFF2-40B4-BE49-F238E27FC236}">
              <a16:creationId xmlns:a16="http://schemas.microsoft.com/office/drawing/2014/main" xmlns="" id="{0821F30A-7CB1-49C2-BDC2-C1E54BF2FED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466" name="285 CuadroTexto">
          <a:extLst>
            <a:ext uri="{FF2B5EF4-FFF2-40B4-BE49-F238E27FC236}">
              <a16:creationId xmlns:a16="http://schemas.microsoft.com/office/drawing/2014/main" xmlns="" id="{28905A47-64BF-4DF0-9633-189FE09E6E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67" name="286 CuadroTexto">
          <a:extLst>
            <a:ext uri="{FF2B5EF4-FFF2-40B4-BE49-F238E27FC236}">
              <a16:creationId xmlns:a16="http://schemas.microsoft.com/office/drawing/2014/main" xmlns="" id="{43470858-AED1-4C60-8FF3-CF8BFF3012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68" name="287 CuadroTexto">
          <a:extLst>
            <a:ext uri="{FF2B5EF4-FFF2-40B4-BE49-F238E27FC236}">
              <a16:creationId xmlns:a16="http://schemas.microsoft.com/office/drawing/2014/main" xmlns="" id="{81C1359B-34B0-4058-AB2B-CEF311B8F0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69" name="288 CuadroTexto">
          <a:extLst>
            <a:ext uri="{FF2B5EF4-FFF2-40B4-BE49-F238E27FC236}">
              <a16:creationId xmlns:a16="http://schemas.microsoft.com/office/drawing/2014/main" xmlns="" id="{0BBCDFDE-2695-46DE-97FC-73969B030C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0" name="289 CuadroTexto">
          <a:extLst>
            <a:ext uri="{FF2B5EF4-FFF2-40B4-BE49-F238E27FC236}">
              <a16:creationId xmlns:a16="http://schemas.microsoft.com/office/drawing/2014/main" xmlns="" id="{07EB2E4F-AB67-4BB4-90E1-9BD0FC7F6C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1" name="290 CuadroTexto">
          <a:extLst>
            <a:ext uri="{FF2B5EF4-FFF2-40B4-BE49-F238E27FC236}">
              <a16:creationId xmlns:a16="http://schemas.microsoft.com/office/drawing/2014/main" xmlns="" id="{414FD10A-52CD-4308-9637-099A19D286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2" name="291 CuadroTexto">
          <a:extLst>
            <a:ext uri="{FF2B5EF4-FFF2-40B4-BE49-F238E27FC236}">
              <a16:creationId xmlns:a16="http://schemas.microsoft.com/office/drawing/2014/main" xmlns="" id="{0BA2809E-BA4B-44E7-BC2F-C45B943278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3" name="292 CuadroTexto">
          <a:extLst>
            <a:ext uri="{FF2B5EF4-FFF2-40B4-BE49-F238E27FC236}">
              <a16:creationId xmlns:a16="http://schemas.microsoft.com/office/drawing/2014/main" xmlns="" id="{C33F6131-F84A-40F7-A262-B29FD91C7D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4" name="293 CuadroTexto">
          <a:extLst>
            <a:ext uri="{FF2B5EF4-FFF2-40B4-BE49-F238E27FC236}">
              <a16:creationId xmlns:a16="http://schemas.microsoft.com/office/drawing/2014/main" xmlns="" id="{FBDE69A6-693B-46DD-8C34-5562366A35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5" name="294 CuadroTexto">
          <a:extLst>
            <a:ext uri="{FF2B5EF4-FFF2-40B4-BE49-F238E27FC236}">
              <a16:creationId xmlns:a16="http://schemas.microsoft.com/office/drawing/2014/main" xmlns="" id="{EAFD3FF2-B58B-4B1F-A9E5-E54C3CCEDF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6" name="295 CuadroTexto">
          <a:extLst>
            <a:ext uri="{FF2B5EF4-FFF2-40B4-BE49-F238E27FC236}">
              <a16:creationId xmlns:a16="http://schemas.microsoft.com/office/drawing/2014/main" xmlns="" id="{0488CA8C-32FD-496D-95F2-2E2DAFF7A0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7" name="296 CuadroTexto">
          <a:extLst>
            <a:ext uri="{FF2B5EF4-FFF2-40B4-BE49-F238E27FC236}">
              <a16:creationId xmlns:a16="http://schemas.microsoft.com/office/drawing/2014/main" xmlns="" id="{436A303A-85FF-490F-975E-BC224BF3FB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7478" name="301 CuadroTexto">
          <a:extLst>
            <a:ext uri="{FF2B5EF4-FFF2-40B4-BE49-F238E27FC236}">
              <a16:creationId xmlns:a16="http://schemas.microsoft.com/office/drawing/2014/main" xmlns="" id="{48FDB9EB-4442-4991-9903-38730F7CAAC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79" name="17 CuadroTexto">
          <a:extLst>
            <a:ext uri="{FF2B5EF4-FFF2-40B4-BE49-F238E27FC236}">
              <a16:creationId xmlns:a16="http://schemas.microsoft.com/office/drawing/2014/main" xmlns="" id="{DAD22052-40DC-4DC7-945D-34CCC97B0D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7480" name="90 CuadroTexto">
          <a:extLst>
            <a:ext uri="{FF2B5EF4-FFF2-40B4-BE49-F238E27FC236}">
              <a16:creationId xmlns:a16="http://schemas.microsoft.com/office/drawing/2014/main" xmlns="" id="{9BAF48B8-7B9F-44CB-BAB4-9D4AFA6FD5E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1" name="91 CuadroTexto">
          <a:extLst>
            <a:ext uri="{FF2B5EF4-FFF2-40B4-BE49-F238E27FC236}">
              <a16:creationId xmlns:a16="http://schemas.microsoft.com/office/drawing/2014/main" xmlns="" id="{6281EDB8-833E-4F0B-9A40-41931317CF7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2" name="92 CuadroTexto">
          <a:extLst>
            <a:ext uri="{FF2B5EF4-FFF2-40B4-BE49-F238E27FC236}">
              <a16:creationId xmlns:a16="http://schemas.microsoft.com/office/drawing/2014/main" xmlns="" id="{1ED61012-2438-4BAD-B2E0-3914642CB79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3" name="93 CuadroTexto">
          <a:extLst>
            <a:ext uri="{FF2B5EF4-FFF2-40B4-BE49-F238E27FC236}">
              <a16:creationId xmlns:a16="http://schemas.microsoft.com/office/drawing/2014/main" xmlns="" id="{DD2FE69F-7E27-4604-B835-4A98ED0B129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4" name="94 CuadroTexto">
          <a:extLst>
            <a:ext uri="{FF2B5EF4-FFF2-40B4-BE49-F238E27FC236}">
              <a16:creationId xmlns:a16="http://schemas.microsoft.com/office/drawing/2014/main" xmlns="" id="{D28209E7-6695-4EE2-B24A-0F88B7879F4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5" name="95 CuadroTexto">
          <a:extLst>
            <a:ext uri="{FF2B5EF4-FFF2-40B4-BE49-F238E27FC236}">
              <a16:creationId xmlns:a16="http://schemas.microsoft.com/office/drawing/2014/main" xmlns="" id="{957F1207-13AC-41D1-B9DE-BD253F98BC1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6" name="96 CuadroTexto">
          <a:extLst>
            <a:ext uri="{FF2B5EF4-FFF2-40B4-BE49-F238E27FC236}">
              <a16:creationId xmlns:a16="http://schemas.microsoft.com/office/drawing/2014/main" xmlns="" id="{1DF8E1B7-2207-4EE1-9201-42B36FC9E31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7" name="97 CuadroTexto">
          <a:extLst>
            <a:ext uri="{FF2B5EF4-FFF2-40B4-BE49-F238E27FC236}">
              <a16:creationId xmlns:a16="http://schemas.microsoft.com/office/drawing/2014/main" xmlns="" id="{0A7D64EB-DF14-4A89-8C70-4728EDF0684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8" name="98 CuadroTexto">
          <a:extLst>
            <a:ext uri="{FF2B5EF4-FFF2-40B4-BE49-F238E27FC236}">
              <a16:creationId xmlns:a16="http://schemas.microsoft.com/office/drawing/2014/main" xmlns="" id="{7ECE3A6D-349B-4E00-9CB3-2B8B378F2E7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89" name="99 CuadroTexto">
          <a:extLst>
            <a:ext uri="{FF2B5EF4-FFF2-40B4-BE49-F238E27FC236}">
              <a16:creationId xmlns:a16="http://schemas.microsoft.com/office/drawing/2014/main" xmlns="" id="{EED0853E-BE68-4B3C-8BFC-02752F7BE91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90" name="100 CuadroTexto">
          <a:extLst>
            <a:ext uri="{FF2B5EF4-FFF2-40B4-BE49-F238E27FC236}">
              <a16:creationId xmlns:a16="http://schemas.microsoft.com/office/drawing/2014/main" xmlns="" id="{61721A64-759E-4321-97F6-1C1522F0BAC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491" name="101 CuadroTexto">
          <a:extLst>
            <a:ext uri="{FF2B5EF4-FFF2-40B4-BE49-F238E27FC236}">
              <a16:creationId xmlns:a16="http://schemas.microsoft.com/office/drawing/2014/main" xmlns="" id="{16D24204-4CDE-4E09-9BA0-0F127E7D98D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492" name="118 CuadroTexto">
          <a:extLst>
            <a:ext uri="{FF2B5EF4-FFF2-40B4-BE49-F238E27FC236}">
              <a16:creationId xmlns:a16="http://schemas.microsoft.com/office/drawing/2014/main" xmlns="" id="{9E4E2272-D0CC-4DE7-88BB-8878C10BB7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3" name="119 CuadroTexto">
          <a:extLst>
            <a:ext uri="{FF2B5EF4-FFF2-40B4-BE49-F238E27FC236}">
              <a16:creationId xmlns:a16="http://schemas.microsoft.com/office/drawing/2014/main" xmlns="" id="{05A2A082-83A1-472A-87C8-FA635FBF35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4" name="120 CuadroTexto">
          <a:extLst>
            <a:ext uri="{FF2B5EF4-FFF2-40B4-BE49-F238E27FC236}">
              <a16:creationId xmlns:a16="http://schemas.microsoft.com/office/drawing/2014/main" xmlns="" id="{0BBDEF93-3693-4BAD-B686-017338F379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5" name="121 CuadroTexto">
          <a:extLst>
            <a:ext uri="{FF2B5EF4-FFF2-40B4-BE49-F238E27FC236}">
              <a16:creationId xmlns:a16="http://schemas.microsoft.com/office/drawing/2014/main" xmlns="" id="{AC3B4CD2-EA01-4247-8048-E186EDB0F2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6" name="122 CuadroTexto">
          <a:extLst>
            <a:ext uri="{FF2B5EF4-FFF2-40B4-BE49-F238E27FC236}">
              <a16:creationId xmlns:a16="http://schemas.microsoft.com/office/drawing/2014/main" xmlns="" id="{2BF20313-E5CB-400C-BD2D-926F4F25D7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7" name="123 CuadroTexto">
          <a:extLst>
            <a:ext uri="{FF2B5EF4-FFF2-40B4-BE49-F238E27FC236}">
              <a16:creationId xmlns:a16="http://schemas.microsoft.com/office/drawing/2014/main" xmlns="" id="{769D5121-2022-429A-92A2-38CED58C2C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8" name="124 CuadroTexto">
          <a:extLst>
            <a:ext uri="{FF2B5EF4-FFF2-40B4-BE49-F238E27FC236}">
              <a16:creationId xmlns:a16="http://schemas.microsoft.com/office/drawing/2014/main" xmlns="" id="{600ACFDB-00DD-4843-BE00-511AB0224C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499" name="125 CuadroTexto">
          <a:extLst>
            <a:ext uri="{FF2B5EF4-FFF2-40B4-BE49-F238E27FC236}">
              <a16:creationId xmlns:a16="http://schemas.microsoft.com/office/drawing/2014/main" xmlns="" id="{399BE31D-D566-4C65-82A1-B537654223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0" name="143 CuadroTexto">
          <a:extLst>
            <a:ext uri="{FF2B5EF4-FFF2-40B4-BE49-F238E27FC236}">
              <a16:creationId xmlns:a16="http://schemas.microsoft.com/office/drawing/2014/main" xmlns="" id="{336A2C11-D404-4047-B51E-7AB7B1CB49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1" name="144 CuadroTexto">
          <a:extLst>
            <a:ext uri="{FF2B5EF4-FFF2-40B4-BE49-F238E27FC236}">
              <a16:creationId xmlns:a16="http://schemas.microsoft.com/office/drawing/2014/main" xmlns="" id="{B16D3FAE-BEDA-4B16-A8C1-2D3402472D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2" name="145 CuadroTexto">
          <a:extLst>
            <a:ext uri="{FF2B5EF4-FFF2-40B4-BE49-F238E27FC236}">
              <a16:creationId xmlns:a16="http://schemas.microsoft.com/office/drawing/2014/main" xmlns="" id="{A785E437-5768-49D8-8ED9-AF919ECB08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3" name="146 CuadroTexto">
          <a:extLst>
            <a:ext uri="{FF2B5EF4-FFF2-40B4-BE49-F238E27FC236}">
              <a16:creationId xmlns:a16="http://schemas.microsoft.com/office/drawing/2014/main" xmlns="" id="{3E1E49EA-2068-4985-AA25-4341A0DD83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4" name="147 CuadroTexto">
          <a:extLst>
            <a:ext uri="{FF2B5EF4-FFF2-40B4-BE49-F238E27FC236}">
              <a16:creationId xmlns:a16="http://schemas.microsoft.com/office/drawing/2014/main" xmlns="" id="{0B1A1C54-8555-444A-893C-B7DD281E84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5" name="148 CuadroTexto">
          <a:extLst>
            <a:ext uri="{FF2B5EF4-FFF2-40B4-BE49-F238E27FC236}">
              <a16:creationId xmlns:a16="http://schemas.microsoft.com/office/drawing/2014/main" xmlns="" id="{B611AB5D-4C34-4777-B9C5-A3E9D3E549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6" name="149 CuadroTexto">
          <a:extLst>
            <a:ext uri="{FF2B5EF4-FFF2-40B4-BE49-F238E27FC236}">
              <a16:creationId xmlns:a16="http://schemas.microsoft.com/office/drawing/2014/main" xmlns="" id="{0D947842-D0D2-4528-BD51-D67803072D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7" name="150 CuadroTexto">
          <a:extLst>
            <a:ext uri="{FF2B5EF4-FFF2-40B4-BE49-F238E27FC236}">
              <a16:creationId xmlns:a16="http://schemas.microsoft.com/office/drawing/2014/main" xmlns="" id="{675345F6-5776-4502-8C5E-B1AB8E77C3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8" name="151 CuadroTexto">
          <a:extLst>
            <a:ext uri="{FF2B5EF4-FFF2-40B4-BE49-F238E27FC236}">
              <a16:creationId xmlns:a16="http://schemas.microsoft.com/office/drawing/2014/main" xmlns="" id="{40205869-F1D6-4FB0-A4FF-3D80C86D23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09" name="152 CuadroTexto">
          <a:extLst>
            <a:ext uri="{FF2B5EF4-FFF2-40B4-BE49-F238E27FC236}">
              <a16:creationId xmlns:a16="http://schemas.microsoft.com/office/drawing/2014/main" xmlns="" id="{0A9AF54B-BD14-4785-B3F7-267D8938BC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0" name="153 CuadroTexto">
          <a:extLst>
            <a:ext uri="{FF2B5EF4-FFF2-40B4-BE49-F238E27FC236}">
              <a16:creationId xmlns:a16="http://schemas.microsoft.com/office/drawing/2014/main" xmlns="" id="{CAC8AFEC-B026-4C82-8E6D-3737AB3392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1" name="154 CuadroTexto">
          <a:extLst>
            <a:ext uri="{FF2B5EF4-FFF2-40B4-BE49-F238E27FC236}">
              <a16:creationId xmlns:a16="http://schemas.microsoft.com/office/drawing/2014/main" xmlns="" id="{6CB36E60-0270-4A51-8F70-A36D6A5689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2" name="155 CuadroTexto">
          <a:extLst>
            <a:ext uri="{FF2B5EF4-FFF2-40B4-BE49-F238E27FC236}">
              <a16:creationId xmlns:a16="http://schemas.microsoft.com/office/drawing/2014/main" xmlns="" id="{8E7AB3C9-4C66-47D5-83FC-692BDBF161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3" name="156 CuadroTexto">
          <a:extLst>
            <a:ext uri="{FF2B5EF4-FFF2-40B4-BE49-F238E27FC236}">
              <a16:creationId xmlns:a16="http://schemas.microsoft.com/office/drawing/2014/main" xmlns="" id="{9B155FEA-F9E7-4519-A17C-276465CAFC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4" name="157 CuadroTexto">
          <a:extLst>
            <a:ext uri="{FF2B5EF4-FFF2-40B4-BE49-F238E27FC236}">
              <a16:creationId xmlns:a16="http://schemas.microsoft.com/office/drawing/2014/main" xmlns="" id="{9F4BA16E-DAE9-4498-BEE1-1043352341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5" name="158 CuadroTexto">
          <a:extLst>
            <a:ext uri="{FF2B5EF4-FFF2-40B4-BE49-F238E27FC236}">
              <a16:creationId xmlns:a16="http://schemas.microsoft.com/office/drawing/2014/main" xmlns="" id="{CE73C08F-139D-4F7C-AF8A-D16F92864F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6" name="159 CuadroTexto">
          <a:extLst>
            <a:ext uri="{FF2B5EF4-FFF2-40B4-BE49-F238E27FC236}">
              <a16:creationId xmlns:a16="http://schemas.microsoft.com/office/drawing/2014/main" xmlns="" id="{B46F94F2-BB68-4706-B4B7-29EF6EAC52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7" name="160 CuadroTexto">
          <a:extLst>
            <a:ext uri="{FF2B5EF4-FFF2-40B4-BE49-F238E27FC236}">
              <a16:creationId xmlns:a16="http://schemas.microsoft.com/office/drawing/2014/main" xmlns="" id="{FEE20842-9349-4BB5-B34A-FC5AAD2263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8" name="161 CuadroTexto">
          <a:extLst>
            <a:ext uri="{FF2B5EF4-FFF2-40B4-BE49-F238E27FC236}">
              <a16:creationId xmlns:a16="http://schemas.microsoft.com/office/drawing/2014/main" xmlns="" id="{A204E4B0-034B-4F28-A45F-4FCCB9D386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19" name="162 CuadroTexto">
          <a:extLst>
            <a:ext uri="{FF2B5EF4-FFF2-40B4-BE49-F238E27FC236}">
              <a16:creationId xmlns:a16="http://schemas.microsoft.com/office/drawing/2014/main" xmlns="" id="{9C564D97-3471-4E0C-9382-1FBBCA1BDE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0" name="163 CuadroTexto">
          <a:extLst>
            <a:ext uri="{FF2B5EF4-FFF2-40B4-BE49-F238E27FC236}">
              <a16:creationId xmlns:a16="http://schemas.microsoft.com/office/drawing/2014/main" xmlns="" id="{F7254A39-1B14-4126-98D8-82E2B4BC04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1" name="164 CuadroTexto">
          <a:extLst>
            <a:ext uri="{FF2B5EF4-FFF2-40B4-BE49-F238E27FC236}">
              <a16:creationId xmlns:a16="http://schemas.microsoft.com/office/drawing/2014/main" xmlns="" id="{A39CCF89-6D18-42BA-B3D0-CE362CED65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2" name="165 CuadroTexto">
          <a:extLst>
            <a:ext uri="{FF2B5EF4-FFF2-40B4-BE49-F238E27FC236}">
              <a16:creationId xmlns:a16="http://schemas.microsoft.com/office/drawing/2014/main" xmlns="" id="{2647A6D7-0344-4F57-84EA-981B36D9B4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3" name="166 CuadroTexto">
          <a:extLst>
            <a:ext uri="{FF2B5EF4-FFF2-40B4-BE49-F238E27FC236}">
              <a16:creationId xmlns:a16="http://schemas.microsoft.com/office/drawing/2014/main" xmlns="" id="{0AC9635C-167D-45D4-865C-52E2DE2C7D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4" name="167 CuadroTexto">
          <a:extLst>
            <a:ext uri="{FF2B5EF4-FFF2-40B4-BE49-F238E27FC236}">
              <a16:creationId xmlns:a16="http://schemas.microsoft.com/office/drawing/2014/main" xmlns="" id="{BD558192-84AB-4E6E-974A-6D0A82D042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5" name="168 CuadroTexto">
          <a:extLst>
            <a:ext uri="{FF2B5EF4-FFF2-40B4-BE49-F238E27FC236}">
              <a16:creationId xmlns:a16="http://schemas.microsoft.com/office/drawing/2014/main" xmlns="" id="{C189A6F7-6538-421C-ADCA-8A6A900EED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6" name="169 CuadroTexto">
          <a:extLst>
            <a:ext uri="{FF2B5EF4-FFF2-40B4-BE49-F238E27FC236}">
              <a16:creationId xmlns:a16="http://schemas.microsoft.com/office/drawing/2014/main" xmlns="" id="{A67D23B8-6925-4BCE-A787-F70FC783E6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7" name="170 CuadroTexto">
          <a:extLst>
            <a:ext uri="{FF2B5EF4-FFF2-40B4-BE49-F238E27FC236}">
              <a16:creationId xmlns:a16="http://schemas.microsoft.com/office/drawing/2014/main" xmlns="" id="{E08F89C2-62F9-4D31-A3E7-565CEC6A33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8" name="171 CuadroTexto">
          <a:extLst>
            <a:ext uri="{FF2B5EF4-FFF2-40B4-BE49-F238E27FC236}">
              <a16:creationId xmlns:a16="http://schemas.microsoft.com/office/drawing/2014/main" xmlns="" id="{EE45873C-2082-41C1-AC0A-AFB1FCF744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29" name="172 CuadroTexto">
          <a:extLst>
            <a:ext uri="{FF2B5EF4-FFF2-40B4-BE49-F238E27FC236}">
              <a16:creationId xmlns:a16="http://schemas.microsoft.com/office/drawing/2014/main" xmlns="" id="{E64054E6-2A20-42BD-AF8D-64E9F394CE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0" name="173 CuadroTexto">
          <a:extLst>
            <a:ext uri="{FF2B5EF4-FFF2-40B4-BE49-F238E27FC236}">
              <a16:creationId xmlns:a16="http://schemas.microsoft.com/office/drawing/2014/main" xmlns="" id="{3526873E-56F0-47DE-AA26-D3DE8C5482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1" name="174 CuadroTexto">
          <a:extLst>
            <a:ext uri="{FF2B5EF4-FFF2-40B4-BE49-F238E27FC236}">
              <a16:creationId xmlns:a16="http://schemas.microsoft.com/office/drawing/2014/main" xmlns="" id="{EE6439B1-0352-4117-9602-6DDCE1C591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2" name="175 CuadroTexto">
          <a:extLst>
            <a:ext uri="{FF2B5EF4-FFF2-40B4-BE49-F238E27FC236}">
              <a16:creationId xmlns:a16="http://schemas.microsoft.com/office/drawing/2014/main" xmlns="" id="{73584FD4-A080-46C8-BF68-8543D0134C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3" name="176 CuadroTexto">
          <a:extLst>
            <a:ext uri="{FF2B5EF4-FFF2-40B4-BE49-F238E27FC236}">
              <a16:creationId xmlns:a16="http://schemas.microsoft.com/office/drawing/2014/main" xmlns="" id="{2B282A57-638C-4453-B2AB-5EC470AAAB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4" name="177 CuadroTexto">
          <a:extLst>
            <a:ext uri="{FF2B5EF4-FFF2-40B4-BE49-F238E27FC236}">
              <a16:creationId xmlns:a16="http://schemas.microsoft.com/office/drawing/2014/main" xmlns="" id="{FD619161-127B-471D-9A31-964058D586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5" name="178 CuadroTexto">
          <a:extLst>
            <a:ext uri="{FF2B5EF4-FFF2-40B4-BE49-F238E27FC236}">
              <a16:creationId xmlns:a16="http://schemas.microsoft.com/office/drawing/2014/main" xmlns="" id="{6B9156F6-EA62-4B86-A42C-1FF843CFA8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6" name="179 CuadroTexto">
          <a:extLst>
            <a:ext uri="{FF2B5EF4-FFF2-40B4-BE49-F238E27FC236}">
              <a16:creationId xmlns:a16="http://schemas.microsoft.com/office/drawing/2014/main" xmlns="" id="{0BBC1228-C6D5-4014-9CF3-6EB3EA08F0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7" name="180 CuadroTexto">
          <a:extLst>
            <a:ext uri="{FF2B5EF4-FFF2-40B4-BE49-F238E27FC236}">
              <a16:creationId xmlns:a16="http://schemas.microsoft.com/office/drawing/2014/main" xmlns="" id="{1EA499D7-A381-448A-8DEC-7A97A95F9E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8" name="181 CuadroTexto">
          <a:extLst>
            <a:ext uri="{FF2B5EF4-FFF2-40B4-BE49-F238E27FC236}">
              <a16:creationId xmlns:a16="http://schemas.microsoft.com/office/drawing/2014/main" xmlns="" id="{3C15A71C-385C-45C5-AC55-2D8E6FE1AB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39" name="182 CuadroTexto">
          <a:extLst>
            <a:ext uri="{FF2B5EF4-FFF2-40B4-BE49-F238E27FC236}">
              <a16:creationId xmlns:a16="http://schemas.microsoft.com/office/drawing/2014/main" xmlns="" id="{62E90EF1-641A-4839-90E3-76C7B59CA8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0" name="183 CuadroTexto">
          <a:extLst>
            <a:ext uri="{FF2B5EF4-FFF2-40B4-BE49-F238E27FC236}">
              <a16:creationId xmlns:a16="http://schemas.microsoft.com/office/drawing/2014/main" xmlns="" id="{DB911088-C870-416C-B9F6-4E53450988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1" name="184 CuadroTexto">
          <a:extLst>
            <a:ext uri="{FF2B5EF4-FFF2-40B4-BE49-F238E27FC236}">
              <a16:creationId xmlns:a16="http://schemas.microsoft.com/office/drawing/2014/main" xmlns="" id="{0F0426CB-3391-4284-BFA6-4393AF6485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2" name="185 CuadroTexto">
          <a:extLst>
            <a:ext uri="{FF2B5EF4-FFF2-40B4-BE49-F238E27FC236}">
              <a16:creationId xmlns:a16="http://schemas.microsoft.com/office/drawing/2014/main" xmlns="" id="{DF5CFFBC-435A-4B28-8783-6D37224C8B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3" name="186 CuadroTexto">
          <a:extLst>
            <a:ext uri="{FF2B5EF4-FFF2-40B4-BE49-F238E27FC236}">
              <a16:creationId xmlns:a16="http://schemas.microsoft.com/office/drawing/2014/main" xmlns="" id="{BE2B2CC0-0CE1-4F4B-91E2-36F65675B5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4" name="187 CuadroTexto">
          <a:extLst>
            <a:ext uri="{FF2B5EF4-FFF2-40B4-BE49-F238E27FC236}">
              <a16:creationId xmlns:a16="http://schemas.microsoft.com/office/drawing/2014/main" xmlns="" id="{44BAA3B5-6678-4858-AF6E-B2D7A018E9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5" name="188 CuadroTexto">
          <a:extLst>
            <a:ext uri="{FF2B5EF4-FFF2-40B4-BE49-F238E27FC236}">
              <a16:creationId xmlns:a16="http://schemas.microsoft.com/office/drawing/2014/main" xmlns="" id="{C300FB0D-550D-4627-8E92-74651E6165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6" name="189 CuadroTexto">
          <a:extLst>
            <a:ext uri="{FF2B5EF4-FFF2-40B4-BE49-F238E27FC236}">
              <a16:creationId xmlns:a16="http://schemas.microsoft.com/office/drawing/2014/main" xmlns="" id="{EFBC9612-B38A-4562-BC40-D15D3D183B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7" name="190 CuadroTexto">
          <a:extLst>
            <a:ext uri="{FF2B5EF4-FFF2-40B4-BE49-F238E27FC236}">
              <a16:creationId xmlns:a16="http://schemas.microsoft.com/office/drawing/2014/main" xmlns="" id="{66DF5D7E-7AF0-45C8-81C3-CA61EB8D2A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8" name="191 CuadroTexto">
          <a:extLst>
            <a:ext uri="{FF2B5EF4-FFF2-40B4-BE49-F238E27FC236}">
              <a16:creationId xmlns:a16="http://schemas.microsoft.com/office/drawing/2014/main" xmlns="" id="{E1107D2B-BF13-4DA0-8D1F-43637EA60E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49" name="192 CuadroTexto">
          <a:extLst>
            <a:ext uri="{FF2B5EF4-FFF2-40B4-BE49-F238E27FC236}">
              <a16:creationId xmlns:a16="http://schemas.microsoft.com/office/drawing/2014/main" xmlns="" id="{CE11D0B1-4F45-4DE2-AF86-89F1C4C5E3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0" name="193 CuadroTexto">
          <a:extLst>
            <a:ext uri="{FF2B5EF4-FFF2-40B4-BE49-F238E27FC236}">
              <a16:creationId xmlns:a16="http://schemas.microsoft.com/office/drawing/2014/main" xmlns="" id="{36A006EF-0B6C-484B-9147-AAAFF1B581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1" name="194 CuadroTexto">
          <a:extLst>
            <a:ext uri="{FF2B5EF4-FFF2-40B4-BE49-F238E27FC236}">
              <a16:creationId xmlns:a16="http://schemas.microsoft.com/office/drawing/2014/main" xmlns="" id="{FD41FAA6-7692-4CED-AB33-4AAFA6754D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2" name="195 CuadroTexto">
          <a:extLst>
            <a:ext uri="{FF2B5EF4-FFF2-40B4-BE49-F238E27FC236}">
              <a16:creationId xmlns:a16="http://schemas.microsoft.com/office/drawing/2014/main" xmlns="" id="{F36CE475-72EB-48A4-A89D-F796C9BF5E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3" name="196 CuadroTexto">
          <a:extLst>
            <a:ext uri="{FF2B5EF4-FFF2-40B4-BE49-F238E27FC236}">
              <a16:creationId xmlns:a16="http://schemas.microsoft.com/office/drawing/2014/main" xmlns="" id="{C3D8F3F7-DDF4-40AA-838E-3641673604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4" name="197 CuadroTexto">
          <a:extLst>
            <a:ext uri="{FF2B5EF4-FFF2-40B4-BE49-F238E27FC236}">
              <a16:creationId xmlns:a16="http://schemas.microsoft.com/office/drawing/2014/main" xmlns="" id="{58FF395E-5482-48DB-BAFB-C6A542921E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5" name="198 CuadroTexto">
          <a:extLst>
            <a:ext uri="{FF2B5EF4-FFF2-40B4-BE49-F238E27FC236}">
              <a16:creationId xmlns:a16="http://schemas.microsoft.com/office/drawing/2014/main" xmlns="" id="{C5717690-4867-44B5-A278-028642BD07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6" name="199 CuadroTexto">
          <a:extLst>
            <a:ext uri="{FF2B5EF4-FFF2-40B4-BE49-F238E27FC236}">
              <a16:creationId xmlns:a16="http://schemas.microsoft.com/office/drawing/2014/main" xmlns="" id="{BFBCB6DA-3CBE-45F1-BD50-F8D3CB468A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7" name="200 CuadroTexto">
          <a:extLst>
            <a:ext uri="{FF2B5EF4-FFF2-40B4-BE49-F238E27FC236}">
              <a16:creationId xmlns:a16="http://schemas.microsoft.com/office/drawing/2014/main" xmlns="" id="{7F5546BF-69AB-4692-A9D0-E088073C12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8" name="201 CuadroTexto">
          <a:extLst>
            <a:ext uri="{FF2B5EF4-FFF2-40B4-BE49-F238E27FC236}">
              <a16:creationId xmlns:a16="http://schemas.microsoft.com/office/drawing/2014/main" xmlns="" id="{EB17C2DF-0723-487B-8A57-3E0354C291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59" name="202 CuadroTexto">
          <a:extLst>
            <a:ext uri="{FF2B5EF4-FFF2-40B4-BE49-F238E27FC236}">
              <a16:creationId xmlns:a16="http://schemas.microsoft.com/office/drawing/2014/main" xmlns="" id="{F3B6F699-C6AD-47E3-A972-59EECCF661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0" name="203 CuadroTexto">
          <a:extLst>
            <a:ext uri="{FF2B5EF4-FFF2-40B4-BE49-F238E27FC236}">
              <a16:creationId xmlns:a16="http://schemas.microsoft.com/office/drawing/2014/main" xmlns="" id="{79445B88-E895-455F-9419-B224A4ABD4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1" name="204 CuadroTexto">
          <a:extLst>
            <a:ext uri="{FF2B5EF4-FFF2-40B4-BE49-F238E27FC236}">
              <a16:creationId xmlns:a16="http://schemas.microsoft.com/office/drawing/2014/main" xmlns="" id="{F0B61606-E05C-4F66-BACB-F31440E97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2" name="205 CuadroTexto">
          <a:extLst>
            <a:ext uri="{FF2B5EF4-FFF2-40B4-BE49-F238E27FC236}">
              <a16:creationId xmlns:a16="http://schemas.microsoft.com/office/drawing/2014/main" xmlns="" id="{0F5370BB-AF81-471F-87B9-BF26623379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3" name="206 CuadroTexto">
          <a:extLst>
            <a:ext uri="{FF2B5EF4-FFF2-40B4-BE49-F238E27FC236}">
              <a16:creationId xmlns:a16="http://schemas.microsoft.com/office/drawing/2014/main" xmlns="" id="{15DBBAF0-36A5-47BD-A06A-7047EDA790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4" name="207 CuadroTexto">
          <a:extLst>
            <a:ext uri="{FF2B5EF4-FFF2-40B4-BE49-F238E27FC236}">
              <a16:creationId xmlns:a16="http://schemas.microsoft.com/office/drawing/2014/main" xmlns="" id="{5E95ED7F-DC7B-4514-9F5F-8951B7944B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5" name="208 CuadroTexto">
          <a:extLst>
            <a:ext uri="{FF2B5EF4-FFF2-40B4-BE49-F238E27FC236}">
              <a16:creationId xmlns:a16="http://schemas.microsoft.com/office/drawing/2014/main" xmlns="" id="{80D66389-13DF-4D9D-BAA5-300E7F1637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6" name="209 CuadroTexto">
          <a:extLst>
            <a:ext uri="{FF2B5EF4-FFF2-40B4-BE49-F238E27FC236}">
              <a16:creationId xmlns:a16="http://schemas.microsoft.com/office/drawing/2014/main" xmlns="" id="{CDADA748-924E-4947-8306-AE8E07DE2F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7" name="210 CuadroTexto">
          <a:extLst>
            <a:ext uri="{FF2B5EF4-FFF2-40B4-BE49-F238E27FC236}">
              <a16:creationId xmlns:a16="http://schemas.microsoft.com/office/drawing/2014/main" xmlns="" id="{7174E76C-021B-440B-A7FA-71BCC7FFE3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8" name="211 CuadroTexto">
          <a:extLst>
            <a:ext uri="{FF2B5EF4-FFF2-40B4-BE49-F238E27FC236}">
              <a16:creationId xmlns:a16="http://schemas.microsoft.com/office/drawing/2014/main" xmlns="" id="{F7571438-8B60-4F6B-8DCB-80D7703D8E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69" name="212 CuadroTexto">
          <a:extLst>
            <a:ext uri="{FF2B5EF4-FFF2-40B4-BE49-F238E27FC236}">
              <a16:creationId xmlns:a16="http://schemas.microsoft.com/office/drawing/2014/main" xmlns="" id="{A7BCB584-9CAE-42F5-A92B-523C4853DA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0" name="213 CuadroTexto">
          <a:extLst>
            <a:ext uri="{FF2B5EF4-FFF2-40B4-BE49-F238E27FC236}">
              <a16:creationId xmlns:a16="http://schemas.microsoft.com/office/drawing/2014/main" xmlns="" id="{828095B9-0D9D-4743-898B-D653DC19B7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1" name="214 CuadroTexto">
          <a:extLst>
            <a:ext uri="{FF2B5EF4-FFF2-40B4-BE49-F238E27FC236}">
              <a16:creationId xmlns:a16="http://schemas.microsoft.com/office/drawing/2014/main" xmlns="" id="{0159F245-468A-4144-A8B7-569FE32840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2" name="215 CuadroTexto">
          <a:extLst>
            <a:ext uri="{FF2B5EF4-FFF2-40B4-BE49-F238E27FC236}">
              <a16:creationId xmlns:a16="http://schemas.microsoft.com/office/drawing/2014/main" xmlns="" id="{D036AC1C-5835-4876-BBE6-11D0CF057E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3" name="216 CuadroTexto">
          <a:extLst>
            <a:ext uri="{FF2B5EF4-FFF2-40B4-BE49-F238E27FC236}">
              <a16:creationId xmlns:a16="http://schemas.microsoft.com/office/drawing/2014/main" xmlns="" id="{023B6069-20F3-4B14-A92E-1EB5DAD46D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4" name="217 CuadroTexto">
          <a:extLst>
            <a:ext uri="{FF2B5EF4-FFF2-40B4-BE49-F238E27FC236}">
              <a16:creationId xmlns:a16="http://schemas.microsoft.com/office/drawing/2014/main" xmlns="" id="{0E7619E6-9BD4-490A-9E08-CD1FE64583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5" name="218 CuadroTexto">
          <a:extLst>
            <a:ext uri="{FF2B5EF4-FFF2-40B4-BE49-F238E27FC236}">
              <a16:creationId xmlns:a16="http://schemas.microsoft.com/office/drawing/2014/main" xmlns="" id="{DD22EF74-E484-46CF-86E6-6F2F74D19C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6" name="219 CuadroTexto">
          <a:extLst>
            <a:ext uri="{FF2B5EF4-FFF2-40B4-BE49-F238E27FC236}">
              <a16:creationId xmlns:a16="http://schemas.microsoft.com/office/drawing/2014/main" xmlns="" id="{F6AB2851-CBA1-46F1-983B-1A2F4F3502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7" name="220 CuadroTexto">
          <a:extLst>
            <a:ext uri="{FF2B5EF4-FFF2-40B4-BE49-F238E27FC236}">
              <a16:creationId xmlns:a16="http://schemas.microsoft.com/office/drawing/2014/main" xmlns="" id="{38BAA731-245F-41F0-B94D-C035708999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8" name="221 CuadroTexto">
          <a:extLst>
            <a:ext uri="{FF2B5EF4-FFF2-40B4-BE49-F238E27FC236}">
              <a16:creationId xmlns:a16="http://schemas.microsoft.com/office/drawing/2014/main" xmlns="" id="{67F1A504-39E2-4324-AA90-AB1B49847D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79" name="222 CuadroTexto">
          <a:extLst>
            <a:ext uri="{FF2B5EF4-FFF2-40B4-BE49-F238E27FC236}">
              <a16:creationId xmlns:a16="http://schemas.microsoft.com/office/drawing/2014/main" xmlns="" id="{934EF5D4-058B-4FFB-842D-C71A06F749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0" name="223 CuadroTexto">
          <a:extLst>
            <a:ext uri="{FF2B5EF4-FFF2-40B4-BE49-F238E27FC236}">
              <a16:creationId xmlns:a16="http://schemas.microsoft.com/office/drawing/2014/main" xmlns="" id="{B9C7C4A0-A945-4C48-A1C7-C692554894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1" name="224 CuadroTexto">
          <a:extLst>
            <a:ext uri="{FF2B5EF4-FFF2-40B4-BE49-F238E27FC236}">
              <a16:creationId xmlns:a16="http://schemas.microsoft.com/office/drawing/2014/main" xmlns="" id="{677175AF-A379-469B-992C-5514B1CC28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2" name="225 CuadroTexto">
          <a:extLst>
            <a:ext uri="{FF2B5EF4-FFF2-40B4-BE49-F238E27FC236}">
              <a16:creationId xmlns:a16="http://schemas.microsoft.com/office/drawing/2014/main" xmlns="" id="{FE2D103C-00D8-4C0E-97DD-40C9A0352F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3" name="226 CuadroTexto">
          <a:extLst>
            <a:ext uri="{FF2B5EF4-FFF2-40B4-BE49-F238E27FC236}">
              <a16:creationId xmlns:a16="http://schemas.microsoft.com/office/drawing/2014/main" xmlns="" id="{251A1191-8BBF-4962-84B5-79EB9A2405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4" name="227 CuadroTexto">
          <a:extLst>
            <a:ext uri="{FF2B5EF4-FFF2-40B4-BE49-F238E27FC236}">
              <a16:creationId xmlns:a16="http://schemas.microsoft.com/office/drawing/2014/main" xmlns="" id="{1A8FD66D-F89B-4AD6-A964-979979D971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5" name="228 CuadroTexto">
          <a:extLst>
            <a:ext uri="{FF2B5EF4-FFF2-40B4-BE49-F238E27FC236}">
              <a16:creationId xmlns:a16="http://schemas.microsoft.com/office/drawing/2014/main" xmlns="" id="{868934E8-C489-4621-9F33-56A7C56C08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6" name="229 CuadroTexto">
          <a:extLst>
            <a:ext uri="{FF2B5EF4-FFF2-40B4-BE49-F238E27FC236}">
              <a16:creationId xmlns:a16="http://schemas.microsoft.com/office/drawing/2014/main" xmlns="" id="{143B5C2D-6EEF-4FAB-903D-041650CE7B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7" name="230 CuadroTexto">
          <a:extLst>
            <a:ext uri="{FF2B5EF4-FFF2-40B4-BE49-F238E27FC236}">
              <a16:creationId xmlns:a16="http://schemas.microsoft.com/office/drawing/2014/main" xmlns="" id="{9B8801FD-03C8-43F0-AFC6-45CC1166FB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8" name="231 CuadroTexto">
          <a:extLst>
            <a:ext uri="{FF2B5EF4-FFF2-40B4-BE49-F238E27FC236}">
              <a16:creationId xmlns:a16="http://schemas.microsoft.com/office/drawing/2014/main" xmlns="" id="{074595CD-3275-430A-B84A-1F364EBBD6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89" name="232 CuadroTexto">
          <a:extLst>
            <a:ext uri="{FF2B5EF4-FFF2-40B4-BE49-F238E27FC236}">
              <a16:creationId xmlns:a16="http://schemas.microsoft.com/office/drawing/2014/main" xmlns="" id="{57D1B7FC-D19D-40D0-96D8-A1D32FF1FD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0" name="233 CuadroTexto">
          <a:extLst>
            <a:ext uri="{FF2B5EF4-FFF2-40B4-BE49-F238E27FC236}">
              <a16:creationId xmlns:a16="http://schemas.microsoft.com/office/drawing/2014/main" xmlns="" id="{0DA829F5-B59A-456C-88EF-9DEA1CA9B2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1" name="234 CuadroTexto">
          <a:extLst>
            <a:ext uri="{FF2B5EF4-FFF2-40B4-BE49-F238E27FC236}">
              <a16:creationId xmlns:a16="http://schemas.microsoft.com/office/drawing/2014/main" xmlns="" id="{E79B49A9-7434-4ADE-8F21-CA8195BD21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2" name="235 CuadroTexto">
          <a:extLst>
            <a:ext uri="{FF2B5EF4-FFF2-40B4-BE49-F238E27FC236}">
              <a16:creationId xmlns:a16="http://schemas.microsoft.com/office/drawing/2014/main" xmlns="" id="{9A032289-C170-4D39-A9B7-DA1F9C979C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3" name="236 CuadroTexto">
          <a:extLst>
            <a:ext uri="{FF2B5EF4-FFF2-40B4-BE49-F238E27FC236}">
              <a16:creationId xmlns:a16="http://schemas.microsoft.com/office/drawing/2014/main" xmlns="" id="{419B5EB0-6155-4CC5-B2F6-0411FFEEAC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4" name="237 CuadroTexto">
          <a:extLst>
            <a:ext uri="{FF2B5EF4-FFF2-40B4-BE49-F238E27FC236}">
              <a16:creationId xmlns:a16="http://schemas.microsoft.com/office/drawing/2014/main" xmlns="" id="{D6DAA1AC-A2A6-4005-90B6-67A846D0E4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5" name="238 CuadroTexto">
          <a:extLst>
            <a:ext uri="{FF2B5EF4-FFF2-40B4-BE49-F238E27FC236}">
              <a16:creationId xmlns:a16="http://schemas.microsoft.com/office/drawing/2014/main" xmlns="" id="{674A4C2E-245E-45A1-8BE0-B66D102B79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6" name="239 CuadroTexto">
          <a:extLst>
            <a:ext uri="{FF2B5EF4-FFF2-40B4-BE49-F238E27FC236}">
              <a16:creationId xmlns:a16="http://schemas.microsoft.com/office/drawing/2014/main" xmlns="" id="{F5B1EADF-5851-4517-B023-708722AE84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7" name="240 CuadroTexto">
          <a:extLst>
            <a:ext uri="{FF2B5EF4-FFF2-40B4-BE49-F238E27FC236}">
              <a16:creationId xmlns:a16="http://schemas.microsoft.com/office/drawing/2014/main" xmlns="" id="{D3AA1E96-A8F2-48FE-BAB7-F400DBFFB3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8" name="241 CuadroTexto">
          <a:extLst>
            <a:ext uri="{FF2B5EF4-FFF2-40B4-BE49-F238E27FC236}">
              <a16:creationId xmlns:a16="http://schemas.microsoft.com/office/drawing/2014/main" xmlns="" id="{9F01A1A0-6D7C-4610-860E-4A70AF65C4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599" name="242 CuadroTexto">
          <a:extLst>
            <a:ext uri="{FF2B5EF4-FFF2-40B4-BE49-F238E27FC236}">
              <a16:creationId xmlns:a16="http://schemas.microsoft.com/office/drawing/2014/main" xmlns="" id="{07B243B7-E5F9-4631-A252-718857436E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0" name="243 CuadroTexto">
          <a:extLst>
            <a:ext uri="{FF2B5EF4-FFF2-40B4-BE49-F238E27FC236}">
              <a16:creationId xmlns:a16="http://schemas.microsoft.com/office/drawing/2014/main" xmlns="" id="{2247B748-579F-4159-88A9-BC10013F28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1" name="244 CuadroTexto">
          <a:extLst>
            <a:ext uri="{FF2B5EF4-FFF2-40B4-BE49-F238E27FC236}">
              <a16:creationId xmlns:a16="http://schemas.microsoft.com/office/drawing/2014/main" xmlns="" id="{39ECA1BF-EDF8-4D24-AAD3-4CA725BF8B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2" name="245 CuadroTexto">
          <a:extLst>
            <a:ext uri="{FF2B5EF4-FFF2-40B4-BE49-F238E27FC236}">
              <a16:creationId xmlns:a16="http://schemas.microsoft.com/office/drawing/2014/main" xmlns="" id="{577BB1B3-7BCF-4E5D-A5FA-FB4F5BFF4F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3" name="246 CuadroTexto">
          <a:extLst>
            <a:ext uri="{FF2B5EF4-FFF2-40B4-BE49-F238E27FC236}">
              <a16:creationId xmlns:a16="http://schemas.microsoft.com/office/drawing/2014/main" xmlns="" id="{D05DF933-82B9-4A31-B450-3F5CCA9D97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4" name="247 CuadroTexto">
          <a:extLst>
            <a:ext uri="{FF2B5EF4-FFF2-40B4-BE49-F238E27FC236}">
              <a16:creationId xmlns:a16="http://schemas.microsoft.com/office/drawing/2014/main" xmlns="" id="{EB689716-D17E-4A83-A9FB-F6D1EBECE6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5" name="248 CuadroTexto">
          <a:extLst>
            <a:ext uri="{FF2B5EF4-FFF2-40B4-BE49-F238E27FC236}">
              <a16:creationId xmlns:a16="http://schemas.microsoft.com/office/drawing/2014/main" xmlns="" id="{CD899148-6527-4B91-A6A8-DE76F960F3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6" name="249 CuadroTexto">
          <a:extLst>
            <a:ext uri="{FF2B5EF4-FFF2-40B4-BE49-F238E27FC236}">
              <a16:creationId xmlns:a16="http://schemas.microsoft.com/office/drawing/2014/main" xmlns="" id="{7540DE08-441E-4A31-9CBA-7E83C57AA1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7" name="250 CuadroTexto">
          <a:extLst>
            <a:ext uri="{FF2B5EF4-FFF2-40B4-BE49-F238E27FC236}">
              <a16:creationId xmlns:a16="http://schemas.microsoft.com/office/drawing/2014/main" xmlns="" id="{78C74691-5BA5-4281-B63F-001DBCC30B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8" name="251 CuadroTexto">
          <a:extLst>
            <a:ext uri="{FF2B5EF4-FFF2-40B4-BE49-F238E27FC236}">
              <a16:creationId xmlns:a16="http://schemas.microsoft.com/office/drawing/2014/main" xmlns="" id="{3377465B-9962-4088-8F56-C518A1D84B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09" name="252 CuadroTexto">
          <a:extLst>
            <a:ext uri="{FF2B5EF4-FFF2-40B4-BE49-F238E27FC236}">
              <a16:creationId xmlns:a16="http://schemas.microsoft.com/office/drawing/2014/main" xmlns="" id="{1F49CB2E-0029-401F-8B9C-FAB095969C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0" name="253 CuadroTexto">
          <a:extLst>
            <a:ext uri="{FF2B5EF4-FFF2-40B4-BE49-F238E27FC236}">
              <a16:creationId xmlns:a16="http://schemas.microsoft.com/office/drawing/2014/main" xmlns="" id="{2DB3E183-C06F-401C-8F47-F39A1B7A6A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1" name="254 CuadroTexto">
          <a:extLst>
            <a:ext uri="{FF2B5EF4-FFF2-40B4-BE49-F238E27FC236}">
              <a16:creationId xmlns:a16="http://schemas.microsoft.com/office/drawing/2014/main" xmlns="" id="{5C6ED886-B8B8-4D67-B5A4-F139B3E9AA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2" name="255 CuadroTexto">
          <a:extLst>
            <a:ext uri="{FF2B5EF4-FFF2-40B4-BE49-F238E27FC236}">
              <a16:creationId xmlns:a16="http://schemas.microsoft.com/office/drawing/2014/main" xmlns="" id="{13B1A45E-36E1-4DAB-86D7-80C205C0F7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3" name="256 CuadroTexto">
          <a:extLst>
            <a:ext uri="{FF2B5EF4-FFF2-40B4-BE49-F238E27FC236}">
              <a16:creationId xmlns:a16="http://schemas.microsoft.com/office/drawing/2014/main" xmlns="" id="{C24D0D29-AA79-49C9-A229-A408F969BD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4" name="257 CuadroTexto">
          <a:extLst>
            <a:ext uri="{FF2B5EF4-FFF2-40B4-BE49-F238E27FC236}">
              <a16:creationId xmlns:a16="http://schemas.microsoft.com/office/drawing/2014/main" xmlns="" id="{08EEA9D6-2789-45CB-9789-EA1B3BA12F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5" name="258 CuadroTexto">
          <a:extLst>
            <a:ext uri="{FF2B5EF4-FFF2-40B4-BE49-F238E27FC236}">
              <a16:creationId xmlns:a16="http://schemas.microsoft.com/office/drawing/2014/main" xmlns="" id="{07CCF107-23A5-4F7A-B791-6DF677DBFB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6" name="259 CuadroTexto">
          <a:extLst>
            <a:ext uri="{FF2B5EF4-FFF2-40B4-BE49-F238E27FC236}">
              <a16:creationId xmlns:a16="http://schemas.microsoft.com/office/drawing/2014/main" xmlns="" id="{DF78DE64-C6E2-4660-96F1-4CBC01EFAB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7" name="260 CuadroTexto">
          <a:extLst>
            <a:ext uri="{FF2B5EF4-FFF2-40B4-BE49-F238E27FC236}">
              <a16:creationId xmlns:a16="http://schemas.microsoft.com/office/drawing/2014/main" xmlns="" id="{E2BF0F4E-00C2-4093-8DB9-49A125ECE2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8" name="261 CuadroTexto">
          <a:extLst>
            <a:ext uri="{FF2B5EF4-FFF2-40B4-BE49-F238E27FC236}">
              <a16:creationId xmlns:a16="http://schemas.microsoft.com/office/drawing/2014/main" xmlns="" id="{5AE4F3AE-3F0A-4012-AEBC-EDD72FF947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19" name="262 CuadroTexto">
          <a:extLst>
            <a:ext uri="{FF2B5EF4-FFF2-40B4-BE49-F238E27FC236}">
              <a16:creationId xmlns:a16="http://schemas.microsoft.com/office/drawing/2014/main" xmlns="" id="{DD581B39-06B4-4463-80BB-0D1FF07787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20" name="263 CuadroTexto">
          <a:extLst>
            <a:ext uri="{FF2B5EF4-FFF2-40B4-BE49-F238E27FC236}">
              <a16:creationId xmlns:a16="http://schemas.microsoft.com/office/drawing/2014/main" xmlns="" id="{18C09C49-1FB1-4E43-9481-C3180F31F1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21" name="264 CuadroTexto">
          <a:extLst>
            <a:ext uri="{FF2B5EF4-FFF2-40B4-BE49-F238E27FC236}">
              <a16:creationId xmlns:a16="http://schemas.microsoft.com/office/drawing/2014/main" xmlns="" id="{167B6EA8-5578-42A0-848B-07EB16A4C2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22" name="265 CuadroTexto">
          <a:extLst>
            <a:ext uri="{FF2B5EF4-FFF2-40B4-BE49-F238E27FC236}">
              <a16:creationId xmlns:a16="http://schemas.microsoft.com/office/drawing/2014/main" xmlns="" id="{FC3558C9-F29F-4EB8-AA12-332FB88575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23" name="266 CuadroTexto">
          <a:extLst>
            <a:ext uri="{FF2B5EF4-FFF2-40B4-BE49-F238E27FC236}">
              <a16:creationId xmlns:a16="http://schemas.microsoft.com/office/drawing/2014/main" xmlns="" id="{12E24D99-2C71-4CD7-BEFB-BA4B44A1D4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24" name="267 CuadroTexto">
          <a:extLst>
            <a:ext uri="{FF2B5EF4-FFF2-40B4-BE49-F238E27FC236}">
              <a16:creationId xmlns:a16="http://schemas.microsoft.com/office/drawing/2014/main" xmlns="" id="{0F83EC81-FD9A-471D-A795-0263D08A28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7625" name="268 CuadroTexto">
          <a:extLst>
            <a:ext uri="{FF2B5EF4-FFF2-40B4-BE49-F238E27FC236}">
              <a16:creationId xmlns:a16="http://schemas.microsoft.com/office/drawing/2014/main" xmlns="" id="{9A881507-E32C-4517-BD4D-9B29DA92C01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26" name="269 CuadroTexto">
          <a:extLst>
            <a:ext uri="{FF2B5EF4-FFF2-40B4-BE49-F238E27FC236}">
              <a16:creationId xmlns:a16="http://schemas.microsoft.com/office/drawing/2014/main" xmlns="" id="{2F8B217F-FA43-40CE-94F6-BDC4000CBCF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27" name="270 CuadroTexto">
          <a:extLst>
            <a:ext uri="{FF2B5EF4-FFF2-40B4-BE49-F238E27FC236}">
              <a16:creationId xmlns:a16="http://schemas.microsoft.com/office/drawing/2014/main" xmlns="" id="{F99479C7-F1EB-4E36-8054-22F32978112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28" name="271 CuadroTexto">
          <a:extLst>
            <a:ext uri="{FF2B5EF4-FFF2-40B4-BE49-F238E27FC236}">
              <a16:creationId xmlns:a16="http://schemas.microsoft.com/office/drawing/2014/main" xmlns="" id="{31859A4A-0B13-44E9-A6F0-C04B1DB7499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29" name="272 CuadroTexto">
          <a:extLst>
            <a:ext uri="{FF2B5EF4-FFF2-40B4-BE49-F238E27FC236}">
              <a16:creationId xmlns:a16="http://schemas.microsoft.com/office/drawing/2014/main" xmlns="" id="{46EB9B58-84AB-43C1-8AFF-96EB0D09846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0" name="273 CuadroTexto">
          <a:extLst>
            <a:ext uri="{FF2B5EF4-FFF2-40B4-BE49-F238E27FC236}">
              <a16:creationId xmlns:a16="http://schemas.microsoft.com/office/drawing/2014/main" xmlns="" id="{BF1E3F09-E66E-4222-AF42-9946C78CEC9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1" name="274 CuadroTexto">
          <a:extLst>
            <a:ext uri="{FF2B5EF4-FFF2-40B4-BE49-F238E27FC236}">
              <a16:creationId xmlns:a16="http://schemas.microsoft.com/office/drawing/2014/main" xmlns="" id="{F9E2419F-9762-470B-85A4-9AD455C6FFF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2" name="275 CuadroTexto">
          <a:extLst>
            <a:ext uri="{FF2B5EF4-FFF2-40B4-BE49-F238E27FC236}">
              <a16:creationId xmlns:a16="http://schemas.microsoft.com/office/drawing/2014/main" xmlns="" id="{3FB5CE1E-B1E7-4BA2-8054-76542506E65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3" name="276 CuadroTexto">
          <a:extLst>
            <a:ext uri="{FF2B5EF4-FFF2-40B4-BE49-F238E27FC236}">
              <a16:creationId xmlns:a16="http://schemas.microsoft.com/office/drawing/2014/main" xmlns="" id="{39974663-9252-47DB-8B68-4C8114CE042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4" name="277 CuadroTexto">
          <a:extLst>
            <a:ext uri="{FF2B5EF4-FFF2-40B4-BE49-F238E27FC236}">
              <a16:creationId xmlns:a16="http://schemas.microsoft.com/office/drawing/2014/main" xmlns="" id="{24BBD30B-8A54-4005-B1ED-C0D2C8994B3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5" name="278 CuadroTexto">
          <a:extLst>
            <a:ext uri="{FF2B5EF4-FFF2-40B4-BE49-F238E27FC236}">
              <a16:creationId xmlns:a16="http://schemas.microsoft.com/office/drawing/2014/main" xmlns="" id="{FA783A19-B65E-4144-8015-40F71AE8F8C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6" name="279 CuadroTexto">
          <a:extLst>
            <a:ext uri="{FF2B5EF4-FFF2-40B4-BE49-F238E27FC236}">
              <a16:creationId xmlns:a16="http://schemas.microsoft.com/office/drawing/2014/main" xmlns="" id="{6D005B01-9E03-4CC0-B56C-817E9D9D44E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7" name="280 CuadroTexto">
          <a:extLst>
            <a:ext uri="{FF2B5EF4-FFF2-40B4-BE49-F238E27FC236}">
              <a16:creationId xmlns:a16="http://schemas.microsoft.com/office/drawing/2014/main" xmlns="" id="{3E77E2D2-A657-45CE-BE85-F938BBCB9C6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8" name="281 CuadroTexto">
          <a:extLst>
            <a:ext uri="{FF2B5EF4-FFF2-40B4-BE49-F238E27FC236}">
              <a16:creationId xmlns:a16="http://schemas.microsoft.com/office/drawing/2014/main" xmlns="" id="{E1D5E5F4-3E30-41CB-8289-E4AB6E3031A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39" name="282 CuadroTexto">
          <a:extLst>
            <a:ext uri="{FF2B5EF4-FFF2-40B4-BE49-F238E27FC236}">
              <a16:creationId xmlns:a16="http://schemas.microsoft.com/office/drawing/2014/main" xmlns="" id="{749DA53C-CF7E-4813-B7CE-64A29DC7866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40" name="283 CuadroTexto">
          <a:extLst>
            <a:ext uri="{FF2B5EF4-FFF2-40B4-BE49-F238E27FC236}">
              <a16:creationId xmlns:a16="http://schemas.microsoft.com/office/drawing/2014/main" xmlns="" id="{719B0241-A573-4FF8-80C3-CD644BEEF8F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641" name="284 CuadroTexto">
          <a:extLst>
            <a:ext uri="{FF2B5EF4-FFF2-40B4-BE49-F238E27FC236}">
              <a16:creationId xmlns:a16="http://schemas.microsoft.com/office/drawing/2014/main" xmlns="" id="{FD43CAE5-827A-4759-A3E5-1F02C953CBA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642" name="285 CuadroTexto">
          <a:extLst>
            <a:ext uri="{FF2B5EF4-FFF2-40B4-BE49-F238E27FC236}">
              <a16:creationId xmlns:a16="http://schemas.microsoft.com/office/drawing/2014/main" xmlns="" id="{9560976E-7644-47FF-B1DE-9861F9F424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3" name="286 CuadroTexto">
          <a:extLst>
            <a:ext uri="{FF2B5EF4-FFF2-40B4-BE49-F238E27FC236}">
              <a16:creationId xmlns:a16="http://schemas.microsoft.com/office/drawing/2014/main" xmlns="" id="{25D73F59-48CF-44A9-9BB9-5ABCA238D8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4" name="287 CuadroTexto">
          <a:extLst>
            <a:ext uri="{FF2B5EF4-FFF2-40B4-BE49-F238E27FC236}">
              <a16:creationId xmlns:a16="http://schemas.microsoft.com/office/drawing/2014/main" xmlns="" id="{94B54B0C-CE01-47B7-AB34-5942E1E924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5" name="288 CuadroTexto">
          <a:extLst>
            <a:ext uri="{FF2B5EF4-FFF2-40B4-BE49-F238E27FC236}">
              <a16:creationId xmlns:a16="http://schemas.microsoft.com/office/drawing/2014/main" xmlns="" id="{E0C9B3A9-4709-43B0-819E-5F6AAD72DD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6" name="289 CuadroTexto">
          <a:extLst>
            <a:ext uri="{FF2B5EF4-FFF2-40B4-BE49-F238E27FC236}">
              <a16:creationId xmlns:a16="http://schemas.microsoft.com/office/drawing/2014/main" xmlns="" id="{623B63DB-2306-4FD7-8BB5-7B5DED58CA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7" name="290 CuadroTexto">
          <a:extLst>
            <a:ext uri="{FF2B5EF4-FFF2-40B4-BE49-F238E27FC236}">
              <a16:creationId xmlns:a16="http://schemas.microsoft.com/office/drawing/2014/main" xmlns="" id="{B181F282-5767-4FC2-80BE-8D8C3258F3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8" name="291 CuadroTexto">
          <a:extLst>
            <a:ext uri="{FF2B5EF4-FFF2-40B4-BE49-F238E27FC236}">
              <a16:creationId xmlns:a16="http://schemas.microsoft.com/office/drawing/2014/main" xmlns="" id="{14E94290-C3EF-4A07-BCFD-9A9C405B4A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49" name="292 CuadroTexto">
          <a:extLst>
            <a:ext uri="{FF2B5EF4-FFF2-40B4-BE49-F238E27FC236}">
              <a16:creationId xmlns:a16="http://schemas.microsoft.com/office/drawing/2014/main" xmlns="" id="{7BB138D5-65CC-48A4-A5F7-34A7F0F8ED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50" name="293 CuadroTexto">
          <a:extLst>
            <a:ext uri="{FF2B5EF4-FFF2-40B4-BE49-F238E27FC236}">
              <a16:creationId xmlns:a16="http://schemas.microsoft.com/office/drawing/2014/main" xmlns="" id="{943D26ED-B3CC-48CD-AE11-EAAE666E67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51" name="294 CuadroTexto">
          <a:extLst>
            <a:ext uri="{FF2B5EF4-FFF2-40B4-BE49-F238E27FC236}">
              <a16:creationId xmlns:a16="http://schemas.microsoft.com/office/drawing/2014/main" xmlns="" id="{E1965357-87F2-4B1A-AA66-ADA0A0B7A4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52" name="295 CuadroTexto">
          <a:extLst>
            <a:ext uri="{FF2B5EF4-FFF2-40B4-BE49-F238E27FC236}">
              <a16:creationId xmlns:a16="http://schemas.microsoft.com/office/drawing/2014/main" xmlns="" id="{C6F65EA1-3515-4632-8CAA-1BFEBFD161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653" name="296 CuadroTexto">
          <a:extLst>
            <a:ext uri="{FF2B5EF4-FFF2-40B4-BE49-F238E27FC236}">
              <a16:creationId xmlns:a16="http://schemas.microsoft.com/office/drawing/2014/main" xmlns="" id="{4382610E-3207-4646-B63C-C6B3B85819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54" name="17 CuadroTexto">
          <a:extLst>
            <a:ext uri="{FF2B5EF4-FFF2-40B4-BE49-F238E27FC236}">
              <a16:creationId xmlns:a16="http://schemas.microsoft.com/office/drawing/2014/main" xmlns="" id="{4E71DB01-5521-4176-91E8-712E025693F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97227" cy="217317"/>
    <xdr:sp macro="" textlink="">
      <xdr:nvSpPr>
        <xdr:cNvPr id="7655" name="90 CuadroTexto">
          <a:extLst>
            <a:ext uri="{FF2B5EF4-FFF2-40B4-BE49-F238E27FC236}">
              <a16:creationId xmlns:a16="http://schemas.microsoft.com/office/drawing/2014/main" xmlns="" id="{05CBD2AD-55AB-4B55-968B-9130750413A7}"/>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56" name="91 CuadroTexto">
          <a:extLst>
            <a:ext uri="{FF2B5EF4-FFF2-40B4-BE49-F238E27FC236}">
              <a16:creationId xmlns:a16="http://schemas.microsoft.com/office/drawing/2014/main" xmlns="" id="{4729C719-119D-4DAA-923A-17AE8D73224D}"/>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57" name="92 CuadroTexto">
          <a:extLst>
            <a:ext uri="{FF2B5EF4-FFF2-40B4-BE49-F238E27FC236}">
              <a16:creationId xmlns:a16="http://schemas.microsoft.com/office/drawing/2014/main" xmlns="" id="{BDE6DC79-C2B9-4D89-A375-9EB592A21159}"/>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58" name="93 CuadroTexto">
          <a:extLst>
            <a:ext uri="{FF2B5EF4-FFF2-40B4-BE49-F238E27FC236}">
              <a16:creationId xmlns:a16="http://schemas.microsoft.com/office/drawing/2014/main" xmlns="" id="{B004D99A-6201-4DEC-9458-E3ACF89E1B5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59" name="94 CuadroTexto">
          <a:extLst>
            <a:ext uri="{FF2B5EF4-FFF2-40B4-BE49-F238E27FC236}">
              <a16:creationId xmlns:a16="http://schemas.microsoft.com/office/drawing/2014/main" xmlns="" id="{D32D1219-FBA5-4060-BDE1-4F6612E35C0B}"/>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0" name="95 CuadroTexto">
          <a:extLst>
            <a:ext uri="{FF2B5EF4-FFF2-40B4-BE49-F238E27FC236}">
              <a16:creationId xmlns:a16="http://schemas.microsoft.com/office/drawing/2014/main" xmlns="" id="{7734F0A8-EBDF-4392-8F96-99382464291F}"/>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1" name="96 CuadroTexto">
          <a:extLst>
            <a:ext uri="{FF2B5EF4-FFF2-40B4-BE49-F238E27FC236}">
              <a16:creationId xmlns:a16="http://schemas.microsoft.com/office/drawing/2014/main" xmlns="" id="{E0F0A1C7-B55E-4097-A7EC-4D3173998186}"/>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2" name="97 CuadroTexto">
          <a:extLst>
            <a:ext uri="{FF2B5EF4-FFF2-40B4-BE49-F238E27FC236}">
              <a16:creationId xmlns:a16="http://schemas.microsoft.com/office/drawing/2014/main" xmlns="" id="{03585C2B-F341-415F-9A79-76EF5A3EA668}"/>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3" name="98 CuadroTexto">
          <a:extLst>
            <a:ext uri="{FF2B5EF4-FFF2-40B4-BE49-F238E27FC236}">
              <a16:creationId xmlns:a16="http://schemas.microsoft.com/office/drawing/2014/main" xmlns="" id="{B1C54933-5017-4336-B6EC-258C1A3711B5}"/>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4" name="99 CuadroTexto">
          <a:extLst>
            <a:ext uri="{FF2B5EF4-FFF2-40B4-BE49-F238E27FC236}">
              <a16:creationId xmlns:a16="http://schemas.microsoft.com/office/drawing/2014/main" xmlns="" id="{7ECE4BA7-9AAA-406F-8EE5-63DE171CBD8D}"/>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5" name="100 CuadroTexto">
          <a:extLst>
            <a:ext uri="{FF2B5EF4-FFF2-40B4-BE49-F238E27FC236}">
              <a16:creationId xmlns:a16="http://schemas.microsoft.com/office/drawing/2014/main" xmlns="" id="{681ED083-7A7E-4631-99D6-FF0F91C570E2}"/>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7227" cy="217317"/>
    <xdr:sp macro="" textlink="">
      <xdr:nvSpPr>
        <xdr:cNvPr id="7666" name="101 CuadroTexto">
          <a:extLst>
            <a:ext uri="{FF2B5EF4-FFF2-40B4-BE49-F238E27FC236}">
              <a16:creationId xmlns:a16="http://schemas.microsoft.com/office/drawing/2014/main" xmlns="" id="{19DDA4F3-75E2-4DCC-98EA-602FE6B879FA}"/>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184731" cy="264560"/>
    <xdr:sp macro="" textlink="">
      <xdr:nvSpPr>
        <xdr:cNvPr id="7667" name="118 CuadroTexto">
          <a:extLst>
            <a:ext uri="{FF2B5EF4-FFF2-40B4-BE49-F238E27FC236}">
              <a16:creationId xmlns:a16="http://schemas.microsoft.com/office/drawing/2014/main" xmlns="" id="{C19CC591-D921-4229-B082-1187BC33E7C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68" name="119 CuadroTexto">
          <a:extLst>
            <a:ext uri="{FF2B5EF4-FFF2-40B4-BE49-F238E27FC236}">
              <a16:creationId xmlns:a16="http://schemas.microsoft.com/office/drawing/2014/main" xmlns="" id="{B5E62B8E-2ACE-4B74-A2B9-AEDD1F436FF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69" name="120 CuadroTexto">
          <a:extLst>
            <a:ext uri="{FF2B5EF4-FFF2-40B4-BE49-F238E27FC236}">
              <a16:creationId xmlns:a16="http://schemas.microsoft.com/office/drawing/2014/main" xmlns="" id="{DC5062F6-528F-4B3D-B298-412E8C4E5AD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0" name="121 CuadroTexto">
          <a:extLst>
            <a:ext uri="{FF2B5EF4-FFF2-40B4-BE49-F238E27FC236}">
              <a16:creationId xmlns:a16="http://schemas.microsoft.com/office/drawing/2014/main" xmlns="" id="{E2B9FA27-EBEC-41CB-82A7-E29C42E8A69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1" name="122 CuadroTexto">
          <a:extLst>
            <a:ext uri="{FF2B5EF4-FFF2-40B4-BE49-F238E27FC236}">
              <a16:creationId xmlns:a16="http://schemas.microsoft.com/office/drawing/2014/main" xmlns="" id="{EAA8611E-FB92-46FE-B6FE-4EF61E20279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2" name="123 CuadroTexto">
          <a:extLst>
            <a:ext uri="{FF2B5EF4-FFF2-40B4-BE49-F238E27FC236}">
              <a16:creationId xmlns:a16="http://schemas.microsoft.com/office/drawing/2014/main" xmlns="" id="{175C2988-71C4-4963-B64F-B7103DCD9A0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3" name="124 CuadroTexto">
          <a:extLst>
            <a:ext uri="{FF2B5EF4-FFF2-40B4-BE49-F238E27FC236}">
              <a16:creationId xmlns:a16="http://schemas.microsoft.com/office/drawing/2014/main" xmlns="" id="{A7E48CEE-4B51-4B4F-BB2E-71958DE0217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4" name="125 CuadroTexto">
          <a:extLst>
            <a:ext uri="{FF2B5EF4-FFF2-40B4-BE49-F238E27FC236}">
              <a16:creationId xmlns:a16="http://schemas.microsoft.com/office/drawing/2014/main" xmlns="" id="{E0736C96-2A82-409D-8624-BE3AD04A272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5" name="143 CuadroTexto">
          <a:extLst>
            <a:ext uri="{FF2B5EF4-FFF2-40B4-BE49-F238E27FC236}">
              <a16:creationId xmlns:a16="http://schemas.microsoft.com/office/drawing/2014/main" xmlns="" id="{C03DDB4A-EFE3-437B-9CD5-84F379EE523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6" name="144 CuadroTexto">
          <a:extLst>
            <a:ext uri="{FF2B5EF4-FFF2-40B4-BE49-F238E27FC236}">
              <a16:creationId xmlns:a16="http://schemas.microsoft.com/office/drawing/2014/main" xmlns="" id="{B49BBE1D-D74A-4C5F-996A-045E6A1B612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7" name="145 CuadroTexto">
          <a:extLst>
            <a:ext uri="{FF2B5EF4-FFF2-40B4-BE49-F238E27FC236}">
              <a16:creationId xmlns:a16="http://schemas.microsoft.com/office/drawing/2014/main" xmlns="" id="{8E8DD805-2B6D-4658-B98A-49AE87A92B5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8" name="146 CuadroTexto">
          <a:extLst>
            <a:ext uri="{FF2B5EF4-FFF2-40B4-BE49-F238E27FC236}">
              <a16:creationId xmlns:a16="http://schemas.microsoft.com/office/drawing/2014/main" xmlns="" id="{BEB912E2-15A0-43D1-BA38-B249B277CF6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79" name="147 CuadroTexto">
          <a:extLst>
            <a:ext uri="{FF2B5EF4-FFF2-40B4-BE49-F238E27FC236}">
              <a16:creationId xmlns:a16="http://schemas.microsoft.com/office/drawing/2014/main" xmlns="" id="{7D0D3577-B152-4CFD-AC03-DB1CEDDE7E5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0" name="148 CuadroTexto">
          <a:extLst>
            <a:ext uri="{FF2B5EF4-FFF2-40B4-BE49-F238E27FC236}">
              <a16:creationId xmlns:a16="http://schemas.microsoft.com/office/drawing/2014/main" xmlns="" id="{2E5E7DC5-371B-4872-A0F6-25DD712D120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1" name="149 CuadroTexto">
          <a:extLst>
            <a:ext uri="{FF2B5EF4-FFF2-40B4-BE49-F238E27FC236}">
              <a16:creationId xmlns:a16="http://schemas.microsoft.com/office/drawing/2014/main" xmlns="" id="{EA121826-42A2-4744-AF4C-C2F2864ABAC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2" name="150 CuadroTexto">
          <a:extLst>
            <a:ext uri="{FF2B5EF4-FFF2-40B4-BE49-F238E27FC236}">
              <a16:creationId xmlns:a16="http://schemas.microsoft.com/office/drawing/2014/main" xmlns="" id="{20487D1B-523F-45CF-985E-1B4E02CB004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3" name="151 CuadroTexto">
          <a:extLst>
            <a:ext uri="{FF2B5EF4-FFF2-40B4-BE49-F238E27FC236}">
              <a16:creationId xmlns:a16="http://schemas.microsoft.com/office/drawing/2014/main" xmlns="" id="{F3CA8C25-CFD9-4E14-A337-2310D0F2E39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4" name="152 CuadroTexto">
          <a:extLst>
            <a:ext uri="{FF2B5EF4-FFF2-40B4-BE49-F238E27FC236}">
              <a16:creationId xmlns:a16="http://schemas.microsoft.com/office/drawing/2014/main" xmlns="" id="{E9A63CE7-EF10-4E3A-8F77-5EBDB543514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5" name="153 CuadroTexto">
          <a:extLst>
            <a:ext uri="{FF2B5EF4-FFF2-40B4-BE49-F238E27FC236}">
              <a16:creationId xmlns:a16="http://schemas.microsoft.com/office/drawing/2014/main" xmlns="" id="{06F30038-B7E1-424D-83FF-FF1A664AD1B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6" name="154 CuadroTexto">
          <a:extLst>
            <a:ext uri="{FF2B5EF4-FFF2-40B4-BE49-F238E27FC236}">
              <a16:creationId xmlns:a16="http://schemas.microsoft.com/office/drawing/2014/main" xmlns="" id="{BB0B754F-0FFB-4A68-940A-8A022D5C129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7" name="155 CuadroTexto">
          <a:extLst>
            <a:ext uri="{FF2B5EF4-FFF2-40B4-BE49-F238E27FC236}">
              <a16:creationId xmlns:a16="http://schemas.microsoft.com/office/drawing/2014/main" xmlns="" id="{8AB0ED1A-65BB-4E54-94F9-EC8B0FEEDB5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8" name="156 CuadroTexto">
          <a:extLst>
            <a:ext uri="{FF2B5EF4-FFF2-40B4-BE49-F238E27FC236}">
              <a16:creationId xmlns:a16="http://schemas.microsoft.com/office/drawing/2014/main" xmlns="" id="{1173DF8E-835E-4B18-99A2-DBC3AE48273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89" name="157 CuadroTexto">
          <a:extLst>
            <a:ext uri="{FF2B5EF4-FFF2-40B4-BE49-F238E27FC236}">
              <a16:creationId xmlns:a16="http://schemas.microsoft.com/office/drawing/2014/main" xmlns="" id="{A1B44561-B390-4C3E-A661-51583B63AA4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0" name="158 CuadroTexto">
          <a:extLst>
            <a:ext uri="{FF2B5EF4-FFF2-40B4-BE49-F238E27FC236}">
              <a16:creationId xmlns:a16="http://schemas.microsoft.com/office/drawing/2014/main" xmlns="" id="{5A0ED934-CCE0-44A5-8B43-BC332C7D6F0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1" name="159 CuadroTexto">
          <a:extLst>
            <a:ext uri="{FF2B5EF4-FFF2-40B4-BE49-F238E27FC236}">
              <a16:creationId xmlns:a16="http://schemas.microsoft.com/office/drawing/2014/main" xmlns="" id="{0D4A1C85-0882-4C12-A800-516C7E77502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2" name="160 CuadroTexto">
          <a:extLst>
            <a:ext uri="{FF2B5EF4-FFF2-40B4-BE49-F238E27FC236}">
              <a16:creationId xmlns:a16="http://schemas.microsoft.com/office/drawing/2014/main" xmlns="" id="{1F41C798-2459-4711-8709-0CA985CA2EC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3" name="161 CuadroTexto">
          <a:extLst>
            <a:ext uri="{FF2B5EF4-FFF2-40B4-BE49-F238E27FC236}">
              <a16:creationId xmlns:a16="http://schemas.microsoft.com/office/drawing/2014/main" xmlns="" id="{8C119808-574A-424E-AF7F-CFE1AC86D78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4" name="162 CuadroTexto">
          <a:extLst>
            <a:ext uri="{FF2B5EF4-FFF2-40B4-BE49-F238E27FC236}">
              <a16:creationId xmlns:a16="http://schemas.microsoft.com/office/drawing/2014/main" xmlns="" id="{CFA01246-2647-47E6-8604-1EF5745149B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5" name="163 CuadroTexto">
          <a:extLst>
            <a:ext uri="{FF2B5EF4-FFF2-40B4-BE49-F238E27FC236}">
              <a16:creationId xmlns:a16="http://schemas.microsoft.com/office/drawing/2014/main" xmlns="" id="{B8F09C52-C6EB-47F3-8A0F-A635431EBE3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6" name="164 CuadroTexto">
          <a:extLst>
            <a:ext uri="{FF2B5EF4-FFF2-40B4-BE49-F238E27FC236}">
              <a16:creationId xmlns:a16="http://schemas.microsoft.com/office/drawing/2014/main" xmlns="" id="{60EA5F1B-549B-4005-A316-DBB4CE969FB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7" name="165 CuadroTexto">
          <a:extLst>
            <a:ext uri="{FF2B5EF4-FFF2-40B4-BE49-F238E27FC236}">
              <a16:creationId xmlns:a16="http://schemas.microsoft.com/office/drawing/2014/main" xmlns="" id="{19036D5C-D183-415B-BF17-EBBF0C4F48B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8" name="166 CuadroTexto">
          <a:extLst>
            <a:ext uri="{FF2B5EF4-FFF2-40B4-BE49-F238E27FC236}">
              <a16:creationId xmlns:a16="http://schemas.microsoft.com/office/drawing/2014/main" xmlns="" id="{77EAB514-99F4-45DE-AD6F-206FC8EEF4A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699" name="167 CuadroTexto">
          <a:extLst>
            <a:ext uri="{FF2B5EF4-FFF2-40B4-BE49-F238E27FC236}">
              <a16:creationId xmlns:a16="http://schemas.microsoft.com/office/drawing/2014/main" xmlns="" id="{96747C9A-4833-4D4F-89B2-1E72F2F41C8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0" name="168 CuadroTexto">
          <a:extLst>
            <a:ext uri="{FF2B5EF4-FFF2-40B4-BE49-F238E27FC236}">
              <a16:creationId xmlns:a16="http://schemas.microsoft.com/office/drawing/2014/main" xmlns="" id="{DE5AD13E-E155-4E4A-85A3-361490214A5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1" name="169 CuadroTexto">
          <a:extLst>
            <a:ext uri="{FF2B5EF4-FFF2-40B4-BE49-F238E27FC236}">
              <a16:creationId xmlns:a16="http://schemas.microsoft.com/office/drawing/2014/main" xmlns="" id="{7C1A963C-D92D-4EA1-9D6F-78C4295CBBD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2" name="170 CuadroTexto">
          <a:extLst>
            <a:ext uri="{FF2B5EF4-FFF2-40B4-BE49-F238E27FC236}">
              <a16:creationId xmlns:a16="http://schemas.microsoft.com/office/drawing/2014/main" xmlns="" id="{32C760B1-608B-4212-9A97-A6126CD0630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3" name="171 CuadroTexto">
          <a:extLst>
            <a:ext uri="{FF2B5EF4-FFF2-40B4-BE49-F238E27FC236}">
              <a16:creationId xmlns:a16="http://schemas.microsoft.com/office/drawing/2014/main" xmlns="" id="{4B895BA4-62E1-4839-8059-9145EBAB529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4" name="172 CuadroTexto">
          <a:extLst>
            <a:ext uri="{FF2B5EF4-FFF2-40B4-BE49-F238E27FC236}">
              <a16:creationId xmlns:a16="http://schemas.microsoft.com/office/drawing/2014/main" xmlns="" id="{CB8977B3-2439-4973-A40D-9F695E75C78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5" name="173 CuadroTexto">
          <a:extLst>
            <a:ext uri="{FF2B5EF4-FFF2-40B4-BE49-F238E27FC236}">
              <a16:creationId xmlns:a16="http://schemas.microsoft.com/office/drawing/2014/main" xmlns="" id="{0F098B6D-12B3-479D-8689-2E6D5BD951D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6" name="174 CuadroTexto">
          <a:extLst>
            <a:ext uri="{FF2B5EF4-FFF2-40B4-BE49-F238E27FC236}">
              <a16:creationId xmlns:a16="http://schemas.microsoft.com/office/drawing/2014/main" xmlns="" id="{CE1987A1-CDC8-4335-944C-8D0579E08EF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7" name="175 CuadroTexto">
          <a:extLst>
            <a:ext uri="{FF2B5EF4-FFF2-40B4-BE49-F238E27FC236}">
              <a16:creationId xmlns:a16="http://schemas.microsoft.com/office/drawing/2014/main" xmlns="" id="{74FF7AB0-F94C-4A82-9E57-23EDC496D05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8" name="176 CuadroTexto">
          <a:extLst>
            <a:ext uri="{FF2B5EF4-FFF2-40B4-BE49-F238E27FC236}">
              <a16:creationId xmlns:a16="http://schemas.microsoft.com/office/drawing/2014/main" xmlns="" id="{9AA7D494-1E23-4011-9CA7-5BBD45BEC6C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09" name="177 CuadroTexto">
          <a:extLst>
            <a:ext uri="{FF2B5EF4-FFF2-40B4-BE49-F238E27FC236}">
              <a16:creationId xmlns:a16="http://schemas.microsoft.com/office/drawing/2014/main" xmlns="" id="{8BCF74D2-B39C-4CD1-A721-49D720836FA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0" name="178 CuadroTexto">
          <a:extLst>
            <a:ext uri="{FF2B5EF4-FFF2-40B4-BE49-F238E27FC236}">
              <a16:creationId xmlns:a16="http://schemas.microsoft.com/office/drawing/2014/main" xmlns="" id="{5AC27BC7-A130-4FA5-BFC9-0596FF7AC09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1" name="179 CuadroTexto">
          <a:extLst>
            <a:ext uri="{FF2B5EF4-FFF2-40B4-BE49-F238E27FC236}">
              <a16:creationId xmlns:a16="http://schemas.microsoft.com/office/drawing/2014/main" xmlns="" id="{FC00FE26-4332-46AA-BDFA-B1E3AD4EDB6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2" name="180 CuadroTexto">
          <a:extLst>
            <a:ext uri="{FF2B5EF4-FFF2-40B4-BE49-F238E27FC236}">
              <a16:creationId xmlns:a16="http://schemas.microsoft.com/office/drawing/2014/main" xmlns="" id="{61B17D1E-B892-4129-8EB9-B9EC77F19E5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3" name="181 CuadroTexto">
          <a:extLst>
            <a:ext uri="{FF2B5EF4-FFF2-40B4-BE49-F238E27FC236}">
              <a16:creationId xmlns:a16="http://schemas.microsoft.com/office/drawing/2014/main" xmlns="" id="{6AD9CA69-F79B-4E5C-A7EE-4B1F9D49FF7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4" name="182 CuadroTexto">
          <a:extLst>
            <a:ext uri="{FF2B5EF4-FFF2-40B4-BE49-F238E27FC236}">
              <a16:creationId xmlns:a16="http://schemas.microsoft.com/office/drawing/2014/main" xmlns="" id="{BA27F7EC-99B7-447A-BF43-D42231E65EE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5" name="183 CuadroTexto">
          <a:extLst>
            <a:ext uri="{FF2B5EF4-FFF2-40B4-BE49-F238E27FC236}">
              <a16:creationId xmlns:a16="http://schemas.microsoft.com/office/drawing/2014/main" xmlns="" id="{FF94F0DB-85D2-496E-8167-44D3EDFC304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6" name="184 CuadroTexto">
          <a:extLst>
            <a:ext uri="{FF2B5EF4-FFF2-40B4-BE49-F238E27FC236}">
              <a16:creationId xmlns:a16="http://schemas.microsoft.com/office/drawing/2014/main" xmlns="" id="{3DB45EFA-C325-4BFA-B944-74827956F57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7" name="185 CuadroTexto">
          <a:extLst>
            <a:ext uri="{FF2B5EF4-FFF2-40B4-BE49-F238E27FC236}">
              <a16:creationId xmlns:a16="http://schemas.microsoft.com/office/drawing/2014/main" xmlns="" id="{D6DA1B7A-3C74-47D5-93EA-C8D1FC0C418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8" name="186 CuadroTexto">
          <a:extLst>
            <a:ext uri="{FF2B5EF4-FFF2-40B4-BE49-F238E27FC236}">
              <a16:creationId xmlns:a16="http://schemas.microsoft.com/office/drawing/2014/main" xmlns="" id="{5EDE6C2A-F771-4870-9A55-69D8E1F7FF0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19" name="187 CuadroTexto">
          <a:extLst>
            <a:ext uri="{FF2B5EF4-FFF2-40B4-BE49-F238E27FC236}">
              <a16:creationId xmlns:a16="http://schemas.microsoft.com/office/drawing/2014/main" xmlns="" id="{78C80F58-232C-4615-8FEA-0C941CBA7DE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0" name="188 CuadroTexto">
          <a:extLst>
            <a:ext uri="{FF2B5EF4-FFF2-40B4-BE49-F238E27FC236}">
              <a16:creationId xmlns:a16="http://schemas.microsoft.com/office/drawing/2014/main" xmlns="" id="{5E619308-BADE-4346-BC61-FDD065F3E1D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1" name="189 CuadroTexto">
          <a:extLst>
            <a:ext uri="{FF2B5EF4-FFF2-40B4-BE49-F238E27FC236}">
              <a16:creationId xmlns:a16="http://schemas.microsoft.com/office/drawing/2014/main" xmlns="" id="{0782F6E7-6BDD-4801-BE2B-175AD833854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2" name="190 CuadroTexto">
          <a:extLst>
            <a:ext uri="{FF2B5EF4-FFF2-40B4-BE49-F238E27FC236}">
              <a16:creationId xmlns:a16="http://schemas.microsoft.com/office/drawing/2014/main" xmlns="" id="{AC87D624-7247-47E3-9D00-DB6D76C9AFE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3" name="191 CuadroTexto">
          <a:extLst>
            <a:ext uri="{FF2B5EF4-FFF2-40B4-BE49-F238E27FC236}">
              <a16:creationId xmlns:a16="http://schemas.microsoft.com/office/drawing/2014/main" xmlns="" id="{2E6CDD17-ECB8-494D-9DB3-79E90CCB47E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4" name="192 CuadroTexto">
          <a:extLst>
            <a:ext uri="{FF2B5EF4-FFF2-40B4-BE49-F238E27FC236}">
              <a16:creationId xmlns:a16="http://schemas.microsoft.com/office/drawing/2014/main" xmlns="" id="{6A2A0C7D-DB59-4056-A493-C64504529B1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5" name="193 CuadroTexto">
          <a:extLst>
            <a:ext uri="{FF2B5EF4-FFF2-40B4-BE49-F238E27FC236}">
              <a16:creationId xmlns:a16="http://schemas.microsoft.com/office/drawing/2014/main" xmlns="" id="{0C8E079E-A609-40AB-9F1D-08A9961BB7E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6" name="194 CuadroTexto">
          <a:extLst>
            <a:ext uri="{FF2B5EF4-FFF2-40B4-BE49-F238E27FC236}">
              <a16:creationId xmlns:a16="http://schemas.microsoft.com/office/drawing/2014/main" xmlns="" id="{92B801CF-CC20-4C5D-9D19-6FA03BA9E11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7" name="195 CuadroTexto">
          <a:extLst>
            <a:ext uri="{FF2B5EF4-FFF2-40B4-BE49-F238E27FC236}">
              <a16:creationId xmlns:a16="http://schemas.microsoft.com/office/drawing/2014/main" xmlns="" id="{609EC425-48B3-49DB-B587-8F910EAE984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8" name="196 CuadroTexto">
          <a:extLst>
            <a:ext uri="{FF2B5EF4-FFF2-40B4-BE49-F238E27FC236}">
              <a16:creationId xmlns:a16="http://schemas.microsoft.com/office/drawing/2014/main" xmlns="" id="{2DD6DBD7-34F1-4056-B582-A02F31B37F5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29" name="197 CuadroTexto">
          <a:extLst>
            <a:ext uri="{FF2B5EF4-FFF2-40B4-BE49-F238E27FC236}">
              <a16:creationId xmlns:a16="http://schemas.microsoft.com/office/drawing/2014/main" xmlns="" id="{2F144717-ABBB-4E90-9E06-D0A18778CA8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0" name="198 CuadroTexto">
          <a:extLst>
            <a:ext uri="{FF2B5EF4-FFF2-40B4-BE49-F238E27FC236}">
              <a16:creationId xmlns:a16="http://schemas.microsoft.com/office/drawing/2014/main" xmlns="" id="{D4B2DB3A-FF45-443F-90C9-50E578549CE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1" name="199 CuadroTexto">
          <a:extLst>
            <a:ext uri="{FF2B5EF4-FFF2-40B4-BE49-F238E27FC236}">
              <a16:creationId xmlns:a16="http://schemas.microsoft.com/office/drawing/2014/main" xmlns="" id="{1E4E4CAA-4DE6-4EEE-B516-D0BAC7B5194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2" name="200 CuadroTexto">
          <a:extLst>
            <a:ext uri="{FF2B5EF4-FFF2-40B4-BE49-F238E27FC236}">
              <a16:creationId xmlns:a16="http://schemas.microsoft.com/office/drawing/2014/main" xmlns="" id="{4CB386DC-7EAA-4828-927A-C664FE318A1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3" name="201 CuadroTexto">
          <a:extLst>
            <a:ext uri="{FF2B5EF4-FFF2-40B4-BE49-F238E27FC236}">
              <a16:creationId xmlns:a16="http://schemas.microsoft.com/office/drawing/2014/main" xmlns="" id="{B9E36F25-D683-4C8D-9E67-98875760C87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4" name="202 CuadroTexto">
          <a:extLst>
            <a:ext uri="{FF2B5EF4-FFF2-40B4-BE49-F238E27FC236}">
              <a16:creationId xmlns:a16="http://schemas.microsoft.com/office/drawing/2014/main" xmlns="" id="{F832DBB1-A87B-4763-AD2E-5EA9333F6F1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5" name="203 CuadroTexto">
          <a:extLst>
            <a:ext uri="{FF2B5EF4-FFF2-40B4-BE49-F238E27FC236}">
              <a16:creationId xmlns:a16="http://schemas.microsoft.com/office/drawing/2014/main" xmlns="" id="{0AFAD2C7-321E-44A7-A39B-FEF80C69C2F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6" name="204 CuadroTexto">
          <a:extLst>
            <a:ext uri="{FF2B5EF4-FFF2-40B4-BE49-F238E27FC236}">
              <a16:creationId xmlns:a16="http://schemas.microsoft.com/office/drawing/2014/main" xmlns="" id="{3F7BD27D-1434-47E1-9038-31156538944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7" name="205 CuadroTexto">
          <a:extLst>
            <a:ext uri="{FF2B5EF4-FFF2-40B4-BE49-F238E27FC236}">
              <a16:creationId xmlns:a16="http://schemas.microsoft.com/office/drawing/2014/main" xmlns="" id="{0DD26AF4-DF8C-49AB-8697-E5F9425234F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8" name="206 CuadroTexto">
          <a:extLst>
            <a:ext uri="{FF2B5EF4-FFF2-40B4-BE49-F238E27FC236}">
              <a16:creationId xmlns:a16="http://schemas.microsoft.com/office/drawing/2014/main" xmlns="" id="{67636038-F88B-4282-BD18-5662F3FBC09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39" name="207 CuadroTexto">
          <a:extLst>
            <a:ext uri="{FF2B5EF4-FFF2-40B4-BE49-F238E27FC236}">
              <a16:creationId xmlns:a16="http://schemas.microsoft.com/office/drawing/2014/main" xmlns="" id="{D1A454BC-9EF9-4948-84B6-8864EE5E864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0" name="208 CuadroTexto">
          <a:extLst>
            <a:ext uri="{FF2B5EF4-FFF2-40B4-BE49-F238E27FC236}">
              <a16:creationId xmlns:a16="http://schemas.microsoft.com/office/drawing/2014/main" xmlns="" id="{8740FCD7-A44F-470A-B8D2-99990605DF5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1" name="209 CuadroTexto">
          <a:extLst>
            <a:ext uri="{FF2B5EF4-FFF2-40B4-BE49-F238E27FC236}">
              <a16:creationId xmlns:a16="http://schemas.microsoft.com/office/drawing/2014/main" xmlns="" id="{1B22BB3A-59B6-4292-8F73-7538B443973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2" name="210 CuadroTexto">
          <a:extLst>
            <a:ext uri="{FF2B5EF4-FFF2-40B4-BE49-F238E27FC236}">
              <a16:creationId xmlns:a16="http://schemas.microsoft.com/office/drawing/2014/main" xmlns="" id="{B4CEBE4D-D7E0-46A6-997D-24EAB67B65E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3" name="211 CuadroTexto">
          <a:extLst>
            <a:ext uri="{FF2B5EF4-FFF2-40B4-BE49-F238E27FC236}">
              <a16:creationId xmlns:a16="http://schemas.microsoft.com/office/drawing/2014/main" xmlns="" id="{3E4908EB-D027-4A75-8C17-028D500C896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4" name="212 CuadroTexto">
          <a:extLst>
            <a:ext uri="{FF2B5EF4-FFF2-40B4-BE49-F238E27FC236}">
              <a16:creationId xmlns:a16="http://schemas.microsoft.com/office/drawing/2014/main" xmlns="" id="{D5EDA2EC-3B24-4D2A-B726-86CABA88D8A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5" name="213 CuadroTexto">
          <a:extLst>
            <a:ext uri="{FF2B5EF4-FFF2-40B4-BE49-F238E27FC236}">
              <a16:creationId xmlns:a16="http://schemas.microsoft.com/office/drawing/2014/main" xmlns="" id="{188BC499-4BF5-4B5B-B0A4-B5D9481E7DC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6" name="214 CuadroTexto">
          <a:extLst>
            <a:ext uri="{FF2B5EF4-FFF2-40B4-BE49-F238E27FC236}">
              <a16:creationId xmlns:a16="http://schemas.microsoft.com/office/drawing/2014/main" xmlns="" id="{884D060B-8860-425C-B4DE-5DE0603BA45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7" name="215 CuadroTexto">
          <a:extLst>
            <a:ext uri="{FF2B5EF4-FFF2-40B4-BE49-F238E27FC236}">
              <a16:creationId xmlns:a16="http://schemas.microsoft.com/office/drawing/2014/main" xmlns="" id="{26D58897-CA4B-454D-A3B0-DAE1DF5E17E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8" name="216 CuadroTexto">
          <a:extLst>
            <a:ext uri="{FF2B5EF4-FFF2-40B4-BE49-F238E27FC236}">
              <a16:creationId xmlns:a16="http://schemas.microsoft.com/office/drawing/2014/main" xmlns="" id="{7EA8583E-3788-444A-9914-2CA485A136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49" name="217 CuadroTexto">
          <a:extLst>
            <a:ext uri="{FF2B5EF4-FFF2-40B4-BE49-F238E27FC236}">
              <a16:creationId xmlns:a16="http://schemas.microsoft.com/office/drawing/2014/main" xmlns="" id="{7978B05C-377B-4FBB-A25F-87BBEE9BB65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0" name="218 CuadroTexto">
          <a:extLst>
            <a:ext uri="{FF2B5EF4-FFF2-40B4-BE49-F238E27FC236}">
              <a16:creationId xmlns:a16="http://schemas.microsoft.com/office/drawing/2014/main" xmlns="" id="{820F1F8A-7685-4DF6-A86A-DDBCD94D7584}"/>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1" name="219 CuadroTexto">
          <a:extLst>
            <a:ext uri="{FF2B5EF4-FFF2-40B4-BE49-F238E27FC236}">
              <a16:creationId xmlns:a16="http://schemas.microsoft.com/office/drawing/2014/main" xmlns="" id="{DF817435-1F84-4420-9A88-A24187C2134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2" name="220 CuadroTexto">
          <a:extLst>
            <a:ext uri="{FF2B5EF4-FFF2-40B4-BE49-F238E27FC236}">
              <a16:creationId xmlns:a16="http://schemas.microsoft.com/office/drawing/2014/main" xmlns="" id="{324086AE-28D9-4E3D-B9D0-29C90D03CA6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3" name="221 CuadroTexto">
          <a:extLst>
            <a:ext uri="{FF2B5EF4-FFF2-40B4-BE49-F238E27FC236}">
              <a16:creationId xmlns:a16="http://schemas.microsoft.com/office/drawing/2014/main" xmlns="" id="{0AC6E7EA-2D73-4A4E-BE77-72EEE4E4AF4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4" name="222 CuadroTexto">
          <a:extLst>
            <a:ext uri="{FF2B5EF4-FFF2-40B4-BE49-F238E27FC236}">
              <a16:creationId xmlns:a16="http://schemas.microsoft.com/office/drawing/2014/main" xmlns="" id="{C9CB5316-04BE-41A8-A591-46A45879DDA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5" name="223 CuadroTexto">
          <a:extLst>
            <a:ext uri="{FF2B5EF4-FFF2-40B4-BE49-F238E27FC236}">
              <a16:creationId xmlns:a16="http://schemas.microsoft.com/office/drawing/2014/main" xmlns="" id="{8F19362F-B585-4BE2-9E49-70A248A8E84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6" name="224 CuadroTexto">
          <a:extLst>
            <a:ext uri="{FF2B5EF4-FFF2-40B4-BE49-F238E27FC236}">
              <a16:creationId xmlns:a16="http://schemas.microsoft.com/office/drawing/2014/main" xmlns="" id="{7A6A5CBD-359B-42DF-9341-E161D39FCDE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7" name="225 CuadroTexto">
          <a:extLst>
            <a:ext uri="{FF2B5EF4-FFF2-40B4-BE49-F238E27FC236}">
              <a16:creationId xmlns:a16="http://schemas.microsoft.com/office/drawing/2014/main" xmlns="" id="{F06DE881-83C1-4095-95E9-914E6735F5C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8" name="226 CuadroTexto">
          <a:extLst>
            <a:ext uri="{FF2B5EF4-FFF2-40B4-BE49-F238E27FC236}">
              <a16:creationId xmlns:a16="http://schemas.microsoft.com/office/drawing/2014/main" xmlns="" id="{34CD952B-1F26-408B-98D2-2F4DE845BD2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59" name="227 CuadroTexto">
          <a:extLst>
            <a:ext uri="{FF2B5EF4-FFF2-40B4-BE49-F238E27FC236}">
              <a16:creationId xmlns:a16="http://schemas.microsoft.com/office/drawing/2014/main" xmlns="" id="{30209859-6F11-4758-8965-E22DD44827F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0" name="228 CuadroTexto">
          <a:extLst>
            <a:ext uri="{FF2B5EF4-FFF2-40B4-BE49-F238E27FC236}">
              <a16:creationId xmlns:a16="http://schemas.microsoft.com/office/drawing/2014/main" xmlns="" id="{FF202D13-B887-4F63-B498-C78DD86FC88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1" name="229 CuadroTexto">
          <a:extLst>
            <a:ext uri="{FF2B5EF4-FFF2-40B4-BE49-F238E27FC236}">
              <a16:creationId xmlns:a16="http://schemas.microsoft.com/office/drawing/2014/main" xmlns="" id="{2EBFFF10-7B7F-4F9D-8D3B-8BD5D092446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2" name="230 CuadroTexto">
          <a:extLst>
            <a:ext uri="{FF2B5EF4-FFF2-40B4-BE49-F238E27FC236}">
              <a16:creationId xmlns:a16="http://schemas.microsoft.com/office/drawing/2014/main" xmlns="" id="{B3AEAA35-A396-4AE8-A4DA-2531F665F02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3" name="231 CuadroTexto">
          <a:extLst>
            <a:ext uri="{FF2B5EF4-FFF2-40B4-BE49-F238E27FC236}">
              <a16:creationId xmlns:a16="http://schemas.microsoft.com/office/drawing/2014/main" xmlns="" id="{16317F59-C28F-4AE0-8148-685A5381F53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4" name="232 CuadroTexto">
          <a:extLst>
            <a:ext uri="{FF2B5EF4-FFF2-40B4-BE49-F238E27FC236}">
              <a16:creationId xmlns:a16="http://schemas.microsoft.com/office/drawing/2014/main" xmlns="" id="{075BD1C2-5564-4310-9CC8-1AE01C7AB14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5" name="233 CuadroTexto">
          <a:extLst>
            <a:ext uri="{FF2B5EF4-FFF2-40B4-BE49-F238E27FC236}">
              <a16:creationId xmlns:a16="http://schemas.microsoft.com/office/drawing/2014/main" xmlns="" id="{F55BC30F-961E-43BC-8CB0-781AE74502E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6" name="234 CuadroTexto">
          <a:extLst>
            <a:ext uri="{FF2B5EF4-FFF2-40B4-BE49-F238E27FC236}">
              <a16:creationId xmlns:a16="http://schemas.microsoft.com/office/drawing/2014/main" xmlns="" id="{36B3337D-6594-4C8A-B8BC-E7CD74EC58E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7" name="235 CuadroTexto">
          <a:extLst>
            <a:ext uri="{FF2B5EF4-FFF2-40B4-BE49-F238E27FC236}">
              <a16:creationId xmlns:a16="http://schemas.microsoft.com/office/drawing/2014/main" xmlns="" id="{550BDC8D-15B6-4A46-826E-C7BE81DF6EB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8" name="236 CuadroTexto">
          <a:extLst>
            <a:ext uri="{FF2B5EF4-FFF2-40B4-BE49-F238E27FC236}">
              <a16:creationId xmlns:a16="http://schemas.microsoft.com/office/drawing/2014/main" xmlns="" id="{BD84451B-FD19-4398-8D2B-5AB7DE1863A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69" name="237 CuadroTexto">
          <a:extLst>
            <a:ext uri="{FF2B5EF4-FFF2-40B4-BE49-F238E27FC236}">
              <a16:creationId xmlns:a16="http://schemas.microsoft.com/office/drawing/2014/main" xmlns="" id="{328B7E20-E420-4792-8FE6-9359BF5FE24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0" name="238 CuadroTexto">
          <a:extLst>
            <a:ext uri="{FF2B5EF4-FFF2-40B4-BE49-F238E27FC236}">
              <a16:creationId xmlns:a16="http://schemas.microsoft.com/office/drawing/2014/main" xmlns="" id="{88A06D56-5983-4F8A-ABB1-ABFF9D265CF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1" name="239 CuadroTexto">
          <a:extLst>
            <a:ext uri="{FF2B5EF4-FFF2-40B4-BE49-F238E27FC236}">
              <a16:creationId xmlns:a16="http://schemas.microsoft.com/office/drawing/2014/main" xmlns="" id="{FB697EA0-3153-4C56-9ADA-CFA6748043A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2" name="240 CuadroTexto">
          <a:extLst>
            <a:ext uri="{FF2B5EF4-FFF2-40B4-BE49-F238E27FC236}">
              <a16:creationId xmlns:a16="http://schemas.microsoft.com/office/drawing/2014/main" xmlns="" id="{765CA27E-0E84-4800-9859-4D793E1CC88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3" name="241 CuadroTexto">
          <a:extLst>
            <a:ext uri="{FF2B5EF4-FFF2-40B4-BE49-F238E27FC236}">
              <a16:creationId xmlns:a16="http://schemas.microsoft.com/office/drawing/2014/main" xmlns="" id="{A1DE87F4-3CF9-4353-A670-247AC3C655B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4" name="242 CuadroTexto">
          <a:extLst>
            <a:ext uri="{FF2B5EF4-FFF2-40B4-BE49-F238E27FC236}">
              <a16:creationId xmlns:a16="http://schemas.microsoft.com/office/drawing/2014/main" xmlns="" id="{B4B7DF52-960A-4B29-BBC5-E98180AA9B0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5" name="243 CuadroTexto">
          <a:extLst>
            <a:ext uri="{FF2B5EF4-FFF2-40B4-BE49-F238E27FC236}">
              <a16:creationId xmlns:a16="http://schemas.microsoft.com/office/drawing/2014/main" xmlns="" id="{39015E14-AE4A-41F1-A970-709018EFBDD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6" name="244 CuadroTexto">
          <a:extLst>
            <a:ext uri="{FF2B5EF4-FFF2-40B4-BE49-F238E27FC236}">
              <a16:creationId xmlns:a16="http://schemas.microsoft.com/office/drawing/2014/main" xmlns="" id="{ADF67961-0270-40D4-9754-F20C456EA515}"/>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7" name="245 CuadroTexto">
          <a:extLst>
            <a:ext uri="{FF2B5EF4-FFF2-40B4-BE49-F238E27FC236}">
              <a16:creationId xmlns:a16="http://schemas.microsoft.com/office/drawing/2014/main" xmlns="" id="{9740713D-B5DF-40CC-A1A0-1CE5C1F30D1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8" name="246 CuadroTexto">
          <a:extLst>
            <a:ext uri="{FF2B5EF4-FFF2-40B4-BE49-F238E27FC236}">
              <a16:creationId xmlns:a16="http://schemas.microsoft.com/office/drawing/2014/main" xmlns="" id="{EBE88163-6D26-420F-8D31-EFC14143778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79" name="247 CuadroTexto">
          <a:extLst>
            <a:ext uri="{FF2B5EF4-FFF2-40B4-BE49-F238E27FC236}">
              <a16:creationId xmlns:a16="http://schemas.microsoft.com/office/drawing/2014/main" xmlns="" id="{5967B00E-D735-4F63-A5F9-98D7DB3544E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0" name="248 CuadroTexto">
          <a:extLst>
            <a:ext uri="{FF2B5EF4-FFF2-40B4-BE49-F238E27FC236}">
              <a16:creationId xmlns:a16="http://schemas.microsoft.com/office/drawing/2014/main" xmlns="" id="{052DAA46-4B0C-4968-AE5E-CD0CF4D86B1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1" name="249 CuadroTexto">
          <a:extLst>
            <a:ext uri="{FF2B5EF4-FFF2-40B4-BE49-F238E27FC236}">
              <a16:creationId xmlns:a16="http://schemas.microsoft.com/office/drawing/2014/main" xmlns="" id="{0261E5CA-0865-4E47-AC99-ED0F1A3007E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2" name="250 CuadroTexto">
          <a:extLst>
            <a:ext uri="{FF2B5EF4-FFF2-40B4-BE49-F238E27FC236}">
              <a16:creationId xmlns:a16="http://schemas.microsoft.com/office/drawing/2014/main" xmlns="" id="{98583C8B-EA93-452E-8F2A-903B35590DC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3" name="251 CuadroTexto">
          <a:extLst>
            <a:ext uri="{FF2B5EF4-FFF2-40B4-BE49-F238E27FC236}">
              <a16:creationId xmlns:a16="http://schemas.microsoft.com/office/drawing/2014/main" xmlns="" id="{29A26BF2-9A34-47C9-BF8D-8A21F14F3BC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4" name="252 CuadroTexto">
          <a:extLst>
            <a:ext uri="{FF2B5EF4-FFF2-40B4-BE49-F238E27FC236}">
              <a16:creationId xmlns:a16="http://schemas.microsoft.com/office/drawing/2014/main" xmlns="" id="{0BFDF356-DC80-41BA-86E1-172023590C0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5" name="253 CuadroTexto">
          <a:extLst>
            <a:ext uri="{FF2B5EF4-FFF2-40B4-BE49-F238E27FC236}">
              <a16:creationId xmlns:a16="http://schemas.microsoft.com/office/drawing/2014/main" xmlns="" id="{3F12CAB6-4C72-4B1C-AD25-058DF301CBF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6" name="254 CuadroTexto">
          <a:extLst>
            <a:ext uri="{FF2B5EF4-FFF2-40B4-BE49-F238E27FC236}">
              <a16:creationId xmlns:a16="http://schemas.microsoft.com/office/drawing/2014/main" xmlns="" id="{9DE95A6C-F4E4-47A0-9522-3B42722CA09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7" name="255 CuadroTexto">
          <a:extLst>
            <a:ext uri="{FF2B5EF4-FFF2-40B4-BE49-F238E27FC236}">
              <a16:creationId xmlns:a16="http://schemas.microsoft.com/office/drawing/2014/main" xmlns="" id="{E2E4388F-5C4D-431E-8447-F8963C72CFC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8" name="256 CuadroTexto">
          <a:extLst>
            <a:ext uri="{FF2B5EF4-FFF2-40B4-BE49-F238E27FC236}">
              <a16:creationId xmlns:a16="http://schemas.microsoft.com/office/drawing/2014/main" xmlns="" id="{991DED17-ECCA-48D4-8CFB-0AD1719329F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89" name="257 CuadroTexto">
          <a:extLst>
            <a:ext uri="{FF2B5EF4-FFF2-40B4-BE49-F238E27FC236}">
              <a16:creationId xmlns:a16="http://schemas.microsoft.com/office/drawing/2014/main" xmlns="" id="{D59700E6-47ED-4B98-A8D0-3F4F7CCA1EA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0" name="258 CuadroTexto">
          <a:extLst>
            <a:ext uri="{FF2B5EF4-FFF2-40B4-BE49-F238E27FC236}">
              <a16:creationId xmlns:a16="http://schemas.microsoft.com/office/drawing/2014/main" xmlns="" id="{D8800516-B8EC-404D-8CA1-C497B9E85C9F}"/>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1" name="259 CuadroTexto">
          <a:extLst>
            <a:ext uri="{FF2B5EF4-FFF2-40B4-BE49-F238E27FC236}">
              <a16:creationId xmlns:a16="http://schemas.microsoft.com/office/drawing/2014/main" xmlns="" id="{A5AA9ACA-2482-4235-BCC3-6E3E004F86D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2" name="260 CuadroTexto">
          <a:extLst>
            <a:ext uri="{FF2B5EF4-FFF2-40B4-BE49-F238E27FC236}">
              <a16:creationId xmlns:a16="http://schemas.microsoft.com/office/drawing/2014/main" xmlns="" id="{F8CA3374-85DB-44A3-A30A-03DFDD66CD3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3" name="261 CuadroTexto">
          <a:extLst>
            <a:ext uri="{FF2B5EF4-FFF2-40B4-BE49-F238E27FC236}">
              <a16:creationId xmlns:a16="http://schemas.microsoft.com/office/drawing/2014/main" xmlns="" id="{01E24269-EF2A-448F-AB27-D832FF95E08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4" name="262 CuadroTexto">
          <a:extLst>
            <a:ext uri="{FF2B5EF4-FFF2-40B4-BE49-F238E27FC236}">
              <a16:creationId xmlns:a16="http://schemas.microsoft.com/office/drawing/2014/main" xmlns="" id="{CE17C00A-773A-409C-AE97-E634D3177BF6}"/>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5" name="263 CuadroTexto">
          <a:extLst>
            <a:ext uri="{FF2B5EF4-FFF2-40B4-BE49-F238E27FC236}">
              <a16:creationId xmlns:a16="http://schemas.microsoft.com/office/drawing/2014/main" xmlns="" id="{85CAE635-0E6C-4BE7-9367-10C60E31E27A}"/>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6" name="264 CuadroTexto">
          <a:extLst>
            <a:ext uri="{FF2B5EF4-FFF2-40B4-BE49-F238E27FC236}">
              <a16:creationId xmlns:a16="http://schemas.microsoft.com/office/drawing/2014/main" xmlns="" id="{7C26F41C-8B05-4AC5-A5B6-31B440D09F6B}"/>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7" name="265 CuadroTexto">
          <a:extLst>
            <a:ext uri="{FF2B5EF4-FFF2-40B4-BE49-F238E27FC236}">
              <a16:creationId xmlns:a16="http://schemas.microsoft.com/office/drawing/2014/main" xmlns="" id="{75F3DCD5-0131-4764-A478-C28DF26CDBD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8" name="266 CuadroTexto">
          <a:extLst>
            <a:ext uri="{FF2B5EF4-FFF2-40B4-BE49-F238E27FC236}">
              <a16:creationId xmlns:a16="http://schemas.microsoft.com/office/drawing/2014/main" xmlns="" id="{51D358D6-170E-4634-B4D2-0544539885D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799" name="267 CuadroTexto">
          <a:extLst>
            <a:ext uri="{FF2B5EF4-FFF2-40B4-BE49-F238E27FC236}">
              <a16:creationId xmlns:a16="http://schemas.microsoft.com/office/drawing/2014/main" xmlns="" id="{434EBD31-7B33-4F13-81E1-75D7C70BE238}"/>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92366" cy="207869"/>
    <xdr:sp macro="" textlink="">
      <xdr:nvSpPr>
        <xdr:cNvPr id="7800" name="268 CuadroTexto">
          <a:extLst>
            <a:ext uri="{FF2B5EF4-FFF2-40B4-BE49-F238E27FC236}">
              <a16:creationId xmlns:a16="http://schemas.microsoft.com/office/drawing/2014/main" xmlns="" id="{99B1536D-19ED-4A57-B0C3-DFBECF6698E8}"/>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1" name="269 CuadroTexto">
          <a:extLst>
            <a:ext uri="{FF2B5EF4-FFF2-40B4-BE49-F238E27FC236}">
              <a16:creationId xmlns:a16="http://schemas.microsoft.com/office/drawing/2014/main" xmlns="" id="{B65A8718-2111-4757-A82A-38F00ECD5E44}"/>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2" name="270 CuadroTexto">
          <a:extLst>
            <a:ext uri="{FF2B5EF4-FFF2-40B4-BE49-F238E27FC236}">
              <a16:creationId xmlns:a16="http://schemas.microsoft.com/office/drawing/2014/main" xmlns="" id="{F16BD762-5FCC-4F69-9BD2-91E102F98806}"/>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3" name="271 CuadroTexto">
          <a:extLst>
            <a:ext uri="{FF2B5EF4-FFF2-40B4-BE49-F238E27FC236}">
              <a16:creationId xmlns:a16="http://schemas.microsoft.com/office/drawing/2014/main" xmlns="" id="{B5C62BA5-0B4B-4EF8-A946-0B2F566BDFB8}"/>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4" name="272 CuadroTexto">
          <a:extLst>
            <a:ext uri="{FF2B5EF4-FFF2-40B4-BE49-F238E27FC236}">
              <a16:creationId xmlns:a16="http://schemas.microsoft.com/office/drawing/2014/main" xmlns="" id="{66D7CFCB-C8DC-4C91-B1E4-12A8734E9B92}"/>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5" name="273 CuadroTexto">
          <a:extLst>
            <a:ext uri="{FF2B5EF4-FFF2-40B4-BE49-F238E27FC236}">
              <a16:creationId xmlns:a16="http://schemas.microsoft.com/office/drawing/2014/main" xmlns="" id="{C70DA636-0835-4771-8169-E7354E71DE17}"/>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6" name="274 CuadroTexto">
          <a:extLst>
            <a:ext uri="{FF2B5EF4-FFF2-40B4-BE49-F238E27FC236}">
              <a16:creationId xmlns:a16="http://schemas.microsoft.com/office/drawing/2014/main" xmlns="" id="{7E786A01-BA70-4FC5-9DBE-063A95B3CCD4}"/>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7" name="275 CuadroTexto">
          <a:extLst>
            <a:ext uri="{FF2B5EF4-FFF2-40B4-BE49-F238E27FC236}">
              <a16:creationId xmlns:a16="http://schemas.microsoft.com/office/drawing/2014/main" xmlns="" id="{0C9129A2-3DE4-4459-AD0F-AF15EDCF6ACE}"/>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8" name="276 CuadroTexto">
          <a:extLst>
            <a:ext uri="{FF2B5EF4-FFF2-40B4-BE49-F238E27FC236}">
              <a16:creationId xmlns:a16="http://schemas.microsoft.com/office/drawing/2014/main" xmlns="" id="{6C237300-DE95-4BBD-BE97-624C72568B3C}"/>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09" name="277 CuadroTexto">
          <a:extLst>
            <a:ext uri="{FF2B5EF4-FFF2-40B4-BE49-F238E27FC236}">
              <a16:creationId xmlns:a16="http://schemas.microsoft.com/office/drawing/2014/main" xmlns="" id="{9D7685A4-112E-47BB-A338-939401489806}"/>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0" name="278 CuadroTexto">
          <a:extLst>
            <a:ext uri="{FF2B5EF4-FFF2-40B4-BE49-F238E27FC236}">
              <a16:creationId xmlns:a16="http://schemas.microsoft.com/office/drawing/2014/main" xmlns="" id="{87A25E9B-20C0-4C45-9A7F-869809FD71E5}"/>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1" name="279 CuadroTexto">
          <a:extLst>
            <a:ext uri="{FF2B5EF4-FFF2-40B4-BE49-F238E27FC236}">
              <a16:creationId xmlns:a16="http://schemas.microsoft.com/office/drawing/2014/main" xmlns="" id="{FDCAECBC-F8A3-4C00-969A-2242432B6063}"/>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2" name="280 CuadroTexto">
          <a:extLst>
            <a:ext uri="{FF2B5EF4-FFF2-40B4-BE49-F238E27FC236}">
              <a16:creationId xmlns:a16="http://schemas.microsoft.com/office/drawing/2014/main" xmlns="" id="{EDBB22E0-71EA-402D-ACF0-5F1C87155E03}"/>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3" name="281 CuadroTexto">
          <a:extLst>
            <a:ext uri="{FF2B5EF4-FFF2-40B4-BE49-F238E27FC236}">
              <a16:creationId xmlns:a16="http://schemas.microsoft.com/office/drawing/2014/main" xmlns="" id="{94962E5E-7439-4C7D-B0E3-76218B5F5FF4}"/>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4" name="282 CuadroTexto">
          <a:extLst>
            <a:ext uri="{FF2B5EF4-FFF2-40B4-BE49-F238E27FC236}">
              <a16:creationId xmlns:a16="http://schemas.microsoft.com/office/drawing/2014/main" xmlns="" id="{A1C2642F-B710-4C58-A49E-9225322BB1B8}"/>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5" name="283 CuadroTexto">
          <a:extLst>
            <a:ext uri="{FF2B5EF4-FFF2-40B4-BE49-F238E27FC236}">
              <a16:creationId xmlns:a16="http://schemas.microsoft.com/office/drawing/2014/main" xmlns="" id="{587B9CC8-AFF1-404C-BD95-E2AEB68532D5}"/>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92366" cy="207869"/>
    <xdr:sp macro="" textlink="">
      <xdr:nvSpPr>
        <xdr:cNvPr id="7816" name="284 CuadroTexto">
          <a:extLst>
            <a:ext uri="{FF2B5EF4-FFF2-40B4-BE49-F238E27FC236}">
              <a16:creationId xmlns:a16="http://schemas.microsoft.com/office/drawing/2014/main" xmlns="" id="{1B29D279-0CAC-469F-9A15-52A1A2F6DA2D}"/>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4</xdr:row>
      <xdr:rowOff>0</xdr:rowOff>
    </xdr:from>
    <xdr:ext cx="184731" cy="264560"/>
    <xdr:sp macro="" textlink="">
      <xdr:nvSpPr>
        <xdr:cNvPr id="7817" name="285 CuadroTexto">
          <a:extLst>
            <a:ext uri="{FF2B5EF4-FFF2-40B4-BE49-F238E27FC236}">
              <a16:creationId xmlns:a16="http://schemas.microsoft.com/office/drawing/2014/main" xmlns="" id="{D8E4C7A2-9E3C-4ED3-BF13-2326D78FB32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18" name="286 CuadroTexto">
          <a:extLst>
            <a:ext uri="{FF2B5EF4-FFF2-40B4-BE49-F238E27FC236}">
              <a16:creationId xmlns:a16="http://schemas.microsoft.com/office/drawing/2014/main" xmlns="" id="{8F9575AF-A9C1-43B0-9C18-E80619CA386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19" name="287 CuadroTexto">
          <a:extLst>
            <a:ext uri="{FF2B5EF4-FFF2-40B4-BE49-F238E27FC236}">
              <a16:creationId xmlns:a16="http://schemas.microsoft.com/office/drawing/2014/main" xmlns="" id="{3DB04F5F-7D9C-4A34-974B-4B4DD576CB5C}"/>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0" name="288 CuadroTexto">
          <a:extLst>
            <a:ext uri="{FF2B5EF4-FFF2-40B4-BE49-F238E27FC236}">
              <a16:creationId xmlns:a16="http://schemas.microsoft.com/office/drawing/2014/main" xmlns="" id="{A0738AC8-EBE6-4113-9644-F8C47B02076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1" name="289 CuadroTexto">
          <a:extLst>
            <a:ext uri="{FF2B5EF4-FFF2-40B4-BE49-F238E27FC236}">
              <a16:creationId xmlns:a16="http://schemas.microsoft.com/office/drawing/2014/main" xmlns="" id="{32EA685B-2F4C-4DFF-B20D-42D737909792}"/>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2" name="290 CuadroTexto">
          <a:extLst>
            <a:ext uri="{FF2B5EF4-FFF2-40B4-BE49-F238E27FC236}">
              <a16:creationId xmlns:a16="http://schemas.microsoft.com/office/drawing/2014/main" xmlns="" id="{F5DD9209-A8B8-4BF3-8C65-5F94CFD62937}"/>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3" name="291 CuadroTexto">
          <a:extLst>
            <a:ext uri="{FF2B5EF4-FFF2-40B4-BE49-F238E27FC236}">
              <a16:creationId xmlns:a16="http://schemas.microsoft.com/office/drawing/2014/main" xmlns="" id="{8F552CF9-5B25-4247-8E8F-375E1EBD227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4" name="292 CuadroTexto">
          <a:extLst>
            <a:ext uri="{FF2B5EF4-FFF2-40B4-BE49-F238E27FC236}">
              <a16:creationId xmlns:a16="http://schemas.microsoft.com/office/drawing/2014/main" xmlns="" id="{D0A22A83-01BD-45B6-B4E1-89C85AE25359}"/>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5" name="293 CuadroTexto">
          <a:extLst>
            <a:ext uri="{FF2B5EF4-FFF2-40B4-BE49-F238E27FC236}">
              <a16:creationId xmlns:a16="http://schemas.microsoft.com/office/drawing/2014/main" xmlns="" id="{5BD98588-BC77-4BB4-B404-C78987DD586E}"/>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6" name="294 CuadroTexto">
          <a:extLst>
            <a:ext uri="{FF2B5EF4-FFF2-40B4-BE49-F238E27FC236}">
              <a16:creationId xmlns:a16="http://schemas.microsoft.com/office/drawing/2014/main" xmlns="" id="{E3021C45-8372-4978-BD44-E8D21F1E2F53}"/>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7" name="295 CuadroTexto">
          <a:extLst>
            <a:ext uri="{FF2B5EF4-FFF2-40B4-BE49-F238E27FC236}">
              <a16:creationId xmlns:a16="http://schemas.microsoft.com/office/drawing/2014/main" xmlns="" id="{BD9C2954-F12C-4339-A961-A84114EEAE71}"/>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4</xdr:row>
      <xdr:rowOff>0</xdr:rowOff>
    </xdr:from>
    <xdr:ext cx="184731" cy="264560"/>
    <xdr:sp macro="" textlink="">
      <xdr:nvSpPr>
        <xdr:cNvPr id="7828" name="296 CuadroTexto">
          <a:extLst>
            <a:ext uri="{FF2B5EF4-FFF2-40B4-BE49-F238E27FC236}">
              <a16:creationId xmlns:a16="http://schemas.microsoft.com/office/drawing/2014/main" xmlns="" id="{9DD36BF2-47A1-48EB-BA25-7FBEF3F4275D}"/>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29" name="17 CuadroTexto">
          <a:extLst>
            <a:ext uri="{FF2B5EF4-FFF2-40B4-BE49-F238E27FC236}">
              <a16:creationId xmlns:a16="http://schemas.microsoft.com/office/drawing/2014/main" xmlns="" id="{40516018-54F0-4E34-84A7-808123526A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7830" name="90 CuadroTexto">
          <a:extLst>
            <a:ext uri="{FF2B5EF4-FFF2-40B4-BE49-F238E27FC236}">
              <a16:creationId xmlns:a16="http://schemas.microsoft.com/office/drawing/2014/main" xmlns="" id="{C1516AFD-BF61-4CCE-9E65-B50EBC46E83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1" name="91 CuadroTexto">
          <a:extLst>
            <a:ext uri="{FF2B5EF4-FFF2-40B4-BE49-F238E27FC236}">
              <a16:creationId xmlns:a16="http://schemas.microsoft.com/office/drawing/2014/main" xmlns="" id="{459FA038-F091-4F30-BA7E-14BAC3E76E2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2" name="92 CuadroTexto">
          <a:extLst>
            <a:ext uri="{FF2B5EF4-FFF2-40B4-BE49-F238E27FC236}">
              <a16:creationId xmlns:a16="http://schemas.microsoft.com/office/drawing/2014/main" xmlns="" id="{1993B91B-8596-4D49-9A3F-1C0E2921975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3" name="93 CuadroTexto">
          <a:extLst>
            <a:ext uri="{FF2B5EF4-FFF2-40B4-BE49-F238E27FC236}">
              <a16:creationId xmlns:a16="http://schemas.microsoft.com/office/drawing/2014/main" xmlns="" id="{69C29A5D-E36B-44B2-948E-88E068E9104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4" name="94 CuadroTexto">
          <a:extLst>
            <a:ext uri="{FF2B5EF4-FFF2-40B4-BE49-F238E27FC236}">
              <a16:creationId xmlns:a16="http://schemas.microsoft.com/office/drawing/2014/main" xmlns="" id="{4E201D25-2493-49FD-90BE-6CF08514950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5" name="95 CuadroTexto">
          <a:extLst>
            <a:ext uri="{FF2B5EF4-FFF2-40B4-BE49-F238E27FC236}">
              <a16:creationId xmlns:a16="http://schemas.microsoft.com/office/drawing/2014/main" xmlns="" id="{3F85675F-3483-42C9-B63C-7BC7305F058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6" name="96 CuadroTexto">
          <a:extLst>
            <a:ext uri="{FF2B5EF4-FFF2-40B4-BE49-F238E27FC236}">
              <a16:creationId xmlns:a16="http://schemas.microsoft.com/office/drawing/2014/main" xmlns="" id="{86C4FFBD-F505-40B2-AC46-43BB7A35BBF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7" name="97 CuadroTexto">
          <a:extLst>
            <a:ext uri="{FF2B5EF4-FFF2-40B4-BE49-F238E27FC236}">
              <a16:creationId xmlns:a16="http://schemas.microsoft.com/office/drawing/2014/main" xmlns="" id="{72A12FCB-568F-43E0-856E-CFF301E9052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8" name="98 CuadroTexto">
          <a:extLst>
            <a:ext uri="{FF2B5EF4-FFF2-40B4-BE49-F238E27FC236}">
              <a16:creationId xmlns:a16="http://schemas.microsoft.com/office/drawing/2014/main" xmlns="" id="{0D394BC0-8AF1-496C-88E0-C5E1E6D1247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39" name="99 CuadroTexto">
          <a:extLst>
            <a:ext uri="{FF2B5EF4-FFF2-40B4-BE49-F238E27FC236}">
              <a16:creationId xmlns:a16="http://schemas.microsoft.com/office/drawing/2014/main" xmlns="" id="{CC7B5680-1D25-4E15-9C02-06E0CD4DD42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40" name="100 CuadroTexto">
          <a:extLst>
            <a:ext uri="{FF2B5EF4-FFF2-40B4-BE49-F238E27FC236}">
              <a16:creationId xmlns:a16="http://schemas.microsoft.com/office/drawing/2014/main" xmlns="" id="{9834A544-179F-4A0B-8BCD-094C53B5330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7841" name="101 CuadroTexto">
          <a:extLst>
            <a:ext uri="{FF2B5EF4-FFF2-40B4-BE49-F238E27FC236}">
              <a16:creationId xmlns:a16="http://schemas.microsoft.com/office/drawing/2014/main" xmlns="" id="{9CA3756B-79AD-484E-B069-3C48596ED32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842" name="118 CuadroTexto">
          <a:extLst>
            <a:ext uri="{FF2B5EF4-FFF2-40B4-BE49-F238E27FC236}">
              <a16:creationId xmlns:a16="http://schemas.microsoft.com/office/drawing/2014/main" xmlns="" id="{333D533B-F787-4C03-AC05-7FA994340E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3" name="119 CuadroTexto">
          <a:extLst>
            <a:ext uri="{FF2B5EF4-FFF2-40B4-BE49-F238E27FC236}">
              <a16:creationId xmlns:a16="http://schemas.microsoft.com/office/drawing/2014/main" xmlns="" id="{CF4496E7-A896-449A-AD52-5BB6931AA2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4" name="120 CuadroTexto">
          <a:extLst>
            <a:ext uri="{FF2B5EF4-FFF2-40B4-BE49-F238E27FC236}">
              <a16:creationId xmlns:a16="http://schemas.microsoft.com/office/drawing/2014/main" xmlns="" id="{5F9C8E73-2399-41D1-AA5B-DBDE7CDC48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5" name="121 CuadroTexto">
          <a:extLst>
            <a:ext uri="{FF2B5EF4-FFF2-40B4-BE49-F238E27FC236}">
              <a16:creationId xmlns:a16="http://schemas.microsoft.com/office/drawing/2014/main" xmlns="" id="{55DED278-9099-478C-9F79-DEC1E30486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6" name="122 CuadroTexto">
          <a:extLst>
            <a:ext uri="{FF2B5EF4-FFF2-40B4-BE49-F238E27FC236}">
              <a16:creationId xmlns:a16="http://schemas.microsoft.com/office/drawing/2014/main" xmlns="" id="{912F6DF4-580C-4CA7-89DD-9B7DDEB82A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7" name="123 CuadroTexto">
          <a:extLst>
            <a:ext uri="{FF2B5EF4-FFF2-40B4-BE49-F238E27FC236}">
              <a16:creationId xmlns:a16="http://schemas.microsoft.com/office/drawing/2014/main" xmlns="" id="{9F5B1A28-D6E8-4894-9453-258C0EBE2F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8" name="124 CuadroTexto">
          <a:extLst>
            <a:ext uri="{FF2B5EF4-FFF2-40B4-BE49-F238E27FC236}">
              <a16:creationId xmlns:a16="http://schemas.microsoft.com/office/drawing/2014/main" xmlns="" id="{5164F350-F23C-428E-AB69-4FFD9606F7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49" name="125 CuadroTexto">
          <a:extLst>
            <a:ext uri="{FF2B5EF4-FFF2-40B4-BE49-F238E27FC236}">
              <a16:creationId xmlns:a16="http://schemas.microsoft.com/office/drawing/2014/main" xmlns="" id="{9FD0F592-58D6-4538-87B0-E442241ACD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0" name="143 CuadroTexto">
          <a:extLst>
            <a:ext uri="{FF2B5EF4-FFF2-40B4-BE49-F238E27FC236}">
              <a16:creationId xmlns:a16="http://schemas.microsoft.com/office/drawing/2014/main" xmlns="" id="{B2BA1769-060B-4797-866F-9109F24ECF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1" name="144 CuadroTexto">
          <a:extLst>
            <a:ext uri="{FF2B5EF4-FFF2-40B4-BE49-F238E27FC236}">
              <a16:creationId xmlns:a16="http://schemas.microsoft.com/office/drawing/2014/main" xmlns="" id="{C754DE30-D0E5-44BF-B1C2-B85AE02A69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2" name="145 CuadroTexto">
          <a:extLst>
            <a:ext uri="{FF2B5EF4-FFF2-40B4-BE49-F238E27FC236}">
              <a16:creationId xmlns:a16="http://schemas.microsoft.com/office/drawing/2014/main" xmlns="" id="{B48CDE0B-8005-42AD-BAC3-0A180067A8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3" name="146 CuadroTexto">
          <a:extLst>
            <a:ext uri="{FF2B5EF4-FFF2-40B4-BE49-F238E27FC236}">
              <a16:creationId xmlns:a16="http://schemas.microsoft.com/office/drawing/2014/main" xmlns="" id="{1A1F803E-0BFE-49E9-BD98-06A503F406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4" name="147 CuadroTexto">
          <a:extLst>
            <a:ext uri="{FF2B5EF4-FFF2-40B4-BE49-F238E27FC236}">
              <a16:creationId xmlns:a16="http://schemas.microsoft.com/office/drawing/2014/main" xmlns="" id="{53159FB7-3893-49F0-B958-3C1A189B0A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5" name="148 CuadroTexto">
          <a:extLst>
            <a:ext uri="{FF2B5EF4-FFF2-40B4-BE49-F238E27FC236}">
              <a16:creationId xmlns:a16="http://schemas.microsoft.com/office/drawing/2014/main" xmlns="" id="{B8F19FC0-F3C7-49DA-B0EA-66F6083C8D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6" name="149 CuadroTexto">
          <a:extLst>
            <a:ext uri="{FF2B5EF4-FFF2-40B4-BE49-F238E27FC236}">
              <a16:creationId xmlns:a16="http://schemas.microsoft.com/office/drawing/2014/main" xmlns="" id="{E079725E-3143-4C3E-9C82-11CCDA5414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7" name="150 CuadroTexto">
          <a:extLst>
            <a:ext uri="{FF2B5EF4-FFF2-40B4-BE49-F238E27FC236}">
              <a16:creationId xmlns:a16="http://schemas.microsoft.com/office/drawing/2014/main" xmlns="" id="{1D85F7C2-1B85-4F47-8EF5-086EB4E55F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8" name="151 CuadroTexto">
          <a:extLst>
            <a:ext uri="{FF2B5EF4-FFF2-40B4-BE49-F238E27FC236}">
              <a16:creationId xmlns:a16="http://schemas.microsoft.com/office/drawing/2014/main" xmlns="" id="{5518209F-95EB-4E8B-B316-E98403C8BA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59" name="152 CuadroTexto">
          <a:extLst>
            <a:ext uri="{FF2B5EF4-FFF2-40B4-BE49-F238E27FC236}">
              <a16:creationId xmlns:a16="http://schemas.microsoft.com/office/drawing/2014/main" xmlns="" id="{D70268FF-ED74-424D-A6A1-DF07E34466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0" name="153 CuadroTexto">
          <a:extLst>
            <a:ext uri="{FF2B5EF4-FFF2-40B4-BE49-F238E27FC236}">
              <a16:creationId xmlns:a16="http://schemas.microsoft.com/office/drawing/2014/main" xmlns="" id="{91AA3B7E-84F3-41B2-ACB7-27020FC612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1" name="154 CuadroTexto">
          <a:extLst>
            <a:ext uri="{FF2B5EF4-FFF2-40B4-BE49-F238E27FC236}">
              <a16:creationId xmlns:a16="http://schemas.microsoft.com/office/drawing/2014/main" xmlns="" id="{79473B3A-CA01-44BA-B971-BBDB8F79BC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2" name="155 CuadroTexto">
          <a:extLst>
            <a:ext uri="{FF2B5EF4-FFF2-40B4-BE49-F238E27FC236}">
              <a16:creationId xmlns:a16="http://schemas.microsoft.com/office/drawing/2014/main" xmlns="" id="{4F66E7AF-CF51-455A-B109-7DE9B1FA7E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3" name="156 CuadroTexto">
          <a:extLst>
            <a:ext uri="{FF2B5EF4-FFF2-40B4-BE49-F238E27FC236}">
              <a16:creationId xmlns:a16="http://schemas.microsoft.com/office/drawing/2014/main" xmlns="" id="{CF685407-4DE1-4B6F-8157-A8B0C86D52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4" name="157 CuadroTexto">
          <a:extLst>
            <a:ext uri="{FF2B5EF4-FFF2-40B4-BE49-F238E27FC236}">
              <a16:creationId xmlns:a16="http://schemas.microsoft.com/office/drawing/2014/main" xmlns="" id="{BB73B1BC-7AFA-4918-9844-F7CD370826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5" name="158 CuadroTexto">
          <a:extLst>
            <a:ext uri="{FF2B5EF4-FFF2-40B4-BE49-F238E27FC236}">
              <a16:creationId xmlns:a16="http://schemas.microsoft.com/office/drawing/2014/main" xmlns="" id="{A0ED84A7-8329-4977-8093-968C03788E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6" name="159 CuadroTexto">
          <a:extLst>
            <a:ext uri="{FF2B5EF4-FFF2-40B4-BE49-F238E27FC236}">
              <a16:creationId xmlns:a16="http://schemas.microsoft.com/office/drawing/2014/main" xmlns="" id="{C914E1E7-F9A0-4380-BF75-E9989B6250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7" name="160 CuadroTexto">
          <a:extLst>
            <a:ext uri="{FF2B5EF4-FFF2-40B4-BE49-F238E27FC236}">
              <a16:creationId xmlns:a16="http://schemas.microsoft.com/office/drawing/2014/main" xmlns="" id="{9B2DC2CD-3EBE-4DE2-A3F6-6254799AAA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8" name="161 CuadroTexto">
          <a:extLst>
            <a:ext uri="{FF2B5EF4-FFF2-40B4-BE49-F238E27FC236}">
              <a16:creationId xmlns:a16="http://schemas.microsoft.com/office/drawing/2014/main" xmlns="" id="{DD87734D-4C68-4702-B584-56352861FB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69" name="162 CuadroTexto">
          <a:extLst>
            <a:ext uri="{FF2B5EF4-FFF2-40B4-BE49-F238E27FC236}">
              <a16:creationId xmlns:a16="http://schemas.microsoft.com/office/drawing/2014/main" xmlns="" id="{46E199F5-115D-4D13-9CA6-3E3E43F96A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0" name="163 CuadroTexto">
          <a:extLst>
            <a:ext uri="{FF2B5EF4-FFF2-40B4-BE49-F238E27FC236}">
              <a16:creationId xmlns:a16="http://schemas.microsoft.com/office/drawing/2014/main" xmlns="" id="{C7087858-DB39-4C4D-BB10-7D2188400F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1" name="164 CuadroTexto">
          <a:extLst>
            <a:ext uri="{FF2B5EF4-FFF2-40B4-BE49-F238E27FC236}">
              <a16:creationId xmlns:a16="http://schemas.microsoft.com/office/drawing/2014/main" xmlns="" id="{4005D0F7-CF31-4B50-8977-984DF9156D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2" name="165 CuadroTexto">
          <a:extLst>
            <a:ext uri="{FF2B5EF4-FFF2-40B4-BE49-F238E27FC236}">
              <a16:creationId xmlns:a16="http://schemas.microsoft.com/office/drawing/2014/main" xmlns="" id="{3F0208F7-292E-4B83-8C98-1ABB06C8B2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3" name="166 CuadroTexto">
          <a:extLst>
            <a:ext uri="{FF2B5EF4-FFF2-40B4-BE49-F238E27FC236}">
              <a16:creationId xmlns:a16="http://schemas.microsoft.com/office/drawing/2014/main" xmlns="" id="{472EB4C2-6C59-4C3D-A103-32BB248C80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4" name="167 CuadroTexto">
          <a:extLst>
            <a:ext uri="{FF2B5EF4-FFF2-40B4-BE49-F238E27FC236}">
              <a16:creationId xmlns:a16="http://schemas.microsoft.com/office/drawing/2014/main" xmlns="" id="{712677D6-B258-4FDE-82DE-30CB4C49EB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5" name="168 CuadroTexto">
          <a:extLst>
            <a:ext uri="{FF2B5EF4-FFF2-40B4-BE49-F238E27FC236}">
              <a16:creationId xmlns:a16="http://schemas.microsoft.com/office/drawing/2014/main" xmlns="" id="{73790A27-3D3B-4D7F-AEC4-FA558399D4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6" name="169 CuadroTexto">
          <a:extLst>
            <a:ext uri="{FF2B5EF4-FFF2-40B4-BE49-F238E27FC236}">
              <a16:creationId xmlns:a16="http://schemas.microsoft.com/office/drawing/2014/main" xmlns="" id="{97B24B08-F880-4552-896A-44BA8547EC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7" name="170 CuadroTexto">
          <a:extLst>
            <a:ext uri="{FF2B5EF4-FFF2-40B4-BE49-F238E27FC236}">
              <a16:creationId xmlns:a16="http://schemas.microsoft.com/office/drawing/2014/main" xmlns="" id="{E3E6E89A-93C6-4709-9846-F784E95970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8" name="171 CuadroTexto">
          <a:extLst>
            <a:ext uri="{FF2B5EF4-FFF2-40B4-BE49-F238E27FC236}">
              <a16:creationId xmlns:a16="http://schemas.microsoft.com/office/drawing/2014/main" xmlns="" id="{C45FFEFE-9F1E-4073-9214-961682E3E7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79" name="172 CuadroTexto">
          <a:extLst>
            <a:ext uri="{FF2B5EF4-FFF2-40B4-BE49-F238E27FC236}">
              <a16:creationId xmlns:a16="http://schemas.microsoft.com/office/drawing/2014/main" xmlns="" id="{C9AC2F8B-394F-40A1-BB78-DB721E4BA0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0" name="173 CuadroTexto">
          <a:extLst>
            <a:ext uri="{FF2B5EF4-FFF2-40B4-BE49-F238E27FC236}">
              <a16:creationId xmlns:a16="http://schemas.microsoft.com/office/drawing/2014/main" xmlns="" id="{A0634613-19FC-410F-8B76-4C4EE3089E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1" name="174 CuadroTexto">
          <a:extLst>
            <a:ext uri="{FF2B5EF4-FFF2-40B4-BE49-F238E27FC236}">
              <a16:creationId xmlns:a16="http://schemas.microsoft.com/office/drawing/2014/main" xmlns="" id="{758DC45E-068A-489A-8506-0CD7351613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2" name="175 CuadroTexto">
          <a:extLst>
            <a:ext uri="{FF2B5EF4-FFF2-40B4-BE49-F238E27FC236}">
              <a16:creationId xmlns:a16="http://schemas.microsoft.com/office/drawing/2014/main" xmlns="" id="{BA05D712-1F2C-4F5B-8AEE-906D53A322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3" name="176 CuadroTexto">
          <a:extLst>
            <a:ext uri="{FF2B5EF4-FFF2-40B4-BE49-F238E27FC236}">
              <a16:creationId xmlns:a16="http://schemas.microsoft.com/office/drawing/2014/main" xmlns="" id="{F4CE9486-D440-458A-B3DC-638B430553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4" name="177 CuadroTexto">
          <a:extLst>
            <a:ext uri="{FF2B5EF4-FFF2-40B4-BE49-F238E27FC236}">
              <a16:creationId xmlns:a16="http://schemas.microsoft.com/office/drawing/2014/main" xmlns="" id="{809050CB-2490-40C3-829E-79798785F2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5" name="178 CuadroTexto">
          <a:extLst>
            <a:ext uri="{FF2B5EF4-FFF2-40B4-BE49-F238E27FC236}">
              <a16:creationId xmlns:a16="http://schemas.microsoft.com/office/drawing/2014/main" xmlns="" id="{D6C86574-B827-4ACD-B2CB-29E34F3415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6" name="179 CuadroTexto">
          <a:extLst>
            <a:ext uri="{FF2B5EF4-FFF2-40B4-BE49-F238E27FC236}">
              <a16:creationId xmlns:a16="http://schemas.microsoft.com/office/drawing/2014/main" xmlns="" id="{CBAA6878-9AA4-4EB9-8649-F8F78D41E8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7" name="180 CuadroTexto">
          <a:extLst>
            <a:ext uri="{FF2B5EF4-FFF2-40B4-BE49-F238E27FC236}">
              <a16:creationId xmlns:a16="http://schemas.microsoft.com/office/drawing/2014/main" xmlns="" id="{9FBEF524-B985-488A-A6DE-763D9FA56E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8" name="181 CuadroTexto">
          <a:extLst>
            <a:ext uri="{FF2B5EF4-FFF2-40B4-BE49-F238E27FC236}">
              <a16:creationId xmlns:a16="http://schemas.microsoft.com/office/drawing/2014/main" xmlns="" id="{1D6DEA0E-5686-451F-9A47-AA426DAFCC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89" name="182 CuadroTexto">
          <a:extLst>
            <a:ext uri="{FF2B5EF4-FFF2-40B4-BE49-F238E27FC236}">
              <a16:creationId xmlns:a16="http://schemas.microsoft.com/office/drawing/2014/main" xmlns="" id="{35EAF6B4-2FA0-4B86-B3CD-5A1D275504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0" name="183 CuadroTexto">
          <a:extLst>
            <a:ext uri="{FF2B5EF4-FFF2-40B4-BE49-F238E27FC236}">
              <a16:creationId xmlns:a16="http://schemas.microsoft.com/office/drawing/2014/main" xmlns="" id="{1281CA9F-D802-4F5E-8C73-DE3AC31E48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1" name="184 CuadroTexto">
          <a:extLst>
            <a:ext uri="{FF2B5EF4-FFF2-40B4-BE49-F238E27FC236}">
              <a16:creationId xmlns:a16="http://schemas.microsoft.com/office/drawing/2014/main" xmlns="" id="{AAD23092-A352-414D-A2D9-F92D040D9C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2" name="185 CuadroTexto">
          <a:extLst>
            <a:ext uri="{FF2B5EF4-FFF2-40B4-BE49-F238E27FC236}">
              <a16:creationId xmlns:a16="http://schemas.microsoft.com/office/drawing/2014/main" xmlns="" id="{C84E3A2F-C5B8-4E2D-9F8F-4EB3656678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3" name="186 CuadroTexto">
          <a:extLst>
            <a:ext uri="{FF2B5EF4-FFF2-40B4-BE49-F238E27FC236}">
              <a16:creationId xmlns:a16="http://schemas.microsoft.com/office/drawing/2014/main" xmlns="" id="{A72CCD03-1E1D-4B5B-997E-66C4D48DBA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4" name="187 CuadroTexto">
          <a:extLst>
            <a:ext uri="{FF2B5EF4-FFF2-40B4-BE49-F238E27FC236}">
              <a16:creationId xmlns:a16="http://schemas.microsoft.com/office/drawing/2014/main" xmlns="" id="{51CDE6D4-650E-4090-805F-910B7B8A2F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5" name="188 CuadroTexto">
          <a:extLst>
            <a:ext uri="{FF2B5EF4-FFF2-40B4-BE49-F238E27FC236}">
              <a16:creationId xmlns:a16="http://schemas.microsoft.com/office/drawing/2014/main" xmlns="" id="{D8F19DFF-DDF4-4192-851D-8F08657C93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6" name="189 CuadroTexto">
          <a:extLst>
            <a:ext uri="{FF2B5EF4-FFF2-40B4-BE49-F238E27FC236}">
              <a16:creationId xmlns:a16="http://schemas.microsoft.com/office/drawing/2014/main" xmlns="" id="{C06410F3-23C9-4A5E-B3CA-D392619232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7" name="190 CuadroTexto">
          <a:extLst>
            <a:ext uri="{FF2B5EF4-FFF2-40B4-BE49-F238E27FC236}">
              <a16:creationId xmlns:a16="http://schemas.microsoft.com/office/drawing/2014/main" xmlns="" id="{C7430120-8449-4043-A46A-4FAAA2BE5E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8" name="191 CuadroTexto">
          <a:extLst>
            <a:ext uri="{FF2B5EF4-FFF2-40B4-BE49-F238E27FC236}">
              <a16:creationId xmlns:a16="http://schemas.microsoft.com/office/drawing/2014/main" xmlns="" id="{F2666E65-A066-453A-8FAC-EE137010E6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899" name="192 CuadroTexto">
          <a:extLst>
            <a:ext uri="{FF2B5EF4-FFF2-40B4-BE49-F238E27FC236}">
              <a16:creationId xmlns:a16="http://schemas.microsoft.com/office/drawing/2014/main" xmlns="" id="{91E72F4F-7627-46BD-A1BD-56F075BCF0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0" name="193 CuadroTexto">
          <a:extLst>
            <a:ext uri="{FF2B5EF4-FFF2-40B4-BE49-F238E27FC236}">
              <a16:creationId xmlns:a16="http://schemas.microsoft.com/office/drawing/2014/main" xmlns="" id="{EB7F27A5-03FF-4A7E-A0DD-A5B77C2881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1" name="194 CuadroTexto">
          <a:extLst>
            <a:ext uri="{FF2B5EF4-FFF2-40B4-BE49-F238E27FC236}">
              <a16:creationId xmlns:a16="http://schemas.microsoft.com/office/drawing/2014/main" xmlns="" id="{42D44670-3C46-4F19-B9D4-86F25C8AE5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2" name="195 CuadroTexto">
          <a:extLst>
            <a:ext uri="{FF2B5EF4-FFF2-40B4-BE49-F238E27FC236}">
              <a16:creationId xmlns:a16="http://schemas.microsoft.com/office/drawing/2014/main" xmlns="" id="{61CCE8D4-E8C6-4852-9545-30CBF3A590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3" name="196 CuadroTexto">
          <a:extLst>
            <a:ext uri="{FF2B5EF4-FFF2-40B4-BE49-F238E27FC236}">
              <a16:creationId xmlns:a16="http://schemas.microsoft.com/office/drawing/2014/main" xmlns="" id="{FDD23C6B-649E-4953-A2FC-956B196148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4" name="197 CuadroTexto">
          <a:extLst>
            <a:ext uri="{FF2B5EF4-FFF2-40B4-BE49-F238E27FC236}">
              <a16:creationId xmlns:a16="http://schemas.microsoft.com/office/drawing/2014/main" xmlns="" id="{BBCC2310-7EAE-4EEA-AA75-06B224197F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5" name="198 CuadroTexto">
          <a:extLst>
            <a:ext uri="{FF2B5EF4-FFF2-40B4-BE49-F238E27FC236}">
              <a16:creationId xmlns:a16="http://schemas.microsoft.com/office/drawing/2014/main" xmlns="" id="{5E93DEB6-0C5E-43D8-86C0-F6601EA476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6" name="199 CuadroTexto">
          <a:extLst>
            <a:ext uri="{FF2B5EF4-FFF2-40B4-BE49-F238E27FC236}">
              <a16:creationId xmlns:a16="http://schemas.microsoft.com/office/drawing/2014/main" xmlns="" id="{FCA526BF-81F9-48DD-8C51-1DAFEE2996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7" name="200 CuadroTexto">
          <a:extLst>
            <a:ext uri="{FF2B5EF4-FFF2-40B4-BE49-F238E27FC236}">
              <a16:creationId xmlns:a16="http://schemas.microsoft.com/office/drawing/2014/main" xmlns="" id="{B51037D3-AB51-4133-9F5B-F5A6B132FE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8" name="201 CuadroTexto">
          <a:extLst>
            <a:ext uri="{FF2B5EF4-FFF2-40B4-BE49-F238E27FC236}">
              <a16:creationId xmlns:a16="http://schemas.microsoft.com/office/drawing/2014/main" xmlns="" id="{F9BF8B0B-9F68-4183-94C8-9F300C1EC0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09" name="202 CuadroTexto">
          <a:extLst>
            <a:ext uri="{FF2B5EF4-FFF2-40B4-BE49-F238E27FC236}">
              <a16:creationId xmlns:a16="http://schemas.microsoft.com/office/drawing/2014/main" xmlns="" id="{28AB6CEC-3321-40BC-9EAE-7F9792E61B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0" name="203 CuadroTexto">
          <a:extLst>
            <a:ext uri="{FF2B5EF4-FFF2-40B4-BE49-F238E27FC236}">
              <a16:creationId xmlns:a16="http://schemas.microsoft.com/office/drawing/2014/main" xmlns="" id="{13C6A286-CE00-4A64-AEFD-FDE862F2E6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1" name="204 CuadroTexto">
          <a:extLst>
            <a:ext uri="{FF2B5EF4-FFF2-40B4-BE49-F238E27FC236}">
              <a16:creationId xmlns:a16="http://schemas.microsoft.com/office/drawing/2014/main" xmlns="" id="{E311747E-6E51-4A5F-93BA-1AA2412790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2" name="205 CuadroTexto">
          <a:extLst>
            <a:ext uri="{FF2B5EF4-FFF2-40B4-BE49-F238E27FC236}">
              <a16:creationId xmlns:a16="http://schemas.microsoft.com/office/drawing/2014/main" xmlns="" id="{C6E7F961-3E50-4B4A-A8A2-4AEFB924A1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3" name="206 CuadroTexto">
          <a:extLst>
            <a:ext uri="{FF2B5EF4-FFF2-40B4-BE49-F238E27FC236}">
              <a16:creationId xmlns:a16="http://schemas.microsoft.com/office/drawing/2014/main" xmlns="" id="{6EDF3E0A-9733-4802-A72B-69453DA7AC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4" name="207 CuadroTexto">
          <a:extLst>
            <a:ext uri="{FF2B5EF4-FFF2-40B4-BE49-F238E27FC236}">
              <a16:creationId xmlns:a16="http://schemas.microsoft.com/office/drawing/2014/main" xmlns="" id="{8B9EF5D0-3180-45AF-8BA3-9AFC086D4D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5" name="208 CuadroTexto">
          <a:extLst>
            <a:ext uri="{FF2B5EF4-FFF2-40B4-BE49-F238E27FC236}">
              <a16:creationId xmlns:a16="http://schemas.microsoft.com/office/drawing/2014/main" xmlns="" id="{27E4F805-EAF3-4347-8BDC-D0BF6670A9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6" name="209 CuadroTexto">
          <a:extLst>
            <a:ext uri="{FF2B5EF4-FFF2-40B4-BE49-F238E27FC236}">
              <a16:creationId xmlns:a16="http://schemas.microsoft.com/office/drawing/2014/main" xmlns="" id="{68C4D0DF-AB66-4DA2-AE78-EDDCDE52FD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7" name="210 CuadroTexto">
          <a:extLst>
            <a:ext uri="{FF2B5EF4-FFF2-40B4-BE49-F238E27FC236}">
              <a16:creationId xmlns:a16="http://schemas.microsoft.com/office/drawing/2014/main" xmlns="" id="{C395A842-111A-417C-AC63-C7B6DD494D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8" name="211 CuadroTexto">
          <a:extLst>
            <a:ext uri="{FF2B5EF4-FFF2-40B4-BE49-F238E27FC236}">
              <a16:creationId xmlns:a16="http://schemas.microsoft.com/office/drawing/2014/main" xmlns="" id="{4011BE3D-3CC0-47EB-A9DF-74D43117B1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19" name="212 CuadroTexto">
          <a:extLst>
            <a:ext uri="{FF2B5EF4-FFF2-40B4-BE49-F238E27FC236}">
              <a16:creationId xmlns:a16="http://schemas.microsoft.com/office/drawing/2014/main" xmlns="" id="{61824E69-DAAB-491A-8833-9FA1820D1C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0" name="213 CuadroTexto">
          <a:extLst>
            <a:ext uri="{FF2B5EF4-FFF2-40B4-BE49-F238E27FC236}">
              <a16:creationId xmlns:a16="http://schemas.microsoft.com/office/drawing/2014/main" xmlns="" id="{7412C0AF-70BE-4B62-856A-4C2F371F87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1" name="214 CuadroTexto">
          <a:extLst>
            <a:ext uri="{FF2B5EF4-FFF2-40B4-BE49-F238E27FC236}">
              <a16:creationId xmlns:a16="http://schemas.microsoft.com/office/drawing/2014/main" xmlns="" id="{A31CF67A-A04A-4399-9048-2DE3E15074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2" name="215 CuadroTexto">
          <a:extLst>
            <a:ext uri="{FF2B5EF4-FFF2-40B4-BE49-F238E27FC236}">
              <a16:creationId xmlns:a16="http://schemas.microsoft.com/office/drawing/2014/main" xmlns="" id="{387A54BC-7E38-47E3-9F7F-FBD6620453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3" name="216 CuadroTexto">
          <a:extLst>
            <a:ext uri="{FF2B5EF4-FFF2-40B4-BE49-F238E27FC236}">
              <a16:creationId xmlns:a16="http://schemas.microsoft.com/office/drawing/2014/main" xmlns="" id="{CA475B68-C1B3-4C29-9745-D643E407FB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4" name="217 CuadroTexto">
          <a:extLst>
            <a:ext uri="{FF2B5EF4-FFF2-40B4-BE49-F238E27FC236}">
              <a16:creationId xmlns:a16="http://schemas.microsoft.com/office/drawing/2014/main" xmlns="" id="{2D8008D6-D77A-4D0C-BE31-C91AE7BA76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5" name="218 CuadroTexto">
          <a:extLst>
            <a:ext uri="{FF2B5EF4-FFF2-40B4-BE49-F238E27FC236}">
              <a16:creationId xmlns:a16="http://schemas.microsoft.com/office/drawing/2014/main" xmlns="" id="{B73860C0-A1BE-491E-8149-0CE5DE4981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6" name="219 CuadroTexto">
          <a:extLst>
            <a:ext uri="{FF2B5EF4-FFF2-40B4-BE49-F238E27FC236}">
              <a16:creationId xmlns:a16="http://schemas.microsoft.com/office/drawing/2014/main" xmlns="" id="{08836FCB-09ED-4304-B73C-AE0F42E859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7" name="220 CuadroTexto">
          <a:extLst>
            <a:ext uri="{FF2B5EF4-FFF2-40B4-BE49-F238E27FC236}">
              <a16:creationId xmlns:a16="http://schemas.microsoft.com/office/drawing/2014/main" xmlns="" id="{E64128DF-E5DA-4A6E-A3B8-44868DB766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8" name="221 CuadroTexto">
          <a:extLst>
            <a:ext uri="{FF2B5EF4-FFF2-40B4-BE49-F238E27FC236}">
              <a16:creationId xmlns:a16="http://schemas.microsoft.com/office/drawing/2014/main" xmlns="" id="{C87B811E-31C8-48EB-9D22-64249041AD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29" name="222 CuadroTexto">
          <a:extLst>
            <a:ext uri="{FF2B5EF4-FFF2-40B4-BE49-F238E27FC236}">
              <a16:creationId xmlns:a16="http://schemas.microsoft.com/office/drawing/2014/main" xmlns="" id="{0B32864A-C3F6-4990-89A9-859541BF76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0" name="223 CuadroTexto">
          <a:extLst>
            <a:ext uri="{FF2B5EF4-FFF2-40B4-BE49-F238E27FC236}">
              <a16:creationId xmlns:a16="http://schemas.microsoft.com/office/drawing/2014/main" xmlns="" id="{A122BD88-7771-4F94-8036-C79489436F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1" name="224 CuadroTexto">
          <a:extLst>
            <a:ext uri="{FF2B5EF4-FFF2-40B4-BE49-F238E27FC236}">
              <a16:creationId xmlns:a16="http://schemas.microsoft.com/office/drawing/2014/main" xmlns="" id="{A355CF0F-FA96-446B-9A4F-2D0E7C0D5F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2" name="225 CuadroTexto">
          <a:extLst>
            <a:ext uri="{FF2B5EF4-FFF2-40B4-BE49-F238E27FC236}">
              <a16:creationId xmlns:a16="http://schemas.microsoft.com/office/drawing/2014/main" xmlns="" id="{9A870B1F-86E5-4FA0-A3D9-5E50FAFC4D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3" name="226 CuadroTexto">
          <a:extLst>
            <a:ext uri="{FF2B5EF4-FFF2-40B4-BE49-F238E27FC236}">
              <a16:creationId xmlns:a16="http://schemas.microsoft.com/office/drawing/2014/main" xmlns="" id="{8351EFA6-E73D-4BD5-8569-AAE925AC66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4" name="227 CuadroTexto">
          <a:extLst>
            <a:ext uri="{FF2B5EF4-FFF2-40B4-BE49-F238E27FC236}">
              <a16:creationId xmlns:a16="http://schemas.microsoft.com/office/drawing/2014/main" xmlns="" id="{2E0AB1AB-8711-4A23-91D3-E981055655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5" name="228 CuadroTexto">
          <a:extLst>
            <a:ext uri="{FF2B5EF4-FFF2-40B4-BE49-F238E27FC236}">
              <a16:creationId xmlns:a16="http://schemas.microsoft.com/office/drawing/2014/main" xmlns="" id="{C0F13098-A938-49E2-8CEE-6D19E142FF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6" name="229 CuadroTexto">
          <a:extLst>
            <a:ext uri="{FF2B5EF4-FFF2-40B4-BE49-F238E27FC236}">
              <a16:creationId xmlns:a16="http://schemas.microsoft.com/office/drawing/2014/main" xmlns="" id="{B400BE1C-B468-4C86-BE41-6A4AFDBE89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7" name="230 CuadroTexto">
          <a:extLst>
            <a:ext uri="{FF2B5EF4-FFF2-40B4-BE49-F238E27FC236}">
              <a16:creationId xmlns:a16="http://schemas.microsoft.com/office/drawing/2014/main" xmlns="" id="{954FD4CD-9095-4801-A592-9DAFCDEB7C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8" name="231 CuadroTexto">
          <a:extLst>
            <a:ext uri="{FF2B5EF4-FFF2-40B4-BE49-F238E27FC236}">
              <a16:creationId xmlns:a16="http://schemas.microsoft.com/office/drawing/2014/main" xmlns="" id="{744144C6-7752-42A2-BB3E-64104495BA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39" name="232 CuadroTexto">
          <a:extLst>
            <a:ext uri="{FF2B5EF4-FFF2-40B4-BE49-F238E27FC236}">
              <a16:creationId xmlns:a16="http://schemas.microsoft.com/office/drawing/2014/main" xmlns="" id="{196EE70E-805A-4CAC-8AFB-AD60B97190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0" name="233 CuadroTexto">
          <a:extLst>
            <a:ext uri="{FF2B5EF4-FFF2-40B4-BE49-F238E27FC236}">
              <a16:creationId xmlns:a16="http://schemas.microsoft.com/office/drawing/2014/main" xmlns="" id="{D9B0570A-CAD0-49CC-9DEF-003B8C63EA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1" name="234 CuadroTexto">
          <a:extLst>
            <a:ext uri="{FF2B5EF4-FFF2-40B4-BE49-F238E27FC236}">
              <a16:creationId xmlns:a16="http://schemas.microsoft.com/office/drawing/2014/main" xmlns="" id="{01B28965-FF15-43F1-9C59-ECD9496A4F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2" name="235 CuadroTexto">
          <a:extLst>
            <a:ext uri="{FF2B5EF4-FFF2-40B4-BE49-F238E27FC236}">
              <a16:creationId xmlns:a16="http://schemas.microsoft.com/office/drawing/2014/main" xmlns="" id="{EE29BD37-F53D-45FA-8FF8-F4700BEB8D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3" name="236 CuadroTexto">
          <a:extLst>
            <a:ext uri="{FF2B5EF4-FFF2-40B4-BE49-F238E27FC236}">
              <a16:creationId xmlns:a16="http://schemas.microsoft.com/office/drawing/2014/main" xmlns="" id="{2CE6E348-4006-461A-B258-62ACF69094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4" name="237 CuadroTexto">
          <a:extLst>
            <a:ext uri="{FF2B5EF4-FFF2-40B4-BE49-F238E27FC236}">
              <a16:creationId xmlns:a16="http://schemas.microsoft.com/office/drawing/2014/main" xmlns="" id="{0DE880B9-3546-4668-BAAC-C558A614E5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5" name="238 CuadroTexto">
          <a:extLst>
            <a:ext uri="{FF2B5EF4-FFF2-40B4-BE49-F238E27FC236}">
              <a16:creationId xmlns:a16="http://schemas.microsoft.com/office/drawing/2014/main" xmlns="" id="{17222601-18AD-416F-9403-54C0217E1B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6" name="239 CuadroTexto">
          <a:extLst>
            <a:ext uri="{FF2B5EF4-FFF2-40B4-BE49-F238E27FC236}">
              <a16:creationId xmlns:a16="http://schemas.microsoft.com/office/drawing/2014/main" xmlns="" id="{CAFC1F79-A465-4377-A825-084F5C86A4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7" name="240 CuadroTexto">
          <a:extLst>
            <a:ext uri="{FF2B5EF4-FFF2-40B4-BE49-F238E27FC236}">
              <a16:creationId xmlns:a16="http://schemas.microsoft.com/office/drawing/2014/main" xmlns="" id="{1D5293C8-C9D7-4D38-810D-7B983875E2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8" name="241 CuadroTexto">
          <a:extLst>
            <a:ext uri="{FF2B5EF4-FFF2-40B4-BE49-F238E27FC236}">
              <a16:creationId xmlns:a16="http://schemas.microsoft.com/office/drawing/2014/main" xmlns="" id="{77D004D6-A5D4-4F40-BAB8-315473CEF4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49" name="242 CuadroTexto">
          <a:extLst>
            <a:ext uri="{FF2B5EF4-FFF2-40B4-BE49-F238E27FC236}">
              <a16:creationId xmlns:a16="http://schemas.microsoft.com/office/drawing/2014/main" xmlns="" id="{C455863D-15CF-4907-8DBB-33615EE30E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0" name="243 CuadroTexto">
          <a:extLst>
            <a:ext uri="{FF2B5EF4-FFF2-40B4-BE49-F238E27FC236}">
              <a16:creationId xmlns:a16="http://schemas.microsoft.com/office/drawing/2014/main" xmlns="" id="{323DFB44-1DEF-4BE5-84A6-09A4C9C07C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1" name="244 CuadroTexto">
          <a:extLst>
            <a:ext uri="{FF2B5EF4-FFF2-40B4-BE49-F238E27FC236}">
              <a16:creationId xmlns:a16="http://schemas.microsoft.com/office/drawing/2014/main" xmlns="" id="{3100DBAE-B1D1-41A9-9B4C-ED5698F017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2" name="245 CuadroTexto">
          <a:extLst>
            <a:ext uri="{FF2B5EF4-FFF2-40B4-BE49-F238E27FC236}">
              <a16:creationId xmlns:a16="http://schemas.microsoft.com/office/drawing/2014/main" xmlns="" id="{EF99DB93-0FE2-4B58-8EA4-3DCF089844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3" name="246 CuadroTexto">
          <a:extLst>
            <a:ext uri="{FF2B5EF4-FFF2-40B4-BE49-F238E27FC236}">
              <a16:creationId xmlns:a16="http://schemas.microsoft.com/office/drawing/2014/main" xmlns="" id="{910232A3-6E25-41AA-8DFC-7A723DC6DB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4" name="247 CuadroTexto">
          <a:extLst>
            <a:ext uri="{FF2B5EF4-FFF2-40B4-BE49-F238E27FC236}">
              <a16:creationId xmlns:a16="http://schemas.microsoft.com/office/drawing/2014/main" xmlns="" id="{B814A2AA-DC9F-486F-9EBC-0DCD0626FC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5" name="248 CuadroTexto">
          <a:extLst>
            <a:ext uri="{FF2B5EF4-FFF2-40B4-BE49-F238E27FC236}">
              <a16:creationId xmlns:a16="http://schemas.microsoft.com/office/drawing/2014/main" xmlns="" id="{DDD2F983-0D00-4B3B-8CF2-1DC9D31601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6" name="249 CuadroTexto">
          <a:extLst>
            <a:ext uri="{FF2B5EF4-FFF2-40B4-BE49-F238E27FC236}">
              <a16:creationId xmlns:a16="http://schemas.microsoft.com/office/drawing/2014/main" xmlns="" id="{70336EEB-5457-45ED-96E6-CB0DAE5977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7" name="250 CuadroTexto">
          <a:extLst>
            <a:ext uri="{FF2B5EF4-FFF2-40B4-BE49-F238E27FC236}">
              <a16:creationId xmlns:a16="http://schemas.microsoft.com/office/drawing/2014/main" xmlns="" id="{6B2544EB-B3D0-4C9A-8DEB-C1C44B73DA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8" name="251 CuadroTexto">
          <a:extLst>
            <a:ext uri="{FF2B5EF4-FFF2-40B4-BE49-F238E27FC236}">
              <a16:creationId xmlns:a16="http://schemas.microsoft.com/office/drawing/2014/main" xmlns="" id="{729C80C8-C9C1-416C-AB60-3859B40B1C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59" name="252 CuadroTexto">
          <a:extLst>
            <a:ext uri="{FF2B5EF4-FFF2-40B4-BE49-F238E27FC236}">
              <a16:creationId xmlns:a16="http://schemas.microsoft.com/office/drawing/2014/main" xmlns="" id="{DC9948AE-D4F0-42E9-92D8-ED170E5B5F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0" name="253 CuadroTexto">
          <a:extLst>
            <a:ext uri="{FF2B5EF4-FFF2-40B4-BE49-F238E27FC236}">
              <a16:creationId xmlns:a16="http://schemas.microsoft.com/office/drawing/2014/main" xmlns="" id="{BB4884BD-2CD0-44A9-9546-D51EB917C8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1" name="254 CuadroTexto">
          <a:extLst>
            <a:ext uri="{FF2B5EF4-FFF2-40B4-BE49-F238E27FC236}">
              <a16:creationId xmlns:a16="http://schemas.microsoft.com/office/drawing/2014/main" xmlns="" id="{60DCEC13-7B75-41EA-9491-E90BE34BB2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2" name="255 CuadroTexto">
          <a:extLst>
            <a:ext uri="{FF2B5EF4-FFF2-40B4-BE49-F238E27FC236}">
              <a16:creationId xmlns:a16="http://schemas.microsoft.com/office/drawing/2014/main" xmlns="" id="{63340F56-0A03-47C3-9DF8-79ADA617F4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3" name="256 CuadroTexto">
          <a:extLst>
            <a:ext uri="{FF2B5EF4-FFF2-40B4-BE49-F238E27FC236}">
              <a16:creationId xmlns:a16="http://schemas.microsoft.com/office/drawing/2014/main" xmlns="" id="{99B372A2-FCDB-474A-9A7A-2F6684BFA0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4" name="257 CuadroTexto">
          <a:extLst>
            <a:ext uri="{FF2B5EF4-FFF2-40B4-BE49-F238E27FC236}">
              <a16:creationId xmlns:a16="http://schemas.microsoft.com/office/drawing/2014/main" xmlns="" id="{2E1ADE5A-C290-4539-8988-F0414B8194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5" name="258 CuadroTexto">
          <a:extLst>
            <a:ext uri="{FF2B5EF4-FFF2-40B4-BE49-F238E27FC236}">
              <a16:creationId xmlns:a16="http://schemas.microsoft.com/office/drawing/2014/main" xmlns="" id="{BEE0053A-3728-4F39-B5CF-E5D989944D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6" name="259 CuadroTexto">
          <a:extLst>
            <a:ext uri="{FF2B5EF4-FFF2-40B4-BE49-F238E27FC236}">
              <a16:creationId xmlns:a16="http://schemas.microsoft.com/office/drawing/2014/main" xmlns="" id="{E9F4C46A-1F30-470C-B08B-F50F10B811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7" name="260 CuadroTexto">
          <a:extLst>
            <a:ext uri="{FF2B5EF4-FFF2-40B4-BE49-F238E27FC236}">
              <a16:creationId xmlns:a16="http://schemas.microsoft.com/office/drawing/2014/main" xmlns="" id="{27D35813-830C-4712-8B6C-972703DCB0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8" name="261 CuadroTexto">
          <a:extLst>
            <a:ext uri="{FF2B5EF4-FFF2-40B4-BE49-F238E27FC236}">
              <a16:creationId xmlns:a16="http://schemas.microsoft.com/office/drawing/2014/main" xmlns="" id="{F51E92EE-4FD6-4D0D-A9B1-82651602A9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69" name="262 CuadroTexto">
          <a:extLst>
            <a:ext uri="{FF2B5EF4-FFF2-40B4-BE49-F238E27FC236}">
              <a16:creationId xmlns:a16="http://schemas.microsoft.com/office/drawing/2014/main" xmlns="" id="{AD629A1C-E605-40B9-9E35-5EF33B308F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70" name="263 CuadroTexto">
          <a:extLst>
            <a:ext uri="{FF2B5EF4-FFF2-40B4-BE49-F238E27FC236}">
              <a16:creationId xmlns:a16="http://schemas.microsoft.com/office/drawing/2014/main" xmlns="" id="{8E2A5DD4-EB21-45F2-AF2A-D715F82C6F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71" name="264 CuadroTexto">
          <a:extLst>
            <a:ext uri="{FF2B5EF4-FFF2-40B4-BE49-F238E27FC236}">
              <a16:creationId xmlns:a16="http://schemas.microsoft.com/office/drawing/2014/main" xmlns="" id="{21595FD1-4456-4048-B0AE-D3DB4E351E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72" name="265 CuadroTexto">
          <a:extLst>
            <a:ext uri="{FF2B5EF4-FFF2-40B4-BE49-F238E27FC236}">
              <a16:creationId xmlns:a16="http://schemas.microsoft.com/office/drawing/2014/main" xmlns="" id="{DD60B42C-F53A-4DA1-B95D-24454537FC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73" name="266 CuadroTexto">
          <a:extLst>
            <a:ext uri="{FF2B5EF4-FFF2-40B4-BE49-F238E27FC236}">
              <a16:creationId xmlns:a16="http://schemas.microsoft.com/office/drawing/2014/main" xmlns="" id="{BC8AE005-06C5-4A8A-B413-37FD0883FF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74" name="267 CuadroTexto">
          <a:extLst>
            <a:ext uri="{FF2B5EF4-FFF2-40B4-BE49-F238E27FC236}">
              <a16:creationId xmlns:a16="http://schemas.microsoft.com/office/drawing/2014/main" xmlns="" id="{1C647AA6-AB1E-457C-BFAB-1D58621896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7975" name="268 CuadroTexto">
          <a:extLst>
            <a:ext uri="{FF2B5EF4-FFF2-40B4-BE49-F238E27FC236}">
              <a16:creationId xmlns:a16="http://schemas.microsoft.com/office/drawing/2014/main" xmlns="" id="{D996305B-CDE1-4105-BD9F-9A393BFBFB4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76" name="269 CuadroTexto">
          <a:extLst>
            <a:ext uri="{FF2B5EF4-FFF2-40B4-BE49-F238E27FC236}">
              <a16:creationId xmlns:a16="http://schemas.microsoft.com/office/drawing/2014/main" xmlns="" id="{F8C53298-9A64-48F5-986C-AA79A5DAF48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77" name="270 CuadroTexto">
          <a:extLst>
            <a:ext uri="{FF2B5EF4-FFF2-40B4-BE49-F238E27FC236}">
              <a16:creationId xmlns:a16="http://schemas.microsoft.com/office/drawing/2014/main" xmlns="" id="{BC2ED036-2854-4212-917F-B2543D6843E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78" name="271 CuadroTexto">
          <a:extLst>
            <a:ext uri="{FF2B5EF4-FFF2-40B4-BE49-F238E27FC236}">
              <a16:creationId xmlns:a16="http://schemas.microsoft.com/office/drawing/2014/main" xmlns="" id="{E94ABC1D-282F-45D7-8EC3-583935180E1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79" name="272 CuadroTexto">
          <a:extLst>
            <a:ext uri="{FF2B5EF4-FFF2-40B4-BE49-F238E27FC236}">
              <a16:creationId xmlns:a16="http://schemas.microsoft.com/office/drawing/2014/main" xmlns="" id="{B4AC7C2B-BD64-4E72-ABCD-9C79B0C0B38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0" name="273 CuadroTexto">
          <a:extLst>
            <a:ext uri="{FF2B5EF4-FFF2-40B4-BE49-F238E27FC236}">
              <a16:creationId xmlns:a16="http://schemas.microsoft.com/office/drawing/2014/main" xmlns="" id="{4A1C426A-BC61-486D-BCE8-C91AD068790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1" name="274 CuadroTexto">
          <a:extLst>
            <a:ext uri="{FF2B5EF4-FFF2-40B4-BE49-F238E27FC236}">
              <a16:creationId xmlns:a16="http://schemas.microsoft.com/office/drawing/2014/main" xmlns="" id="{A47242AE-D268-4ECE-9145-EC5886E9C8F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2" name="275 CuadroTexto">
          <a:extLst>
            <a:ext uri="{FF2B5EF4-FFF2-40B4-BE49-F238E27FC236}">
              <a16:creationId xmlns:a16="http://schemas.microsoft.com/office/drawing/2014/main" xmlns="" id="{6B4A8147-79E7-4363-86E6-1B53AE82003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3" name="276 CuadroTexto">
          <a:extLst>
            <a:ext uri="{FF2B5EF4-FFF2-40B4-BE49-F238E27FC236}">
              <a16:creationId xmlns:a16="http://schemas.microsoft.com/office/drawing/2014/main" xmlns="" id="{1C1F14B8-97E3-4E51-8F77-5D0982AC28A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4" name="277 CuadroTexto">
          <a:extLst>
            <a:ext uri="{FF2B5EF4-FFF2-40B4-BE49-F238E27FC236}">
              <a16:creationId xmlns:a16="http://schemas.microsoft.com/office/drawing/2014/main" xmlns="" id="{09F86B22-5F32-4A9E-BE34-FD798C13674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5" name="278 CuadroTexto">
          <a:extLst>
            <a:ext uri="{FF2B5EF4-FFF2-40B4-BE49-F238E27FC236}">
              <a16:creationId xmlns:a16="http://schemas.microsoft.com/office/drawing/2014/main" xmlns="" id="{C5841DEE-DAA9-48C2-BA12-920E788C9B9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6" name="279 CuadroTexto">
          <a:extLst>
            <a:ext uri="{FF2B5EF4-FFF2-40B4-BE49-F238E27FC236}">
              <a16:creationId xmlns:a16="http://schemas.microsoft.com/office/drawing/2014/main" xmlns="" id="{B5E6DC5A-C495-4CB3-9FF3-6C124D883C8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7" name="280 CuadroTexto">
          <a:extLst>
            <a:ext uri="{FF2B5EF4-FFF2-40B4-BE49-F238E27FC236}">
              <a16:creationId xmlns:a16="http://schemas.microsoft.com/office/drawing/2014/main" xmlns="" id="{6CF9B42C-F606-4687-9AA2-C1B924BCFC0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8" name="281 CuadroTexto">
          <a:extLst>
            <a:ext uri="{FF2B5EF4-FFF2-40B4-BE49-F238E27FC236}">
              <a16:creationId xmlns:a16="http://schemas.microsoft.com/office/drawing/2014/main" xmlns="" id="{FFB71581-F75C-4E30-B655-8601E5970D9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89" name="282 CuadroTexto">
          <a:extLst>
            <a:ext uri="{FF2B5EF4-FFF2-40B4-BE49-F238E27FC236}">
              <a16:creationId xmlns:a16="http://schemas.microsoft.com/office/drawing/2014/main" xmlns="" id="{59CA0B04-1188-45FF-83B0-BE496CD6E6B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90" name="283 CuadroTexto">
          <a:extLst>
            <a:ext uri="{FF2B5EF4-FFF2-40B4-BE49-F238E27FC236}">
              <a16:creationId xmlns:a16="http://schemas.microsoft.com/office/drawing/2014/main" xmlns="" id="{EC3B4725-F27A-4768-ADD2-6B1A4465500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7991" name="284 CuadroTexto">
          <a:extLst>
            <a:ext uri="{FF2B5EF4-FFF2-40B4-BE49-F238E27FC236}">
              <a16:creationId xmlns:a16="http://schemas.microsoft.com/office/drawing/2014/main" xmlns="" id="{2E3DC9BD-62E2-4063-A750-18E38F77DEC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7992" name="285 CuadroTexto">
          <a:extLst>
            <a:ext uri="{FF2B5EF4-FFF2-40B4-BE49-F238E27FC236}">
              <a16:creationId xmlns:a16="http://schemas.microsoft.com/office/drawing/2014/main" xmlns="" id="{86AC8771-84CF-469D-9C7B-0368B2FDE0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3" name="286 CuadroTexto">
          <a:extLst>
            <a:ext uri="{FF2B5EF4-FFF2-40B4-BE49-F238E27FC236}">
              <a16:creationId xmlns:a16="http://schemas.microsoft.com/office/drawing/2014/main" xmlns="" id="{59864CFE-6069-4313-83A9-B207A55EFD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4" name="287 CuadroTexto">
          <a:extLst>
            <a:ext uri="{FF2B5EF4-FFF2-40B4-BE49-F238E27FC236}">
              <a16:creationId xmlns:a16="http://schemas.microsoft.com/office/drawing/2014/main" xmlns="" id="{BF8FA263-D839-4122-B89D-45446EB839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5" name="288 CuadroTexto">
          <a:extLst>
            <a:ext uri="{FF2B5EF4-FFF2-40B4-BE49-F238E27FC236}">
              <a16:creationId xmlns:a16="http://schemas.microsoft.com/office/drawing/2014/main" xmlns="" id="{D89D55CA-AECB-48C9-B011-C7E65A743C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6" name="289 CuadroTexto">
          <a:extLst>
            <a:ext uri="{FF2B5EF4-FFF2-40B4-BE49-F238E27FC236}">
              <a16:creationId xmlns:a16="http://schemas.microsoft.com/office/drawing/2014/main" xmlns="" id="{70E1351E-9AFF-47A4-9D70-EE9B64C3EA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7" name="290 CuadroTexto">
          <a:extLst>
            <a:ext uri="{FF2B5EF4-FFF2-40B4-BE49-F238E27FC236}">
              <a16:creationId xmlns:a16="http://schemas.microsoft.com/office/drawing/2014/main" xmlns="" id="{F65B7C1F-7AEB-41F3-89C4-577603EAAD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8" name="291 CuadroTexto">
          <a:extLst>
            <a:ext uri="{FF2B5EF4-FFF2-40B4-BE49-F238E27FC236}">
              <a16:creationId xmlns:a16="http://schemas.microsoft.com/office/drawing/2014/main" xmlns="" id="{46A7CA1A-1A58-498E-B0DF-E2FA1ADB27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7999" name="292 CuadroTexto">
          <a:extLst>
            <a:ext uri="{FF2B5EF4-FFF2-40B4-BE49-F238E27FC236}">
              <a16:creationId xmlns:a16="http://schemas.microsoft.com/office/drawing/2014/main" xmlns="" id="{316FB124-4A30-40B9-AC88-23439025AB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00" name="293 CuadroTexto">
          <a:extLst>
            <a:ext uri="{FF2B5EF4-FFF2-40B4-BE49-F238E27FC236}">
              <a16:creationId xmlns:a16="http://schemas.microsoft.com/office/drawing/2014/main" xmlns="" id="{6F83F32B-7AB8-4EB6-BA20-16283AD9F9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01" name="294 CuadroTexto">
          <a:extLst>
            <a:ext uri="{FF2B5EF4-FFF2-40B4-BE49-F238E27FC236}">
              <a16:creationId xmlns:a16="http://schemas.microsoft.com/office/drawing/2014/main" xmlns="" id="{D1B2A630-57F8-43FD-823A-5924539C1C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02" name="295 CuadroTexto">
          <a:extLst>
            <a:ext uri="{FF2B5EF4-FFF2-40B4-BE49-F238E27FC236}">
              <a16:creationId xmlns:a16="http://schemas.microsoft.com/office/drawing/2014/main" xmlns="" id="{E5A282F7-6F71-4A69-93F8-2BBBB3A322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03" name="296 CuadroTexto">
          <a:extLst>
            <a:ext uri="{FF2B5EF4-FFF2-40B4-BE49-F238E27FC236}">
              <a16:creationId xmlns:a16="http://schemas.microsoft.com/office/drawing/2014/main" xmlns="" id="{7AA2851A-EF37-4E46-A61F-B2D6E4276C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004" name="301 CuadroTexto">
          <a:extLst>
            <a:ext uri="{FF2B5EF4-FFF2-40B4-BE49-F238E27FC236}">
              <a16:creationId xmlns:a16="http://schemas.microsoft.com/office/drawing/2014/main" xmlns="" id="{EF2164A9-81A0-4B5C-A459-F5D66B7E0AE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005" name="302 CuadroTexto">
          <a:extLst>
            <a:ext uri="{FF2B5EF4-FFF2-40B4-BE49-F238E27FC236}">
              <a16:creationId xmlns:a16="http://schemas.microsoft.com/office/drawing/2014/main" xmlns="" id="{8B9BD7C9-F4DA-497D-8843-A077F99965A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06" name="17 CuadroTexto">
          <a:extLst>
            <a:ext uri="{FF2B5EF4-FFF2-40B4-BE49-F238E27FC236}">
              <a16:creationId xmlns:a16="http://schemas.microsoft.com/office/drawing/2014/main" xmlns="" id="{2EBBB0CC-FBB5-4336-9DD3-29C3187159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8007" name="90 CuadroTexto">
          <a:extLst>
            <a:ext uri="{FF2B5EF4-FFF2-40B4-BE49-F238E27FC236}">
              <a16:creationId xmlns:a16="http://schemas.microsoft.com/office/drawing/2014/main" xmlns="" id="{F068A0B8-36B1-4C03-9F02-DBCB40EE622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08" name="91 CuadroTexto">
          <a:extLst>
            <a:ext uri="{FF2B5EF4-FFF2-40B4-BE49-F238E27FC236}">
              <a16:creationId xmlns:a16="http://schemas.microsoft.com/office/drawing/2014/main" xmlns="" id="{AF7A6AD1-6BCB-4522-A727-8A1E2FEC452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09" name="92 CuadroTexto">
          <a:extLst>
            <a:ext uri="{FF2B5EF4-FFF2-40B4-BE49-F238E27FC236}">
              <a16:creationId xmlns:a16="http://schemas.microsoft.com/office/drawing/2014/main" xmlns="" id="{2FEDA272-DDDD-4DA6-8918-6DD528A3D0A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0" name="93 CuadroTexto">
          <a:extLst>
            <a:ext uri="{FF2B5EF4-FFF2-40B4-BE49-F238E27FC236}">
              <a16:creationId xmlns:a16="http://schemas.microsoft.com/office/drawing/2014/main" xmlns="" id="{6CF05ED6-0848-43CD-868F-2B0C6428BE8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1" name="94 CuadroTexto">
          <a:extLst>
            <a:ext uri="{FF2B5EF4-FFF2-40B4-BE49-F238E27FC236}">
              <a16:creationId xmlns:a16="http://schemas.microsoft.com/office/drawing/2014/main" xmlns="" id="{507F72BC-DA19-4830-9B0C-A18D3D5BAA9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2" name="95 CuadroTexto">
          <a:extLst>
            <a:ext uri="{FF2B5EF4-FFF2-40B4-BE49-F238E27FC236}">
              <a16:creationId xmlns:a16="http://schemas.microsoft.com/office/drawing/2014/main" xmlns="" id="{CB8B404B-6011-4BAD-B961-585A85D58AA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3" name="96 CuadroTexto">
          <a:extLst>
            <a:ext uri="{FF2B5EF4-FFF2-40B4-BE49-F238E27FC236}">
              <a16:creationId xmlns:a16="http://schemas.microsoft.com/office/drawing/2014/main" xmlns="" id="{18F34EF9-5718-4C6A-9B95-8506364845B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4" name="97 CuadroTexto">
          <a:extLst>
            <a:ext uri="{FF2B5EF4-FFF2-40B4-BE49-F238E27FC236}">
              <a16:creationId xmlns:a16="http://schemas.microsoft.com/office/drawing/2014/main" xmlns="" id="{98306EFE-AD8E-4594-9A1A-BF8E2643B72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5" name="98 CuadroTexto">
          <a:extLst>
            <a:ext uri="{FF2B5EF4-FFF2-40B4-BE49-F238E27FC236}">
              <a16:creationId xmlns:a16="http://schemas.microsoft.com/office/drawing/2014/main" xmlns="" id="{F93F571E-35EF-4B35-9D99-C6DF3541247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6" name="99 CuadroTexto">
          <a:extLst>
            <a:ext uri="{FF2B5EF4-FFF2-40B4-BE49-F238E27FC236}">
              <a16:creationId xmlns:a16="http://schemas.microsoft.com/office/drawing/2014/main" xmlns="" id="{23AB7E98-6914-4C04-A994-432FBB0DC20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7" name="100 CuadroTexto">
          <a:extLst>
            <a:ext uri="{FF2B5EF4-FFF2-40B4-BE49-F238E27FC236}">
              <a16:creationId xmlns:a16="http://schemas.microsoft.com/office/drawing/2014/main" xmlns="" id="{59FA62D0-CFED-4816-8DAB-7F612F3002E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018" name="101 CuadroTexto">
          <a:extLst>
            <a:ext uri="{FF2B5EF4-FFF2-40B4-BE49-F238E27FC236}">
              <a16:creationId xmlns:a16="http://schemas.microsoft.com/office/drawing/2014/main" xmlns="" id="{B5296203-9E36-4583-B200-D145119B14A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019" name="118 CuadroTexto">
          <a:extLst>
            <a:ext uri="{FF2B5EF4-FFF2-40B4-BE49-F238E27FC236}">
              <a16:creationId xmlns:a16="http://schemas.microsoft.com/office/drawing/2014/main" xmlns="" id="{9A61B119-FF3D-4E5A-9BA5-90ADBF1DA2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0" name="119 CuadroTexto">
          <a:extLst>
            <a:ext uri="{FF2B5EF4-FFF2-40B4-BE49-F238E27FC236}">
              <a16:creationId xmlns:a16="http://schemas.microsoft.com/office/drawing/2014/main" xmlns="" id="{DA6A54F5-E047-487C-8128-F480456ADD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1" name="120 CuadroTexto">
          <a:extLst>
            <a:ext uri="{FF2B5EF4-FFF2-40B4-BE49-F238E27FC236}">
              <a16:creationId xmlns:a16="http://schemas.microsoft.com/office/drawing/2014/main" xmlns="" id="{5B557C40-4DF3-44A9-80BB-CBA6C3585B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2" name="121 CuadroTexto">
          <a:extLst>
            <a:ext uri="{FF2B5EF4-FFF2-40B4-BE49-F238E27FC236}">
              <a16:creationId xmlns:a16="http://schemas.microsoft.com/office/drawing/2014/main" xmlns="" id="{5A9AF4BD-14F5-4AF7-A120-651D76ADAA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3" name="122 CuadroTexto">
          <a:extLst>
            <a:ext uri="{FF2B5EF4-FFF2-40B4-BE49-F238E27FC236}">
              <a16:creationId xmlns:a16="http://schemas.microsoft.com/office/drawing/2014/main" xmlns="" id="{CAB20A37-E641-4954-8338-1E02FF0AF7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4" name="123 CuadroTexto">
          <a:extLst>
            <a:ext uri="{FF2B5EF4-FFF2-40B4-BE49-F238E27FC236}">
              <a16:creationId xmlns:a16="http://schemas.microsoft.com/office/drawing/2014/main" xmlns="" id="{87E437DD-90B4-4380-8263-044A2BECE9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5" name="124 CuadroTexto">
          <a:extLst>
            <a:ext uri="{FF2B5EF4-FFF2-40B4-BE49-F238E27FC236}">
              <a16:creationId xmlns:a16="http://schemas.microsoft.com/office/drawing/2014/main" xmlns="" id="{CE213759-81E9-4A76-9BBF-E1863C6A5A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6" name="125 CuadroTexto">
          <a:extLst>
            <a:ext uri="{FF2B5EF4-FFF2-40B4-BE49-F238E27FC236}">
              <a16:creationId xmlns:a16="http://schemas.microsoft.com/office/drawing/2014/main" xmlns="" id="{EC374CC4-8FEF-4BF9-82CC-530959BE6B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7" name="143 CuadroTexto">
          <a:extLst>
            <a:ext uri="{FF2B5EF4-FFF2-40B4-BE49-F238E27FC236}">
              <a16:creationId xmlns:a16="http://schemas.microsoft.com/office/drawing/2014/main" xmlns="" id="{33413B08-2A3A-4482-9569-F2A295EF3F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8" name="144 CuadroTexto">
          <a:extLst>
            <a:ext uri="{FF2B5EF4-FFF2-40B4-BE49-F238E27FC236}">
              <a16:creationId xmlns:a16="http://schemas.microsoft.com/office/drawing/2014/main" xmlns="" id="{F241B24E-32FB-42D4-8D0B-179ACA26E9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29" name="145 CuadroTexto">
          <a:extLst>
            <a:ext uri="{FF2B5EF4-FFF2-40B4-BE49-F238E27FC236}">
              <a16:creationId xmlns:a16="http://schemas.microsoft.com/office/drawing/2014/main" xmlns="" id="{8837942E-6768-4290-A236-9E1AB6F8A8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0" name="146 CuadroTexto">
          <a:extLst>
            <a:ext uri="{FF2B5EF4-FFF2-40B4-BE49-F238E27FC236}">
              <a16:creationId xmlns:a16="http://schemas.microsoft.com/office/drawing/2014/main" xmlns="" id="{9AFFFEC5-D339-4787-BCF4-0E0B5A9619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1" name="147 CuadroTexto">
          <a:extLst>
            <a:ext uri="{FF2B5EF4-FFF2-40B4-BE49-F238E27FC236}">
              <a16:creationId xmlns:a16="http://schemas.microsoft.com/office/drawing/2014/main" xmlns="" id="{14DA8107-9D58-4EF8-82C5-285D0F8BC6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2" name="148 CuadroTexto">
          <a:extLst>
            <a:ext uri="{FF2B5EF4-FFF2-40B4-BE49-F238E27FC236}">
              <a16:creationId xmlns:a16="http://schemas.microsoft.com/office/drawing/2014/main" xmlns="" id="{C775D76B-344B-4947-8A67-1442708B68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3" name="149 CuadroTexto">
          <a:extLst>
            <a:ext uri="{FF2B5EF4-FFF2-40B4-BE49-F238E27FC236}">
              <a16:creationId xmlns:a16="http://schemas.microsoft.com/office/drawing/2014/main" xmlns="" id="{68F145A5-004A-48ED-97DC-1947D253F5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4" name="150 CuadroTexto">
          <a:extLst>
            <a:ext uri="{FF2B5EF4-FFF2-40B4-BE49-F238E27FC236}">
              <a16:creationId xmlns:a16="http://schemas.microsoft.com/office/drawing/2014/main" xmlns="" id="{F19B3DED-2A69-43DD-8753-07657D0520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5" name="151 CuadroTexto">
          <a:extLst>
            <a:ext uri="{FF2B5EF4-FFF2-40B4-BE49-F238E27FC236}">
              <a16:creationId xmlns:a16="http://schemas.microsoft.com/office/drawing/2014/main" xmlns="" id="{EAE55BC1-3294-4C15-A4E6-E8FCE62BBE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6" name="152 CuadroTexto">
          <a:extLst>
            <a:ext uri="{FF2B5EF4-FFF2-40B4-BE49-F238E27FC236}">
              <a16:creationId xmlns:a16="http://schemas.microsoft.com/office/drawing/2014/main" xmlns="" id="{4CD35D79-B298-4BE2-9261-570144BBE9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7" name="153 CuadroTexto">
          <a:extLst>
            <a:ext uri="{FF2B5EF4-FFF2-40B4-BE49-F238E27FC236}">
              <a16:creationId xmlns:a16="http://schemas.microsoft.com/office/drawing/2014/main" xmlns="" id="{DD7AB761-49E7-4280-8879-9B45C116F6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8" name="154 CuadroTexto">
          <a:extLst>
            <a:ext uri="{FF2B5EF4-FFF2-40B4-BE49-F238E27FC236}">
              <a16:creationId xmlns:a16="http://schemas.microsoft.com/office/drawing/2014/main" xmlns="" id="{9C69AF1C-C719-419E-882A-317B2C2DC2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39" name="155 CuadroTexto">
          <a:extLst>
            <a:ext uri="{FF2B5EF4-FFF2-40B4-BE49-F238E27FC236}">
              <a16:creationId xmlns:a16="http://schemas.microsoft.com/office/drawing/2014/main" xmlns="" id="{71329F13-1F13-49A5-9238-D159EC7369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0" name="156 CuadroTexto">
          <a:extLst>
            <a:ext uri="{FF2B5EF4-FFF2-40B4-BE49-F238E27FC236}">
              <a16:creationId xmlns:a16="http://schemas.microsoft.com/office/drawing/2014/main" xmlns="" id="{7AA7FCDB-E88F-4C4E-8B33-D5916200A7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1" name="157 CuadroTexto">
          <a:extLst>
            <a:ext uri="{FF2B5EF4-FFF2-40B4-BE49-F238E27FC236}">
              <a16:creationId xmlns:a16="http://schemas.microsoft.com/office/drawing/2014/main" xmlns="" id="{52A5AE68-B5C0-4340-B6D5-856CBDF435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2" name="158 CuadroTexto">
          <a:extLst>
            <a:ext uri="{FF2B5EF4-FFF2-40B4-BE49-F238E27FC236}">
              <a16:creationId xmlns:a16="http://schemas.microsoft.com/office/drawing/2014/main" xmlns="" id="{D83C3978-6BF8-4580-829D-5E3DA70AB7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3" name="159 CuadroTexto">
          <a:extLst>
            <a:ext uri="{FF2B5EF4-FFF2-40B4-BE49-F238E27FC236}">
              <a16:creationId xmlns:a16="http://schemas.microsoft.com/office/drawing/2014/main" xmlns="" id="{2048EE3C-AA59-4ED1-A250-E60AF8BDD8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4" name="160 CuadroTexto">
          <a:extLst>
            <a:ext uri="{FF2B5EF4-FFF2-40B4-BE49-F238E27FC236}">
              <a16:creationId xmlns:a16="http://schemas.microsoft.com/office/drawing/2014/main" xmlns="" id="{A200AC80-06F4-4141-A7FB-10D851785A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5" name="161 CuadroTexto">
          <a:extLst>
            <a:ext uri="{FF2B5EF4-FFF2-40B4-BE49-F238E27FC236}">
              <a16:creationId xmlns:a16="http://schemas.microsoft.com/office/drawing/2014/main" xmlns="" id="{D317683F-BAD3-4B58-8D9D-D16A3300D1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6" name="162 CuadroTexto">
          <a:extLst>
            <a:ext uri="{FF2B5EF4-FFF2-40B4-BE49-F238E27FC236}">
              <a16:creationId xmlns:a16="http://schemas.microsoft.com/office/drawing/2014/main" xmlns="" id="{27F58501-4642-4348-9AB0-9660AC69EB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7" name="163 CuadroTexto">
          <a:extLst>
            <a:ext uri="{FF2B5EF4-FFF2-40B4-BE49-F238E27FC236}">
              <a16:creationId xmlns:a16="http://schemas.microsoft.com/office/drawing/2014/main" xmlns="" id="{A5FCE120-3A0B-4776-9CE7-7CAB8634B2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8" name="164 CuadroTexto">
          <a:extLst>
            <a:ext uri="{FF2B5EF4-FFF2-40B4-BE49-F238E27FC236}">
              <a16:creationId xmlns:a16="http://schemas.microsoft.com/office/drawing/2014/main" xmlns="" id="{F4658771-1646-4EFE-BC0F-6B7B16E7F6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49" name="165 CuadroTexto">
          <a:extLst>
            <a:ext uri="{FF2B5EF4-FFF2-40B4-BE49-F238E27FC236}">
              <a16:creationId xmlns:a16="http://schemas.microsoft.com/office/drawing/2014/main" xmlns="" id="{4A7A6D28-F76C-4DDC-B6AA-39067D3FC1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0" name="166 CuadroTexto">
          <a:extLst>
            <a:ext uri="{FF2B5EF4-FFF2-40B4-BE49-F238E27FC236}">
              <a16:creationId xmlns:a16="http://schemas.microsoft.com/office/drawing/2014/main" xmlns="" id="{6A2B71A6-5169-4E47-817C-323DF44B78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1" name="167 CuadroTexto">
          <a:extLst>
            <a:ext uri="{FF2B5EF4-FFF2-40B4-BE49-F238E27FC236}">
              <a16:creationId xmlns:a16="http://schemas.microsoft.com/office/drawing/2014/main" xmlns="" id="{EC11182D-C08E-4D1F-91F5-8E0F7D92EA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2" name="168 CuadroTexto">
          <a:extLst>
            <a:ext uri="{FF2B5EF4-FFF2-40B4-BE49-F238E27FC236}">
              <a16:creationId xmlns:a16="http://schemas.microsoft.com/office/drawing/2014/main" xmlns="" id="{B1879FEF-5668-441E-87A9-1F21C6B2AA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3" name="169 CuadroTexto">
          <a:extLst>
            <a:ext uri="{FF2B5EF4-FFF2-40B4-BE49-F238E27FC236}">
              <a16:creationId xmlns:a16="http://schemas.microsoft.com/office/drawing/2014/main" xmlns="" id="{0AC7225C-FC94-479F-AACF-A856680A02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4" name="170 CuadroTexto">
          <a:extLst>
            <a:ext uri="{FF2B5EF4-FFF2-40B4-BE49-F238E27FC236}">
              <a16:creationId xmlns:a16="http://schemas.microsoft.com/office/drawing/2014/main" xmlns="" id="{4838B94B-6392-4E7B-9204-9D06AC944A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5" name="171 CuadroTexto">
          <a:extLst>
            <a:ext uri="{FF2B5EF4-FFF2-40B4-BE49-F238E27FC236}">
              <a16:creationId xmlns:a16="http://schemas.microsoft.com/office/drawing/2014/main" xmlns="" id="{242CF965-B01A-4F6A-B066-D5691FFFC6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6" name="172 CuadroTexto">
          <a:extLst>
            <a:ext uri="{FF2B5EF4-FFF2-40B4-BE49-F238E27FC236}">
              <a16:creationId xmlns:a16="http://schemas.microsoft.com/office/drawing/2014/main" xmlns="" id="{7EEE6C2E-0948-4B6F-9ADE-A9CDD85D88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7" name="173 CuadroTexto">
          <a:extLst>
            <a:ext uri="{FF2B5EF4-FFF2-40B4-BE49-F238E27FC236}">
              <a16:creationId xmlns:a16="http://schemas.microsoft.com/office/drawing/2014/main" xmlns="" id="{ADC3DCDD-4193-45C4-A75D-884F98C5B7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8" name="174 CuadroTexto">
          <a:extLst>
            <a:ext uri="{FF2B5EF4-FFF2-40B4-BE49-F238E27FC236}">
              <a16:creationId xmlns:a16="http://schemas.microsoft.com/office/drawing/2014/main" xmlns="" id="{6754DFE3-1338-4B57-B7ED-935A1F08F1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59" name="175 CuadroTexto">
          <a:extLst>
            <a:ext uri="{FF2B5EF4-FFF2-40B4-BE49-F238E27FC236}">
              <a16:creationId xmlns:a16="http://schemas.microsoft.com/office/drawing/2014/main" xmlns="" id="{BB00B3A7-A134-40C3-B4D7-F09132D839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0" name="176 CuadroTexto">
          <a:extLst>
            <a:ext uri="{FF2B5EF4-FFF2-40B4-BE49-F238E27FC236}">
              <a16:creationId xmlns:a16="http://schemas.microsoft.com/office/drawing/2014/main" xmlns="" id="{D2C11B5C-BEEC-4F6F-9D1F-EAFE1B5152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1" name="177 CuadroTexto">
          <a:extLst>
            <a:ext uri="{FF2B5EF4-FFF2-40B4-BE49-F238E27FC236}">
              <a16:creationId xmlns:a16="http://schemas.microsoft.com/office/drawing/2014/main" xmlns="" id="{B1158C4C-2499-41AE-8404-3125BA0D6B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2" name="178 CuadroTexto">
          <a:extLst>
            <a:ext uri="{FF2B5EF4-FFF2-40B4-BE49-F238E27FC236}">
              <a16:creationId xmlns:a16="http://schemas.microsoft.com/office/drawing/2014/main" xmlns="" id="{1A5DECA6-E0B1-4D8F-BFA9-3681F62E1C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3" name="179 CuadroTexto">
          <a:extLst>
            <a:ext uri="{FF2B5EF4-FFF2-40B4-BE49-F238E27FC236}">
              <a16:creationId xmlns:a16="http://schemas.microsoft.com/office/drawing/2014/main" xmlns="" id="{1F175DAC-1708-43AB-B5C3-0B194FE37D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4" name="180 CuadroTexto">
          <a:extLst>
            <a:ext uri="{FF2B5EF4-FFF2-40B4-BE49-F238E27FC236}">
              <a16:creationId xmlns:a16="http://schemas.microsoft.com/office/drawing/2014/main" xmlns="" id="{00F3BC3B-77CB-4EFE-935A-4A7C157C1E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5" name="181 CuadroTexto">
          <a:extLst>
            <a:ext uri="{FF2B5EF4-FFF2-40B4-BE49-F238E27FC236}">
              <a16:creationId xmlns:a16="http://schemas.microsoft.com/office/drawing/2014/main" xmlns="" id="{F37D87C5-5CEF-4C9B-B25A-F6345E11B3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6" name="182 CuadroTexto">
          <a:extLst>
            <a:ext uri="{FF2B5EF4-FFF2-40B4-BE49-F238E27FC236}">
              <a16:creationId xmlns:a16="http://schemas.microsoft.com/office/drawing/2014/main" xmlns="" id="{B7A8211C-91DD-467F-8E25-66902A9956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7" name="183 CuadroTexto">
          <a:extLst>
            <a:ext uri="{FF2B5EF4-FFF2-40B4-BE49-F238E27FC236}">
              <a16:creationId xmlns:a16="http://schemas.microsoft.com/office/drawing/2014/main" xmlns="" id="{88D62FFA-8170-49FA-A9D1-99EBA4C78F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8" name="184 CuadroTexto">
          <a:extLst>
            <a:ext uri="{FF2B5EF4-FFF2-40B4-BE49-F238E27FC236}">
              <a16:creationId xmlns:a16="http://schemas.microsoft.com/office/drawing/2014/main" xmlns="" id="{46F054A7-9FD0-47C1-A2E9-E52B57F7A2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69" name="185 CuadroTexto">
          <a:extLst>
            <a:ext uri="{FF2B5EF4-FFF2-40B4-BE49-F238E27FC236}">
              <a16:creationId xmlns:a16="http://schemas.microsoft.com/office/drawing/2014/main" xmlns="" id="{C0B6EB40-2E15-4511-B9C8-FE310A8E3B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0" name="186 CuadroTexto">
          <a:extLst>
            <a:ext uri="{FF2B5EF4-FFF2-40B4-BE49-F238E27FC236}">
              <a16:creationId xmlns:a16="http://schemas.microsoft.com/office/drawing/2014/main" xmlns="" id="{BBBDC713-C6AF-42DC-8DCC-56D4116D3A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1" name="187 CuadroTexto">
          <a:extLst>
            <a:ext uri="{FF2B5EF4-FFF2-40B4-BE49-F238E27FC236}">
              <a16:creationId xmlns:a16="http://schemas.microsoft.com/office/drawing/2014/main" xmlns="" id="{BA535948-6EF8-4E1B-9D21-E0110417EB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2" name="188 CuadroTexto">
          <a:extLst>
            <a:ext uri="{FF2B5EF4-FFF2-40B4-BE49-F238E27FC236}">
              <a16:creationId xmlns:a16="http://schemas.microsoft.com/office/drawing/2014/main" xmlns="" id="{3797BB5F-6594-4E9C-B5C9-A902E6DEBB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3" name="189 CuadroTexto">
          <a:extLst>
            <a:ext uri="{FF2B5EF4-FFF2-40B4-BE49-F238E27FC236}">
              <a16:creationId xmlns:a16="http://schemas.microsoft.com/office/drawing/2014/main" xmlns="" id="{8E3B05FD-B538-44E4-80EE-5755E12069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4" name="190 CuadroTexto">
          <a:extLst>
            <a:ext uri="{FF2B5EF4-FFF2-40B4-BE49-F238E27FC236}">
              <a16:creationId xmlns:a16="http://schemas.microsoft.com/office/drawing/2014/main" xmlns="" id="{D3810E18-13E5-4B73-A9B1-80031D208B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5" name="191 CuadroTexto">
          <a:extLst>
            <a:ext uri="{FF2B5EF4-FFF2-40B4-BE49-F238E27FC236}">
              <a16:creationId xmlns:a16="http://schemas.microsoft.com/office/drawing/2014/main" xmlns="" id="{1D7E065A-6275-4AC1-85BF-4E50AE8CB9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6" name="192 CuadroTexto">
          <a:extLst>
            <a:ext uri="{FF2B5EF4-FFF2-40B4-BE49-F238E27FC236}">
              <a16:creationId xmlns:a16="http://schemas.microsoft.com/office/drawing/2014/main" xmlns="" id="{5C41A986-ACDF-4BA5-8917-4429BF4EA8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7" name="193 CuadroTexto">
          <a:extLst>
            <a:ext uri="{FF2B5EF4-FFF2-40B4-BE49-F238E27FC236}">
              <a16:creationId xmlns:a16="http://schemas.microsoft.com/office/drawing/2014/main" xmlns="" id="{1E0D1842-853E-4247-85DB-2881464049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8" name="194 CuadroTexto">
          <a:extLst>
            <a:ext uri="{FF2B5EF4-FFF2-40B4-BE49-F238E27FC236}">
              <a16:creationId xmlns:a16="http://schemas.microsoft.com/office/drawing/2014/main" xmlns="" id="{2222AA70-9CC5-4B41-A4F7-D596D15314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79" name="195 CuadroTexto">
          <a:extLst>
            <a:ext uri="{FF2B5EF4-FFF2-40B4-BE49-F238E27FC236}">
              <a16:creationId xmlns:a16="http://schemas.microsoft.com/office/drawing/2014/main" xmlns="" id="{6C3B162B-8DF5-485A-ABE4-294EF08252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0" name="196 CuadroTexto">
          <a:extLst>
            <a:ext uri="{FF2B5EF4-FFF2-40B4-BE49-F238E27FC236}">
              <a16:creationId xmlns:a16="http://schemas.microsoft.com/office/drawing/2014/main" xmlns="" id="{39C61EEF-FFC2-48D5-B7DF-DA3A2259D8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1" name="197 CuadroTexto">
          <a:extLst>
            <a:ext uri="{FF2B5EF4-FFF2-40B4-BE49-F238E27FC236}">
              <a16:creationId xmlns:a16="http://schemas.microsoft.com/office/drawing/2014/main" xmlns="" id="{F1661E78-0282-4BC9-AC8F-F18946B187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2" name="198 CuadroTexto">
          <a:extLst>
            <a:ext uri="{FF2B5EF4-FFF2-40B4-BE49-F238E27FC236}">
              <a16:creationId xmlns:a16="http://schemas.microsoft.com/office/drawing/2014/main" xmlns="" id="{431E5949-146F-4709-B454-DEB1EEFEEB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3" name="199 CuadroTexto">
          <a:extLst>
            <a:ext uri="{FF2B5EF4-FFF2-40B4-BE49-F238E27FC236}">
              <a16:creationId xmlns:a16="http://schemas.microsoft.com/office/drawing/2014/main" xmlns="" id="{34551223-D587-4901-8D8F-EAA960D87C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4" name="200 CuadroTexto">
          <a:extLst>
            <a:ext uri="{FF2B5EF4-FFF2-40B4-BE49-F238E27FC236}">
              <a16:creationId xmlns:a16="http://schemas.microsoft.com/office/drawing/2014/main" xmlns="" id="{EFECD24E-C83F-4CDA-90BF-B4FF203BB9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5" name="201 CuadroTexto">
          <a:extLst>
            <a:ext uri="{FF2B5EF4-FFF2-40B4-BE49-F238E27FC236}">
              <a16:creationId xmlns:a16="http://schemas.microsoft.com/office/drawing/2014/main" xmlns="" id="{AE4E3DCB-36D5-4B26-A1A5-EDAAC7DC63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6" name="202 CuadroTexto">
          <a:extLst>
            <a:ext uri="{FF2B5EF4-FFF2-40B4-BE49-F238E27FC236}">
              <a16:creationId xmlns:a16="http://schemas.microsoft.com/office/drawing/2014/main" xmlns="" id="{5F5FEC02-0966-4890-BD12-3DFF2ADD99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7" name="203 CuadroTexto">
          <a:extLst>
            <a:ext uri="{FF2B5EF4-FFF2-40B4-BE49-F238E27FC236}">
              <a16:creationId xmlns:a16="http://schemas.microsoft.com/office/drawing/2014/main" xmlns="" id="{485FBDB5-5328-4E27-8C40-A1C087A964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8" name="204 CuadroTexto">
          <a:extLst>
            <a:ext uri="{FF2B5EF4-FFF2-40B4-BE49-F238E27FC236}">
              <a16:creationId xmlns:a16="http://schemas.microsoft.com/office/drawing/2014/main" xmlns="" id="{582B2FDE-DEFC-42A5-BD0D-E0BF2C916B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89" name="205 CuadroTexto">
          <a:extLst>
            <a:ext uri="{FF2B5EF4-FFF2-40B4-BE49-F238E27FC236}">
              <a16:creationId xmlns:a16="http://schemas.microsoft.com/office/drawing/2014/main" xmlns="" id="{523078E7-B523-4481-A37D-E7F5F5D37B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0" name="206 CuadroTexto">
          <a:extLst>
            <a:ext uri="{FF2B5EF4-FFF2-40B4-BE49-F238E27FC236}">
              <a16:creationId xmlns:a16="http://schemas.microsoft.com/office/drawing/2014/main" xmlns="" id="{21859440-3366-4AC3-8DD1-32B919E6F9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1" name="207 CuadroTexto">
          <a:extLst>
            <a:ext uri="{FF2B5EF4-FFF2-40B4-BE49-F238E27FC236}">
              <a16:creationId xmlns:a16="http://schemas.microsoft.com/office/drawing/2014/main" xmlns="" id="{5266E56A-185E-46A1-9926-568B9462DD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2" name="208 CuadroTexto">
          <a:extLst>
            <a:ext uri="{FF2B5EF4-FFF2-40B4-BE49-F238E27FC236}">
              <a16:creationId xmlns:a16="http://schemas.microsoft.com/office/drawing/2014/main" xmlns="" id="{5F079ABC-7418-4671-81F7-29D4894172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3" name="209 CuadroTexto">
          <a:extLst>
            <a:ext uri="{FF2B5EF4-FFF2-40B4-BE49-F238E27FC236}">
              <a16:creationId xmlns:a16="http://schemas.microsoft.com/office/drawing/2014/main" xmlns="" id="{BADBD2B3-92D5-40D5-8B1F-65F5BBD5D8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4" name="210 CuadroTexto">
          <a:extLst>
            <a:ext uri="{FF2B5EF4-FFF2-40B4-BE49-F238E27FC236}">
              <a16:creationId xmlns:a16="http://schemas.microsoft.com/office/drawing/2014/main" xmlns="" id="{3251FEBF-9671-43AD-AC62-0F3152C009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5" name="211 CuadroTexto">
          <a:extLst>
            <a:ext uri="{FF2B5EF4-FFF2-40B4-BE49-F238E27FC236}">
              <a16:creationId xmlns:a16="http://schemas.microsoft.com/office/drawing/2014/main" xmlns="" id="{999917FF-E9BA-4E48-9BCD-16219BD7E5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6" name="212 CuadroTexto">
          <a:extLst>
            <a:ext uri="{FF2B5EF4-FFF2-40B4-BE49-F238E27FC236}">
              <a16:creationId xmlns:a16="http://schemas.microsoft.com/office/drawing/2014/main" xmlns="" id="{293242A7-8FBA-45A0-954F-9A8343643B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7" name="213 CuadroTexto">
          <a:extLst>
            <a:ext uri="{FF2B5EF4-FFF2-40B4-BE49-F238E27FC236}">
              <a16:creationId xmlns:a16="http://schemas.microsoft.com/office/drawing/2014/main" xmlns="" id="{31462786-0F4B-4F3C-AB97-F4292EA923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8" name="214 CuadroTexto">
          <a:extLst>
            <a:ext uri="{FF2B5EF4-FFF2-40B4-BE49-F238E27FC236}">
              <a16:creationId xmlns:a16="http://schemas.microsoft.com/office/drawing/2014/main" xmlns="" id="{BCA15FD0-08AF-45F4-90A1-DC8733F29F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099" name="215 CuadroTexto">
          <a:extLst>
            <a:ext uri="{FF2B5EF4-FFF2-40B4-BE49-F238E27FC236}">
              <a16:creationId xmlns:a16="http://schemas.microsoft.com/office/drawing/2014/main" xmlns="" id="{E4131393-AAF2-4C68-9CB0-5F96FAE7AA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0" name="216 CuadroTexto">
          <a:extLst>
            <a:ext uri="{FF2B5EF4-FFF2-40B4-BE49-F238E27FC236}">
              <a16:creationId xmlns:a16="http://schemas.microsoft.com/office/drawing/2014/main" xmlns="" id="{93F98551-C14D-4B95-8B1B-0CF30D5804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1" name="217 CuadroTexto">
          <a:extLst>
            <a:ext uri="{FF2B5EF4-FFF2-40B4-BE49-F238E27FC236}">
              <a16:creationId xmlns:a16="http://schemas.microsoft.com/office/drawing/2014/main" xmlns="" id="{81AC1D13-D91B-4CBF-A0FF-94F1C20A14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2" name="218 CuadroTexto">
          <a:extLst>
            <a:ext uri="{FF2B5EF4-FFF2-40B4-BE49-F238E27FC236}">
              <a16:creationId xmlns:a16="http://schemas.microsoft.com/office/drawing/2014/main" xmlns="" id="{8342EE4A-C73A-4EEC-8EB7-0DA382D37D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3" name="219 CuadroTexto">
          <a:extLst>
            <a:ext uri="{FF2B5EF4-FFF2-40B4-BE49-F238E27FC236}">
              <a16:creationId xmlns:a16="http://schemas.microsoft.com/office/drawing/2014/main" xmlns="" id="{884F0D3C-EF13-4762-B21C-FECF607F33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4" name="220 CuadroTexto">
          <a:extLst>
            <a:ext uri="{FF2B5EF4-FFF2-40B4-BE49-F238E27FC236}">
              <a16:creationId xmlns:a16="http://schemas.microsoft.com/office/drawing/2014/main" xmlns="" id="{3E39CD69-3E8E-424E-934B-B7BB2C2C62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5" name="221 CuadroTexto">
          <a:extLst>
            <a:ext uri="{FF2B5EF4-FFF2-40B4-BE49-F238E27FC236}">
              <a16:creationId xmlns:a16="http://schemas.microsoft.com/office/drawing/2014/main" xmlns="" id="{36739AAC-D5E0-4EBD-8D57-FEFE1A20D9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6" name="222 CuadroTexto">
          <a:extLst>
            <a:ext uri="{FF2B5EF4-FFF2-40B4-BE49-F238E27FC236}">
              <a16:creationId xmlns:a16="http://schemas.microsoft.com/office/drawing/2014/main" xmlns="" id="{8BEDAA75-B34F-411D-AA07-99A3269B11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7" name="223 CuadroTexto">
          <a:extLst>
            <a:ext uri="{FF2B5EF4-FFF2-40B4-BE49-F238E27FC236}">
              <a16:creationId xmlns:a16="http://schemas.microsoft.com/office/drawing/2014/main" xmlns="" id="{424EA1D8-F651-4441-AD55-522E1E0014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8" name="224 CuadroTexto">
          <a:extLst>
            <a:ext uri="{FF2B5EF4-FFF2-40B4-BE49-F238E27FC236}">
              <a16:creationId xmlns:a16="http://schemas.microsoft.com/office/drawing/2014/main" xmlns="" id="{C3B893C8-E863-44B2-B7EB-B48D84071A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09" name="225 CuadroTexto">
          <a:extLst>
            <a:ext uri="{FF2B5EF4-FFF2-40B4-BE49-F238E27FC236}">
              <a16:creationId xmlns:a16="http://schemas.microsoft.com/office/drawing/2014/main" xmlns="" id="{A5DDEF41-87F3-4017-8594-88E93A5D54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0" name="226 CuadroTexto">
          <a:extLst>
            <a:ext uri="{FF2B5EF4-FFF2-40B4-BE49-F238E27FC236}">
              <a16:creationId xmlns:a16="http://schemas.microsoft.com/office/drawing/2014/main" xmlns="" id="{7308C56F-0D6B-4E4B-96D5-82F2DAB0E2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1" name="227 CuadroTexto">
          <a:extLst>
            <a:ext uri="{FF2B5EF4-FFF2-40B4-BE49-F238E27FC236}">
              <a16:creationId xmlns:a16="http://schemas.microsoft.com/office/drawing/2014/main" xmlns="" id="{54F35039-2D52-4553-A7F8-04ABA3FFD8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2" name="228 CuadroTexto">
          <a:extLst>
            <a:ext uri="{FF2B5EF4-FFF2-40B4-BE49-F238E27FC236}">
              <a16:creationId xmlns:a16="http://schemas.microsoft.com/office/drawing/2014/main" xmlns="" id="{37523280-0E04-4046-9975-316A85E4C6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3" name="229 CuadroTexto">
          <a:extLst>
            <a:ext uri="{FF2B5EF4-FFF2-40B4-BE49-F238E27FC236}">
              <a16:creationId xmlns:a16="http://schemas.microsoft.com/office/drawing/2014/main" xmlns="" id="{53198020-0E7D-4E68-B78F-F1BBA6DC66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4" name="230 CuadroTexto">
          <a:extLst>
            <a:ext uri="{FF2B5EF4-FFF2-40B4-BE49-F238E27FC236}">
              <a16:creationId xmlns:a16="http://schemas.microsoft.com/office/drawing/2014/main" xmlns="" id="{470924BF-174D-41E0-A697-21B9FCA6A4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5" name="231 CuadroTexto">
          <a:extLst>
            <a:ext uri="{FF2B5EF4-FFF2-40B4-BE49-F238E27FC236}">
              <a16:creationId xmlns:a16="http://schemas.microsoft.com/office/drawing/2014/main" xmlns="" id="{2E8BE32C-33F4-4EB9-8C40-1B6697387A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6" name="232 CuadroTexto">
          <a:extLst>
            <a:ext uri="{FF2B5EF4-FFF2-40B4-BE49-F238E27FC236}">
              <a16:creationId xmlns:a16="http://schemas.microsoft.com/office/drawing/2014/main" xmlns="" id="{C3088AB7-1068-4CDC-8F35-46838DF80B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7" name="233 CuadroTexto">
          <a:extLst>
            <a:ext uri="{FF2B5EF4-FFF2-40B4-BE49-F238E27FC236}">
              <a16:creationId xmlns:a16="http://schemas.microsoft.com/office/drawing/2014/main" xmlns="" id="{8B12347D-D931-4030-B8BB-4112EA9A61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8" name="234 CuadroTexto">
          <a:extLst>
            <a:ext uri="{FF2B5EF4-FFF2-40B4-BE49-F238E27FC236}">
              <a16:creationId xmlns:a16="http://schemas.microsoft.com/office/drawing/2014/main" xmlns="" id="{1C881936-7E63-4B16-9B35-6A451D80AD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19" name="235 CuadroTexto">
          <a:extLst>
            <a:ext uri="{FF2B5EF4-FFF2-40B4-BE49-F238E27FC236}">
              <a16:creationId xmlns:a16="http://schemas.microsoft.com/office/drawing/2014/main" xmlns="" id="{6846AF5A-FA41-49BC-B6E4-034C146D2C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0" name="236 CuadroTexto">
          <a:extLst>
            <a:ext uri="{FF2B5EF4-FFF2-40B4-BE49-F238E27FC236}">
              <a16:creationId xmlns:a16="http://schemas.microsoft.com/office/drawing/2014/main" xmlns="" id="{C2A7A7B2-82CC-4586-9334-B75A57D3B1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1" name="237 CuadroTexto">
          <a:extLst>
            <a:ext uri="{FF2B5EF4-FFF2-40B4-BE49-F238E27FC236}">
              <a16:creationId xmlns:a16="http://schemas.microsoft.com/office/drawing/2014/main" xmlns="" id="{954E25DE-800A-4BAF-867D-FFFD32BA0B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2" name="238 CuadroTexto">
          <a:extLst>
            <a:ext uri="{FF2B5EF4-FFF2-40B4-BE49-F238E27FC236}">
              <a16:creationId xmlns:a16="http://schemas.microsoft.com/office/drawing/2014/main" xmlns="" id="{52B9F3A1-63FD-48A1-8E0E-41C620D6F2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3" name="239 CuadroTexto">
          <a:extLst>
            <a:ext uri="{FF2B5EF4-FFF2-40B4-BE49-F238E27FC236}">
              <a16:creationId xmlns:a16="http://schemas.microsoft.com/office/drawing/2014/main" xmlns="" id="{F339C832-A220-4F95-8926-F53CC0E2A6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4" name="240 CuadroTexto">
          <a:extLst>
            <a:ext uri="{FF2B5EF4-FFF2-40B4-BE49-F238E27FC236}">
              <a16:creationId xmlns:a16="http://schemas.microsoft.com/office/drawing/2014/main" xmlns="" id="{DB7A7CA2-C1FA-4A7A-A18B-CAB77C66BC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5" name="241 CuadroTexto">
          <a:extLst>
            <a:ext uri="{FF2B5EF4-FFF2-40B4-BE49-F238E27FC236}">
              <a16:creationId xmlns:a16="http://schemas.microsoft.com/office/drawing/2014/main" xmlns="" id="{9528E884-4A7A-437C-8A66-0780FC7444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6" name="242 CuadroTexto">
          <a:extLst>
            <a:ext uri="{FF2B5EF4-FFF2-40B4-BE49-F238E27FC236}">
              <a16:creationId xmlns:a16="http://schemas.microsoft.com/office/drawing/2014/main" xmlns="" id="{D8937456-D76F-4C6F-ACC8-1FBEC45CD5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7" name="243 CuadroTexto">
          <a:extLst>
            <a:ext uri="{FF2B5EF4-FFF2-40B4-BE49-F238E27FC236}">
              <a16:creationId xmlns:a16="http://schemas.microsoft.com/office/drawing/2014/main" xmlns="" id="{5EDD6798-04A4-4F2B-BB24-D438A65A7B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8" name="244 CuadroTexto">
          <a:extLst>
            <a:ext uri="{FF2B5EF4-FFF2-40B4-BE49-F238E27FC236}">
              <a16:creationId xmlns:a16="http://schemas.microsoft.com/office/drawing/2014/main" xmlns="" id="{0F23581D-8090-40BE-910E-5288304F45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29" name="245 CuadroTexto">
          <a:extLst>
            <a:ext uri="{FF2B5EF4-FFF2-40B4-BE49-F238E27FC236}">
              <a16:creationId xmlns:a16="http://schemas.microsoft.com/office/drawing/2014/main" xmlns="" id="{A7DE93C2-93FB-4A74-B12D-495A85D3C5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0" name="246 CuadroTexto">
          <a:extLst>
            <a:ext uri="{FF2B5EF4-FFF2-40B4-BE49-F238E27FC236}">
              <a16:creationId xmlns:a16="http://schemas.microsoft.com/office/drawing/2014/main" xmlns="" id="{A156B9AF-34D2-41F1-A7C5-1DE2B162A5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1" name="247 CuadroTexto">
          <a:extLst>
            <a:ext uri="{FF2B5EF4-FFF2-40B4-BE49-F238E27FC236}">
              <a16:creationId xmlns:a16="http://schemas.microsoft.com/office/drawing/2014/main" xmlns="" id="{F641D492-243C-44D2-B385-7D0D35FC26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2" name="248 CuadroTexto">
          <a:extLst>
            <a:ext uri="{FF2B5EF4-FFF2-40B4-BE49-F238E27FC236}">
              <a16:creationId xmlns:a16="http://schemas.microsoft.com/office/drawing/2014/main" xmlns="" id="{E5BF162D-58BD-4913-85CE-4A75FF5832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3" name="249 CuadroTexto">
          <a:extLst>
            <a:ext uri="{FF2B5EF4-FFF2-40B4-BE49-F238E27FC236}">
              <a16:creationId xmlns:a16="http://schemas.microsoft.com/office/drawing/2014/main" xmlns="" id="{410A519C-33CF-48FA-93FD-BE54DBC046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4" name="250 CuadroTexto">
          <a:extLst>
            <a:ext uri="{FF2B5EF4-FFF2-40B4-BE49-F238E27FC236}">
              <a16:creationId xmlns:a16="http://schemas.microsoft.com/office/drawing/2014/main" xmlns="" id="{611F4C0F-3C43-4AAE-ADAF-4E029ABCEE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5" name="251 CuadroTexto">
          <a:extLst>
            <a:ext uri="{FF2B5EF4-FFF2-40B4-BE49-F238E27FC236}">
              <a16:creationId xmlns:a16="http://schemas.microsoft.com/office/drawing/2014/main" xmlns="" id="{66B99F28-5982-4B42-A702-19B9A5E40B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6" name="252 CuadroTexto">
          <a:extLst>
            <a:ext uri="{FF2B5EF4-FFF2-40B4-BE49-F238E27FC236}">
              <a16:creationId xmlns:a16="http://schemas.microsoft.com/office/drawing/2014/main" xmlns="" id="{EE29A952-B19B-4830-883D-92CA859CA4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7" name="253 CuadroTexto">
          <a:extLst>
            <a:ext uri="{FF2B5EF4-FFF2-40B4-BE49-F238E27FC236}">
              <a16:creationId xmlns:a16="http://schemas.microsoft.com/office/drawing/2014/main" xmlns="" id="{7F6FC51C-179A-48DA-86CF-BABF7BA3A5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8" name="254 CuadroTexto">
          <a:extLst>
            <a:ext uri="{FF2B5EF4-FFF2-40B4-BE49-F238E27FC236}">
              <a16:creationId xmlns:a16="http://schemas.microsoft.com/office/drawing/2014/main" xmlns="" id="{42C65200-ECB5-4238-B6B9-179A918255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39" name="255 CuadroTexto">
          <a:extLst>
            <a:ext uri="{FF2B5EF4-FFF2-40B4-BE49-F238E27FC236}">
              <a16:creationId xmlns:a16="http://schemas.microsoft.com/office/drawing/2014/main" xmlns="" id="{9AED0DBB-1EF1-4C07-96B7-6FA26167A2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0" name="256 CuadroTexto">
          <a:extLst>
            <a:ext uri="{FF2B5EF4-FFF2-40B4-BE49-F238E27FC236}">
              <a16:creationId xmlns:a16="http://schemas.microsoft.com/office/drawing/2014/main" xmlns="" id="{AB4FA1CE-825E-4E9B-A4E0-3312EE593F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1" name="257 CuadroTexto">
          <a:extLst>
            <a:ext uri="{FF2B5EF4-FFF2-40B4-BE49-F238E27FC236}">
              <a16:creationId xmlns:a16="http://schemas.microsoft.com/office/drawing/2014/main" xmlns="" id="{DFB49AE3-7713-4987-9131-883373B241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2" name="258 CuadroTexto">
          <a:extLst>
            <a:ext uri="{FF2B5EF4-FFF2-40B4-BE49-F238E27FC236}">
              <a16:creationId xmlns:a16="http://schemas.microsoft.com/office/drawing/2014/main" xmlns="" id="{96E3DC64-ED48-4E8F-B12F-79784F1BEA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3" name="259 CuadroTexto">
          <a:extLst>
            <a:ext uri="{FF2B5EF4-FFF2-40B4-BE49-F238E27FC236}">
              <a16:creationId xmlns:a16="http://schemas.microsoft.com/office/drawing/2014/main" xmlns="" id="{6A932687-FC6E-468B-ABFA-73301B02F5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4" name="260 CuadroTexto">
          <a:extLst>
            <a:ext uri="{FF2B5EF4-FFF2-40B4-BE49-F238E27FC236}">
              <a16:creationId xmlns:a16="http://schemas.microsoft.com/office/drawing/2014/main" xmlns="" id="{4CE06832-45CF-466C-99C2-4EC1EC3AD1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5" name="261 CuadroTexto">
          <a:extLst>
            <a:ext uri="{FF2B5EF4-FFF2-40B4-BE49-F238E27FC236}">
              <a16:creationId xmlns:a16="http://schemas.microsoft.com/office/drawing/2014/main" xmlns="" id="{7287423B-9FD3-4139-9337-8443E2F6E5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6" name="262 CuadroTexto">
          <a:extLst>
            <a:ext uri="{FF2B5EF4-FFF2-40B4-BE49-F238E27FC236}">
              <a16:creationId xmlns:a16="http://schemas.microsoft.com/office/drawing/2014/main" xmlns="" id="{334E0AFA-B156-46BB-A091-808775F8D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7" name="263 CuadroTexto">
          <a:extLst>
            <a:ext uri="{FF2B5EF4-FFF2-40B4-BE49-F238E27FC236}">
              <a16:creationId xmlns:a16="http://schemas.microsoft.com/office/drawing/2014/main" xmlns="" id="{5D66AF2D-3853-40CB-99CA-96009DE6B9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8" name="264 CuadroTexto">
          <a:extLst>
            <a:ext uri="{FF2B5EF4-FFF2-40B4-BE49-F238E27FC236}">
              <a16:creationId xmlns:a16="http://schemas.microsoft.com/office/drawing/2014/main" xmlns="" id="{48BFC936-8188-4F3B-AF79-1A123C6CBB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49" name="265 CuadroTexto">
          <a:extLst>
            <a:ext uri="{FF2B5EF4-FFF2-40B4-BE49-F238E27FC236}">
              <a16:creationId xmlns:a16="http://schemas.microsoft.com/office/drawing/2014/main" xmlns="" id="{1BCAE921-38D9-44E8-AC3E-F4591230DC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50" name="266 CuadroTexto">
          <a:extLst>
            <a:ext uri="{FF2B5EF4-FFF2-40B4-BE49-F238E27FC236}">
              <a16:creationId xmlns:a16="http://schemas.microsoft.com/office/drawing/2014/main" xmlns="" id="{16BFF11E-4549-4359-B7D8-184313136E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51" name="267 CuadroTexto">
          <a:extLst>
            <a:ext uri="{FF2B5EF4-FFF2-40B4-BE49-F238E27FC236}">
              <a16:creationId xmlns:a16="http://schemas.microsoft.com/office/drawing/2014/main" xmlns="" id="{B7BFCE3C-43C2-4F92-974F-FCE4384385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8152" name="268 CuadroTexto">
          <a:extLst>
            <a:ext uri="{FF2B5EF4-FFF2-40B4-BE49-F238E27FC236}">
              <a16:creationId xmlns:a16="http://schemas.microsoft.com/office/drawing/2014/main" xmlns="" id="{6E8AE374-3DE3-45E4-ABBC-B66CFCB951B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3" name="269 CuadroTexto">
          <a:extLst>
            <a:ext uri="{FF2B5EF4-FFF2-40B4-BE49-F238E27FC236}">
              <a16:creationId xmlns:a16="http://schemas.microsoft.com/office/drawing/2014/main" xmlns="" id="{D645FFC5-8C58-45D8-BB0A-93F55A6401E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4" name="270 CuadroTexto">
          <a:extLst>
            <a:ext uri="{FF2B5EF4-FFF2-40B4-BE49-F238E27FC236}">
              <a16:creationId xmlns:a16="http://schemas.microsoft.com/office/drawing/2014/main" xmlns="" id="{9ADB2ED0-7A2E-4561-8B17-D7DD71049ED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5" name="271 CuadroTexto">
          <a:extLst>
            <a:ext uri="{FF2B5EF4-FFF2-40B4-BE49-F238E27FC236}">
              <a16:creationId xmlns:a16="http://schemas.microsoft.com/office/drawing/2014/main" xmlns="" id="{9D3ABC2B-2E2C-4E46-9E7C-5C4EFBF90CE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6" name="272 CuadroTexto">
          <a:extLst>
            <a:ext uri="{FF2B5EF4-FFF2-40B4-BE49-F238E27FC236}">
              <a16:creationId xmlns:a16="http://schemas.microsoft.com/office/drawing/2014/main" xmlns="" id="{89A2999E-B07A-4AC7-9629-3318EF9C94A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7" name="273 CuadroTexto">
          <a:extLst>
            <a:ext uri="{FF2B5EF4-FFF2-40B4-BE49-F238E27FC236}">
              <a16:creationId xmlns:a16="http://schemas.microsoft.com/office/drawing/2014/main" xmlns="" id="{35B05FAE-64B4-4CBD-AD4D-9A558D0665B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8" name="274 CuadroTexto">
          <a:extLst>
            <a:ext uri="{FF2B5EF4-FFF2-40B4-BE49-F238E27FC236}">
              <a16:creationId xmlns:a16="http://schemas.microsoft.com/office/drawing/2014/main" xmlns="" id="{8573332F-602B-4A00-A607-DE6360B5538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59" name="275 CuadroTexto">
          <a:extLst>
            <a:ext uri="{FF2B5EF4-FFF2-40B4-BE49-F238E27FC236}">
              <a16:creationId xmlns:a16="http://schemas.microsoft.com/office/drawing/2014/main" xmlns="" id="{7CD8349E-5B49-4E16-8FEF-0B5E841B419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0" name="276 CuadroTexto">
          <a:extLst>
            <a:ext uri="{FF2B5EF4-FFF2-40B4-BE49-F238E27FC236}">
              <a16:creationId xmlns:a16="http://schemas.microsoft.com/office/drawing/2014/main" xmlns="" id="{C8DBEAE5-E859-4A12-AC3B-92C8DEA561A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1" name="277 CuadroTexto">
          <a:extLst>
            <a:ext uri="{FF2B5EF4-FFF2-40B4-BE49-F238E27FC236}">
              <a16:creationId xmlns:a16="http://schemas.microsoft.com/office/drawing/2014/main" xmlns="" id="{666C3D6B-B5C9-480C-B9F2-0114316EF6B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2" name="278 CuadroTexto">
          <a:extLst>
            <a:ext uri="{FF2B5EF4-FFF2-40B4-BE49-F238E27FC236}">
              <a16:creationId xmlns:a16="http://schemas.microsoft.com/office/drawing/2014/main" xmlns="" id="{1D8B9419-A5B3-47CC-A49C-3B84DB98CE6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3" name="279 CuadroTexto">
          <a:extLst>
            <a:ext uri="{FF2B5EF4-FFF2-40B4-BE49-F238E27FC236}">
              <a16:creationId xmlns:a16="http://schemas.microsoft.com/office/drawing/2014/main" xmlns="" id="{85916CFD-3E56-4933-B144-5571BF86C00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4" name="280 CuadroTexto">
          <a:extLst>
            <a:ext uri="{FF2B5EF4-FFF2-40B4-BE49-F238E27FC236}">
              <a16:creationId xmlns:a16="http://schemas.microsoft.com/office/drawing/2014/main" xmlns="" id="{65DC953D-8A68-4311-8CBB-9CE02AF1AC2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5" name="281 CuadroTexto">
          <a:extLst>
            <a:ext uri="{FF2B5EF4-FFF2-40B4-BE49-F238E27FC236}">
              <a16:creationId xmlns:a16="http://schemas.microsoft.com/office/drawing/2014/main" xmlns="" id="{2224D52B-7087-4C4E-AE48-5A7C6D3A8B6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6" name="282 CuadroTexto">
          <a:extLst>
            <a:ext uri="{FF2B5EF4-FFF2-40B4-BE49-F238E27FC236}">
              <a16:creationId xmlns:a16="http://schemas.microsoft.com/office/drawing/2014/main" xmlns="" id="{C532C8C6-75BB-48AF-AEC1-5D3E3FBE597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7" name="283 CuadroTexto">
          <a:extLst>
            <a:ext uri="{FF2B5EF4-FFF2-40B4-BE49-F238E27FC236}">
              <a16:creationId xmlns:a16="http://schemas.microsoft.com/office/drawing/2014/main" xmlns="" id="{D136E30C-182E-43F9-9D14-1F534D0731A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168" name="284 CuadroTexto">
          <a:extLst>
            <a:ext uri="{FF2B5EF4-FFF2-40B4-BE49-F238E27FC236}">
              <a16:creationId xmlns:a16="http://schemas.microsoft.com/office/drawing/2014/main" xmlns="" id="{2677FACA-C048-41DF-8D38-066384CB2AC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169" name="285 CuadroTexto">
          <a:extLst>
            <a:ext uri="{FF2B5EF4-FFF2-40B4-BE49-F238E27FC236}">
              <a16:creationId xmlns:a16="http://schemas.microsoft.com/office/drawing/2014/main" xmlns="" id="{06EEC7D4-3192-4CDC-8D8C-F42A367325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0" name="286 CuadroTexto">
          <a:extLst>
            <a:ext uri="{FF2B5EF4-FFF2-40B4-BE49-F238E27FC236}">
              <a16:creationId xmlns:a16="http://schemas.microsoft.com/office/drawing/2014/main" xmlns="" id="{AD1627D6-776E-4C63-B457-D35D561145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1" name="287 CuadroTexto">
          <a:extLst>
            <a:ext uri="{FF2B5EF4-FFF2-40B4-BE49-F238E27FC236}">
              <a16:creationId xmlns:a16="http://schemas.microsoft.com/office/drawing/2014/main" xmlns="" id="{B044E8BC-99AC-4305-B261-9A10EFC1D8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2" name="288 CuadroTexto">
          <a:extLst>
            <a:ext uri="{FF2B5EF4-FFF2-40B4-BE49-F238E27FC236}">
              <a16:creationId xmlns:a16="http://schemas.microsoft.com/office/drawing/2014/main" xmlns="" id="{D3C53D34-040E-4C4C-A325-ABA5D61143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3" name="289 CuadroTexto">
          <a:extLst>
            <a:ext uri="{FF2B5EF4-FFF2-40B4-BE49-F238E27FC236}">
              <a16:creationId xmlns:a16="http://schemas.microsoft.com/office/drawing/2014/main" xmlns="" id="{0DB7A92F-1612-4D4C-91FA-C7D22534A7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4" name="290 CuadroTexto">
          <a:extLst>
            <a:ext uri="{FF2B5EF4-FFF2-40B4-BE49-F238E27FC236}">
              <a16:creationId xmlns:a16="http://schemas.microsoft.com/office/drawing/2014/main" xmlns="" id="{47DB75DF-8D84-4020-8A03-70A2B4F213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5" name="291 CuadroTexto">
          <a:extLst>
            <a:ext uri="{FF2B5EF4-FFF2-40B4-BE49-F238E27FC236}">
              <a16:creationId xmlns:a16="http://schemas.microsoft.com/office/drawing/2014/main" xmlns="" id="{FD36486A-7D9E-4104-A15B-0473303BC4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6" name="292 CuadroTexto">
          <a:extLst>
            <a:ext uri="{FF2B5EF4-FFF2-40B4-BE49-F238E27FC236}">
              <a16:creationId xmlns:a16="http://schemas.microsoft.com/office/drawing/2014/main" xmlns="" id="{B5F48688-7129-456D-A89E-A30A52CCF2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7" name="293 CuadroTexto">
          <a:extLst>
            <a:ext uri="{FF2B5EF4-FFF2-40B4-BE49-F238E27FC236}">
              <a16:creationId xmlns:a16="http://schemas.microsoft.com/office/drawing/2014/main" xmlns="" id="{F10ED732-DC3D-4944-81BA-3F6A0535E9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8" name="294 CuadroTexto">
          <a:extLst>
            <a:ext uri="{FF2B5EF4-FFF2-40B4-BE49-F238E27FC236}">
              <a16:creationId xmlns:a16="http://schemas.microsoft.com/office/drawing/2014/main" xmlns="" id="{5E24287F-4A00-4331-B207-417FF313A6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79" name="295 CuadroTexto">
          <a:extLst>
            <a:ext uri="{FF2B5EF4-FFF2-40B4-BE49-F238E27FC236}">
              <a16:creationId xmlns:a16="http://schemas.microsoft.com/office/drawing/2014/main" xmlns="" id="{34694487-0541-4D18-A3F8-8FAC699608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0" name="296 CuadroTexto">
          <a:extLst>
            <a:ext uri="{FF2B5EF4-FFF2-40B4-BE49-F238E27FC236}">
              <a16:creationId xmlns:a16="http://schemas.microsoft.com/office/drawing/2014/main" xmlns="" id="{0F4CA1BE-F74B-4825-AB4B-A577A7A3F1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1" name="1 CuadroTexto">
          <a:extLst>
            <a:ext uri="{FF2B5EF4-FFF2-40B4-BE49-F238E27FC236}">
              <a16:creationId xmlns:a16="http://schemas.microsoft.com/office/drawing/2014/main" xmlns="" id="{226E020A-ECD0-47B8-BB7C-F3399EB5F4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2" name="2 CuadroTexto">
          <a:extLst>
            <a:ext uri="{FF2B5EF4-FFF2-40B4-BE49-F238E27FC236}">
              <a16:creationId xmlns:a16="http://schemas.microsoft.com/office/drawing/2014/main" xmlns="" id="{BE3D12C8-D474-4286-8829-4D80392083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3" name="3 CuadroTexto">
          <a:extLst>
            <a:ext uri="{FF2B5EF4-FFF2-40B4-BE49-F238E27FC236}">
              <a16:creationId xmlns:a16="http://schemas.microsoft.com/office/drawing/2014/main" xmlns="" id="{2E7E5FC0-AE15-40F7-AEBA-44D8419A2B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4" name="4 CuadroTexto">
          <a:extLst>
            <a:ext uri="{FF2B5EF4-FFF2-40B4-BE49-F238E27FC236}">
              <a16:creationId xmlns:a16="http://schemas.microsoft.com/office/drawing/2014/main" xmlns="" id="{A2B186F9-FB5E-4E51-BE6D-21B974F810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5" name="5 CuadroTexto">
          <a:extLst>
            <a:ext uri="{FF2B5EF4-FFF2-40B4-BE49-F238E27FC236}">
              <a16:creationId xmlns:a16="http://schemas.microsoft.com/office/drawing/2014/main" xmlns="" id="{8B9076AF-8FED-4122-9443-844F0F1F0D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6" name="6 CuadroTexto">
          <a:extLst>
            <a:ext uri="{FF2B5EF4-FFF2-40B4-BE49-F238E27FC236}">
              <a16:creationId xmlns:a16="http://schemas.microsoft.com/office/drawing/2014/main" xmlns="" id="{0DE4A4A3-1D69-4557-983D-4D78C70575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7" name="7 CuadroTexto">
          <a:extLst>
            <a:ext uri="{FF2B5EF4-FFF2-40B4-BE49-F238E27FC236}">
              <a16:creationId xmlns:a16="http://schemas.microsoft.com/office/drawing/2014/main" xmlns="" id="{93D790B3-C12E-44FD-9227-A95FD6E3BD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8" name="8 CuadroTexto">
          <a:extLst>
            <a:ext uri="{FF2B5EF4-FFF2-40B4-BE49-F238E27FC236}">
              <a16:creationId xmlns:a16="http://schemas.microsoft.com/office/drawing/2014/main" xmlns="" id="{A5B1DBEF-A67D-4DEF-BB25-217E5FC9D7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89" name="9 CuadroTexto">
          <a:extLst>
            <a:ext uri="{FF2B5EF4-FFF2-40B4-BE49-F238E27FC236}">
              <a16:creationId xmlns:a16="http://schemas.microsoft.com/office/drawing/2014/main" xmlns="" id="{9910456E-F764-431A-929C-FA8DFD41DD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0" name="10 CuadroTexto">
          <a:extLst>
            <a:ext uri="{FF2B5EF4-FFF2-40B4-BE49-F238E27FC236}">
              <a16:creationId xmlns:a16="http://schemas.microsoft.com/office/drawing/2014/main" xmlns="" id="{1FBDE0BD-4943-4453-BF2C-7421324C85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1" name="11 CuadroTexto">
          <a:extLst>
            <a:ext uri="{FF2B5EF4-FFF2-40B4-BE49-F238E27FC236}">
              <a16:creationId xmlns:a16="http://schemas.microsoft.com/office/drawing/2014/main" xmlns="" id="{E36BBAD8-8176-47EC-A30C-CE55637EB6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2" name="12 CuadroTexto">
          <a:extLst>
            <a:ext uri="{FF2B5EF4-FFF2-40B4-BE49-F238E27FC236}">
              <a16:creationId xmlns:a16="http://schemas.microsoft.com/office/drawing/2014/main" xmlns="" id="{E23FA042-C81A-4452-8CF6-C544A46289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3" name="13 CuadroTexto">
          <a:extLst>
            <a:ext uri="{FF2B5EF4-FFF2-40B4-BE49-F238E27FC236}">
              <a16:creationId xmlns:a16="http://schemas.microsoft.com/office/drawing/2014/main" xmlns="" id="{AEC4AAE9-A266-4922-8456-C9E0CB111C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4" name="14 CuadroTexto">
          <a:extLst>
            <a:ext uri="{FF2B5EF4-FFF2-40B4-BE49-F238E27FC236}">
              <a16:creationId xmlns:a16="http://schemas.microsoft.com/office/drawing/2014/main" xmlns="" id="{DFEE2E75-11EE-4D52-9921-ECC215F394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5" name="15 CuadroTexto">
          <a:extLst>
            <a:ext uri="{FF2B5EF4-FFF2-40B4-BE49-F238E27FC236}">
              <a16:creationId xmlns:a16="http://schemas.microsoft.com/office/drawing/2014/main" xmlns="" id="{4E7AAFDF-1D79-40C4-BE2C-29E4B336A1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6" name="16 CuadroTexto">
          <a:extLst>
            <a:ext uri="{FF2B5EF4-FFF2-40B4-BE49-F238E27FC236}">
              <a16:creationId xmlns:a16="http://schemas.microsoft.com/office/drawing/2014/main" xmlns="" id="{C4219720-D15F-4CD1-8B64-5E507B6352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7" name="18 CuadroTexto">
          <a:extLst>
            <a:ext uri="{FF2B5EF4-FFF2-40B4-BE49-F238E27FC236}">
              <a16:creationId xmlns:a16="http://schemas.microsoft.com/office/drawing/2014/main" xmlns="" id="{B7B84106-ACA1-4063-8731-7F910839EE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8" name="19 CuadroTexto">
          <a:extLst>
            <a:ext uri="{FF2B5EF4-FFF2-40B4-BE49-F238E27FC236}">
              <a16:creationId xmlns:a16="http://schemas.microsoft.com/office/drawing/2014/main" xmlns="" id="{EA902F5F-865A-431C-BFA2-5FBA27D36F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199" name="20 CuadroTexto">
          <a:extLst>
            <a:ext uri="{FF2B5EF4-FFF2-40B4-BE49-F238E27FC236}">
              <a16:creationId xmlns:a16="http://schemas.microsoft.com/office/drawing/2014/main" xmlns="" id="{9A06EB8F-62C9-4FA1-9DE1-AC95A2637E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0" name="21 CuadroTexto">
          <a:extLst>
            <a:ext uri="{FF2B5EF4-FFF2-40B4-BE49-F238E27FC236}">
              <a16:creationId xmlns:a16="http://schemas.microsoft.com/office/drawing/2014/main" xmlns="" id="{9700CD4A-7C17-420E-A2BE-B946358005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1" name="22 CuadroTexto">
          <a:extLst>
            <a:ext uri="{FF2B5EF4-FFF2-40B4-BE49-F238E27FC236}">
              <a16:creationId xmlns:a16="http://schemas.microsoft.com/office/drawing/2014/main" xmlns="" id="{88AAD1DE-AADA-4593-AEBE-A2A1070DB5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2" name="23 CuadroTexto">
          <a:extLst>
            <a:ext uri="{FF2B5EF4-FFF2-40B4-BE49-F238E27FC236}">
              <a16:creationId xmlns:a16="http://schemas.microsoft.com/office/drawing/2014/main" xmlns="" id="{15AD0960-2A32-4420-B740-86B38D686F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3" name="24 CuadroTexto">
          <a:extLst>
            <a:ext uri="{FF2B5EF4-FFF2-40B4-BE49-F238E27FC236}">
              <a16:creationId xmlns:a16="http://schemas.microsoft.com/office/drawing/2014/main" xmlns="" id="{8A765A13-097E-4BE8-A312-A6163BE085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4" name="25 CuadroTexto">
          <a:extLst>
            <a:ext uri="{FF2B5EF4-FFF2-40B4-BE49-F238E27FC236}">
              <a16:creationId xmlns:a16="http://schemas.microsoft.com/office/drawing/2014/main" xmlns="" id="{BDFB9597-00D1-4374-8B60-149D9C003D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5" name="26 CuadroTexto">
          <a:extLst>
            <a:ext uri="{FF2B5EF4-FFF2-40B4-BE49-F238E27FC236}">
              <a16:creationId xmlns:a16="http://schemas.microsoft.com/office/drawing/2014/main" xmlns="" id="{2B4A2AC0-3A59-490B-8E89-D533728DA6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6" name="27 CuadroTexto">
          <a:extLst>
            <a:ext uri="{FF2B5EF4-FFF2-40B4-BE49-F238E27FC236}">
              <a16:creationId xmlns:a16="http://schemas.microsoft.com/office/drawing/2014/main" xmlns="" id="{11549989-F93E-4B9E-BA8A-2555DB2828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7" name="28 CuadroTexto">
          <a:extLst>
            <a:ext uri="{FF2B5EF4-FFF2-40B4-BE49-F238E27FC236}">
              <a16:creationId xmlns:a16="http://schemas.microsoft.com/office/drawing/2014/main" xmlns="" id="{2898341A-6E15-4444-9E24-4991A4A228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8" name="29 CuadroTexto">
          <a:extLst>
            <a:ext uri="{FF2B5EF4-FFF2-40B4-BE49-F238E27FC236}">
              <a16:creationId xmlns:a16="http://schemas.microsoft.com/office/drawing/2014/main" xmlns="" id="{6F41B899-7784-4DB1-AC55-C0AB637C02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09" name="30 CuadroTexto">
          <a:extLst>
            <a:ext uri="{FF2B5EF4-FFF2-40B4-BE49-F238E27FC236}">
              <a16:creationId xmlns:a16="http://schemas.microsoft.com/office/drawing/2014/main" xmlns="" id="{F757A148-E95A-4E0B-9512-A4E6487063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0" name="31 CuadroTexto">
          <a:extLst>
            <a:ext uri="{FF2B5EF4-FFF2-40B4-BE49-F238E27FC236}">
              <a16:creationId xmlns:a16="http://schemas.microsoft.com/office/drawing/2014/main" xmlns="" id="{3C6630F7-37F4-4353-943B-B283AFCD65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1" name="32 CuadroTexto">
          <a:extLst>
            <a:ext uri="{FF2B5EF4-FFF2-40B4-BE49-F238E27FC236}">
              <a16:creationId xmlns:a16="http://schemas.microsoft.com/office/drawing/2014/main" xmlns="" id="{4409126B-28FE-4A50-A136-D5C4E68377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2" name="33 CuadroTexto">
          <a:extLst>
            <a:ext uri="{FF2B5EF4-FFF2-40B4-BE49-F238E27FC236}">
              <a16:creationId xmlns:a16="http://schemas.microsoft.com/office/drawing/2014/main" xmlns="" id="{58CE14B4-5529-4D95-988B-FBE585CF68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3" name="34 CuadroTexto">
          <a:extLst>
            <a:ext uri="{FF2B5EF4-FFF2-40B4-BE49-F238E27FC236}">
              <a16:creationId xmlns:a16="http://schemas.microsoft.com/office/drawing/2014/main" xmlns="" id="{2CFA6028-697A-4C99-A852-1BB31EA8BB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4" name="35 CuadroTexto">
          <a:extLst>
            <a:ext uri="{FF2B5EF4-FFF2-40B4-BE49-F238E27FC236}">
              <a16:creationId xmlns:a16="http://schemas.microsoft.com/office/drawing/2014/main" xmlns="" id="{FD25E116-0CCF-4FA8-9403-F149AB8B9F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5" name="36 CuadroTexto">
          <a:extLst>
            <a:ext uri="{FF2B5EF4-FFF2-40B4-BE49-F238E27FC236}">
              <a16:creationId xmlns:a16="http://schemas.microsoft.com/office/drawing/2014/main" xmlns="" id="{76C5FD06-4BA6-4CC6-BC3E-58B4C9813A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6" name="37 CuadroTexto">
          <a:extLst>
            <a:ext uri="{FF2B5EF4-FFF2-40B4-BE49-F238E27FC236}">
              <a16:creationId xmlns:a16="http://schemas.microsoft.com/office/drawing/2014/main" xmlns="" id="{2D4C7C05-920A-4D50-B655-3B5398B941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7" name="38 CuadroTexto">
          <a:extLst>
            <a:ext uri="{FF2B5EF4-FFF2-40B4-BE49-F238E27FC236}">
              <a16:creationId xmlns:a16="http://schemas.microsoft.com/office/drawing/2014/main" xmlns="" id="{3D503461-4D9D-43D8-8F45-E70FAAF69A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8" name="39 CuadroTexto">
          <a:extLst>
            <a:ext uri="{FF2B5EF4-FFF2-40B4-BE49-F238E27FC236}">
              <a16:creationId xmlns:a16="http://schemas.microsoft.com/office/drawing/2014/main" xmlns="" id="{C07ED30A-F64B-4AD8-B3B8-D4BA9FC79A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19" name="40 CuadroTexto">
          <a:extLst>
            <a:ext uri="{FF2B5EF4-FFF2-40B4-BE49-F238E27FC236}">
              <a16:creationId xmlns:a16="http://schemas.microsoft.com/office/drawing/2014/main" xmlns="" id="{E78D19CF-0058-4DD3-ABB5-A6551A6AFF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0" name="41 CuadroTexto">
          <a:extLst>
            <a:ext uri="{FF2B5EF4-FFF2-40B4-BE49-F238E27FC236}">
              <a16:creationId xmlns:a16="http://schemas.microsoft.com/office/drawing/2014/main" xmlns="" id="{314E02D5-7A4E-4F61-AEC5-6DD6C4F89C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1" name="42 CuadroTexto">
          <a:extLst>
            <a:ext uri="{FF2B5EF4-FFF2-40B4-BE49-F238E27FC236}">
              <a16:creationId xmlns:a16="http://schemas.microsoft.com/office/drawing/2014/main" xmlns="" id="{95A6C009-5BCA-4D92-A75E-9C9CF4F895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2" name="43 CuadroTexto">
          <a:extLst>
            <a:ext uri="{FF2B5EF4-FFF2-40B4-BE49-F238E27FC236}">
              <a16:creationId xmlns:a16="http://schemas.microsoft.com/office/drawing/2014/main" xmlns="" id="{242815C1-FE45-48D0-A0A1-D7036C64D0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3" name="44 CuadroTexto">
          <a:extLst>
            <a:ext uri="{FF2B5EF4-FFF2-40B4-BE49-F238E27FC236}">
              <a16:creationId xmlns:a16="http://schemas.microsoft.com/office/drawing/2014/main" xmlns="" id="{40320E81-3D53-4887-B0F4-5729729936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4" name="45 CuadroTexto">
          <a:extLst>
            <a:ext uri="{FF2B5EF4-FFF2-40B4-BE49-F238E27FC236}">
              <a16:creationId xmlns:a16="http://schemas.microsoft.com/office/drawing/2014/main" xmlns="" id="{FBB4954A-F472-4407-A1BA-35F855610F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5" name="46 CuadroTexto">
          <a:extLst>
            <a:ext uri="{FF2B5EF4-FFF2-40B4-BE49-F238E27FC236}">
              <a16:creationId xmlns:a16="http://schemas.microsoft.com/office/drawing/2014/main" xmlns="" id="{E74D7FC6-254C-4F49-8ECA-E499D7EC9A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6" name="47 CuadroTexto">
          <a:extLst>
            <a:ext uri="{FF2B5EF4-FFF2-40B4-BE49-F238E27FC236}">
              <a16:creationId xmlns:a16="http://schemas.microsoft.com/office/drawing/2014/main" xmlns="" id="{D3FD0CA4-B2E5-4887-92D7-E249601BD9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7" name="48 CuadroTexto">
          <a:extLst>
            <a:ext uri="{FF2B5EF4-FFF2-40B4-BE49-F238E27FC236}">
              <a16:creationId xmlns:a16="http://schemas.microsoft.com/office/drawing/2014/main" xmlns="" id="{F03CF8C8-7E6F-497D-B392-7519D4EC7D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8" name="49 CuadroTexto">
          <a:extLst>
            <a:ext uri="{FF2B5EF4-FFF2-40B4-BE49-F238E27FC236}">
              <a16:creationId xmlns:a16="http://schemas.microsoft.com/office/drawing/2014/main" xmlns="" id="{FD932A1D-671F-4257-B067-B2B9E305FB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29" name="50 CuadroTexto">
          <a:extLst>
            <a:ext uri="{FF2B5EF4-FFF2-40B4-BE49-F238E27FC236}">
              <a16:creationId xmlns:a16="http://schemas.microsoft.com/office/drawing/2014/main" xmlns="" id="{E68C8154-736C-4719-A3D6-BBC8C6E8B2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0" name="51 CuadroTexto">
          <a:extLst>
            <a:ext uri="{FF2B5EF4-FFF2-40B4-BE49-F238E27FC236}">
              <a16:creationId xmlns:a16="http://schemas.microsoft.com/office/drawing/2014/main" xmlns="" id="{EE2FF46A-48BD-480C-8DBE-A9A182016F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1" name="52 CuadroTexto">
          <a:extLst>
            <a:ext uri="{FF2B5EF4-FFF2-40B4-BE49-F238E27FC236}">
              <a16:creationId xmlns:a16="http://schemas.microsoft.com/office/drawing/2014/main" xmlns="" id="{0F040353-DC65-4837-9736-B999F39BC7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2" name="53 CuadroTexto">
          <a:extLst>
            <a:ext uri="{FF2B5EF4-FFF2-40B4-BE49-F238E27FC236}">
              <a16:creationId xmlns:a16="http://schemas.microsoft.com/office/drawing/2014/main" xmlns="" id="{3E0B24EC-AFC3-40A3-970E-A0B0E8D277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3" name="54 CuadroTexto">
          <a:extLst>
            <a:ext uri="{FF2B5EF4-FFF2-40B4-BE49-F238E27FC236}">
              <a16:creationId xmlns:a16="http://schemas.microsoft.com/office/drawing/2014/main" xmlns="" id="{EAE1861F-6F1F-4721-A3D7-F0474266F6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4" name="55 CuadroTexto">
          <a:extLst>
            <a:ext uri="{FF2B5EF4-FFF2-40B4-BE49-F238E27FC236}">
              <a16:creationId xmlns:a16="http://schemas.microsoft.com/office/drawing/2014/main" xmlns="" id="{4258C3E7-BAA3-48D5-A620-7103B04A17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5" name="56 CuadroTexto">
          <a:extLst>
            <a:ext uri="{FF2B5EF4-FFF2-40B4-BE49-F238E27FC236}">
              <a16:creationId xmlns:a16="http://schemas.microsoft.com/office/drawing/2014/main" xmlns="" id="{09BC335E-BADD-45BA-9627-06F395E5BB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6" name="57 CuadroTexto">
          <a:extLst>
            <a:ext uri="{FF2B5EF4-FFF2-40B4-BE49-F238E27FC236}">
              <a16:creationId xmlns:a16="http://schemas.microsoft.com/office/drawing/2014/main" xmlns="" id="{44416BFD-D92F-4AB8-A85F-9712BA7B1F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7" name="58 CuadroTexto">
          <a:extLst>
            <a:ext uri="{FF2B5EF4-FFF2-40B4-BE49-F238E27FC236}">
              <a16:creationId xmlns:a16="http://schemas.microsoft.com/office/drawing/2014/main" xmlns="" id="{B609FB2D-D5D3-4B7B-BC55-393352D6BE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8" name="59 CuadroTexto">
          <a:extLst>
            <a:ext uri="{FF2B5EF4-FFF2-40B4-BE49-F238E27FC236}">
              <a16:creationId xmlns:a16="http://schemas.microsoft.com/office/drawing/2014/main" xmlns="" id="{6BBA4CF2-BF5B-4F14-BC52-339F9FFA69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39" name="60 CuadroTexto">
          <a:extLst>
            <a:ext uri="{FF2B5EF4-FFF2-40B4-BE49-F238E27FC236}">
              <a16:creationId xmlns:a16="http://schemas.microsoft.com/office/drawing/2014/main" xmlns="" id="{C66B7DA0-51C7-4C16-A0EA-6FA010DAEE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0" name="61 CuadroTexto">
          <a:extLst>
            <a:ext uri="{FF2B5EF4-FFF2-40B4-BE49-F238E27FC236}">
              <a16:creationId xmlns:a16="http://schemas.microsoft.com/office/drawing/2014/main" xmlns="" id="{03574977-CC45-4BC6-8A10-380F461162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1" name="62 CuadroTexto">
          <a:extLst>
            <a:ext uri="{FF2B5EF4-FFF2-40B4-BE49-F238E27FC236}">
              <a16:creationId xmlns:a16="http://schemas.microsoft.com/office/drawing/2014/main" xmlns="" id="{FF24730A-7566-461A-A2E3-83E022A4F8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2" name="63 CuadroTexto">
          <a:extLst>
            <a:ext uri="{FF2B5EF4-FFF2-40B4-BE49-F238E27FC236}">
              <a16:creationId xmlns:a16="http://schemas.microsoft.com/office/drawing/2014/main" xmlns="" id="{55EFD6E8-F17A-4965-A7F5-E1D630535E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3" name="64 CuadroTexto">
          <a:extLst>
            <a:ext uri="{FF2B5EF4-FFF2-40B4-BE49-F238E27FC236}">
              <a16:creationId xmlns:a16="http://schemas.microsoft.com/office/drawing/2014/main" xmlns="" id="{CB2E4259-5D64-4123-9AEB-F1D47E4DDC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4" name="65 CuadroTexto">
          <a:extLst>
            <a:ext uri="{FF2B5EF4-FFF2-40B4-BE49-F238E27FC236}">
              <a16:creationId xmlns:a16="http://schemas.microsoft.com/office/drawing/2014/main" xmlns="" id="{3EA5070B-E6E2-45ED-9BB1-F2A196AB71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5" name="66 CuadroTexto">
          <a:extLst>
            <a:ext uri="{FF2B5EF4-FFF2-40B4-BE49-F238E27FC236}">
              <a16:creationId xmlns:a16="http://schemas.microsoft.com/office/drawing/2014/main" xmlns="" id="{17DA7150-35B9-4A4B-BBCD-4286B92678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6" name="67 CuadroTexto">
          <a:extLst>
            <a:ext uri="{FF2B5EF4-FFF2-40B4-BE49-F238E27FC236}">
              <a16:creationId xmlns:a16="http://schemas.microsoft.com/office/drawing/2014/main" xmlns="" id="{A2CFEEBC-78FE-455B-9D34-1A8F48D06E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7" name="68 CuadroTexto">
          <a:extLst>
            <a:ext uri="{FF2B5EF4-FFF2-40B4-BE49-F238E27FC236}">
              <a16:creationId xmlns:a16="http://schemas.microsoft.com/office/drawing/2014/main" xmlns="" id="{487A0668-73D0-4AFE-BFB7-CF16D85481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8" name="69 CuadroTexto">
          <a:extLst>
            <a:ext uri="{FF2B5EF4-FFF2-40B4-BE49-F238E27FC236}">
              <a16:creationId xmlns:a16="http://schemas.microsoft.com/office/drawing/2014/main" xmlns="" id="{22A4DDA6-D8F5-4252-AFA0-9C17B2F115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49" name="70 CuadroTexto">
          <a:extLst>
            <a:ext uri="{FF2B5EF4-FFF2-40B4-BE49-F238E27FC236}">
              <a16:creationId xmlns:a16="http://schemas.microsoft.com/office/drawing/2014/main" xmlns="" id="{2C330FE9-08D4-42E9-862B-C4CA3067A2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0" name="71 CuadroTexto">
          <a:extLst>
            <a:ext uri="{FF2B5EF4-FFF2-40B4-BE49-F238E27FC236}">
              <a16:creationId xmlns:a16="http://schemas.microsoft.com/office/drawing/2014/main" xmlns="" id="{9E7196AF-D33B-4DA9-A820-F86E01AB6F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1" name="72 CuadroTexto">
          <a:extLst>
            <a:ext uri="{FF2B5EF4-FFF2-40B4-BE49-F238E27FC236}">
              <a16:creationId xmlns:a16="http://schemas.microsoft.com/office/drawing/2014/main" xmlns="" id="{0272F2FF-7A95-46EA-A16D-A92156BE4E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2" name="73 CuadroTexto">
          <a:extLst>
            <a:ext uri="{FF2B5EF4-FFF2-40B4-BE49-F238E27FC236}">
              <a16:creationId xmlns:a16="http://schemas.microsoft.com/office/drawing/2014/main" xmlns="" id="{CF1FBB51-6CB3-427C-BE8B-4FA93A66E7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3" name="74 CuadroTexto">
          <a:extLst>
            <a:ext uri="{FF2B5EF4-FFF2-40B4-BE49-F238E27FC236}">
              <a16:creationId xmlns:a16="http://schemas.microsoft.com/office/drawing/2014/main" xmlns="" id="{75EB60F2-C659-4B77-9074-C516E07059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4" name="75 CuadroTexto">
          <a:extLst>
            <a:ext uri="{FF2B5EF4-FFF2-40B4-BE49-F238E27FC236}">
              <a16:creationId xmlns:a16="http://schemas.microsoft.com/office/drawing/2014/main" xmlns="" id="{CF10FA5B-D094-49FB-8162-F462288A47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5" name="76 CuadroTexto">
          <a:extLst>
            <a:ext uri="{FF2B5EF4-FFF2-40B4-BE49-F238E27FC236}">
              <a16:creationId xmlns:a16="http://schemas.microsoft.com/office/drawing/2014/main" xmlns="" id="{F96E86FB-A445-46E7-95B6-995968A47F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6" name="77 CuadroTexto">
          <a:extLst>
            <a:ext uri="{FF2B5EF4-FFF2-40B4-BE49-F238E27FC236}">
              <a16:creationId xmlns:a16="http://schemas.microsoft.com/office/drawing/2014/main" xmlns="" id="{0BA48021-A2F8-4EEB-9D8E-3503E4D29D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7" name="78 CuadroTexto">
          <a:extLst>
            <a:ext uri="{FF2B5EF4-FFF2-40B4-BE49-F238E27FC236}">
              <a16:creationId xmlns:a16="http://schemas.microsoft.com/office/drawing/2014/main" xmlns="" id="{95547A57-183D-4516-BA46-575CA29C31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8" name="79 CuadroTexto">
          <a:extLst>
            <a:ext uri="{FF2B5EF4-FFF2-40B4-BE49-F238E27FC236}">
              <a16:creationId xmlns:a16="http://schemas.microsoft.com/office/drawing/2014/main" xmlns="" id="{D9156A14-E7F6-4E97-AED2-7B0292A1AB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59" name="80 CuadroTexto">
          <a:extLst>
            <a:ext uri="{FF2B5EF4-FFF2-40B4-BE49-F238E27FC236}">
              <a16:creationId xmlns:a16="http://schemas.microsoft.com/office/drawing/2014/main" xmlns="" id="{AD472F2A-FAAD-4826-8A2D-E910B37488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0" name="81 CuadroTexto">
          <a:extLst>
            <a:ext uri="{FF2B5EF4-FFF2-40B4-BE49-F238E27FC236}">
              <a16:creationId xmlns:a16="http://schemas.microsoft.com/office/drawing/2014/main" xmlns="" id="{F2F7C582-B3DC-4535-AC69-C337786BA1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1" name="82 CuadroTexto">
          <a:extLst>
            <a:ext uri="{FF2B5EF4-FFF2-40B4-BE49-F238E27FC236}">
              <a16:creationId xmlns:a16="http://schemas.microsoft.com/office/drawing/2014/main" xmlns="" id="{E3656CCB-53B7-4D81-8E6F-2FD30924C0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2" name="83 CuadroTexto">
          <a:extLst>
            <a:ext uri="{FF2B5EF4-FFF2-40B4-BE49-F238E27FC236}">
              <a16:creationId xmlns:a16="http://schemas.microsoft.com/office/drawing/2014/main" xmlns="" id="{3F058E99-C921-4489-B581-82738F9468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3" name="84 CuadroTexto">
          <a:extLst>
            <a:ext uri="{FF2B5EF4-FFF2-40B4-BE49-F238E27FC236}">
              <a16:creationId xmlns:a16="http://schemas.microsoft.com/office/drawing/2014/main" xmlns="" id="{D1D5CF88-5959-4115-8722-0C4E833291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4" name="85 CuadroTexto">
          <a:extLst>
            <a:ext uri="{FF2B5EF4-FFF2-40B4-BE49-F238E27FC236}">
              <a16:creationId xmlns:a16="http://schemas.microsoft.com/office/drawing/2014/main" xmlns="" id="{45EBB306-8F14-4690-9F8C-CC976D4168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5" name="86 CuadroTexto">
          <a:extLst>
            <a:ext uri="{FF2B5EF4-FFF2-40B4-BE49-F238E27FC236}">
              <a16:creationId xmlns:a16="http://schemas.microsoft.com/office/drawing/2014/main" xmlns="" id="{47BA4551-7FC5-41EF-B16A-54154CB280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6" name="87 CuadroTexto">
          <a:extLst>
            <a:ext uri="{FF2B5EF4-FFF2-40B4-BE49-F238E27FC236}">
              <a16:creationId xmlns:a16="http://schemas.microsoft.com/office/drawing/2014/main" xmlns="" id="{3996FEE7-63A3-42B8-87B7-8E246ECDD4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7" name="88 CuadroTexto">
          <a:extLst>
            <a:ext uri="{FF2B5EF4-FFF2-40B4-BE49-F238E27FC236}">
              <a16:creationId xmlns:a16="http://schemas.microsoft.com/office/drawing/2014/main" xmlns="" id="{946BAA18-C14A-41BC-84D5-ED1714BD5D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8" name="89 CuadroTexto">
          <a:extLst>
            <a:ext uri="{FF2B5EF4-FFF2-40B4-BE49-F238E27FC236}">
              <a16:creationId xmlns:a16="http://schemas.microsoft.com/office/drawing/2014/main" xmlns="" id="{BBA53D13-8C38-4BAA-82E3-9CB6D5F644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69" name="102 CuadroTexto">
          <a:extLst>
            <a:ext uri="{FF2B5EF4-FFF2-40B4-BE49-F238E27FC236}">
              <a16:creationId xmlns:a16="http://schemas.microsoft.com/office/drawing/2014/main" xmlns="" id="{29AD0E6C-B78E-4CF3-9D8C-D2B290D8E9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0" name="103 CuadroTexto">
          <a:extLst>
            <a:ext uri="{FF2B5EF4-FFF2-40B4-BE49-F238E27FC236}">
              <a16:creationId xmlns:a16="http://schemas.microsoft.com/office/drawing/2014/main" xmlns="" id="{53D48619-9E30-479D-8012-5664D68276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1" name="104 CuadroTexto">
          <a:extLst>
            <a:ext uri="{FF2B5EF4-FFF2-40B4-BE49-F238E27FC236}">
              <a16:creationId xmlns:a16="http://schemas.microsoft.com/office/drawing/2014/main" xmlns="" id="{116D6B0E-63B0-40F9-9CA1-826AEC866D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2" name="105 CuadroTexto">
          <a:extLst>
            <a:ext uri="{FF2B5EF4-FFF2-40B4-BE49-F238E27FC236}">
              <a16:creationId xmlns:a16="http://schemas.microsoft.com/office/drawing/2014/main" xmlns="" id="{7D16F0AF-FCC7-44C8-8E40-845973C5B5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3" name="106 CuadroTexto">
          <a:extLst>
            <a:ext uri="{FF2B5EF4-FFF2-40B4-BE49-F238E27FC236}">
              <a16:creationId xmlns:a16="http://schemas.microsoft.com/office/drawing/2014/main" xmlns="" id="{8F54C088-FA4B-462C-94A6-573264ED1D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4" name="107 CuadroTexto">
          <a:extLst>
            <a:ext uri="{FF2B5EF4-FFF2-40B4-BE49-F238E27FC236}">
              <a16:creationId xmlns:a16="http://schemas.microsoft.com/office/drawing/2014/main" xmlns="" id="{118E08B7-BC7E-4DAB-AADF-24B4502683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5" name="108 CuadroTexto">
          <a:extLst>
            <a:ext uri="{FF2B5EF4-FFF2-40B4-BE49-F238E27FC236}">
              <a16:creationId xmlns:a16="http://schemas.microsoft.com/office/drawing/2014/main" xmlns="" id="{2BC55871-AB49-479B-9D3B-34A6EFFD5E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6" name="109 CuadroTexto">
          <a:extLst>
            <a:ext uri="{FF2B5EF4-FFF2-40B4-BE49-F238E27FC236}">
              <a16:creationId xmlns:a16="http://schemas.microsoft.com/office/drawing/2014/main" xmlns="" id="{89B9F543-51B3-4533-AF01-EFD0A01E45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7" name="110 CuadroTexto">
          <a:extLst>
            <a:ext uri="{FF2B5EF4-FFF2-40B4-BE49-F238E27FC236}">
              <a16:creationId xmlns:a16="http://schemas.microsoft.com/office/drawing/2014/main" xmlns="" id="{05AA97B2-D4E9-457E-A20F-36CBC40E1B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8" name="111 CuadroTexto">
          <a:extLst>
            <a:ext uri="{FF2B5EF4-FFF2-40B4-BE49-F238E27FC236}">
              <a16:creationId xmlns:a16="http://schemas.microsoft.com/office/drawing/2014/main" xmlns="" id="{100EE2F5-A622-43B0-912B-F8AD3FA066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79" name="112 CuadroTexto">
          <a:extLst>
            <a:ext uri="{FF2B5EF4-FFF2-40B4-BE49-F238E27FC236}">
              <a16:creationId xmlns:a16="http://schemas.microsoft.com/office/drawing/2014/main" xmlns="" id="{683A26EF-3E75-49CB-AD75-152FDBA565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0" name="113 CuadroTexto">
          <a:extLst>
            <a:ext uri="{FF2B5EF4-FFF2-40B4-BE49-F238E27FC236}">
              <a16:creationId xmlns:a16="http://schemas.microsoft.com/office/drawing/2014/main" xmlns="" id="{DC051638-13B0-4D66-90D9-C0F8DFB02B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1" name="114 CuadroTexto">
          <a:extLst>
            <a:ext uri="{FF2B5EF4-FFF2-40B4-BE49-F238E27FC236}">
              <a16:creationId xmlns:a16="http://schemas.microsoft.com/office/drawing/2014/main" xmlns="" id="{2BE6E6B2-CFC9-4C64-809F-A373BD607C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2" name="115 CuadroTexto">
          <a:extLst>
            <a:ext uri="{FF2B5EF4-FFF2-40B4-BE49-F238E27FC236}">
              <a16:creationId xmlns:a16="http://schemas.microsoft.com/office/drawing/2014/main" xmlns="" id="{F9C5E3EE-65DD-4435-A78C-77D8AF6049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3" name="116 CuadroTexto">
          <a:extLst>
            <a:ext uri="{FF2B5EF4-FFF2-40B4-BE49-F238E27FC236}">
              <a16:creationId xmlns:a16="http://schemas.microsoft.com/office/drawing/2014/main" xmlns="" id="{881E7970-C531-44FD-95B7-8629DE2175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4" name="117 CuadroTexto">
          <a:extLst>
            <a:ext uri="{FF2B5EF4-FFF2-40B4-BE49-F238E27FC236}">
              <a16:creationId xmlns:a16="http://schemas.microsoft.com/office/drawing/2014/main" xmlns="" id="{3F8CB74F-26E0-4F91-B77E-4A7E83B907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5" name="126 CuadroTexto">
          <a:extLst>
            <a:ext uri="{FF2B5EF4-FFF2-40B4-BE49-F238E27FC236}">
              <a16:creationId xmlns:a16="http://schemas.microsoft.com/office/drawing/2014/main" xmlns="" id="{DC54FE72-093E-41FB-A70C-18607CFBBB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6" name="127 CuadroTexto">
          <a:extLst>
            <a:ext uri="{FF2B5EF4-FFF2-40B4-BE49-F238E27FC236}">
              <a16:creationId xmlns:a16="http://schemas.microsoft.com/office/drawing/2014/main" xmlns="" id="{FAEBA548-658C-45BA-BCD8-D68D7F3C70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7" name="128 CuadroTexto">
          <a:extLst>
            <a:ext uri="{FF2B5EF4-FFF2-40B4-BE49-F238E27FC236}">
              <a16:creationId xmlns:a16="http://schemas.microsoft.com/office/drawing/2014/main" xmlns="" id="{21D97B83-89AD-42D8-8A1B-407B90AE71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8" name="129 CuadroTexto">
          <a:extLst>
            <a:ext uri="{FF2B5EF4-FFF2-40B4-BE49-F238E27FC236}">
              <a16:creationId xmlns:a16="http://schemas.microsoft.com/office/drawing/2014/main" xmlns="" id="{618047BE-2E8C-44AF-8F6B-CDD92338D1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89" name="130 CuadroTexto">
          <a:extLst>
            <a:ext uri="{FF2B5EF4-FFF2-40B4-BE49-F238E27FC236}">
              <a16:creationId xmlns:a16="http://schemas.microsoft.com/office/drawing/2014/main" xmlns="" id="{0F0B5F0A-F3E0-4B19-8941-5BA1B134F3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0" name="131 CuadroTexto">
          <a:extLst>
            <a:ext uri="{FF2B5EF4-FFF2-40B4-BE49-F238E27FC236}">
              <a16:creationId xmlns:a16="http://schemas.microsoft.com/office/drawing/2014/main" xmlns="" id="{3660EBBD-72EB-4AC8-A69F-342BC316AC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1" name="132 CuadroTexto">
          <a:extLst>
            <a:ext uri="{FF2B5EF4-FFF2-40B4-BE49-F238E27FC236}">
              <a16:creationId xmlns:a16="http://schemas.microsoft.com/office/drawing/2014/main" xmlns="" id="{AA492500-E40C-47AA-811F-EF1518917B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2" name="133 CuadroTexto">
          <a:extLst>
            <a:ext uri="{FF2B5EF4-FFF2-40B4-BE49-F238E27FC236}">
              <a16:creationId xmlns:a16="http://schemas.microsoft.com/office/drawing/2014/main" xmlns="" id="{0DB6C437-41D4-452F-9B7F-FC8B3F476C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3" name="134 CuadroTexto">
          <a:extLst>
            <a:ext uri="{FF2B5EF4-FFF2-40B4-BE49-F238E27FC236}">
              <a16:creationId xmlns:a16="http://schemas.microsoft.com/office/drawing/2014/main" xmlns="" id="{FFCB7075-AB48-4F9D-A5A0-C04C3978BF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4" name="135 CuadroTexto">
          <a:extLst>
            <a:ext uri="{FF2B5EF4-FFF2-40B4-BE49-F238E27FC236}">
              <a16:creationId xmlns:a16="http://schemas.microsoft.com/office/drawing/2014/main" xmlns="" id="{5CB778DD-CDED-4824-A424-40D53BABA4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5" name="136 CuadroTexto">
          <a:extLst>
            <a:ext uri="{FF2B5EF4-FFF2-40B4-BE49-F238E27FC236}">
              <a16:creationId xmlns:a16="http://schemas.microsoft.com/office/drawing/2014/main" xmlns="" id="{9EC9F706-52F5-4CFB-AFD8-410FB28E34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6" name="137 CuadroTexto">
          <a:extLst>
            <a:ext uri="{FF2B5EF4-FFF2-40B4-BE49-F238E27FC236}">
              <a16:creationId xmlns:a16="http://schemas.microsoft.com/office/drawing/2014/main" xmlns="" id="{F421AE49-1779-4AF9-BF8F-74319EFDBD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7" name="138 CuadroTexto">
          <a:extLst>
            <a:ext uri="{FF2B5EF4-FFF2-40B4-BE49-F238E27FC236}">
              <a16:creationId xmlns:a16="http://schemas.microsoft.com/office/drawing/2014/main" xmlns="" id="{21C63BF8-9036-4338-B097-212040AEB6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8" name="139 CuadroTexto">
          <a:extLst>
            <a:ext uri="{FF2B5EF4-FFF2-40B4-BE49-F238E27FC236}">
              <a16:creationId xmlns:a16="http://schemas.microsoft.com/office/drawing/2014/main" xmlns="" id="{15E65F18-C330-4AF6-9A45-F30FF986ED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299" name="140 CuadroTexto">
          <a:extLst>
            <a:ext uri="{FF2B5EF4-FFF2-40B4-BE49-F238E27FC236}">
              <a16:creationId xmlns:a16="http://schemas.microsoft.com/office/drawing/2014/main" xmlns="" id="{71A4C8A6-7A3E-43F5-9B09-BE86E73F35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300" name="141 CuadroTexto">
          <a:extLst>
            <a:ext uri="{FF2B5EF4-FFF2-40B4-BE49-F238E27FC236}">
              <a16:creationId xmlns:a16="http://schemas.microsoft.com/office/drawing/2014/main" xmlns="" id="{E9DFB606-5986-4FE1-BAA2-21DAADB0D5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301" name="142 CuadroTexto">
          <a:extLst>
            <a:ext uri="{FF2B5EF4-FFF2-40B4-BE49-F238E27FC236}">
              <a16:creationId xmlns:a16="http://schemas.microsoft.com/office/drawing/2014/main" xmlns="" id="{2FE0B581-21D8-4CA6-9B9A-6AE059EFAA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2" name="306 CuadroTexto">
          <a:extLst>
            <a:ext uri="{FF2B5EF4-FFF2-40B4-BE49-F238E27FC236}">
              <a16:creationId xmlns:a16="http://schemas.microsoft.com/office/drawing/2014/main" xmlns="" id="{5CA978D6-0DDF-43D6-B426-329003C76B2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3" name="307 CuadroTexto">
          <a:extLst>
            <a:ext uri="{FF2B5EF4-FFF2-40B4-BE49-F238E27FC236}">
              <a16:creationId xmlns:a16="http://schemas.microsoft.com/office/drawing/2014/main" xmlns="" id="{399EE624-C3C3-4CA4-AA2E-A3BFFE31ED4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4" name="308 CuadroTexto">
          <a:extLst>
            <a:ext uri="{FF2B5EF4-FFF2-40B4-BE49-F238E27FC236}">
              <a16:creationId xmlns:a16="http://schemas.microsoft.com/office/drawing/2014/main" xmlns="" id="{E24DAE72-F7F2-4F15-BBB1-3BC91C7A125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5" name="309 CuadroTexto">
          <a:extLst>
            <a:ext uri="{FF2B5EF4-FFF2-40B4-BE49-F238E27FC236}">
              <a16:creationId xmlns:a16="http://schemas.microsoft.com/office/drawing/2014/main" xmlns="" id="{069F9E76-19A5-4601-B80E-CC1A2760FE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6" name="310 CuadroTexto">
          <a:extLst>
            <a:ext uri="{FF2B5EF4-FFF2-40B4-BE49-F238E27FC236}">
              <a16:creationId xmlns:a16="http://schemas.microsoft.com/office/drawing/2014/main" xmlns="" id="{DEA7F09A-3EBD-4120-96F7-FE3B7C1CFB6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7" name="311 CuadroTexto">
          <a:extLst>
            <a:ext uri="{FF2B5EF4-FFF2-40B4-BE49-F238E27FC236}">
              <a16:creationId xmlns:a16="http://schemas.microsoft.com/office/drawing/2014/main" xmlns="" id="{F6AB1881-3B4F-421A-9F12-1FD6FE1D0F2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8" name="312 CuadroTexto">
          <a:extLst>
            <a:ext uri="{FF2B5EF4-FFF2-40B4-BE49-F238E27FC236}">
              <a16:creationId xmlns:a16="http://schemas.microsoft.com/office/drawing/2014/main" xmlns="" id="{D35D8E4F-7C52-4E5B-940F-0D68D5122D2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09" name="313 CuadroTexto">
          <a:extLst>
            <a:ext uri="{FF2B5EF4-FFF2-40B4-BE49-F238E27FC236}">
              <a16:creationId xmlns:a16="http://schemas.microsoft.com/office/drawing/2014/main" xmlns="" id="{8F619E01-D8FF-4837-AF90-BC2785685AC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0" name="314 CuadroTexto">
          <a:extLst>
            <a:ext uri="{FF2B5EF4-FFF2-40B4-BE49-F238E27FC236}">
              <a16:creationId xmlns:a16="http://schemas.microsoft.com/office/drawing/2014/main" xmlns="" id="{96F1FD80-2126-43E6-BCA1-BB48B25B8BE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1" name="315 CuadroTexto">
          <a:extLst>
            <a:ext uri="{FF2B5EF4-FFF2-40B4-BE49-F238E27FC236}">
              <a16:creationId xmlns:a16="http://schemas.microsoft.com/office/drawing/2014/main" xmlns="" id="{0C996712-1FEA-4D2F-AB3E-8D1437CFFF5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2" name="316 CuadroTexto">
          <a:extLst>
            <a:ext uri="{FF2B5EF4-FFF2-40B4-BE49-F238E27FC236}">
              <a16:creationId xmlns:a16="http://schemas.microsoft.com/office/drawing/2014/main" xmlns="" id="{1AF1F5D7-E872-411F-B897-1DE80751F7A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3" name="317 CuadroTexto">
          <a:extLst>
            <a:ext uri="{FF2B5EF4-FFF2-40B4-BE49-F238E27FC236}">
              <a16:creationId xmlns:a16="http://schemas.microsoft.com/office/drawing/2014/main" xmlns="" id="{8A95AC5C-5855-4824-A7A5-B0BBC0D5A35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4" name="318 CuadroTexto">
          <a:extLst>
            <a:ext uri="{FF2B5EF4-FFF2-40B4-BE49-F238E27FC236}">
              <a16:creationId xmlns:a16="http://schemas.microsoft.com/office/drawing/2014/main" xmlns="" id="{0166C693-54CD-434D-A34F-87A0B0C1774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5" name="319 CuadroTexto">
          <a:extLst>
            <a:ext uri="{FF2B5EF4-FFF2-40B4-BE49-F238E27FC236}">
              <a16:creationId xmlns:a16="http://schemas.microsoft.com/office/drawing/2014/main" xmlns="" id="{273A9C38-2ED7-42ED-9373-AEFA0C4CDC9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6" name="320 CuadroTexto">
          <a:extLst>
            <a:ext uri="{FF2B5EF4-FFF2-40B4-BE49-F238E27FC236}">
              <a16:creationId xmlns:a16="http://schemas.microsoft.com/office/drawing/2014/main" xmlns="" id="{A669868B-50E6-4412-A477-3FF1CCC1E5B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7" name="321 CuadroTexto">
          <a:extLst>
            <a:ext uri="{FF2B5EF4-FFF2-40B4-BE49-F238E27FC236}">
              <a16:creationId xmlns:a16="http://schemas.microsoft.com/office/drawing/2014/main" xmlns="" id="{A987ABD2-E00B-4663-8D24-A4FD044838D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8" name="322 CuadroTexto">
          <a:extLst>
            <a:ext uri="{FF2B5EF4-FFF2-40B4-BE49-F238E27FC236}">
              <a16:creationId xmlns:a16="http://schemas.microsoft.com/office/drawing/2014/main" xmlns="" id="{B532E50A-D2D3-4EDA-84FE-2416EC66CAD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19" name="323 CuadroTexto">
          <a:extLst>
            <a:ext uri="{FF2B5EF4-FFF2-40B4-BE49-F238E27FC236}">
              <a16:creationId xmlns:a16="http://schemas.microsoft.com/office/drawing/2014/main" xmlns="" id="{72B18EDE-40B6-4B95-9752-7E6C92C0EE4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0" name="324 CuadroTexto">
          <a:extLst>
            <a:ext uri="{FF2B5EF4-FFF2-40B4-BE49-F238E27FC236}">
              <a16:creationId xmlns:a16="http://schemas.microsoft.com/office/drawing/2014/main" xmlns="" id="{22BB7362-5558-4473-8A06-E6383DFD6DD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1" name="325 CuadroTexto">
          <a:extLst>
            <a:ext uri="{FF2B5EF4-FFF2-40B4-BE49-F238E27FC236}">
              <a16:creationId xmlns:a16="http://schemas.microsoft.com/office/drawing/2014/main" xmlns="" id="{B2651149-B416-4F2A-9E1B-24CE1B35712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2" name="326 CuadroTexto">
          <a:extLst>
            <a:ext uri="{FF2B5EF4-FFF2-40B4-BE49-F238E27FC236}">
              <a16:creationId xmlns:a16="http://schemas.microsoft.com/office/drawing/2014/main" xmlns="" id="{484BFF16-BCF0-4FA7-A208-0C8ADE3B9EE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3" name="327 CuadroTexto">
          <a:extLst>
            <a:ext uri="{FF2B5EF4-FFF2-40B4-BE49-F238E27FC236}">
              <a16:creationId xmlns:a16="http://schemas.microsoft.com/office/drawing/2014/main" xmlns="" id="{745157BA-9EB0-4550-9F30-ABFD0B97F2C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4" name="328 CuadroTexto">
          <a:extLst>
            <a:ext uri="{FF2B5EF4-FFF2-40B4-BE49-F238E27FC236}">
              <a16:creationId xmlns:a16="http://schemas.microsoft.com/office/drawing/2014/main" xmlns="" id="{6120FAD8-FB72-432C-97C6-CB59F16919A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5" name="329 CuadroTexto">
          <a:extLst>
            <a:ext uri="{FF2B5EF4-FFF2-40B4-BE49-F238E27FC236}">
              <a16:creationId xmlns:a16="http://schemas.microsoft.com/office/drawing/2014/main" xmlns="" id="{0549A246-8DBB-4A7C-8A27-B2020D3A99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6" name="330 CuadroTexto">
          <a:extLst>
            <a:ext uri="{FF2B5EF4-FFF2-40B4-BE49-F238E27FC236}">
              <a16:creationId xmlns:a16="http://schemas.microsoft.com/office/drawing/2014/main" xmlns="" id="{4C1AC328-EA27-48B0-B34B-17DCE15B40E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7" name="331 CuadroTexto">
          <a:extLst>
            <a:ext uri="{FF2B5EF4-FFF2-40B4-BE49-F238E27FC236}">
              <a16:creationId xmlns:a16="http://schemas.microsoft.com/office/drawing/2014/main" xmlns="" id="{6EEBF807-2409-44B1-B438-D61BF42E362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8" name="332 CuadroTexto">
          <a:extLst>
            <a:ext uri="{FF2B5EF4-FFF2-40B4-BE49-F238E27FC236}">
              <a16:creationId xmlns:a16="http://schemas.microsoft.com/office/drawing/2014/main" xmlns="" id="{2ECEDAF0-AB7C-4D38-B86A-44A2F676931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29" name="333 CuadroTexto">
          <a:extLst>
            <a:ext uri="{FF2B5EF4-FFF2-40B4-BE49-F238E27FC236}">
              <a16:creationId xmlns:a16="http://schemas.microsoft.com/office/drawing/2014/main" xmlns="" id="{EBA00C1D-F526-4907-8C6C-15AC8F8EE0E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0" name="334 CuadroTexto">
          <a:extLst>
            <a:ext uri="{FF2B5EF4-FFF2-40B4-BE49-F238E27FC236}">
              <a16:creationId xmlns:a16="http://schemas.microsoft.com/office/drawing/2014/main" xmlns="" id="{83C4BF2D-244E-426E-8072-44B7ADD5BAB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1" name="335 CuadroTexto">
          <a:extLst>
            <a:ext uri="{FF2B5EF4-FFF2-40B4-BE49-F238E27FC236}">
              <a16:creationId xmlns:a16="http://schemas.microsoft.com/office/drawing/2014/main" xmlns="" id="{F8B0D289-663B-4432-A422-4A20EBD8CDF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2" name="336 CuadroTexto">
          <a:extLst>
            <a:ext uri="{FF2B5EF4-FFF2-40B4-BE49-F238E27FC236}">
              <a16:creationId xmlns:a16="http://schemas.microsoft.com/office/drawing/2014/main" xmlns="" id="{90DD8062-E31A-4EBF-A6D0-3310CD7DD3B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3" name="337 CuadroTexto">
          <a:extLst>
            <a:ext uri="{FF2B5EF4-FFF2-40B4-BE49-F238E27FC236}">
              <a16:creationId xmlns:a16="http://schemas.microsoft.com/office/drawing/2014/main" xmlns="" id="{4EF1E779-57C4-488F-BBB1-F91DED9B18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4" name="338 CuadroTexto">
          <a:extLst>
            <a:ext uri="{FF2B5EF4-FFF2-40B4-BE49-F238E27FC236}">
              <a16:creationId xmlns:a16="http://schemas.microsoft.com/office/drawing/2014/main" xmlns="" id="{16154C62-9C98-4015-869D-928425D37A1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5" name="339 CuadroTexto">
          <a:extLst>
            <a:ext uri="{FF2B5EF4-FFF2-40B4-BE49-F238E27FC236}">
              <a16:creationId xmlns:a16="http://schemas.microsoft.com/office/drawing/2014/main" xmlns="" id="{4C3B6E73-797B-4FCB-A77A-99F1B897E35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6" name="340 CuadroTexto">
          <a:extLst>
            <a:ext uri="{FF2B5EF4-FFF2-40B4-BE49-F238E27FC236}">
              <a16:creationId xmlns:a16="http://schemas.microsoft.com/office/drawing/2014/main" xmlns="" id="{A4BB3A1A-CD94-47ED-9A72-177B077C6B9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7" name="341 CuadroTexto">
          <a:extLst>
            <a:ext uri="{FF2B5EF4-FFF2-40B4-BE49-F238E27FC236}">
              <a16:creationId xmlns:a16="http://schemas.microsoft.com/office/drawing/2014/main" xmlns="" id="{1F265F02-0299-4505-A1E7-EC0D646E807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8" name="342 CuadroTexto">
          <a:extLst>
            <a:ext uri="{FF2B5EF4-FFF2-40B4-BE49-F238E27FC236}">
              <a16:creationId xmlns:a16="http://schemas.microsoft.com/office/drawing/2014/main" xmlns="" id="{E4171A99-0B60-4712-A05A-ED9C7E9B628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39" name="343 CuadroTexto">
          <a:extLst>
            <a:ext uri="{FF2B5EF4-FFF2-40B4-BE49-F238E27FC236}">
              <a16:creationId xmlns:a16="http://schemas.microsoft.com/office/drawing/2014/main" xmlns="" id="{6E302524-2EE3-442D-9F33-6B4A26DC4A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0" name="344 CuadroTexto">
          <a:extLst>
            <a:ext uri="{FF2B5EF4-FFF2-40B4-BE49-F238E27FC236}">
              <a16:creationId xmlns:a16="http://schemas.microsoft.com/office/drawing/2014/main" xmlns="" id="{A787B3CF-3A59-4990-9220-3CA138762B5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1" name="345 CuadroTexto">
          <a:extLst>
            <a:ext uri="{FF2B5EF4-FFF2-40B4-BE49-F238E27FC236}">
              <a16:creationId xmlns:a16="http://schemas.microsoft.com/office/drawing/2014/main" xmlns="" id="{8A35FFF4-C8D9-475D-B469-14CC1392284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2" name="346 CuadroTexto">
          <a:extLst>
            <a:ext uri="{FF2B5EF4-FFF2-40B4-BE49-F238E27FC236}">
              <a16:creationId xmlns:a16="http://schemas.microsoft.com/office/drawing/2014/main" xmlns="" id="{E4AC7C95-798D-4B28-950B-A950A362105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3" name="347 CuadroTexto">
          <a:extLst>
            <a:ext uri="{FF2B5EF4-FFF2-40B4-BE49-F238E27FC236}">
              <a16:creationId xmlns:a16="http://schemas.microsoft.com/office/drawing/2014/main" xmlns="" id="{FF74472C-A92C-4C5C-B924-F6DDDC8D2AE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4" name="348 CuadroTexto">
          <a:extLst>
            <a:ext uri="{FF2B5EF4-FFF2-40B4-BE49-F238E27FC236}">
              <a16:creationId xmlns:a16="http://schemas.microsoft.com/office/drawing/2014/main" xmlns="" id="{FA5B0A4B-F9C0-4645-BCA4-B13FD420607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5" name="349 CuadroTexto">
          <a:extLst>
            <a:ext uri="{FF2B5EF4-FFF2-40B4-BE49-F238E27FC236}">
              <a16:creationId xmlns:a16="http://schemas.microsoft.com/office/drawing/2014/main" xmlns="" id="{68405A79-4E16-4836-B81C-D066EF3CF0B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6" name="350 CuadroTexto">
          <a:extLst>
            <a:ext uri="{FF2B5EF4-FFF2-40B4-BE49-F238E27FC236}">
              <a16:creationId xmlns:a16="http://schemas.microsoft.com/office/drawing/2014/main" xmlns="" id="{F78D9319-9A85-4873-83EF-0BC2726C795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7" name="351 CuadroTexto">
          <a:extLst>
            <a:ext uri="{FF2B5EF4-FFF2-40B4-BE49-F238E27FC236}">
              <a16:creationId xmlns:a16="http://schemas.microsoft.com/office/drawing/2014/main" xmlns="" id="{81A7CDA5-B8EA-437B-B8F2-CD9B0D4964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8" name="352 CuadroTexto">
          <a:extLst>
            <a:ext uri="{FF2B5EF4-FFF2-40B4-BE49-F238E27FC236}">
              <a16:creationId xmlns:a16="http://schemas.microsoft.com/office/drawing/2014/main" xmlns="" id="{7D5A6AB8-F3CC-4463-9BA2-EDAC4EF2B12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49" name="353 CuadroTexto">
          <a:extLst>
            <a:ext uri="{FF2B5EF4-FFF2-40B4-BE49-F238E27FC236}">
              <a16:creationId xmlns:a16="http://schemas.microsoft.com/office/drawing/2014/main" xmlns="" id="{0F5F794F-A1D7-4BFC-80F2-C711C821D04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0" name="354 CuadroTexto">
          <a:extLst>
            <a:ext uri="{FF2B5EF4-FFF2-40B4-BE49-F238E27FC236}">
              <a16:creationId xmlns:a16="http://schemas.microsoft.com/office/drawing/2014/main" xmlns="" id="{F5AA31AA-5984-4B5C-9809-D72DAE73B77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1" name="355 CuadroTexto">
          <a:extLst>
            <a:ext uri="{FF2B5EF4-FFF2-40B4-BE49-F238E27FC236}">
              <a16:creationId xmlns:a16="http://schemas.microsoft.com/office/drawing/2014/main" xmlns="" id="{7EF18BCF-7C9E-4508-A6AF-1ABEDA239C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2" name="356 CuadroTexto">
          <a:extLst>
            <a:ext uri="{FF2B5EF4-FFF2-40B4-BE49-F238E27FC236}">
              <a16:creationId xmlns:a16="http://schemas.microsoft.com/office/drawing/2014/main" xmlns="" id="{ADD1894A-897C-45F1-9B40-2B16E023CD6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3" name="357 CuadroTexto">
          <a:extLst>
            <a:ext uri="{FF2B5EF4-FFF2-40B4-BE49-F238E27FC236}">
              <a16:creationId xmlns:a16="http://schemas.microsoft.com/office/drawing/2014/main" xmlns="" id="{C06B14AD-974D-4C90-B8F7-ED1125D4A3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4" name="358 CuadroTexto">
          <a:extLst>
            <a:ext uri="{FF2B5EF4-FFF2-40B4-BE49-F238E27FC236}">
              <a16:creationId xmlns:a16="http://schemas.microsoft.com/office/drawing/2014/main" xmlns="" id="{65F90343-F216-4BC1-B66E-4B29451210B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5" name="359 CuadroTexto">
          <a:extLst>
            <a:ext uri="{FF2B5EF4-FFF2-40B4-BE49-F238E27FC236}">
              <a16:creationId xmlns:a16="http://schemas.microsoft.com/office/drawing/2014/main" xmlns="" id="{787E8208-AD6C-49EE-96F1-C2B32B29591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6" name="360 CuadroTexto">
          <a:extLst>
            <a:ext uri="{FF2B5EF4-FFF2-40B4-BE49-F238E27FC236}">
              <a16:creationId xmlns:a16="http://schemas.microsoft.com/office/drawing/2014/main" xmlns="" id="{A53B6963-55BC-48D3-AF5B-2646FC22CFD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7" name="361 CuadroTexto">
          <a:extLst>
            <a:ext uri="{FF2B5EF4-FFF2-40B4-BE49-F238E27FC236}">
              <a16:creationId xmlns:a16="http://schemas.microsoft.com/office/drawing/2014/main" xmlns="" id="{AED21911-735B-4BC0-BC5E-31878A85502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8" name="362 CuadroTexto">
          <a:extLst>
            <a:ext uri="{FF2B5EF4-FFF2-40B4-BE49-F238E27FC236}">
              <a16:creationId xmlns:a16="http://schemas.microsoft.com/office/drawing/2014/main" xmlns="" id="{A0575B8B-754F-4A55-BA75-0573DB45276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59" name="363 CuadroTexto">
          <a:extLst>
            <a:ext uri="{FF2B5EF4-FFF2-40B4-BE49-F238E27FC236}">
              <a16:creationId xmlns:a16="http://schemas.microsoft.com/office/drawing/2014/main" xmlns="" id="{9B5F43F1-F833-4243-A6C7-C7D0B4D2DC1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0" name="364 CuadroTexto">
          <a:extLst>
            <a:ext uri="{FF2B5EF4-FFF2-40B4-BE49-F238E27FC236}">
              <a16:creationId xmlns:a16="http://schemas.microsoft.com/office/drawing/2014/main" xmlns="" id="{5F592CD4-352F-4663-BDE1-FEFDAF79719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1" name="365 CuadroTexto">
          <a:extLst>
            <a:ext uri="{FF2B5EF4-FFF2-40B4-BE49-F238E27FC236}">
              <a16:creationId xmlns:a16="http://schemas.microsoft.com/office/drawing/2014/main" xmlns="" id="{71E04634-4F7E-4D67-9000-779E3C37E01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2" name="366 CuadroTexto">
          <a:extLst>
            <a:ext uri="{FF2B5EF4-FFF2-40B4-BE49-F238E27FC236}">
              <a16:creationId xmlns:a16="http://schemas.microsoft.com/office/drawing/2014/main" xmlns="" id="{3AD0B047-4F5C-4993-BFD5-D56C71A9CAE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3" name="367 CuadroTexto">
          <a:extLst>
            <a:ext uri="{FF2B5EF4-FFF2-40B4-BE49-F238E27FC236}">
              <a16:creationId xmlns:a16="http://schemas.microsoft.com/office/drawing/2014/main" xmlns="" id="{A2C489D5-2F9D-4AA2-B6C2-59F2A745799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4" name="368 CuadroTexto">
          <a:extLst>
            <a:ext uri="{FF2B5EF4-FFF2-40B4-BE49-F238E27FC236}">
              <a16:creationId xmlns:a16="http://schemas.microsoft.com/office/drawing/2014/main" xmlns="" id="{79E2E96C-C1B2-46C1-885E-DCA60B87221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5" name="369 CuadroTexto">
          <a:extLst>
            <a:ext uri="{FF2B5EF4-FFF2-40B4-BE49-F238E27FC236}">
              <a16:creationId xmlns:a16="http://schemas.microsoft.com/office/drawing/2014/main" xmlns="" id="{507870CB-0A2E-4148-A53E-919F03942B2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6" name="370 CuadroTexto">
          <a:extLst>
            <a:ext uri="{FF2B5EF4-FFF2-40B4-BE49-F238E27FC236}">
              <a16:creationId xmlns:a16="http://schemas.microsoft.com/office/drawing/2014/main" xmlns="" id="{12641CC7-8E0A-4034-8C1D-8CB00244EBB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7" name="371 CuadroTexto">
          <a:extLst>
            <a:ext uri="{FF2B5EF4-FFF2-40B4-BE49-F238E27FC236}">
              <a16:creationId xmlns:a16="http://schemas.microsoft.com/office/drawing/2014/main" xmlns="" id="{667DA4DB-2445-4D9A-86D2-C2C54027C88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8" name="372 CuadroTexto">
          <a:extLst>
            <a:ext uri="{FF2B5EF4-FFF2-40B4-BE49-F238E27FC236}">
              <a16:creationId xmlns:a16="http://schemas.microsoft.com/office/drawing/2014/main" xmlns="" id="{C7F849E1-F376-41A2-8E08-03ED3032797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69" name="373 CuadroTexto">
          <a:extLst>
            <a:ext uri="{FF2B5EF4-FFF2-40B4-BE49-F238E27FC236}">
              <a16:creationId xmlns:a16="http://schemas.microsoft.com/office/drawing/2014/main" xmlns="" id="{0A8DE282-3B07-4AEB-9C30-F4BFE0353A1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0" name="374 CuadroTexto">
          <a:extLst>
            <a:ext uri="{FF2B5EF4-FFF2-40B4-BE49-F238E27FC236}">
              <a16:creationId xmlns:a16="http://schemas.microsoft.com/office/drawing/2014/main" xmlns="" id="{54106779-E4CA-4FAF-B28A-368626DD398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1" name="375 CuadroTexto">
          <a:extLst>
            <a:ext uri="{FF2B5EF4-FFF2-40B4-BE49-F238E27FC236}">
              <a16:creationId xmlns:a16="http://schemas.microsoft.com/office/drawing/2014/main" xmlns="" id="{2F74BE7F-C3EA-418B-AD48-D4E8351D5F9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2" name="376 CuadroTexto">
          <a:extLst>
            <a:ext uri="{FF2B5EF4-FFF2-40B4-BE49-F238E27FC236}">
              <a16:creationId xmlns:a16="http://schemas.microsoft.com/office/drawing/2014/main" xmlns="" id="{0B07471E-359E-4834-BEE6-3E0EDD909DD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3" name="377 CuadroTexto">
          <a:extLst>
            <a:ext uri="{FF2B5EF4-FFF2-40B4-BE49-F238E27FC236}">
              <a16:creationId xmlns:a16="http://schemas.microsoft.com/office/drawing/2014/main" xmlns="" id="{41455417-818F-4F20-B798-1E5B36AA19E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4" name="378 CuadroTexto">
          <a:extLst>
            <a:ext uri="{FF2B5EF4-FFF2-40B4-BE49-F238E27FC236}">
              <a16:creationId xmlns:a16="http://schemas.microsoft.com/office/drawing/2014/main" xmlns="" id="{767E1930-54D1-43CF-8061-581C6BB5AE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5" name="379 CuadroTexto">
          <a:extLst>
            <a:ext uri="{FF2B5EF4-FFF2-40B4-BE49-F238E27FC236}">
              <a16:creationId xmlns:a16="http://schemas.microsoft.com/office/drawing/2014/main" xmlns="" id="{D8A649A3-A42C-43B8-AA31-6E71E00D359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6" name="380 CuadroTexto">
          <a:extLst>
            <a:ext uri="{FF2B5EF4-FFF2-40B4-BE49-F238E27FC236}">
              <a16:creationId xmlns:a16="http://schemas.microsoft.com/office/drawing/2014/main" xmlns="" id="{880CB9B0-CED5-4D94-887D-C697955FB5C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7" name="381 CuadroTexto">
          <a:extLst>
            <a:ext uri="{FF2B5EF4-FFF2-40B4-BE49-F238E27FC236}">
              <a16:creationId xmlns:a16="http://schemas.microsoft.com/office/drawing/2014/main" xmlns="" id="{A9C74EB3-3940-4C48-9E6C-9295C04110E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8" name="382 CuadroTexto">
          <a:extLst>
            <a:ext uri="{FF2B5EF4-FFF2-40B4-BE49-F238E27FC236}">
              <a16:creationId xmlns:a16="http://schemas.microsoft.com/office/drawing/2014/main" xmlns="" id="{DC177423-C6DF-46C5-9D92-EA0E0BCC48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79" name="383 CuadroTexto">
          <a:extLst>
            <a:ext uri="{FF2B5EF4-FFF2-40B4-BE49-F238E27FC236}">
              <a16:creationId xmlns:a16="http://schemas.microsoft.com/office/drawing/2014/main" xmlns="" id="{C5862283-6357-4DF3-986E-045351C2DB8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0" name="384 CuadroTexto">
          <a:extLst>
            <a:ext uri="{FF2B5EF4-FFF2-40B4-BE49-F238E27FC236}">
              <a16:creationId xmlns:a16="http://schemas.microsoft.com/office/drawing/2014/main" xmlns="" id="{04842A54-927D-4313-BCC1-D9A93F93793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1" name="385 CuadroTexto">
          <a:extLst>
            <a:ext uri="{FF2B5EF4-FFF2-40B4-BE49-F238E27FC236}">
              <a16:creationId xmlns:a16="http://schemas.microsoft.com/office/drawing/2014/main" xmlns="" id="{AC143403-6795-4670-B099-4459048EAF0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2" name="386 CuadroTexto">
          <a:extLst>
            <a:ext uri="{FF2B5EF4-FFF2-40B4-BE49-F238E27FC236}">
              <a16:creationId xmlns:a16="http://schemas.microsoft.com/office/drawing/2014/main" xmlns="" id="{2BFED496-706B-4F74-86F8-7B6D472992E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3" name="387 CuadroTexto">
          <a:extLst>
            <a:ext uri="{FF2B5EF4-FFF2-40B4-BE49-F238E27FC236}">
              <a16:creationId xmlns:a16="http://schemas.microsoft.com/office/drawing/2014/main" xmlns="" id="{4443659A-95CA-43AA-9401-914C78C4F00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4" name="388 CuadroTexto">
          <a:extLst>
            <a:ext uri="{FF2B5EF4-FFF2-40B4-BE49-F238E27FC236}">
              <a16:creationId xmlns:a16="http://schemas.microsoft.com/office/drawing/2014/main" xmlns="" id="{2B0D18CD-CD94-4C1A-B78A-B72E70A8799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5" name="389 CuadroTexto">
          <a:extLst>
            <a:ext uri="{FF2B5EF4-FFF2-40B4-BE49-F238E27FC236}">
              <a16:creationId xmlns:a16="http://schemas.microsoft.com/office/drawing/2014/main" xmlns="" id="{84E24FDA-EA55-48D2-A5CA-BB387F9E1A3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6" name="390 CuadroTexto">
          <a:extLst>
            <a:ext uri="{FF2B5EF4-FFF2-40B4-BE49-F238E27FC236}">
              <a16:creationId xmlns:a16="http://schemas.microsoft.com/office/drawing/2014/main" xmlns="" id="{7F074EB6-D35D-4F33-BE3E-FA1B24A8997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7" name="391 CuadroTexto">
          <a:extLst>
            <a:ext uri="{FF2B5EF4-FFF2-40B4-BE49-F238E27FC236}">
              <a16:creationId xmlns:a16="http://schemas.microsoft.com/office/drawing/2014/main" xmlns="" id="{6A8248C5-D0B5-47B7-A4F1-11A332C728E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8" name="392 CuadroTexto">
          <a:extLst>
            <a:ext uri="{FF2B5EF4-FFF2-40B4-BE49-F238E27FC236}">
              <a16:creationId xmlns:a16="http://schemas.microsoft.com/office/drawing/2014/main" xmlns="" id="{4A7FE23B-6623-49C9-BBE9-0512647DE1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89" name="393 CuadroTexto">
          <a:extLst>
            <a:ext uri="{FF2B5EF4-FFF2-40B4-BE49-F238E27FC236}">
              <a16:creationId xmlns:a16="http://schemas.microsoft.com/office/drawing/2014/main" xmlns="" id="{3CA43246-905A-48C6-AC3F-A626ED9A981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0" name="394 CuadroTexto">
          <a:extLst>
            <a:ext uri="{FF2B5EF4-FFF2-40B4-BE49-F238E27FC236}">
              <a16:creationId xmlns:a16="http://schemas.microsoft.com/office/drawing/2014/main" xmlns="" id="{CB05D6BF-CA19-4959-85AF-936B377E734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1" name="395 CuadroTexto">
          <a:extLst>
            <a:ext uri="{FF2B5EF4-FFF2-40B4-BE49-F238E27FC236}">
              <a16:creationId xmlns:a16="http://schemas.microsoft.com/office/drawing/2014/main" xmlns="" id="{875D73AD-DF79-4E17-A97C-BEBB5F2A711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2" name="396 CuadroTexto">
          <a:extLst>
            <a:ext uri="{FF2B5EF4-FFF2-40B4-BE49-F238E27FC236}">
              <a16:creationId xmlns:a16="http://schemas.microsoft.com/office/drawing/2014/main" xmlns="" id="{ADD53625-EC85-48F9-9315-D0B05873661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3" name="397 CuadroTexto">
          <a:extLst>
            <a:ext uri="{FF2B5EF4-FFF2-40B4-BE49-F238E27FC236}">
              <a16:creationId xmlns:a16="http://schemas.microsoft.com/office/drawing/2014/main" xmlns="" id="{F0C73381-BE84-4111-8610-4087FF4A0CA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4" name="398 CuadroTexto">
          <a:extLst>
            <a:ext uri="{FF2B5EF4-FFF2-40B4-BE49-F238E27FC236}">
              <a16:creationId xmlns:a16="http://schemas.microsoft.com/office/drawing/2014/main" xmlns="" id="{9F2BEA8B-F5B4-409F-AE56-B9010F2175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5" name="399 CuadroTexto">
          <a:extLst>
            <a:ext uri="{FF2B5EF4-FFF2-40B4-BE49-F238E27FC236}">
              <a16:creationId xmlns:a16="http://schemas.microsoft.com/office/drawing/2014/main" xmlns="" id="{59B7BC4C-BF81-417C-9FD2-C4B05417656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6" name="400 CuadroTexto">
          <a:extLst>
            <a:ext uri="{FF2B5EF4-FFF2-40B4-BE49-F238E27FC236}">
              <a16:creationId xmlns:a16="http://schemas.microsoft.com/office/drawing/2014/main" xmlns="" id="{8929C26E-0073-443D-A3CC-073243B9FD5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7" name="401 CuadroTexto">
          <a:extLst>
            <a:ext uri="{FF2B5EF4-FFF2-40B4-BE49-F238E27FC236}">
              <a16:creationId xmlns:a16="http://schemas.microsoft.com/office/drawing/2014/main" xmlns="" id="{F74497E9-824A-4898-BBF4-5B41FFE22EB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8" name="402 CuadroTexto">
          <a:extLst>
            <a:ext uri="{FF2B5EF4-FFF2-40B4-BE49-F238E27FC236}">
              <a16:creationId xmlns:a16="http://schemas.microsoft.com/office/drawing/2014/main" xmlns="" id="{F522B115-0744-442F-B3B6-E2D1E03A0D5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399" name="403 CuadroTexto">
          <a:extLst>
            <a:ext uri="{FF2B5EF4-FFF2-40B4-BE49-F238E27FC236}">
              <a16:creationId xmlns:a16="http://schemas.microsoft.com/office/drawing/2014/main" xmlns="" id="{E0B89DEE-5769-4AA0-AB9E-7E4F012AF17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0" name="404 CuadroTexto">
          <a:extLst>
            <a:ext uri="{FF2B5EF4-FFF2-40B4-BE49-F238E27FC236}">
              <a16:creationId xmlns:a16="http://schemas.microsoft.com/office/drawing/2014/main" xmlns="" id="{14AF193D-210F-4875-9C52-EBDD3F87974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1" name="405 CuadroTexto">
          <a:extLst>
            <a:ext uri="{FF2B5EF4-FFF2-40B4-BE49-F238E27FC236}">
              <a16:creationId xmlns:a16="http://schemas.microsoft.com/office/drawing/2014/main" xmlns="" id="{96FDA3F6-D96B-4B1A-909D-268AB7E8EB6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2" name="406 CuadroTexto">
          <a:extLst>
            <a:ext uri="{FF2B5EF4-FFF2-40B4-BE49-F238E27FC236}">
              <a16:creationId xmlns:a16="http://schemas.microsoft.com/office/drawing/2014/main" xmlns="" id="{5A38F27D-4A42-4629-85A4-BCF25229394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3" name="407 CuadroTexto">
          <a:extLst>
            <a:ext uri="{FF2B5EF4-FFF2-40B4-BE49-F238E27FC236}">
              <a16:creationId xmlns:a16="http://schemas.microsoft.com/office/drawing/2014/main" xmlns="" id="{04B2187F-0144-4026-9229-D58E52DA45C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4" name="408 CuadroTexto">
          <a:extLst>
            <a:ext uri="{FF2B5EF4-FFF2-40B4-BE49-F238E27FC236}">
              <a16:creationId xmlns:a16="http://schemas.microsoft.com/office/drawing/2014/main" xmlns="" id="{B330F726-1BE5-4D34-9512-598C9F03507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5" name="409 CuadroTexto">
          <a:extLst>
            <a:ext uri="{FF2B5EF4-FFF2-40B4-BE49-F238E27FC236}">
              <a16:creationId xmlns:a16="http://schemas.microsoft.com/office/drawing/2014/main" xmlns="" id="{610D3FFE-39E1-4958-9F95-EEC3987B08E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6" name="410 CuadroTexto">
          <a:extLst>
            <a:ext uri="{FF2B5EF4-FFF2-40B4-BE49-F238E27FC236}">
              <a16:creationId xmlns:a16="http://schemas.microsoft.com/office/drawing/2014/main" xmlns="" id="{1029AEBA-8E0F-4DA6-BFE9-84BAB367760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7" name="411 CuadroTexto">
          <a:extLst>
            <a:ext uri="{FF2B5EF4-FFF2-40B4-BE49-F238E27FC236}">
              <a16:creationId xmlns:a16="http://schemas.microsoft.com/office/drawing/2014/main" xmlns="" id="{BA97AB68-2C91-40C1-872A-573E1E43907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8" name="412 CuadroTexto">
          <a:extLst>
            <a:ext uri="{FF2B5EF4-FFF2-40B4-BE49-F238E27FC236}">
              <a16:creationId xmlns:a16="http://schemas.microsoft.com/office/drawing/2014/main" xmlns="" id="{102FC7D2-E8F6-4C18-9D04-E58B4244716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09" name="413 CuadroTexto">
          <a:extLst>
            <a:ext uri="{FF2B5EF4-FFF2-40B4-BE49-F238E27FC236}">
              <a16:creationId xmlns:a16="http://schemas.microsoft.com/office/drawing/2014/main" xmlns="" id="{1CB03ED8-DE67-421A-B377-C1B89E47CEF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0" name="414 CuadroTexto">
          <a:extLst>
            <a:ext uri="{FF2B5EF4-FFF2-40B4-BE49-F238E27FC236}">
              <a16:creationId xmlns:a16="http://schemas.microsoft.com/office/drawing/2014/main" xmlns="" id="{525E78B3-94FB-4A3E-88BF-F3F94C92894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1" name="415 CuadroTexto">
          <a:extLst>
            <a:ext uri="{FF2B5EF4-FFF2-40B4-BE49-F238E27FC236}">
              <a16:creationId xmlns:a16="http://schemas.microsoft.com/office/drawing/2014/main" xmlns="" id="{28C67861-3BA3-4C00-BC32-061822D3B46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2" name="416 CuadroTexto">
          <a:extLst>
            <a:ext uri="{FF2B5EF4-FFF2-40B4-BE49-F238E27FC236}">
              <a16:creationId xmlns:a16="http://schemas.microsoft.com/office/drawing/2014/main" xmlns="" id="{CBF7108B-1B59-4F41-9C62-1652689A6F4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3" name="417 CuadroTexto">
          <a:extLst>
            <a:ext uri="{FF2B5EF4-FFF2-40B4-BE49-F238E27FC236}">
              <a16:creationId xmlns:a16="http://schemas.microsoft.com/office/drawing/2014/main" xmlns="" id="{828C526E-B117-4E26-B1DC-00C7C1E9C99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4" name="418 CuadroTexto">
          <a:extLst>
            <a:ext uri="{FF2B5EF4-FFF2-40B4-BE49-F238E27FC236}">
              <a16:creationId xmlns:a16="http://schemas.microsoft.com/office/drawing/2014/main" xmlns="" id="{50D52905-EC45-4C3A-A806-C7C707E8B08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5" name="419 CuadroTexto">
          <a:extLst>
            <a:ext uri="{FF2B5EF4-FFF2-40B4-BE49-F238E27FC236}">
              <a16:creationId xmlns:a16="http://schemas.microsoft.com/office/drawing/2014/main" xmlns="" id="{30F0C78D-04E7-485F-BC4D-6939F6B8F25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6" name="420 CuadroTexto">
          <a:extLst>
            <a:ext uri="{FF2B5EF4-FFF2-40B4-BE49-F238E27FC236}">
              <a16:creationId xmlns:a16="http://schemas.microsoft.com/office/drawing/2014/main" xmlns="" id="{6E102D6E-4963-480E-B9B1-2400E524E64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7" name="421 CuadroTexto">
          <a:extLst>
            <a:ext uri="{FF2B5EF4-FFF2-40B4-BE49-F238E27FC236}">
              <a16:creationId xmlns:a16="http://schemas.microsoft.com/office/drawing/2014/main" xmlns="" id="{A9B08A72-3237-4FB6-BA99-6D28CF90EFF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18" name="422 CuadroTexto">
          <a:extLst>
            <a:ext uri="{FF2B5EF4-FFF2-40B4-BE49-F238E27FC236}">
              <a16:creationId xmlns:a16="http://schemas.microsoft.com/office/drawing/2014/main" xmlns="" id="{DC89C136-0BB5-4FF1-B6DE-01085E4916B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92366" cy="207869"/>
    <xdr:sp macro="" textlink="">
      <xdr:nvSpPr>
        <xdr:cNvPr id="8419" name="423 CuadroTexto">
          <a:extLst>
            <a:ext uri="{FF2B5EF4-FFF2-40B4-BE49-F238E27FC236}">
              <a16:creationId xmlns:a16="http://schemas.microsoft.com/office/drawing/2014/main" xmlns="" id="{648AA61F-D7BA-48A7-A52A-BF0E1712395C}"/>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0" name="424 CuadroTexto">
          <a:extLst>
            <a:ext uri="{FF2B5EF4-FFF2-40B4-BE49-F238E27FC236}">
              <a16:creationId xmlns:a16="http://schemas.microsoft.com/office/drawing/2014/main" xmlns="" id="{65874548-DD93-40BD-B6B9-97259FE53C6D}"/>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1" name="425 CuadroTexto">
          <a:extLst>
            <a:ext uri="{FF2B5EF4-FFF2-40B4-BE49-F238E27FC236}">
              <a16:creationId xmlns:a16="http://schemas.microsoft.com/office/drawing/2014/main" xmlns="" id="{61B496C8-4092-4D93-A9FC-04DD8E6EC55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2" name="426 CuadroTexto">
          <a:extLst>
            <a:ext uri="{FF2B5EF4-FFF2-40B4-BE49-F238E27FC236}">
              <a16:creationId xmlns:a16="http://schemas.microsoft.com/office/drawing/2014/main" xmlns="" id="{873CB1CF-CDBA-4E9B-8ADB-806939CD8A4F}"/>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3" name="427 CuadroTexto">
          <a:extLst>
            <a:ext uri="{FF2B5EF4-FFF2-40B4-BE49-F238E27FC236}">
              <a16:creationId xmlns:a16="http://schemas.microsoft.com/office/drawing/2014/main" xmlns="" id="{02CB9AD2-380A-4FFB-8565-568437CA4BE9}"/>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4" name="428 CuadroTexto">
          <a:extLst>
            <a:ext uri="{FF2B5EF4-FFF2-40B4-BE49-F238E27FC236}">
              <a16:creationId xmlns:a16="http://schemas.microsoft.com/office/drawing/2014/main" xmlns="" id="{094AC8DF-C58C-476E-B31A-3A2D3827F30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5" name="429 CuadroTexto">
          <a:extLst>
            <a:ext uri="{FF2B5EF4-FFF2-40B4-BE49-F238E27FC236}">
              <a16:creationId xmlns:a16="http://schemas.microsoft.com/office/drawing/2014/main" xmlns="" id="{4BA4641A-340D-44A6-84CC-17149774CAB8}"/>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6" name="430 CuadroTexto">
          <a:extLst>
            <a:ext uri="{FF2B5EF4-FFF2-40B4-BE49-F238E27FC236}">
              <a16:creationId xmlns:a16="http://schemas.microsoft.com/office/drawing/2014/main" xmlns="" id="{4CC2EB77-6C23-4FF3-86E1-951E1D08A55E}"/>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7" name="431 CuadroTexto">
          <a:extLst>
            <a:ext uri="{FF2B5EF4-FFF2-40B4-BE49-F238E27FC236}">
              <a16:creationId xmlns:a16="http://schemas.microsoft.com/office/drawing/2014/main" xmlns="" id="{DA77DE5A-35C5-421A-A3EE-060207B00738}"/>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8" name="432 CuadroTexto">
          <a:extLst>
            <a:ext uri="{FF2B5EF4-FFF2-40B4-BE49-F238E27FC236}">
              <a16:creationId xmlns:a16="http://schemas.microsoft.com/office/drawing/2014/main" xmlns="" id="{13FF8F92-D20E-45A9-9E81-BAEF6E53A2E2}"/>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29" name="433 CuadroTexto">
          <a:extLst>
            <a:ext uri="{FF2B5EF4-FFF2-40B4-BE49-F238E27FC236}">
              <a16:creationId xmlns:a16="http://schemas.microsoft.com/office/drawing/2014/main" xmlns="" id="{5D0B5CDE-493A-486A-9708-19751907C77C}"/>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0" name="434 CuadroTexto">
          <a:extLst>
            <a:ext uri="{FF2B5EF4-FFF2-40B4-BE49-F238E27FC236}">
              <a16:creationId xmlns:a16="http://schemas.microsoft.com/office/drawing/2014/main" xmlns="" id="{1F01F1F3-49E3-4A5D-95DF-4452E5D5A461}"/>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1" name="435 CuadroTexto">
          <a:extLst>
            <a:ext uri="{FF2B5EF4-FFF2-40B4-BE49-F238E27FC236}">
              <a16:creationId xmlns:a16="http://schemas.microsoft.com/office/drawing/2014/main" xmlns="" id="{FF580281-F4D5-457A-8D8D-5E67ADF3D3D3}"/>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2" name="436 CuadroTexto">
          <a:extLst>
            <a:ext uri="{FF2B5EF4-FFF2-40B4-BE49-F238E27FC236}">
              <a16:creationId xmlns:a16="http://schemas.microsoft.com/office/drawing/2014/main" xmlns="" id="{081D453B-DBCA-4C87-86D1-836E1283136C}"/>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3" name="437 CuadroTexto">
          <a:extLst>
            <a:ext uri="{FF2B5EF4-FFF2-40B4-BE49-F238E27FC236}">
              <a16:creationId xmlns:a16="http://schemas.microsoft.com/office/drawing/2014/main" xmlns="" id="{BC0C1987-F5A9-4F4B-AF0D-657976409386}"/>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4" name="438 CuadroTexto">
          <a:extLst>
            <a:ext uri="{FF2B5EF4-FFF2-40B4-BE49-F238E27FC236}">
              <a16:creationId xmlns:a16="http://schemas.microsoft.com/office/drawing/2014/main" xmlns="" id="{81631A68-F7D5-420D-9499-0E204D62899E}"/>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8435" name="439 CuadroTexto">
          <a:extLst>
            <a:ext uri="{FF2B5EF4-FFF2-40B4-BE49-F238E27FC236}">
              <a16:creationId xmlns:a16="http://schemas.microsoft.com/office/drawing/2014/main" xmlns="" id="{06896452-8BB3-48A5-9457-EBD4F31B0962}"/>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184731" cy="264560"/>
    <xdr:sp macro="" textlink="">
      <xdr:nvSpPr>
        <xdr:cNvPr id="8436" name="440 CuadroTexto">
          <a:extLst>
            <a:ext uri="{FF2B5EF4-FFF2-40B4-BE49-F238E27FC236}">
              <a16:creationId xmlns:a16="http://schemas.microsoft.com/office/drawing/2014/main" xmlns="" id="{8C618998-C76D-4204-9597-94115D88F9D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37" name="441 CuadroTexto">
          <a:extLst>
            <a:ext uri="{FF2B5EF4-FFF2-40B4-BE49-F238E27FC236}">
              <a16:creationId xmlns:a16="http://schemas.microsoft.com/office/drawing/2014/main" xmlns="" id="{B1E3DD0C-F2F6-4C3B-A7AC-4852DD3100D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38" name="442 CuadroTexto">
          <a:extLst>
            <a:ext uri="{FF2B5EF4-FFF2-40B4-BE49-F238E27FC236}">
              <a16:creationId xmlns:a16="http://schemas.microsoft.com/office/drawing/2014/main" xmlns="" id="{ABF09801-275D-443A-A0F9-3864D734481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39" name="443 CuadroTexto">
          <a:extLst>
            <a:ext uri="{FF2B5EF4-FFF2-40B4-BE49-F238E27FC236}">
              <a16:creationId xmlns:a16="http://schemas.microsoft.com/office/drawing/2014/main" xmlns="" id="{6DD3DAED-B954-40B5-A194-D19C2B8714A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0" name="444 CuadroTexto">
          <a:extLst>
            <a:ext uri="{FF2B5EF4-FFF2-40B4-BE49-F238E27FC236}">
              <a16:creationId xmlns:a16="http://schemas.microsoft.com/office/drawing/2014/main" xmlns="" id="{B90DBAE7-975A-43CF-8E90-7DECEF509B5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1" name="445 CuadroTexto">
          <a:extLst>
            <a:ext uri="{FF2B5EF4-FFF2-40B4-BE49-F238E27FC236}">
              <a16:creationId xmlns:a16="http://schemas.microsoft.com/office/drawing/2014/main" xmlns="" id="{5B8BE281-F629-410E-9EA3-55B5768CEC4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2" name="446 CuadroTexto">
          <a:extLst>
            <a:ext uri="{FF2B5EF4-FFF2-40B4-BE49-F238E27FC236}">
              <a16:creationId xmlns:a16="http://schemas.microsoft.com/office/drawing/2014/main" xmlns="" id="{6585620A-8FE1-4FE2-9209-72D5C3D049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3" name="447 CuadroTexto">
          <a:extLst>
            <a:ext uri="{FF2B5EF4-FFF2-40B4-BE49-F238E27FC236}">
              <a16:creationId xmlns:a16="http://schemas.microsoft.com/office/drawing/2014/main" xmlns="" id="{AEF31378-9F89-4CCD-A4CF-5DA9B92FB63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4" name="448 CuadroTexto">
          <a:extLst>
            <a:ext uri="{FF2B5EF4-FFF2-40B4-BE49-F238E27FC236}">
              <a16:creationId xmlns:a16="http://schemas.microsoft.com/office/drawing/2014/main" xmlns="" id="{AB8A6FF7-AF71-48BF-BF3B-31137D808DE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5" name="449 CuadroTexto">
          <a:extLst>
            <a:ext uri="{FF2B5EF4-FFF2-40B4-BE49-F238E27FC236}">
              <a16:creationId xmlns:a16="http://schemas.microsoft.com/office/drawing/2014/main" xmlns="" id="{9967A5F9-5C1F-4571-A53A-007A53393B5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6" name="450 CuadroTexto">
          <a:extLst>
            <a:ext uri="{FF2B5EF4-FFF2-40B4-BE49-F238E27FC236}">
              <a16:creationId xmlns:a16="http://schemas.microsoft.com/office/drawing/2014/main" xmlns="" id="{55750F75-3822-4A04-8D5F-055FEC4F435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447" name="451 CuadroTexto">
          <a:extLst>
            <a:ext uri="{FF2B5EF4-FFF2-40B4-BE49-F238E27FC236}">
              <a16:creationId xmlns:a16="http://schemas.microsoft.com/office/drawing/2014/main" xmlns="" id="{72784FD4-DB7B-4F5B-A94F-747DB6E1B04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48" name="17 CuadroTexto">
          <a:extLst>
            <a:ext uri="{FF2B5EF4-FFF2-40B4-BE49-F238E27FC236}">
              <a16:creationId xmlns:a16="http://schemas.microsoft.com/office/drawing/2014/main" xmlns="" id="{8EE60CCF-AEF7-4D01-964B-37BCF35D65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8449" name="90 CuadroTexto">
          <a:extLst>
            <a:ext uri="{FF2B5EF4-FFF2-40B4-BE49-F238E27FC236}">
              <a16:creationId xmlns:a16="http://schemas.microsoft.com/office/drawing/2014/main" xmlns="" id="{7C1E61C3-480B-48CC-96B5-2D0AE08FF75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0" name="91 CuadroTexto">
          <a:extLst>
            <a:ext uri="{FF2B5EF4-FFF2-40B4-BE49-F238E27FC236}">
              <a16:creationId xmlns:a16="http://schemas.microsoft.com/office/drawing/2014/main" xmlns="" id="{4255F66E-A171-4492-A8A8-0B7608E3F4A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1" name="92 CuadroTexto">
          <a:extLst>
            <a:ext uri="{FF2B5EF4-FFF2-40B4-BE49-F238E27FC236}">
              <a16:creationId xmlns:a16="http://schemas.microsoft.com/office/drawing/2014/main" xmlns="" id="{06467057-B7C0-4BE9-8AD9-555451B9FC4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2" name="93 CuadroTexto">
          <a:extLst>
            <a:ext uri="{FF2B5EF4-FFF2-40B4-BE49-F238E27FC236}">
              <a16:creationId xmlns:a16="http://schemas.microsoft.com/office/drawing/2014/main" xmlns="" id="{B0E90761-45F8-4ED6-ABFA-988BFF1702A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3" name="94 CuadroTexto">
          <a:extLst>
            <a:ext uri="{FF2B5EF4-FFF2-40B4-BE49-F238E27FC236}">
              <a16:creationId xmlns:a16="http://schemas.microsoft.com/office/drawing/2014/main" xmlns="" id="{612A1A84-8120-46C5-AFFB-B698F6B8FE4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4" name="95 CuadroTexto">
          <a:extLst>
            <a:ext uri="{FF2B5EF4-FFF2-40B4-BE49-F238E27FC236}">
              <a16:creationId xmlns:a16="http://schemas.microsoft.com/office/drawing/2014/main" xmlns="" id="{6F12C3D0-F4A7-4196-92F7-411B1320F10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5" name="96 CuadroTexto">
          <a:extLst>
            <a:ext uri="{FF2B5EF4-FFF2-40B4-BE49-F238E27FC236}">
              <a16:creationId xmlns:a16="http://schemas.microsoft.com/office/drawing/2014/main" xmlns="" id="{63E8B1FE-AC58-4D40-95B5-7E38ABC8B29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6" name="97 CuadroTexto">
          <a:extLst>
            <a:ext uri="{FF2B5EF4-FFF2-40B4-BE49-F238E27FC236}">
              <a16:creationId xmlns:a16="http://schemas.microsoft.com/office/drawing/2014/main" xmlns="" id="{2E92C9E9-DF58-4356-B346-4D0C9A69886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7" name="98 CuadroTexto">
          <a:extLst>
            <a:ext uri="{FF2B5EF4-FFF2-40B4-BE49-F238E27FC236}">
              <a16:creationId xmlns:a16="http://schemas.microsoft.com/office/drawing/2014/main" xmlns="" id="{C8C3B7CA-622C-4586-B1DC-BFC701C7FE0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8" name="99 CuadroTexto">
          <a:extLst>
            <a:ext uri="{FF2B5EF4-FFF2-40B4-BE49-F238E27FC236}">
              <a16:creationId xmlns:a16="http://schemas.microsoft.com/office/drawing/2014/main" xmlns="" id="{07E85479-1229-4DFA-894C-387083770D5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59" name="100 CuadroTexto">
          <a:extLst>
            <a:ext uri="{FF2B5EF4-FFF2-40B4-BE49-F238E27FC236}">
              <a16:creationId xmlns:a16="http://schemas.microsoft.com/office/drawing/2014/main" xmlns="" id="{C2623C97-CEEB-47DF-A63F-507410E28AD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460" name="101 CuadroTexto">
          <a:extLst>
            <a:ext uri="{FF2B5EF4-FFF2-40B4-BE49-F238E27FC236}">
              <a16:creationId xmlns:a16="http://schemas.microsoft.com/office/drawing/2014/main" xmlns="" id="{55D9723D-BDB8-47D4-96D7-8D959CC775F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461" name="118 CuadroTexto">
          <a:extLst>
            <a:ext uri="{FF2B5EF4-FFF2-40B4-BE49-F238E27FC236}">
              <a16:creationId xmlns:a16="http://schemas.microsoft.com/office/drawing/2014/main" xmlns="" id="{ACAA3CD4-3A86-4150-8155-80A7277A9B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2" name="119 CuadroTexto">
          <a:extLst>
            <a:ext uri="{FF2B5EF4-FFF2-40B4-BE49-F238E27FC236}">
              <a16:creationId xmlns:a16="http://schemas.microsoft.com/office/drawing/2014/main" xmlns="" id="{FA15E3DE-EA4A-4ADC-9618-C6188EEDD6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3" name="120 CuadroTexto">
          <a:extLst>
            <a:ext uri="{FF2B5EF4-FFF2-40B4-BE49-F238E27FC236}">
              <a16:creationId xmlns:a16="http://schemas.microsoft.com/office/drawing/2014/main" xmlns="" id="{19F040B8-C09D-4956-BBB2-401BD35461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4" name="121 CuadroTexto">
          <a:extLst>
            <a:ext uri="{FF2B5EF4-FFF2-40B4-BE49-F238E27FC236}">
              <a16:creationId xmlns:a16="http://schemas.microsoft.com/office/drawing/2014/main" xmlns="" id="{6BD634A4-760C-441F-AC05-C7A10847E6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5" name="122 CuadroTexto">
          <a:extLst>
            <a:ext uri="{FF2B5EF4-FFF2-40B4-BE49-F238E27FC236}">
              <a16:creationId xmlns:a16="http://schemas.microsoft.com/office/drawing/2014/main" xmlns="" id="{24056B41-C60C-4213-9F01-D92C4E7BE8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6" name="123 CuadroTexto">
          <a:extLst>
            <a:ext uri="{FF2B5EF4-FFF2-40B4-BE49-F238E27FC236}">
              <a16:creationId xmlns:a16="http://schemas.microsoft.com/office/drawing/2014/main" xmlns="" id="{EDA3567E-0D86-4E18-BB8F-84220FBCE0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7" name="124 CuadroTexto">
          <a:extLst>
            <a:ext uri="{FF2B5EF4-FFF2-40B4-BE49-F238E27FC236}">
              <a16:creationId xmlns:a16="http://schemas.microsoft.com/office/drawing/2014/main" xmlns="" id="{B1F3CF7B-3147-4AAA-9C54-46E59891B4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8" name="125 CuadroTexto">
          <a:extLst>
            <a:ext uri="{FF2B5EF4-FFF2-40B4-BE49-F238E27FC236}">
              <a16:creationId xmlns:a16="http://schemas.microsoft.com/office/drawing/2014/main" xmlns="" id="{B6FBF5C1-4FF4-4CCC-B62C-8F0B413265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69" name="143 CuadroTexto">
          <a:extLst>
            <a:ext uri="{FF2B5EF4-FFF2-40B4-BE49-F238E27FC236}">
              <a16:creationId xmlns:a16="http://schemas.microsoft.com/office/drawing/2014/main" xmlns="" id="{C57A4DB8-83BB-4431-ACE3-2191E6C4F7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0" name="144 CuadroTexto">
          <a:extLst>
            <a:ext uri="{FF2B5EF4-FFF2-40B4-BE49-F238E27FC236}">
              <a16:creationId xmlns:a16="http://schemas.microsoft.com/office/drawing/2014/main" xmlns="" id="{3F475AC9-D060-47C4-9F9E-8A8895330C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1" name="145 CuadroTexto">
          <a:extLst>
            <a:ext uri="{FF2B5EF4-FFF2-40B4-BE49-F238E27FC236}">
              <a16:creationId xmlns:a16="http://schemas.microsoft.com/office/drawing/2014/main" xmlns="" id="{360270AF-BC57-4503-BE7B-1B788AFDBD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2" name="146 CuadroTexto">
          <a:extLst>
            <a:ext uri="{FF2B5EF4-FFF2-40B4-BE49-F238E27FC236}">
              <a16:creationId xmlns:a16="http://schemas.microsoft.com/office/drawing/2014/main" xmlns="" id="{BE4E313D-359B-4DA3-90AB-5F9E245B3B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3" name="147 CuadroTexto">
          <a:extLst>
            <a:ext uri="{FF2B5EF4-FFF2-40B4-BE49-F238E27FC236}">
              <a16:creationId xmlns:a16="http://schemas.microsoft.com/office/drawing/2014/main" xmlns="" id="{E461F04B-CD9F-43FF-91BD-258401D3A2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4" name="148 CuadroTexto">
          <a:extLst>
            <a:ext uri="{FF2B5EF4-FFF2-40B4-BE49-F238E27FC236}">
              <a16:creationId xmlns:a16="http://schemas.microsoft.com/office/drawing/2014/main" xmlns="" id="{0C97CAF2-DF33-468A-BE43-413D6F100A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5" name="149 CuadroTexto">
          <a:extLst>
            <a:ext uri="{FF2B5EF4-FFF2-40B4-BE49-F238E27FC236}">
              <a16:creationId xmlns:a16="http://schemas.microsoft.com/office/drawing/2014/main" xmlns="" id="{88A087BF-0659-40C3-ABE6-73FE903840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6" name="150 CuadroTexto">
          <a:extLst>
            <a:ext uri="{FF2B5EF4-FFF2-40B4-BE49-F238E27FC236}">
              <a16:creationId xmlns:a16="http://schemas.microsoft.com/office/drawing/2014/main" xmlns="" id="{7A6218B6-C516-463F-8D29-9252BCE4A9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7" name="151 CuadroTexto">
          <a:extLst>
            <a:ext uri="{FF2B5EF4-FFF2-40B4-BE49-F238E27FC236}">
              <a16:creationId xmlns:a16="http://schemas.microsoft.com/office/drawing/2014/main" xmlns="" id="{1F213833-B97E-4DAB-85CE-C0B6A1840A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8" name="152 CuadroTexto">
          <a:extLst>
            <a:ext uri="{FF2B5EF4-FFF2-40B4-BE49-F238E27FC236}">
              <a16:creationId xmlns:a16="http://schemas.microsoft.com/office/drawing/2014/main" xmlns="" id="{2EE47BC0-558B-4DC6-A37B-F783A9AA37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79" name="153 CuadroTexto">
          <a:extLst>
            <a:ext uri="{FF2B5EF4-FFF2-40B4-BE49-F238E27FC236}">
              <a16:creationId xmlns:a16="http://schemas.microsoft.com/office/drawing/2014/main" xmlns="" id="{FEC3EB00-85D6-4562-89AC-CE227E2162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0" name="154 CuadroTexto">
          <a:extLst>
            <a:ext uri="{FF2B5EF4-FFF2-40B4-BE49-F238E27FC236}">
              <a16:creationId xmlns:a16="http://schemas.microsoft.com/office/drawing/2014/main" xmlns="" id="{1F5F4BD8-F983-4E0F-A463-C6CD4DE3BF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1" name="155 CuadroTexto">
          <a:extLst>
            <a:ext uri="{FF2B5EF4-FFF2-40B4-BE49-F238E27FC236}">
              <a16:creationId xmlns:a16="http://schemas.microsoft.com/office/drawing/2014/main" xmlns="" id="{7045ECBA-76B5-449F-B82B-B6A215FD7B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2" name="156 CuadroTexto">
          <a:extLst>
            <a:ext uri="{FF2B5EF4-FFF2-40B4-BE49-F238E27FC236}">
              <a16:creationId xmlns:a16="http://schemas.microsoft.com/office/drawing/2014/main" xmlns="" id="{DE9DBA79-D2DB-4300-AE47-3C77BD511E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3" name="157 CuadroTexto">
          <a:extLst>
            <a:ext uri="{FF2B5EF4-FFF2-40B4-BE49-F238E27FC236}">
              <a16:creationId xmlns:a16="http://schemas.microsoft.com/office/drawing/2014/main" xmlns="" id="{E222A7BB-E4E3-46A3-8010-8CD37D5BA8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4" name="158 CuadroTexto">
          <a:extLst>
            <a:ext uri="{FF2B5EF4-FFF2-40B4-BE49-F238E27FC236}">
              <a16:creationId xmlns:a16="http://schemas.microsoft.com/office/drawing/2014/main" xmlns="" id="{03E2088E-6108-447E-83EC-4C8D728D9E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5" name="159 CuadroTexto">
          <a:extLst>
            <a:ext uri="{FF2B5EF4-FFF2-40B4-BE49-F238E27FC236}">
              <a16:creationId xmlns:a16="http://schemas.microsoft.com/office/drawing/2014/main" xmlns="" id="{7922DC03-291C-4EBF-9D78-6645E812BB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6" name="160 CuadroTexto">
          <a:extLst>
            <a:ext uri="{FF2B5EF4-FFF2-40B4-BE49-F238E27FC236}">
              <a16:creationId xmlns:a16="http://schemas.microsoft.com/office/drawing/2014/main" xmlns="" id="{8DA3E55F-BF68-4A33-A575-9E75540DB1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7" name="161 CuadroTexto">
          <a:extLst>
            <a:ext uri="{FF2B5EF4-FFF2-40B4-BE49-F238E27FC236}">
              <a16:creationId xmlns:a16="http://schemas.microsoft.com/office/drawing/2014/main" xmlns="" id="{5483BBB0-ACAB-4A7E-92D8-4A75EBAC35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8" name="162 CuadroTexto">
          <a:extLst>
            <a:ext uri="{FF2B5EF4-FFF2-40B4-BE49-F238E27FC236}">
              <a16:creationId xmlns:a16="http://schemas.microsoft.com/office/drawing/2014/main" xmlns="" id="{BA2F2452-CFBE-4418-A378-4D0FD697DB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89" name="163 CuadroTexto">
          <a:extLst>
            <a:ext uri="{FF2B5EF4-FFF2-40B4-BE49-F238E27FC236}">
              <a16:creationId xmlns:a16="http://schemas.microsoft.com/office/drawing/2014/main" xmlns="" id="{2D43A81B-3E5B-4AE2-8702-402B3360E0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0" name="164 CuadroTexto">
          <a:extLst>
            <a:ext uri="{FF2B5EF4-FFF2-40B4-BE49-F238E27FC236}">
              <a16:creationId xmlns:a16="http://schemas.microsoft.com/office/drawing/2014/main" xmlns="" id="{55316FEB-2FE3-4B38-8332-4BD0FC732F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1" name="165 CuadroTexto">
          <a:extLst>
            <a:ext uri="{FF2B5EF4-FFF2-40B4-BE49-F238E27FC236}">
              <a16:creationId xmlns:a16="http://schemas.microsoft.com/office/drawing/2014/main" xmlns="" id="{7877CB4E-4799-464C-9913-2D64096225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2" name="166 CuadroTexto">
          <a:extLst>
            <a:ext uri="{FF2B5EF4-FFF2-40B4-BE49-F238E27FC236}">
              <a16:creationId xmlns:a16="http://schemas.microsoft.com/office/drawing/2014/main" xmlns="" id="{F65945A3-409D-4BF8-9C5F-666750A31E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3" name="167 CuadroTexto">
          <a:extLst>
            <a:ext uri="{FF2B5EF4-FFF2-40B4-BE49-F238E27FC236}">
              <a16:creationId xmlns:a16="http://schemas.microsoft.com/office/drawing/2014/main" xmlns="" id="{B89FF120-5E32-4AA4-9604-C134D02785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4" name="168 CuadroTexto">
          <a:extLst>
            <a:ext uri="{FF2B5EF4-FFF2-40B4-BE49-F238E27FC236}">
              <a16:creationId xmlns:a16="http://schemas.microsoft.com/office/drawing/2014/main" xmlns="" id="{92955110-536D-433D-B53D-C73690ED81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5" name="169 CuadroTexto">
          <a:extLst>
            <a:ext uri="{FF2B5EF4-FFF2-40B4-BE49-F238E27FC236}">
              <a16:creationId xmlns:a16="http://schemas.microsoft.com/office/drawing/2014/main" xmlns="" id="{71E7F64B-28A4-4A6C-B1BE-AD0B6AC9A9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6" name="170 CuadroTexto">
          <a:extLst>
            <a:ext uri="{FF2B5EF4-FFF2-40B4-BE49-F238E27FC236}">
              <a16:creationId xmlns:a16="http://schemas.microsoft.com/office/drawing/2014/main" xmlns="" id="{38BDD778-823A-4EE2-A186-1196878B37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7" name="171 CuadroTexto">
          <a:extLst>
            <a:ext uri="{FF2B5EF4-FFF2-40B4-BE49-F238E27FC236}">
              <a16:creationId xmlns:a16="http://schemas.microsoft.com/office/drawing/2014/main" xmlns="" id="{0DA683B2-F38D-4E2D-A24C-FB3C746B89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8" name="172 CuadroTexto">
          <a:extLst>
            <a:ext uri="{FF2B5EF4-FFF2-40B4-BE49-F238E27FC236}">
              <a16:creationId xmlns:a16="http://schemas.microsoft.com/office/drawing/2014/main" xmlns="" id="{4D3F0E07-1155-44A4-9E0D-7E5185E5EA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499" name="173 CuadroTexto">
          <a:extLst>
            <a:ext uri="{FF2B5EF4-FFF2-40B4-BE49-F238E27FC236}">
              <a16:creationId xmlns:a16="http://schemas.microsoft.com/office/drawing/2014/main" xmlns="" id="{E06E5D10-F66F-4558-A92A-DE860C9F5B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0" name="174 CuadroTexto">
          <a:extLst>
            <a:ext uri="{FF2B5EF4-FFF2-40B4-BE49-F238E27FC236}">
              <a16:creationId xmlns:a16="http://schemas.microsoft.com/office/drawing/2014/main" xmlns="" id="{4892B0E6-4E1D-47E2-B9B3-3B86CF9628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1" name="175 CuadroTexto">
          <a:extLst>
            <a:ext uri="{FF2B5EF4-FFF2-40B4-BE49-F238E27FC236}">
              <a16:creationId xmlns:a16="http://schemas.microsoft.com/office/drawing/2014/main" xmlns="" id="{4CE726D5-5E77-4DB1-8C5C-A17488E725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2" name="176 CuadroTexto">
          <a:extLst>
            <a:ext uri="{FF2B5EF4-FFF2-40B4-BE49-F238E27FC236}">
              <a16:creationId xmlns:a16="http://schemas.microsoft.com/office/drawing/2014/main" xmlns="" id="{BF74D258-EE18-4D83-A4CF-465C414267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3" name="177 CuadroTexto">
          <a:extLst>
            <a:ext uri="{FF2B5EF4-FFF2-40B4-BE49-F238E27FC236}">
              <a16:creationId xmlns:a16="http://schemas.microsoft.com/office/drawing/2014/main" xmlns="" id="{E48A2E59-78A8-4C52-83CF-094046752D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4" name="178 CuadroTexto">
          <a:extLst>
            <a:ext uri="{FF2B5EF4-FFF2-40B4-BE49-F238E27FC236}">
              <a16:creationId xmlns:a16="http://schemas.microsoft.com/office/drawing/2014/main" xmlns="" id="{EB9CBCA5-9159-4B01-A122-5FC7BBECCE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5" name="179 CuadroTexto">
          <a:extLst>
            <a:ext uri="{FF2B5EF4-FFF2-40B4-BE49-F238E27FC236}">
              <a16:creationId xmlns:a16="http://schemas.microsoft.com/office/drawing/2014/main" xmlns="" id="{372D442D-7DFB-4EB4-B70D-D74AD5944D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6" name="180 CuadroTexto">
          <a:extLst>
            <a:ext uri="{FF2B5EF4-FFF2-40B4-BE49-F238E27FC236}">
              <a16:creationId xmlns:a16="http://schemas.microsoft.com/office/drawing/2014/main" xmlns="" id="{A98A9C74-D922-4E3C-8179-2B3F5E667C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7" name="181 CuadroTexto">
          <a:extLst>
            <a:ext uri="{FF2B5EF4-FFF2-40B4-BE49-F238E27FC236}">
              <a16:creationId xmlns:a16="http://schemas.microsoft.com/office/drawing/2014/main" xmlns="" id="{80742228-C613-4967-A92F-BB7CFD4DD6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8" name="182 CuadroTexto">
          <a:extLst>
            <a:ext uri="{FF2B5EF4-FFF2-40B4-BE49-F238E27FC236}">
              <a16:creationId xmlns:a16="http://schemas.microsoft.com/office/drawing/2014/main" xmlns="" id="{C875E18C-7F18-4623-BD8F-9C243357D1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09" name="183 CuadroTexto">
          <a:extLst>
            <a:ext uri="{FF2B5EF4-FFF2-40B4-BE49-F238E27FC236}">
              <a16:creationId xmlns:a16="http://schemas.microsoft.com/office/drawing/2014/main" xmlns="" id="{B2145862-AAC1-4E92-8309-505B67AA1A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0" name="184 CuadroTexto">
          <a:extLst>
            <a:ext uri="{FF2B5EF4-FFF2-40B4-BE49-F238E27FC236}">
              <a16:creationId xmlns:a16="http://schemas.microsoft.com/office/drawing/2014/main" xmlns="" id="{BB355F56-698B-426F-8AA3-8E1D3D534B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1" name="185 CuadroTexto">
          <a:extLst>
            <a:ext uri="{FF2B5EF4-FFF2-40B4-BE49-F238E27FC236}">
              <a16:creationId xmlns:a16="http://schemas.microsoft.com/office/drawing/2014/main" xmlns="" id="{3E6493B5-0836-4029-9816-F9CBFC31E5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2" name="186 CuadroTexto">
          <a:extLst>
            <a:ext uri="{FF2B5EF4-FFF2-40B4-BE49-F238E27FC236}">
              <a16:creationId xmlns:a16="http://schemas.microsoft.com/office/drawing/2014/main" xmlns="" id="{5DC06F1D-B408-4567-98E2-689E079C67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3" name="187 CuadroTexto">
          <a:extLst>
            <a:ext uri="{FF2B5EF4-FFF2-40B4-BE49-F238E27FC236}">
              <a16:creationId xmlns:a16="http://schemas.microsoft.com/office/drawing/2014/main" xmlns="" id="{8949C387-D6E5-471D-8B00-CB801915C0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4" name="188 CuadroTexto">
          <a:extLst>
            <a:ext uri="{FF2B5EF4-FFF2-40B4-BE49-F238E27FC236}">
              <a16:creationId xmlns:a16="http://schemas.microsoft.com/office/drawing/2014/main" xmlns="" id="{C941DAA8-2334-43EE-B076-E8A40E8D78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5" name="189 CuadroTexto">
          <a:extLst>
            <a:ext uri="{FF2B5EF4-FFF2-40B4-BE49-F238E27FC236}">
              <a16:creationId xmlns:a16="http://schemas.microsoft.com/office/drawing/2014/main" xmlns="" id="{C35378EA-079F-4B54-80BF-EAFB7FED9C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6" name="190 CuadroTexto">
          <a:extLst>
            <a:ext uri="{FF2B5EF4-FFF2-40B4-BE49-F238E27FC236}">
              <a16:creationId xmlns:a16="http://schemas.microsoft.com/office/drawing/2014/main" xmlns="" id="{4FE19E4A-9809-43C3-983F-F60ED38CA4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7" name="191 CuadroTexto">
          <a:extLst>
            <a:ext uri="{FF2B5EF4-FFF2-40B4-BE49-F238E27FC236}">
              <a16:creationId xmlns:a16="http://schemas.microsoft.com/office/drawing/2014/main" xmlns="" id="{D1AA3084-1F08-43BD-B4FF-896E82AB17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8" name="192 CuadroTexto">
          <a:extLst>
            <a:ext uri="{FF2B5EF4-FFF2-40B4-BE49-F238E27FC236}">
              <a16:creationId xmlns:a16="http://schemas.microsoft.com/office/drawing/2014/main" xmlns="" id="{D40F7A5C-AA5F-4C07-9CEA-D985AFC72D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19" name="193 CuadroTexto">
          <a:extLst>
            <a:ext uri="{FF2B5EF4-FFF2-40B4-BE49-F238E27FC236}">
              <a16:creationId xmlns:a16="http://schemas.microsoft.com/office/drawing/2014/main" xmlns="" id="{8521D5C0-1829-4E83-ACA5-52F76F59C5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0" name="194 CuadroTexto">
          <a:extLst>
            <a:ext uri="{FF2B5EF4-FFF2-40B4-BE49-F238E27FC236}">
              <a16:creationId xmlns:a16="http://schemas.microsoft.com/office/drawing/2014/main" xmlns="" id="{7B0347AF-2F55-4214-9C7F-5F136ED40C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1" name="195 CuadroTexto">
          <a:extLst>
            <a:ext uri="{FF2B5EF4-FFF2-40B4-BE49-F238E27FC236}">
              <a16:creationId xmlns:a16="http://schemas.microsoft.com/office/drawing/2014/main" xmlns="" id="{5395E569-6F30-4348-B7F6-352CD6763C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2" name="196 CuadroTexto">
          <a:extLst>
            <a:ext uri="{FF2B5EF4-FFF2-40B4-BE49-F238E27FC236}">
              <a16:creationId xmlns:a16="http://schemas.microsoft.com/office/drawing/2014/main" xmlns="" id="{49173BB6-0160-462E-9180-760610BFA3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3" name="197 CuadroTexto">
          <a:extLst>
            <a:ext uri="{FF2B5EF4-FFF2-40B4-BE49-F238E27FC236}">
              <a16:creationId xmlns:a16="http://schemas.microsoft.com/office/drawing/2014/main" xmlns="" id="{AFBD191B-E316-4911-9EA4-BCCC8EC04F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4" name="198 CuadroTexto">
          <a:extLst>
            <a:ext uri="{FF2B5EF4-FFF2-40B4-BE49-F238E27FC236}">
              <a16:creationId xmlns:a16="http://schemas.microsoft.com/office/drawing/2014/main" xmlns="" id="{AA182F79-B12D-4B8B-B1B4-E8AA3D4589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5" name="199 CuadroTexto">
          <a:extLst>
            <a:ext uri="{FF2B5EF4-FFF2-40B4-BE49-F238E27FC236}">
              <a16:creationId xmlns:a16="http://schemas.microsoft.com/office/drawing/2014/main" xmlns="" id="{F072318E-1362-4648-873D-FBE4721D87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6" name="200 CuadroTexto">
          <a:extLst>
            <a:ext uri="{FF2B5EF4-FFF2-40B4-BE49-F238E27FC236}">
              <a16:creationId xmlns:a16="http://schemas.microsoft.com/office/drawing/2014/main" xmlns="" id="{155C13DD-CF55-411F-9085-300B5DDE2C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7" name="201 CuadroTexto">
          <a:extLst>
            <a:ext uri="{FF2B5EF4-FFF2-40B4-BE49-F238E27FC236}">
              <a16:creationId xmlns:a16="http://schemas.microsoft.com/office/drawing/2014/main" xmlns="" id="{D6994C17-5449-41FB-963C-8E05A0B0DA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8" name="202 CuadroTexto">
          <a:extLst>
            <a:ext uri="{FF2B5EF4-FFF2-40B4-BE49-F238E27FC236}">
              <a16:creationId xmlns:a16="http://schemas.microsoft.com/office/drawing/2014/main" xmlns="" id="{B41E2733-6FDB-401F-B286-C51632C3A5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29" name="203 CuadroTexto">
          <a:extLst>
            <a:ext uri="{FF2B5EF4-FFF2-40B4-BE49-F238E27FC236}">
              <a16:creationId xmlns:a16="http://schemas.microsoft.com/office/drawing/2014/main" xmlns="" id="{E9B3BE01-86D1-4951-8EB4-8A46AE2BF5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0" name="204 CuadroTexto">
          <a:extLst>
            <a:ext uri="{FF2B5EF4-FFF2-40B4-BE49-F238E27FC236}">
              <a16:creationId xmlns:a16="http://schemas.microsoft.com/office/drawing/2014/main" xmlns="" id="{AE764357-3401-4E0E-96A2-81D653D84A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1" name="205 CuadroTexto">
          <a:extLst>
            <a:ext uri="{FF2B5EF4-FFF2-40B4-BE49-F238E27FC236}">
              <a16:creationId xmlns:a16="http://schemas.microsoft.com/office/drawing/2014/main" xmlns="" id="{53F29DE4-08EA-4F95-A52D-64D371246A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2" name="206 CuadroTexto">
          <a:extLst>
            <a:ext uri="{FF2B5EF4-FFF2-40B4-BE49-F238E27FC236}">
              <a16:creationId xmlns:a16="http://schemas.microsoft.com/office/drawing/2014/main" xmlns="" id="{159DB4CB-2936-49A3-8FC7-CEEB2CEDD0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3" name="207 CuadroTexto">
          <a:extLst>
            <a:ext uri="{FF2B5EF4-FFF2-40B4-BE49-F238E27FC236}">
              <a16:creationId xmlns:a16="http://schemas.microsoft.com/office/drawing/2014/main" xmlns="" id="{E4AA5685-6C8F-4336-B62E-0BCC0F2C58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4" name="208 CuadroTexto">
          <a:extLst>
            <a:ext uri="{FF2B5EF4-FFF2-40B4-BE49-F238E27FC236}">
              <a16:creationId xmlns:a16="http://schemas.microsoft.com/office/drawing/2014/main" xmlns="" id="{CEBCF0A5-A642-48A9-9C69-F48A84D594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5" name="209 CuadroTexto">
          <a:extLst>
            <a:ext uri="{FF2B5EF4-FFF2-40B4-BE49-F238E27FC236}">
              <a16:creationId xmlns:a16="http://schemas.microsoft.com/office/drawing/2014/main" xmlns="" id="{248409A7-D687-4207-8049-0A414D5780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6" name="210 CuadroTexto">
          <a:extLst>
            <a:ext uri="{FF2B5EF4-FFF2-40B4-BE49-F238E27FC236}">
              <a16:creationId xmlns:a16="http://schemas.microsoft.com/office/drawing/2014/main" xmlns="" id="{6037E5E3-3C8A-4686-B1C5-C30740588F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7" name="211 CuadroTexto">
          <a:extLst>
            <a:ext uri="{FF2B5EF4-FFF2-40B4-BE49-F238E27FC236}">
              <a16:creationId xmlns:a16="http://schemas.microsoft.com/office/drawing/2014/main" xmlns="" id="{02414AB3-56EB-4AF1-B15C-1E9F37F83B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8" name="212 CuadroTexto">
          <a:extLst>
            <a:ext uri="{FF2B5EF4-FFF2-40B4-BE49-F238E27FC236}">
              <a16:creationId xmlns:a16="http://schemas.microsoft.com/office/drawing/2014/main" xmlns="" id="{9FDB0D6A-2482-477C-B606-F2DF07AA35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39" name="213 CuadroTexto">
          <a:extLst>
            <a:ext uri="{FF2B5EF4-FFF2-40B4-BE49-F238E27FC236}">
              <a16:creationId xmlns:a16="http://schemas.microsoft.com/office/drawing/2014/main" xmlns="" id="{9E2E8A2C-961C-43BD-A37C-462FBAAD41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0" name="214 CuadroTexto">
          <a:extLst>
            <a:ext uri="{FF2B5EF4-FFF2-40B4-BE49-F238E27FC236}">
              <a16:creationId xmlns:a16="http://schemas.microsoft.com/office/drawing/2014/main" xmlns="" id="{4E31B6D7-2607-4E8D-90DA-69A68100BE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1" name="215 CuadroTexto">
          <a:extLst>
            <a:ext uri="{FF2B5EF4-FFF2-40B4-BE49-F238E27FC236}">
              <a16:creationId xmlns:a16="http://schemas.microsoft.com/office/drawing/2014/main" xmlns="" id="{79674958-C008-457A-A0B7-A51590234E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2" name="216 CuadroTexto">
          <a:extLst>
            <a:ext uri="{FF2B5EF4-FFF2-40B4-BE49-F238E27FC236}">
              <a16:creationId xmlns:a16="http://schemas.microsoft.com/office/drawing/2014/main" xmlns="" id="{96551892-3505-4489-A516-4568BC422C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3" name="217 CuadroTexto">
          <a:extLst>
            <a:ext uri="{FF2B5EF4-FFF2-40B4-BE49-F238E27FC236}">
              <a16:creationId xmlns:a16="http://schemas.microsoft.com/office/drawing/2014/main" xmlns="" id="{DF757793-5178-4054-B057-117F2A6D72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4" name="218 CuadroTexto">
          <a:extLst>
            <a:ext uri="{FF2B5EF4-FFF2-40B4-BE49-F238E27FC236}">
              <a16:creationId xmlns:a16="http://schemas.microsoft.com/office/drawing/2014/main" xmlns="" id="{C593A78D-D86B-4E0F-8390-E3E2DE83BF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5" name="219 CuadroTexto">
          <a:extLst>
            <a:ext uri="{FF2B5EF4-FFF2-40B4-BE49-F238E27FC236}">
              <a16:creationId xmlns:a16="http://schemas.microsoft.com/office/drawing/2014/main" xmlns="" id="{71AE5561-405A-40CD-8970-12B02B4876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6" name="220 CuadroTexto">
          <a:extLst>
            <a:ext uri="{FF2B5EF4-FFF2-40B4-BE49-F238E27FC236}">
              <a16:creationId xmlns:a16="http://schemas.microsoft.com/office/drawing/2014/main" xmlns="" id="{AE1D93A0-A3AC-459C-B85B-C343D65AEF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7" name="221 CuadroTexto">
          <a:extLst>
            <a:ext uri="{FF2B5EF4-FFF2-40B4-BE49-F238E27FC236}">
              <a16:creationId xmlns:a16="http://schemas.microsoft.com/office/drawing/2014/main" xmlns="" id="{74F9C528-93B3-4BD4-A221-A3FAEAF023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8" name="222 CuadroTexto">
          <a:extLst>
            <a:ext uri="{FF2B5EF4-FFF2-40B4-BE49-F238E27FC236}">
              <a16:creationId xmlns:a16="http://schemas.microsoft.com/office/drawing/2014/main" xmlns="" id="{887E8420-2704-42EC-9A20-8D4E6C7DA4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49" name="223 CuadroTexto">
          <a:extLst>
            <a:ext uri="{FF2B5EF4-FFF2-40B4-BE49-F238E27FC236}">
              <a16:creationId xmlns:a16="http://schemas.microsoft.com/office/drawing/2014/main" xmlns="" id="{70C67AFE-7B11-40D0-9C2D-1546EBE3DE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0" name="224 CuadroTexto">
          <a:extLst>
            <a:ext uri="{FF2B5EF4-FFF2-40B4-BE49-F238E27FC236}">
              <a16:creationId xmlns:a16="http://schemas.microsoft.com/office/drawing/2014/main" xmlns="" id="{BCE2AF88-1F3B-42EF-8280-7515C1EE84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1" name="225 CuadroTexto">
          <a:extLst>
            <a:ext uri="{FF2B5EF4-FFF2-40B4-BE49-F238E27FC236}">
              <a16:creationId xmlns:a16="http://schemas.microsoft.com/office/drawing/2014/main" xmlns="" id="{5B23E01F-64EC-41DC-A6F9-A4A5E06EC4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2" name="226 CuadroTexto">
          <a:extLst>
            <a:ext uri="{FF2B5EF4-FFF2-40B4-BE49-F238E27FC236}">
              <a16:creationId xmlns:a16="http://schemas.microsoft.com/office/drawing/2014/main" xmlns="" id="{2B8946B9-1B42-45F5-B60E-F684B9111E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3" name="227 CuadroTexto">
          <a:extLst>
            <a:ext uri="{FF2B5EF4-FFF2-40B4-BE49-F238E27FC236}">
              <a16:creationId xmlns:a16="http://schemas.microsoft.com/office/drawing/2014/main" xmlns="" id="{1314F75A-ACB6-4F48-A872-3AFB8899B4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4" name="228 CuadroTexto">
          <a:extLst>
            <a:ext uri="{FF2B5EF4-FFF2-40B4-BE49-F238E27FC236}">
              <a16:creationId xmlns:a16="http://schemas.microsoft.com/office/drawing/2014/main" xmlns="" id="{C0A6F3D4-50FD-4016-B68E-C53A2A2AB0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5" name="229 CuadroTexto">
          <a:extLst>
            <a:ext uri="{FF2B5EF4-FFF2-40B4-BE49-F238E27FC236}">
              <a16:creationId xmlns:a16="http://schemas.microsoft.com/office/drawing/2014/main" xmlns="" id="{BBD50644-B7BE-4110-ACAB-04C4114608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6" name="230 CuadroTexto">
          <a:extLst>
            <a:ext uri="{FF2B5EF4-FFF2-40B4-BE49-F238E27FC236}">
              <a16:creationId xmlns:a16="http://schemas.microsoft.com/office/drawing/2014/main" xmlns="" id="{C46FFBF9-DDB5-4B29-A5BE-3C2177F36C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7" name="231 CuadroTexto">
          <a:extLst>
            <a:ext uri="{FF2B5EF4-FFF2-40B4-BE49-F238E27FC236}">
              <a16:creationId xmlns:a16="http://schemas.microsoft.com/office/drawing/2014/main" xmlns="" id="{2E50DF86-FF7F-4565-B050-C60B21B7C1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8" name="232 CuadroTexto">
          <a:extLst>
            <a:ext uri="{FF2B5EF4-FFF2-40B4-BE49-F238E27FC236}">
              <a16:creationId xmlns:a16="http://schemas.microsoft.com/office/drawing/2014/main" xmlns="" id="{F7C6D761-C624-47B9-AD31-F74607A46D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59" name="233 CuadroTexto">
          <a:extLst>
            <a:ext uri="{FF2B5EF4-FFF2-40B4-BE49-F238E27FC236}">
              <a16:creationId xmlns:a16="http://schemas.microsoft.com/office/drawing/2014/main" xmlns="" id="{62CC4999-5EA0-4199-B7C6-7F662449B4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0" name="234 CuadroTexto">
          <a:extLst>
            <a:ext uri="{FF2B5EF4-FFF2-40B4-BE49-F238E27FC236}">
              <a16:creationId xmlns:a16="http://schemas.microsoft.com/office/drawing/2014/main" xmlns="" id="{FD415098-C350-4A83-B1CD-0F50E81801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1" name="235 CuadroTexto">
          <a:extLst>
            <a:ext uri="{FF2B5EF4-FFF2-40B4-BE49-F238E27FC236}">
              <a16:creationId xmlns:a16="http://schemas.microsoft.com/office/drawing/2014/main" xmlns="" id="{1DD05ACA-375C-47B6-AD8E-78F7DA8AB9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2" name="236 CuadroTexto">
          <a:extLst>
            <a:ext uri="{FF2B5EF4-FFF2-40B4-BE49-F238E27FC236}">
              <a16:creationId xmlns:a16="http://schemas.microsoft.com/office/drawing/2014/main" xmlns="" id="{4001D52E-D229-4B12-885B-2448F3EEF1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3" name="237 CuadroTexto">
          <a:extLst>
            <a:ext uri="{FF2B5EF4-FFF2-40B4-BE49-F238E27FC236}">
              <a16:creationId xmlns:a16="http://schemas.microsoft.com/office/drawing/2014/main" xmlns="" id="{F929B199-7C59-41DC-AE8E-EA7C1D3782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4" name="238 CuadroTexto">
          <a:extLst>
            <a:ext uri="{FF2B5EF4-FFF2-40B4-BE49-F238E27FC236}">
              <a16:creationId xmlns:a16="http://schemas.microsoft.com/office/drawing/2014/main" xmlns="" id="{A1A3969B-803B-477C-AC79-FF6BD82F60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5" name="239 CuadroTexto">
          <a:extLst>
            <a:ext uri="{FF2B5EF4-FFF2-40B4-BE49-F238E27FC236}">
              <a16:creationId xmlns:a16="http://schemas.microsoft.com/office/drawing/2014/main" xmlns="" id="{A8A713BB-EF68-4432-934C-0906C5D5CE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6" name="240 CuadroTexto">
          <a:extLst>
            <a:ext uri="{FF2B5EF4-FFF2-40B4-BE49-F238E27FC236}">
              <a16:creationId xmlns:a16="http://schemas.microsoft.com/office/drawing/2014/main" xmlns="" id="{E6752943-4C9E-4710-A01E-651744A801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7" name="241 CuadroTexto">
          <a:extLst>
            <a:ext uri="{FF2B5EF4-FFF2-40B4-BE49-F238E27FC236}">
              <a16:creationId xmlns:a16="http://schemas.microsoft.com/office/drawing/2014/main" xmlns="" id="{1C143CD4-1AA6-4573-B1A0-800B7298D1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8" name="242 CuadroTexto">
          <a:extLst>
            <a:ext uri="{FF2B5EF4-FFF2-40B4-BE49-F238E27FC236}">
              <a16:creationId xmlns:a16="http://schemas.microsoft.com/office/drawing/2014/main" xmlns="" id="{763C2EA5-7CA6-44D7-B786-102DB88126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69" name="243 CuadroTexto">
          <a:extLst>
            <a:ext uri="{FF2B5EF4-FFF2-40B4-BE49-F238E27FC236}">
              <a16:creationId xmlns:a16="http://schemas.microsoft.com/office/drawing/2014/main" xmlns="" id="{1E29C602-9B0E-4BBD-88A6-C73E32E540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0" name="244 CuadroTexto">
          <a:extLst>
            <a:ext uri="{FF2B5EF4-FFF2-40B4-BE49-F238E27FC236}">
              <a16:creationId xmlns:a16="http://schemas.microsoft.com/office/drawing/2014/main" xmlns="" id="{E295E3BE-D83E-4EAA-B1D5-53C6995D5C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1" name="245 CuadroTexto">
          <a:extLst>
            <a:ext uri="{FF2B5EF4-FFF2-40B4-BE49-F238E27FC236}">
              <a16:creationId xmlns:a16="http://schemas.microsoft.com/office/drawing/2014/main" xmlns="" id="{703A33FD-F20D-4340-B282-67322B2257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2" name="246 CuadroTexto">
          <a:extLst>
            <a:ext uri="{FF2B5EF4-FFF2-40B4-BE49-F238E27FC236}">
              <a16:creationId xmlns:a16="http://schemas.microsoft.com/office/drawing/2014/main" xmlns="" id="{3A391494-D73A-46C1-B267-7382D7BE27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3" name="247 CuadroTexto">
          <a:extLst>
            <a:ext uri="{FF2B5EF4-FFF2-40B4-BE49-F238E27FC236}">
              <a16:creationId xmlns:a16="http://schemas.microsoft.com/office/drawing/2014/main" xmlns="" id="{DC90A5D1-DC26-4AD3-A365-B3541CF7AD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4" name="248 CuadroTexto">
          <a:extLst>
            <a:ext uri="{FF2B5EF4-FFF2-40B4-BE49-F238E27FC236}">
              <a16:creationId xmlns:a16="http://schemas.microsoft.com/office/drawing/2014/main" xmlns="" id="{165AA922-D081-4060-A067-9EE6A6077E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5" name="249 CuadroTexto">
          <a:extLst>
            <a:ext uri="{FF2B5EF4-FFF2-40B4-BE49-F238E27FC236}">
              <a16:creationId xmlns:a16="http://schemas.microsoft.com/office/drawing/2014/main" xmlns="" id="{D5056A23-7EC4-4E96-916A-4EBCFDA6E5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6" name="250 CuadroTexto">
          <a:extLst>
            <a:ext uri="{FF2B5EF4-FFF2-40B4-BE49-F238E27FC236}">
              <a16:creationId xmlns:a16="http://schemas.microsoft.com/office/drawing/2014/main" xmlns="" id="{CA4A8301-016A-4C95-B80A-76714B47B5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7" name="251 CuadroTexto">
          <a:extLst>
            <a:ext uri="{FF2B5EF4-FFF2-40B4-BE49-F238E27FC236}">
              <a16:creationId xmlns:a16="http://schemas.microsoft.com/office/drawing/2014/main" xmlns="" id="{0DAAA5D8-6DC7-42D4-8C76-DA4547CD34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8" name="252 CuadroTexto">
          <a:extLst>
            <a:ext uri="{FF2B5EF4-FFF2-40B4-BE49-F238E27FC236}">
              <a16:creationId xmlns:a16="http://schemas.microsoft.com/office/drawing/2014/main" xmlns="" id="{5B71EEA5-650B-431A-A634-BC1CBAE7AF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79" name="253 CuadroTexto">
          <a:extLst>
            <a:ext uri="{FF2B5EF4-FFF2-40B4-BE49-F238E27FC236}">
              <a16:creationId xmlns:a16="http://schemas.microsoft.com/office/drawing/2014/main" xmlns="" id="{071606A9-4A8C-4B99-B8CA-920DDEC3F5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0" name="254 CuadroTexto">
          <a:extLst>
            <a:ext uri="{FF2B5EF4-FFF2-40B4-BE49-F238E27FC236}">
              <a16:creationId xmlns:a16="http://schemas.microsoft.com/office/drawing/2014/main" xmlns="" id="{72D6C3EB-106F-4E83-A50B-169D487CB6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1" name="255 CuadroTexto">
          <a:extLst>
            <a:ext uri="{FF2B5EF4-FFF2-40B4-BE49-F238E27FC236}">
              <a16:creationId xmlns:a16="http://schemas.microsoft.com/office/drawing/2014/main" xmlns="" id="{26627FA2-A527-4216-908C-0CB83D92C7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2" name="256 CuadroTexto">
          <a:extLst>
            <a:ext uri="{FF2B5EF4-FFF2-40B4-BE49-F238E27FC236}">
              <a16:creationId xmlns:a16="http://schemas.microsoft.com/office/drawing/2014/main" xmlns="" id="{89DC05B2-EDCC-484A-9597-A1998BD58E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3" name="257 CuadroTexto">
          <a:extLst>
            <a:ext uri="{FF2B5EF4-FFF2-40B4-BE49-F238E27FC236}">
              <a16:creationId xmlns:a16="http://schemas.microsoft.com/office/drawing/2014/main" xmlns="" id="{8B81CF0F-D102-41F8-9F4D-D33D462464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4" name="258 CuadroTexto">
          <a:extLst>
            <a:ext uri="{FF2B5EF4-FFF2-40B4-BE49-F238E27FC236}">
              <a16:creationId xmlns:a16="http://schemas.microsoft.com/office/drawing/2014/main" xmlns="" id="{DCAFA240-CAA9-47E2-92EF-26EC785E53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5" name="259 CuadroTexto">
          <a:extLst>
            <a:ext uri="{FF2B5EF4-FFF2-40B4-BE49-F238E27FC236}">
              <a16:creationId xmlns:a16="http://schemas.microsoft.com/office/drawing/2014/main" xmlns="" id="{12D68B2D-6B20-40BC-B402-E0E6ABD058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6" name="260 CuadroTexto">
          <a:extLst>
            <a:ext uri="{FF2B5EF4-FFF2-40B4-BE49-F238E27FC236}">
              <a16:creationId xmlns:a16="http://schemas.microsoft.com/office/drawing/2014/main" xmlns="" id="{3C2174F9-B77C-4D55-AF70-9D35DBCDC2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7" name="261 CuadroTexto">
          <a:extLst>
            <a:ext uri="{FF2B5EF4-FFF2-40B4-BE49-F238E27FC236}">
              <a16:creationId xmlns:a16="http://schemas.microsoft.com/office/drawing/2014/main" xmlns="" id="{3CFC13B5-525B-43F7-AE85-8CE4392B32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8" name="262 CuadroTexto">
          <a:extLst>
            <a:ext uri="{FF2B5EF4-FFF2-40B4-BE49-F238E27FC236}">
              <a16:creationId xmlns:a16="http://schemas.microsoft.com/office/drawing/2014/main" xmlns="" id="{2BAC9ED3-D4EA-4A46-90E2-A1444ED4D5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89" name="263 CuadroTexto">
          <a:extLst>
            <a:ext uri="{FF2B5EF4-FFF2-40B4-BE49-F238E27FC236}">
              <a16:creationId xmlns:a16="http://schemas.microsoft.com/office/drawing/2014/main" xmlns="" id="{6AE92344-10C1-4881-8CDA-E4422F9168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90" name="264 CuadroTexto">
          <a:extLst>
            <a:ext uri="{FF2B5EF4-FFF2-40B4-BE49-F238E27FC236}">
              <a16:creationId xmlns:a16="http://schemas.microsoft.com/office/drawing/2014/main" xmlns="" id="{68F32C8F-F15D-4A17-8C24-81724EF0A4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91" name="265 CuadroTexto">
          <a:extLst>
            <a:ext uri="{FF2B5EF4-FFF2-40B4-BE49-F238E27FC236}">
              <a16:creationId xmlns:a16="http://schemas.microsoft.com/office/drawing/2014/main" xmlns="" id="{8C50B816-0733-4174-8153-1D37128666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92" name="266 CuadroTexto">
          <a:extLst>
            <a:ext uri="{FF2B5EF4-FFF2-40B4-BE49-F238E27FC236}">
              <a16:creationId xmlns:a16="http://schemas.microsoft.com/office/drawing/2014/main" xmlns="" id="{5119D601-CDAC-49E0-8FD5-62E0C7C467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593" name="267 CuadroTexto">
          <a:extLst>
            <a:ext uri="{FF2B5EF4-FFF2-40B4-BE49-F238E27FC236}">
              <a16:creationId xmlns:a16="http://schemas.microsoft.com/office/drawing/2014/main" xmlns="" id="{21ECE344-2104-4E5D-88B7-9DE4568B45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8594" name="268 CuadroTexto">
          <a:extLst>
            <a:ext uri="{FF2B5EF4-FFF2-40B4-BE49-F238E27FC236}">
              <a16:creationId xmlns:a16="http://schemas.microsoft.com/office/drawing/2014/main" xmlns="" id="{68BA515D-5321-4744-8AAF-35260E94BB7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595" name="269 CuadroTexto">
          <a:extLst>
            <a:ext uri="{FF2B5EF4-FFF2-40B4-BE49-F238E27FC236}">
              <a16:creationId xmlns:a16="http://schemas.microsoft.com/office/drawing/2014/main" xmlns="" id="{7F2FDB24-3BE2-4DA4-AD9E-8B3453D0F6C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596" name="270 CuadroTexto">
          <a:extLst>
            <a:ext uri="{FF2B5EF4-FFF2-40B4-BE49-F238E27FC236}">
              <a16:creationId xmlns:a16="http://schemas.microsoft.com/office/drawing/2014/main" xmlns="" id="{4F49D6E4-4EA0-4667-A1D8-AA51DAB591D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597" name="271 CuadroTexto">
          <a:extLst>
            <a:ext uri="{FF2B5EF4-FFF2-40B4-BE49-F238E27FC236}">
              <a16:creationId xmlns:a16="http://schemas.microsoft.com/office/drawing/2014/main" xmlns="" id="{B6BFF51F-85B1-450F-ABB6-AA4049128CD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598" name="272 CuadroTexto">
          <a:extLst>
            <a:ext uri="{FF2B5EF4-FFF2-40B4-BE49-F238E27FC236}">
              <a16:creationId xmlns:a16="http://schemas.microsoft.com/office/drawing/2014/main" xmlns="" id="{4E3ABECD-0E82-47C3-A350-92709BE8126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599" name="273 CuadroTexto">
          <a:extLst>
            <a:ext uri="{FF2B5EF4-FFF2-40B4-BE49-F238E27FC236}">
              <a16:creationId xmlns:a16="http://schemas.microsoft.com/office/drawing/2014/main" xmlns="" id="{1F1C126F-FE37-4A93-B0A9-5FB767B1B0E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0" name="274 CuadroTexto">
          <a:extLst>
            <a:ext uri="{FF2B5EF4-FFF2-40B4-BE49-F238E27FC236}">
              <a16:creationId xmlns:a16="http://schemas.microsoft.com/office/drawing/2014/main" xmlns="" id="{E5568243-B2BE-450B-B142-A95F24C1ACF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1" name="275 CuadroTexto">
          <a:extLst>
            <a:ext uri="{FF2B5EF4-FFF2-40B4-BE49-F238E27FC236}">
              <a16:creationId xmlns:a16="http://schemas.microsoft.com/office/drawing/2014/main" xmlns="" id="{DC06269E-1DE1-4A9B-BC1C-DC7461C7AC9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2" name="276 CuadroTexto">
          <a:extLst>
            <a:ext uri="{FF2B5EF4-FFF2-40B4-BE49-F238E27FC236}">
              <a16:creationId xmlns:a16="http://schemas.microsoft.com/office/drawing/2014/main" xmlns="" id="{9F271FCA-C57F-4DF9-AD7B-1CA9A739764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3" name="277 CuadroTexto">
          <a:extLst>
            <a:ext uri="{FF2B5EF4-FFF2-40B4-BE49-F238E27FC236}">
              <a16:creationId xmlns:a16="http://schemas.microsoft.com/office/drawing/2014/main" xmlns="" id="{986406A9-BB6F-4202-AB0B-594A2F1B55A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4" name="278 CuadroTexto">
          <a:extLst>
            <a:ext uri="{FF2B5EF4-FFF2-40B4-BE49-F238E27FC236}">
              <a16:creationId xmlns:a16="http://schemas.microsoft.com/office/drawing/2014/main" xmlns="" id="{EBF4E568-E0C5-47BC-9B0C-03CCD17A1C7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5" name="279 CuadroTexto">
          <a:extLst>
            <a:ext uri="{FF2B5EF4-FFF2-40B4-BE49-F238E27FC236}">
              <a16:creationId xmlns:a16="http://schemas.microsoft.com/office/drawing/2014/main" xmlns="" id="{936CEA9B-B6ED-43A9-BFD6-C285344F1B3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6" name="280 CuadroTexto">
          <a:extLst>
            <a:ext uri="{FF2B5EF4-FFF2-40B4-BE49-F238E27FC236}">
              <a16:creationId xmlns:a16="http://schemas.microsoft.com/office/drawing/2014/main" xmlns="" id="{2883B551-1B42-4D1C-AD80-95B97FBD6F2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7" name="281 CuadroTexto">
          <a:extLst>
            <a:ext uri="{FF2B5EF4-FFF2-40B4-BE49-F238E27FC236}">
              <a16:creationId xmlns:a16="http://schemas.microsoft.com/office/drawing/2014/main" xmlns="" id="{A7D6FFB6-72A4-4D10-8286-92D1701466D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8" name="282 CuadroTexto">
          <a:extLst>
            <a:ext uri="{FF2B5EF4-FFF2-40B4-BE49-F238E27FC236}">
              <a16:creationId xmlns:a16="http://schemas.microsoft.com/office/drawing/2014/main" xmlns="" id="{C3D7C0C3-AA9E-4D97-A3A8-AF4EFF163D8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09" name="283 CuadroTexto">
          <a:extLst>
            <a:ext uri="{FF2B5EF4-FFF2-40B4-BE49-F238E27FC236}">
              <a16:creationId xmlns:a16="http://schemas.microsoft.com/office/drawing/2014/main" xmlns="" id="{E84EA21D-5511-40E2-9325-7B73575D1CF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610" name="284 CuadroTexto">
          <a:extLst>
            <a:ext uri="{FF2B5EF4-FFF2-40B4-BE49-F238E27FC236}">
              <a16:creationId xmlns:a16="http://schemas.microsoft.com/office/drawing/2014/main" xmlns="" id="{BC675D80-F462-4A3F-BBAA-1DAEAB451E1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611" name="285 CuadroTexto">
          <a:extLst>
            <a:ext uri="{FF2B5EF4-FFF2-40B4-BE49-F238E27FC236}">
              <a16:creationId xmlns:a16="http://schemas.microsoft.com/office/drawing/2014/main" xmlns="" id="{F4683E38-30F8-492A-B32B-A1D8D9B8A0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2" name="286 CuadroTexto">
          <a:extLst>
            <a:ext uri="{FF2B5EF4-FFF2-40B4-BE49-F238E27FC236}">
              <a16:creationId xmlns:a16="http://schemas.microsoft.com/office/drawing/2014/main" xmlns="" id="{5389AD91-DECC-4199-8CF0-B399434BC4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3" name="287 CuadroTexto">
          <a:extLst>
            <a:ext uri="{FF2B5EF4-FFF2-40B4-BE49-F238E27FC236}">
              <a16:creationId xmlns:a16="http://schemas.microsoft.com/office/drawing/2014/main" xmlns="" id="{20E0499C-A37B-427C-B13E-9CC39CE06F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4" name="288 CuadroTexto">
          <a:extLst>
            <a:ext uri="{FF2B5EF4-FFF2-40B4-BE49-F238E27FC236}">
              <a16:creationId xmlns:a16="http://schemas.microsoft.com/office/drawing/2014/main" xmlns="" id="{58C68641-DE69-43D3-BD31-6D010BF470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5" name="289 CuadroTexto">
          <a:extLst>
            <a:ext uri="{FF2B5EF4-FFF2-40B4-BE49-F238E27FC236}">
              <a16:creationId xmlns:a16="http://schemas.microsoft.com/office/drawing/2014/main" xmlns="" id="{AE8FF9AE-32EB-405C-AC7C-3A618A2674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6" name="290 CuadroTexto">
          <a:extLst>
            <a:ext uri="{FF2B5EF4-FFF2-40B4-BE49-F238E27FC236}">
              <a16:creationId xmlns:a16="http://schemas.microsoft.com/office/drawing/2014/main" xmlns="" id="{B688C4A4-70D6-4EC6-A153-09E15E6643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7" name="291 CuadroTexto">
          <a:extLst>
            <a:ext uri="{FF2B5EF4-FFF2-40B4-BE49-F238E27FC236}">
              <a16:creationId xmlns:a16="http://schemas.microsoft.com/office/drawing/2014/main" xmlns="" id="{1F08BB92-8719-4617-A5E4-F0D815FECA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8" name="292 CuadroTexto">
          <a:extLst>
            <a:ext uri="{FF2B5EF4-FFF2-40B4-BE49-F238E27FC236}">
              <a16:creationId xmlns:a16="http://schemas.microsoft.com/office/drawing/2014/main" xmlns="" id="{DB33A5DF-2E46-472C-B12B-C1262E6A42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19" name="293 CuadroTexto">
          <a:extLst>
            <a:ext uri="{FF2B5EF4-FFF2-40B4-BE49-F238E27FC236}">
              <a16:creationId xmlns:a16="http://schemas.microsoft.com/office/drawing/2014/main" xmlns="" id="{92B89389-53F1-4C4D-BDC6-7BF6C75847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20" name="294 CuadroTexto">
          <a:extLst>
            <a:ext uri="{FF2B5EF4-FFF2-40B4-BE49-F238E27FC236}">
              <a16:creationId xmlns:a16="http://schemas.microsoft.com/office/drawing/2014/main" xmlns="" id="{2A0149DB-498B-4383-BCF7-0B673F8BAB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21" name="295 CuadroTexto">
          <a:extLst>
            <a:ext uri="{FF2B5EF4-FFF2-40B4-BE49-F238E27FC236}">
              <a16:creationId xmlns:a16="http://schemas.microsoft.com/office/drawing/2014/main" xmlns="" id="{5C1134B4-A193-4E72-A7EB-9403ADFA84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22" name="296 CuadroTexto">
          <a:extLst>
            <a:ext uri="{FF2B5EF4-FFF2-40B4-BE49-F238E27FC236}">
              <a16:creationId xmlns:a16="http://schemas.microsoft.com/office/drawing/2014/main" xmlns="" id="{9016669A-1B61-40CC-9D1C-FEC53708F4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23" name="17 CuadroTexto">
          <a:extLst>
            <a:ext uri="{FF2B5EF4-FFF2-40B4-BE49-F238E27FC236}">
              <a16:creationId xmlns:a16="http://schemas.microsoft.com/office/drawing/2014/main" xmlns="" id="{E0634334-C053-48E6-805D-00319E662C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8624" name="90 CuadroTexto">
          <a:extLst>
            <a:ext uri="{FF2B5EF4-FFF2-40B4-BE49-F238E27FC236}">
              <a16:creationId xmlns:a16="http://schemas.microsoft.com/office/drawing/2014/main" xmlns="" id="{9F29FB36-26A5-4139-836A-31004FB5379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25" name="91 CuadroTexto">
          <a:extLst>
            <a:ext uri="{FF2B5EF4-FFF2-40B4-BE49-F238E27FC236}">
              <a16:creationId xmlns:a16="http://schemas.microsoft.com/office/drawing/2014/main" xmlns="" id="{BB5E307B-E170-4163-97C3-D17F78FCC7D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26" name="92 CuadroTexto">
          <a:extLst>
            <a:ext uri="{FF2B5EF4-FFF2-40B4-BE49-F238E27FC236}">
              <a16:creationId xmlns:a16="http://schemas.microsoft.com/office/drawing/2014/main" xmlns="" id="{E2F66682-3AD5-4CA9-ADBB-71705B2303D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27" name="93 CuadroTexto">
          <a:extLst>
            <a:ext uri="{FF2B5EF4-FFF2-40B4-BE49-F238E27FC236}">
              <a16:creationId xmlns:a16="http://schemas.microsoft.com/office/drawing/2014/main" xmlns="" id="{DE28D7E9-D3E1-4904-AF42-8847C3E4264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28" name="94 CuadroTexto">
          <a:extLst>
            <a:ext uri="{FF2B5EF4-FFF2-40B4-BE49-F238E27FC236}">
              <a16:creationId xmlns:a16="http://schemas.microsoft.com/office/drawing/2014/main" xmlns="" id="{E182A9D8-E0F9-4B85-A418-8A4A536229C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29" name="95 CuadroTexto">
          <a:extLst>
            <a:ext uri="{FF2B5EF4-FFF2-40B4-BE49-F238E27FC236}">
              <a16:creationId xmlns:a16="http://schemas.microsoft.com/office/drawing/2014/main" xmlns="" id="{3A3A1D39-9EFA-4971-B741-0B15B308380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0" name="96 CuadroTexto">
          <a:extLst>
            <a:ext uri="{FF2B5EF4-FFF2-40B4-BE49-F238E27FC236}">
              <a16:creationId xmlns:a16="http://schemas.microsoft.com/office/drawing/2014/main" xmlns="" id="{EBC4CA32-5B9E-4CC3-A35E-301CBAEB073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1" name="97 CuadroTexto">
          <a:extLst>
            <a:ext uri="{FF2B5EF4-FFF2-40B4-BE49-F238E27FC236}">
              <a16:creationId xmlns:a16="http://schemas.microsoft.com/office/drawing/2014/main" xmlns="" id="{48787B2E-E69C-4393-BFA0-BA51C7B71C8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2" name="98 CuadroTexto">
          <a:extLst>
            <a:ext uri="{FF2B5EF4-FFF2-40B4-BE49-F238E27FC236}">
              <a16:creationId xmlns:a16="http://schemas.microsoft.com/office/drawing/2014/main" xmlns="" id="{68D5D800-AC84-43F2-9E52-66E77AEA274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3" name="99 CuadroTexto">
          <a:extLst>
            <a:ext uri="{FF2B5EF4-FFF2-40B4-BE49-F238E27FC236}">
              <a16:creationId xmlns:a16="http://schemas.microsoft.com/office/drawing/2014/main" xmlns="" id="{4963D021-16E3-4EE4-BF6F-5B5C3462CBA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4" name="100 CuadroTexto">
          <a:extLst>
            <a:ext uri="{FF2B5EF4-FFF2-40B4-BE49-F238E27FC236}">
              <a16:creationId xmlns:a16="http://schemas.microsoft.com/office/drawing/2014/main" xmlns="" id="{61D550F2-5333-4B7B-AB8D-1B9C68906B2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635" name="101 CuadroTexto">
          <a:extLst>
            <a:ext uri="{FF2B5EF4-FFF2-40B4-BE49-F238E27FC236}">
              <a16:creationId xmlns:a16="http://schemas.microsoft.com/office/drawing/2014/main" xmlns="" id="{62188D71-9F3F-4B29-BEA8-C8B55A8ABAD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636" name="118 CuadroTexto">
          <a:extLst>
            <a:ext uri="{FF2B5EF4-FFF2-40B4-BE49-F238E27FC236}">
              <a16:creationId xmlns:a16="http://schemas.microsoft.com/office/drawing/2014/main" xmlns="" id="{093AFFF6-C6DD-464E-A488-FCB199425E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37" name="119 CuadroTexto">
          <a:extLst>
            <a:ext uri="{FF2B5EF4-FFF2-40B4-BE49-F238E27FC236}">
              <a16:creationId xmlns:a16="http://schemas.microsoft.com/office/drawing/2014/main" xmlns="" id="{5EC90CA1-2E27-40D3-BC9B-052ECD0EEA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38" name="120 CuadroTexto">
          <a:extLst>
            <a:ext uri="{FF2B5EF4-FFF2-40B4-BE49-F238E27FC236}">
              <a16:creationId xmlns:a16="http://schemas.microsoft.com/office/drawing/2014/main" xmlns="" id="{0A6584AD-7BCB-4CB2-B3B0-EE51492F2D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39" name="121 CuadroTexto">
          <a:extLst>
            <a:ext uri="{FF2B5EF4-FFF2-40B4-BE49-F238E27FC236}">
              <a16:creationId xmlns:a16="http://schemas.microsoft.com/office/drawing/2014/main" xmlns="" id="{3E7B7CC4-A8D8-430A-9A57-B440762DBC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0" name="122 CuadroTexto">
          <a:extLst>
            <a:ext uri="{FF2B5EF4-FFF2-40B4-BE49-F238E27FC236}">
              <a16:creationId xmlns:a16="http://schemas.microsoft.com/office/drawing/2014/main" xmlns="" id="{B2EE114A-ECA6-4D74-946F-3E8B6CCE1E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1" name="123 CuadroTexto">
          <a:extLst>
            <a:ext uri="{FF2B5EF4-FFF2-40B4-BE49-F238E27FC236}">
              <a16:creationId xmlns:a16="http://schemas.microsoft.com/office/drawing/2014/main" xmlns="" id="{B9A7734D-3742-4436-B756-730B6893D7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2" name="124 CuadroTexto">
          <a:extLst>
            <a:ext uri="{FF2B5EF4-FFF2-40B4-BE49-F238E27FC236}">
              <a16:creationId xmlns:a16="http://schemas.microsoft.com/office/drawing/2014/main" xmlns="" id="{A0354838-FF7C-4A82-9489-5D2FB569A3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3" name="125 CuadroTexto">
          <a:extLst>
            <a:ext uri="{FF2B5EF4-FFF2-40B4-BE49-F238E27FC236}">
              <a16:creationId xmlns:a16="http://schemas.microsoft.com/office/drawing/2014/main" xmlns="" id="{D63CF364-0E51-4634-80B4-2840AD9255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4" name="143 CuadroTexto">
          <a:extLst>
            <a:ext uri="{FF2B5EF4-FFF2-40B4-BE49-F238E27FC236}">
              <a16:creationId xmlns:a16="http://schemas.microsoft.com/office/drawing/2014/main" xmlns="" id="{9C0D193D-A621-4CC8-AA73-5DD8E6C43D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5" name="144 CuadroTexto">
          <a:extLst>
            <a:ext uri="{FF2B5EF4-FFF2-40B4-BE49-F238E27FC236}">
              <a16:creationId xmlns:a16="http://schemas.microsoft.com/office/drawing/2014/main" xmlns="" id="{B5E737DE-C305-4A63-9A1D-886DAD95EA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6" name="145 CuadroTexto">
          <a:extLst>
            <a:ext uri="{FF2B5EF4-FFF2-40B4-BE49-F238E27FC236}">
              <a16:creationId xmlns:a16="http://schemas.microsoft.com/office/drawing/2014/main" xmlns="" id="{B5AE0EB4-96E3-44C6-877F-BCB7E42D87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7" name="146 CuadroTexto">
          <a:extLst>
            <a:ext uri="{FF2B5EF4-FFF2-40B4-BE49-F238E27FC236}">
              <a16:creationId xmlns:a16="http://schemas.microsoft.com/office/drawing/2014/main" xmlns="" id="{7956B8E9-A20B-441B-BA7A-E42790BA1B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8" name="147 CuadroTexto">
          <a:extLst>
            <a:ext uri="{FF2B5EF4-FFF2-40B4-BE49-F238E27FC236}">
              <a16:creationId xmlns:a16="http://schemas.microsoft.com/office/drawing/2014/main" xmlns="" id="{2DF53682-C178-47D8-94BE-2DE624E6A5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49" name="148 CuadroTexto">
          <a:extLst>
            <a:ext uri="{FF2B5EF4-FFF2-40B4-BE49-F238E27FC236}">
              <a16:creationId xmlns:a16="http://schemas.microsoft.com/office/drawing/2014/main" xmlns="" id="{8931102E-36BD-4578-93E5-451201178C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0" name="149 CuadroTexto">
          <a:extLst>
            <a:ext uri="{FF2B5EF4-FFF2-40B4-BE49-F238E27FC236}">
              <a16:creationId xmlns:a16="http://schemas.microsoft.com/office/drawing/2014/main" xmlns="" id="{533B6D72-6455-4772-9A41-03C1F4CB40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1" name="150 CuadroTexto">
          <a:extLst>
            <a:ext uri="{FF2B5EF4-FFF2-40B4-BE49-F238E27FC236}">
              <a16:creationId xmlns:a16="http://schemas.microsoft.com/office/drawing/2014/main" xmlns="" id="{D7632ABD-4E7C-434F-B110-844889639E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2" name="151 CuadroTexto">
          <a:extLst>
            <a:ext uri="{FF2B5EF4-FFF2-40B4-BE49-F238E27FC236}">
              <a16:creationId xmlns:a16="http://schemas.microsoft.com/office/drawing/2014/main" xmlns="" id="{09A3EA60-C594-443F-92EC-EE9AABFA46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3" name="152 CuadroTexto">
          <a:extLst>
            <a:ext uri="{FF2B5EF4-FFF2-40B4-BE49-F238E27FC236}">
              <a16:creationId xmlns:a16="http://schemas.microsoft.com/office/drawing/2014/main" xmlns="" id="{602D6435-E328-401F-AEE0-63A4ED3CBD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4" name="153 CuadroTexto">
          <a:extLst>
            <a:ext uri="{FF2B5EF4-FFF2-40B4-BE49-F238E27FC236}">
              <a16:creationId xmlns:a16="http://schemas.microsoft.com/office/drawing/2014/main" xmlns="" id="{B9C2DF08-66C0-4272-8E1C-2AA664E6DD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5" name="154 CuadroTexto">
          <a:extLst>
            <a:ext uri="{FF2B5EF4-FFF2-40B4-BE49-F238E27FC236}">
              <a16:creationId xmlns:a16="http://schemas.microsoft.com/office/drawing/2014/main" xmlns="" id="{A1B57BBC-4205-4EAE-9390-45B4ED567B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6" name="155 CuadroTexto">
          <a:extLst>
            <a:ext uri="{FF2B5EF4-FFF2-40B4-BE49-F238E27FC236}">
              <a16:creationId xmlns:a16="http://schemas.microsoft.com/office/drawing/2014/main" xmlns="" id="{A7F86009-7094-4D5E-B210-7C1BC3E305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7" name="156 CuadroTexto">
          <a:extLst>
            <a:ext uri="{FF2B5EF4-FFF2-40B4-BE49-F238E27FC236}">
              <a16:creationId xmlns:a16="http://schemas.microsoft.com/office/drawing/2014/main" xmlns="" id="{7E071AB4-A229-401E-BB8D-029B1929FC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8" name="157 CuadroTexto">
          <a:extLst>
            <a:ext uri="{FF2B5EF4-FFF2-40B4-BE49-F238E27FC236}">
              <a16:creationId xmlns:a16="http://schemas.microsoft.com/office/drawing/2014/main" xmlns="" id="{DD3DFF04-0772-4451-AE32-E9211E0E99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59" name="158 CuadroTexto">
          <a:extLst>
            <a:ext uri="{FF2B5EF4-FFF2-40B4-BE49-F238E27FC236}">
              <a16:creationId xmlns:a16="http://schemas.microsoft.com/office/drawing/2014/main" xmlns="" id="{CD42FB58-FE26-4091-BA5A-19DE1845D9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0" name="159 CuadroTexto">
          <a:extLst>
            <a:ext uri="{FF2B5EF4-FFF2-40B4-BE49-F238E27FC236}">
              <a16:creationId xmlns:a16="http://schemas.microsoft.com/office/drawing/2014/main" xmlns="" id="{4BB949CE-8241-4019-AEEB-11CA43D725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1" name="160 CuadroTexto">
          <a:extLst>
            <a:ext uri="{FF2B5EF4-FFF2-40B4-BE49-F238E27FC236}">
              <a16:creationId xmlns:a16="http://schemas.microsoft.com/office/drawing/2014/main" xmlns="" id="{33CCAF11-97D6-49F4-9F90-00A5B2F723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2" name="161 CuadroTexto">
          <a:extLst>
            <a:ext uri="{FF2B5EF4-FFF2-40B4-BE49-F238E27FC236}">
              <a16:creationId xmlns:a16="http://schemas.microsoft.com/office/drawing/2014/main" xmlns="" id="{26AD7B1D-EA08-4C90-B2DD-3953A85277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3" name="162 CuadroTexto">
          <a:extLst>
            <a:ext uri="{FF2B5EF4-FFF2-40B4-BE49-F238E27FC236}">
              <a16:creationId xmlns:a16="http://schemas.microsoft.com/office/drawing/2014/main" xmlns="" id="{C962468D-7A6A-46BE-99B0-5069FDE0C3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4" name="163 CuadroTexto">
          <a:extLst>
            <a:ext uri="{FF2B5EF4-FFF2-40B4-BE49-F238E27FC236}">
              <a16:creationId xmlns:a16="http://schemas.microsoft.com/office/drawing/2014/main" xmlns="" id="{99ADB241-B853-4249-B7C2-B52E1C74DA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5" name="164 CuadroTexto">
          <a:extLst>
            <a:ext uri="{FF2B5EF4-FFF2-40B4-BE49-F238E27FC236}">
              <a16:creationId xmlns:a16="http://schemas.microsoft.com/office/drawing/2014/main" xmlns="" id="{02C2B34F-6127-4D6B-8F41-E668EA0577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6" name="165 CuadroTexto">
          <a:extLst>
            <a:ext uri="{FF2B5EF4-FFF2-40B4-BE49-F238E27FC236}">
              <a16:creationId xmlns:a16="http://schemas.microsoft.com/office/drawing/2014/main" xmlns="" id="{A46EC92D-6DEE-42A0-93B9-CE07E0792A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7" name="166 CuadroTexto">
          <a:extLst>
            <a:ext uri="{FF2B5EF4-FFF2-40B4-BE49-F238E27FC236}">
              <a16:creationId xmlns:a16="http://schemas.microsoft.com/office/drawing/2014/main" xmlns="" id="{C07B674D-EE63-4A6B-9716-EB060BBFDD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8" name="167 CuadroTexto">
          <a:extLst>
            <a:ext uri="{FF2B5EF4-FFF2-40B4-BE49-F238E27FC236}">
              <a16:creationId xmlns:a16="http://schemas.microsoft.com/office/drawing/2014/main" xmlns="" id="{BCAFB8C3-2BA2-4943-9F5E-9397DDCC42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69" name="168 CuadroTexto">
          <a:extLst>
            <a:ext uri="{FF2B5EF4-FFF2-40B4-BE49-F238E27FC236}">
              <a16:creationId xmlns:a16="http://schemas.microsoft.com/office/drawing/2014/main" xmlns="" id="{D356C36E-0B0D-463A-9AB3-8CA5F6CB67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0" name="169 CuadroTexto">
          <a:extLst>
            <a:ext uri="{FF2B5EF4-FFF2-40B4-BE49-F238E27FC236}">
              <a16:creationId xmlns:a16="http://schemas.microsoft.com/office/drawing/2014/main" xmlns="" id="{3F766892-006B-4A28-9B97-863EF7C9AE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1" name="170 CuadroTexto">
          <a:extLst>
            <a:ext uri="{FF2B5EF4-FFF2-40B4-BE49-F238E27FC236}">
              <a16:creationId xmlns:a16="http://schemas.microsoft.com/office/drawing/2014/main" xmlns="" id="{1F18C973-0DEA-4D14-AC48-28239C6458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2" name="171 CuadroTexto">
          <a:extLst>
            <a:ext uri="{FF2B5EF4-FFF2-40B4-BE49-F238E27FC236}">
              <a16:creationId xmlns:a16="http://schemas.microsoft.com/office/drawing/2014/main" xmlns="" id="{32313C2B-26CB-487D-9AFB-FEE709047A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3" name="172 CuadroTexto">
          <a:extLst>
            <a:ext uri="{FF2B5EF4-FFF2-40B4-BE49-F238E27FC236}">
              <a16:creationId xmlns:a16="http://schemas.microsoft.com/office/drawing/2014/main" xmlns="" id="{263AF9F1-53F9-47DE-9A7F-B1C0969581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4" name="173 CuadroTexto">
          <a:extLst>
            <a:ext uri="{FF2B5EF4-FFF2-40B4-BE49-F238E27FC236}">
              <a16:creationId xmlns:a16="http://schemas.microsoft.com/office/drawing/2014/main" xmlns="" id="{0DDCC640-483B-4EBC-80B3-665AFFD7D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5" name="174 CuadroTexto">
          <a:extLst>
            <a:ext uri="{FF2B5EF4-FFF2-40B4-BE49-F238E27FC236}">
              <a16:creationId xmlns:a16="http://schemas.microsoft.com/office/drawing/2014/main" xmlns="" id="{2DEAEB9F-5BF0-43F8-881D-BF85B544EA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6" name="175 CuadroTexto">
          <a:extLst>
            <a:ext uri="{FF2B5EF4-FFF2-40B4-BE49-F238E27FC236}">
              <a16:creationId xmlns:a16="http://schemas.microsoft.com/office/drawing/2014/main" xmlns="" id="{87DDD975-44C1-47A7-8C18-2D06DDF13D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7" name="176 CuadroTexto">
          <a:extLst>
            <a:ext uri="{FF2B5EF4-FFF2-40B4-BE49-F238E27FC236}">
              <a16:creationId xmlns:a16="http://schemas.microsoft.com/office/drawing/2014/main" xmlns="" id="{50CD9C16-4AF4-4C53-9A1C-2541FE5A8C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8" name="177 CuadroTexto">
          <a:extLst>
            <a:ext uri="{FF2B5EF4-FFF2-40B4-BE49-F238E27FC236}">
              <a16:creationId xmlns:a16="http://schemas.microsoft.com/office/drawing/2014/main" xmlns="" id="{3121EE7B-5D61-470A-A74E-E12AA9A201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79" name="178 CuadroTexto">
          <a:extLst>
            <a:ext uri="{FF2B5EF4-FFF2-40B4-BE49-F238E27FC236}">
              <a16:creationId xmlns:a16="http://schemas.microsoft.com/office/drawing/2014/main" xmlns="" id="{5299E4DA-5CF4-4D4B-BCC7-C9BE3B6765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0" name="179 CuadroTexto">
          <a:extLst>
            <a:ext uri="{FF2B5EF4-FFF2-40B4-BE49-F238E27FC236}">
              <a16:creationId xmlns:a16="http://schemas.microsoft.com/office/drawing/2014/main" xmlns="" id="{EB31AFCA-D16D-416A-9301-876DD059D8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1" name="180 CuadroTexto">
          <a:extLst>
            <a:ext uri="{FF2B5EF4-FFF2-40B4-BE49-F238E27FC236}">
              <a16:creationId xmlns:a16="http://schemas.microsoft.com/office/drawing/2014/main" xmlns="" id="{8F5B1A0B-07DD-49D9-8B93-F70A26EEBC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2" name="181 CuadroTexto">
          <a:extLst>
            <a:ext uri="{FF2B5EF4-FFF2-40B4-BE49-F238E27FC236}">
              <a16:creationId xmlns:a16="http://schemas.microsoft.com/office/drawing/2014/main" xmlns="" id="{6441F404-1FEF-4A98-9CE7-7B1BA7984D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3" name="182 CuadroTexto">
          <a:extLst>
            <a:ext uri="{FF2B5EF4-FFF2-40B4-BE49-F238E27FC236}">
              <a16:creationId xmlns:a16="http://schemas.microsoft.com/office/drawing/2014/main" xmlns="" id="{41A42B0D-4844-4D79-9942-28787CA66E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4" name="183 CuadroTexto">
          <a:extLst>
            <a:ext uri="{FF2B5EF4-FFF2-40B4-BE49-F238E27FC236}">
              <a16:creationId xmlns:a16="http://schemas.microsoft.com/office/drawing/2014/main" xmlns="" id="{A3DC1265-4340-4F37-AB8A-7332DE88E3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5" name="184 CuadroTexto">
          <a:extLst>
            <a:ext uri="{FF2B5EF4-FFF2-40B4-BE49-F238E27FC236}">
              <a16:creationId xmlns:a16="http://schemas.microsoft.com/office/drawing/2014/main" xmlns="" id="{8CC942F9-A085-47AF-B491-A54B930518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6" name="185 CuadroTexto">
          <a:extLst>
            <a:ext uri="{FF2B5EF4-FFF2-40B4-BE49-F238E27FC236}">
              <a16:creationId xmlns:a16="http://schemas.microsoft.com/office/drawing/2014/main" xmlns="" id="{348C399D-AD5F-4289-B24E-8F197D9661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7" name="186 CuadroTexto">
          <a:extLst>
            <a:ext uri="{FF2B5EF4-FFF2-40B4-BE49-F238E27FC236}">
              <a16:creationId xmlns:a16="http://schemas.microsoft.com/office/drawing/2014/main" xmlns="" id="{8CF8FDB0-3527-49D9-B976-573C0D5E91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8" name="187 CuadroTexto">
          <a:extLst>
            <a:ext uri="{FF2B5EF4-FFF2-40B4-BE49-F238E27FC236}">
              <a16:creationId xmlns:a16="http://schemas.microsoft.com/office/drawing/2014/main" xmlns="" id="{297D6E3C-AFC2-441C-B29A-3BCB2802CB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89" name="188 CuadroTexto">
          <a:extLst>
            <a:ext uri="{FF2B5EF4-FFF2-40B4-BE49-F238E27FC236}">
              <a16:creationId xmlns:a16="http://schemas.microsoft.com/office/drawing/2014/main" xmlns="" id="{3027F699-5DC9-41DF-B939-9F7C7C033A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0" name="189 CuadroTexto">
          <a:extLst>
            <a:ext uri="{FF2B5EF4-FFF2-40B4-BE49-F238E27FC236}">
              <a16:creationId xmlns:a16="http://schemas.microsoft.com/office/drawing/2014/main" xmlns="" id="{0E6B9B2F-7286-4535-8C0F-05F4E14635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1" name="190 CuadroTexto">
          <a:extLst>
            <a:ext uri="{FF2B5EF4-FFF2-40B4-BE49-F238E27FC236}">
              <a16:creationId xmlns:a16="http://schemas.microsoft.com/office/drawing/2014/main" xmlns="" id="{89D89759-F33B-4190-8F63-6F03E8ED1C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2" name="191 CuadroTexto">
          <a:extLst>
            <a:ext uri="{FF2B5EF4-FFF2-40B4-BE49-F238E27FC236}">
              <a16:creationId xmlns:a16="http://schemas.microsoft.com/office/drawing/2014/main" xmlns="" id="{D6C05EA7-A630-4418-9759-114359202F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3" name="192 CuadroTexto">
          <a:extLst>
            <a:ext uri="{FF2B5EF4-FFF2-40B4-BE49-F238E27FC236}">
              <a16:creationId xmlns:a16="http://schemas.microsoft.com/office/drawing/2014/main" xmlns="" id="{943C216E-8240-406B-B328-C5636794D9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4" name="193 CuadroTexto">
          <a:extLst>
            <a:ext uri="{FF2B5EF4-FFF2-40B4-BE49-F238E27FC236}">
              <a16:creationId xmlns:a16="http://schemas.microsoft.com/office/drawing/2014/main" xmlns="" id="{45B1D782-6FC5-4825-BFF5-C16D9A7C7C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5" name="194 CuadroTexto">
          <a:extLst>
            <a:ext uri="{FF2B5EF4-FFF2-40B4-BE49-F238E27FC236}">
              <a16:creationId xmlns:a16="http://schemas.microsoft.com/office/drawing/2014/main" xmlns="" id="{6414867B-4937-4F8D-B9B7-5F7D5A9544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6" name="195 CuadroTexto">
          <a:extLst>
            <a:ext uri="{FF2B5EF4-FFF2-40B4-BE49-F238E27FC236}">
              <a16:creationId xmlns:a16="http://schemas.microsoft.com/office/drawing/2014/main" xmlns="" id="{622F1717-42C7-498B-AC0E-7612F6E4E8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7" name="196 CuadroTexto">
          <a:extLst>
            <a:ext uri="{FF2B5EF4-FFF2-40B4-BE49-F238E27FC236}">
              <a16:creationId xmlns:a16="http://schemas.microsoft.com/office/drawing/2014/main" xmlns="" id="{92841D98-BD5A-4A10-95A4-EE648A9E63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8" name="197 CuadroTexto">
          <a:extLst>
            <a:ext uri="{FF2B5EF4-FFF2-40B4-BE49-F238E27FC236}">
              <a16:creationId xmlns:a16="http://schemas.microsoft.com/office/drawing/2014/main" xmlns="" id="{883B12D3-8C99-4C9F-9624-1B8B004318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699" name="198 CuadroTexto">
          <a:extLst>
            <a:ext uri="{FF2B5EF4-FFF2-40B4-BE49-F238E27FC236}">
              <a16:creationId xmlns:a16="http://schemas.microsoft.com/office/drawing/2014/main" xmlns="" id="{128D6C77-9298-497C-A6E2-C785CB44E7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0" name="199 CuadroTexto">
          <a:extLst>
            <a:ext uri="{FF2B5EF4-FFF2-40B4-BE49-F238E27FC236}">
              <a16:creationId xmlns:a16="http://schemas.microsoft.com/office/drawing/2014/main" xmlns="" id="{CA89401E-D7A5-4D8C-AF46-5C1E267DA7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1" name="200 CuadroTexto">
          <a:extLst>
            <a:ext uri="{FF2B5EF4-FFF2-40B4-BE49-F238E27FC236}">
              <a16:creationId xmlns:a16="http://schemas.microsoft.com/office/drawing/2014/main" xmlns="" id="{E3451343-BE43-4CEB-9BE6-E496985E39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2" name="201 CuadroTexto">
          <a:extLst>
            <a:ext uri="{FF2B5EF4-FFF2-40B4-BE49-F238E27FC236}">
              <a16:creationId xmlns:a16="http://schemas.microsoft.com/office/drawing/2014/main" xmlns="" id="{AACF8B39-FBEF-4A50-A6E3-AA66519B4F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3" name="202 CuadroTexto">
          <a:extLst>
            <a:ext uri="{FF2B5EF4-FFF2-40B4-BE49-F238E27FC236}">
              <a16:creationId xmlns:a16="http://schemas.microsoft.com/office/drawing/2014/main" xmlns="" id="{0861E086-CCC7-4747-9FDF-703BD9213E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4" name="203 CuadroTexto">
          <a:extLst>
            <a:ext uri="{FF2B5EF4-FFF2-40B4-BE49-F238E27FC236}">
              <a16:creationId xmlns:a16="http://schemas.microsoft.com/office/drawing/2014/main" xmlns="" id="{F5F07E00-BDF7-47EA-9EAE-BB2CC1FC6F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5" name="204 CuadroTexto">
          <a:extLst>
            <a:ext uri="{FF2B5EF4-FFF2-40B4-BE49-F238E27FC236}">
              <a16:creationId xmlns:a16="http://schemas.microsoft.com/office/drawing/2014/main" xmlns="" id="{1E6615E4-5704-402B-A211-6489566F16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6" name="205 CuadroTexto">
          <a:extLst>
            <a:ext uri="{FF2B5EF4-FFF2-40B4-BE49-F238E27FC236}">
              <a16:creationId xmlns:a16="http://schemas.microsoft.com/office/drawing/2014/main" xmlns="" id="{B2AEE482-F674-4B53-8AB4-91B9934FB2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7" name="206 CuadroTexto">
          <a:extLst>
            <a:ext uri="{FF2B5EF4-FFF2-40B4-BE49-F238E27FC236}">
              <a16:creationId xmlns:a16="http://schemas.microsoft.com/office/drawing/2014/main" xmlns="" id="{4588A96D-64E1-418B-8F41-256E7C5BBE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8" name="207 CuadroTexto">
          <a:extLst>
            <a:ext uri="{FF2B5EF4-FFF2-40B4-BE49-F238E27FC236}">
              <a16:creationId xmlns:a16="http://schemas.microsoft.com/office/drawing/2014/main" xmlns="" id="{024B30C7-8B5A-41A4-BEA4-58A12212B6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09" name="208 CuadroTexto">
          <a:extLst>
            <a:ext uri="{FF2B5EF4-FFF2-40B4-BE49-F238E27FC236}">
              <a16:creationId xmlns:a16="http://schemas.microsoft.com/office/drawing/2014/main" xmlns="" id="{81C69E12-D732-4B81-BE87-1D29DEE70B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0" name="209 CuadroTexto">
          <a:extLst>
            <a:ext uri="{FF2B5EF4-FFF2-40B4-BE49-F238E27FC236}">
              <a16:creationId xmlns:a16="http://schemas.microsoft.com/office/drawing/2014/main" xmlns="" id="{3C7D3BE5-B9C0-45E5-9ECE-9FAFB2A1FD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1" name="210 CuadroTexto">
          <a:extLst>
            <a:ext uri="{FF2B5EF4-FFF2-40B4-BE49-F238E27FC236}">
              <a16:creationId xmlns:a16="http://schemas.microsoft.com/office/drawing/2014/main" xmlns="" id="{A6401FBB-1EDB-45E3-A6F4-08238C4D13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2" name="211 CuadroTexto">
          <a:extLst>
            <a:ext uri="{FF2B5EF4-FFF2-40B4-BE49-F238E27FC236}">
              <a16:creationId xmlns:a16="http://schemas.microsoft.com/office/drawing/2014/main" xmlns="" id="{6F564F71-C3DC-4F37-BD20-DA159C2BC0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3" name="212 CuadroTexto">
          <a:extLst>
            <a:ext uri="{FF2B5EF4-FFF2-40B4-BE49-F238E27FC236}">
              <a16:creationId xmlns:a16="http://schemas.microsoft.com/office/drawing/2014/main" xmlns="" id="{3D73103E-CB4D-4C70-A6D1-417FDC3E09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4" name="213 CuadroTexto">
          <a:extLst>
            <a:ext uri="{FF2B5EF4-FFF2-40B4-BE49-F238E27FC236}">
              <a16:creationId xmlns:a16="http://schemas.microsoft.com/office/drawing/2014/main" xmlns="" id="{A3F52EFA-5000-4B75-B879-CFE6A9FCE1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5" name="214 CuadroTexto">
          <a:extLst>
            <a:ext uri="{FF2B5EF4-FFF2-40B4-BE49-F238E27FC236}">
              <a16:creationId xmlns:a16="http://schemas.microsoft.com/office/drawing/2014/main" xmlns="" id="{88182523-778E-4F68-9027-7A72720471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6" name="215 CuadroTexto">
          <a:extLst>
            <a:ext uri="{FF2B5EF4-FFF2-40B4-BE49-F238E27FC236}">
              <a16:creationId xmlns:a16="http://schemas.microsoft.com/office/drawing/2014/main" xmlns="" id="{59F5C681-8608-4CDD-BDE1-008410075B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7" name="216 CuadroTexto">
          <a:extLst>
            <a:ext uri="{FF2B5EF4-FFF2-40B4-BE49-F238E27FC236}">
              <a16:creationId xmlns:a16="http://schemas.microsoft.com/office/drawing/2014/main" xmlns="" id="{8E584714-5BF1-4DF9-A344-64AE62CC2E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8" name="217 CuadroTexto">
          <a:extLst>
            <a:ext uri="{FF2B5EF4-FFF2-40B4-BE49-F238E27FC236}">
              <a16:creationId xmlns:a16="http://schemas.microsoft.com/office/drawing/2014/main" xmlns="" id="{C94BF9E0-0970-4CA1-B89A-83D99C7A5E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19" name="218 CuadroTexto">
          <a:extLst>
            <a:ext uri="{FF2B5EF4-FFF2-40B4-BE49-F238E27FC236}">
              <a16:creationId xmlns:a16="http://schemas.microsoft.com/office/drawing/2014/main" xmlns="" id="{95B835A4-8FB5-404F-B006-8A482922ED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0" name="219 CuadroTexto">
          <a:extLst>
            <a:ext uri="{FF2B5EF4-FFF2-40B4-BE49-F238E27FC236}">
              <a16:creationId xmlns:a16="http://schemas.microsoft.com/office/drawing/2014/main" xmlns="" id="{56A95E9F-C319-4D01-8D67-0312A1D71D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1" name="220 CuadroTexto">
          <a:extLst>
            <a:ext uri="{FF2B5EF4-FFF2-40B4-BE49-F238E27FC236}">
              <a16:creationId xmlns:a16="http://schemas.microsoft.com/office/drawing/2014/main" xmlns="" id="{B00FB62B-2AE1-4E5D-BCE7-3E77D12789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2" name="221 CuadroTexto">
          <a:extLst>
            <a:ext uri="{FF2B5EF4-FFF2-40B4-BE49-F238E27FC236}">
              <a16:creationId xmlns:a16="http://schemas.microsoft.com/office/drawing/2014/main" xmlns="" id="{C68E7B0D-AF9F-4F36-A932-08AE466AB0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3" name="222 CuadroTexto">
          <a:extLst>
            <a:ext uri="{FF2B5EF4-FFF2-40B4-BE49-F238E27FC236}">
              <a16:creationId xmlns:a16="http://schemas.microsoft.com/office/drawing/2014/main" xmlns="" id="{A4CDF8D5-79C7-4650-B0D1-BBA6BF7CA7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4" name="223 CuadroTexto">
          <a:extLst>
            <a:ext uri="{FF2B5EF4-FFF2-40B4-BE49-F238E27FC236}">
              <a16:creationId xmlns:a16="http://schemas.microsoft.com/office/drawing/2014/main" xmlns="" id="{5C97DE42-866A-4FCF-84A1-0E6B884661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5" name="224 CuadroTexto">
          <a:extLst>
            <a:ext uri="{FF2B5EF4-FFF2-40B4-BE49-F238E27FC236}">
              <a16:creationId xmlns:a16="http://schemas.microsoft.com/office/drawing/2014/main" xmlns="" id="{6A731EFA-4013-4B6B-91EA-ED35FFAF0A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6" name="225 CuadroTexto">
          <a:extLst>
            <a:ext uri="{FF2B5EF4-FFF2-40B4-BE49-F238E27FC236}">
              <a16:creationId xmlns:a16="http://schemas.microsoft.com/office/drawing/2014/main" xmlns="" id="{BE549400-6A58-46A0-A5E4-2A6794D151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7" name="226 CuadroTexto">
          <a:extLst>
            <a:ext uri="{FF2B5EF4-FFF2-40B4-BE49-F238E27FC236}">
              <a16:creationId xmlns:a16="http://schemas.microsoft.com/office/drawing/2014/main" xmlns="" id="{7EA9A226-AF59-487E-93CB-95029C4899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8" name="227 CuadroTexto">
          <a:extLst>
            <a:ext uri="{FF2B5EF4-FFF2-40B4-BE49-F238E27FC236}">
              <a16:creationId xmlns:a16="http://schemas.microsoft.com/office/drawing/2014/main" xmlns="" id="{01CEB6F2-39A4-4DDC-95B7-C8395DB931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29" name="228 CuadroTexto">
          <a:extLst>
            <a:ext uri="{FF2B5EF4-FFF2-40B4-BE49-F238E27FC236}">
              <a16:creationId xmlns:a16="http://schemas.microsoft.com/office/drawing/2014/main" xmlns="" id="{7BAA7C15-777D-4D03-B49B-EF59C3E72D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0" name="229 CuadroTexto">
          <a:extLst>
            <a:ext uri="{FF2B5EF4-FFF2-40B4-BE49-F238E27FC236}">
              <a16:creationId xmlns:a16="http://schemas.microsoft.com/office/drawing/2014/main" xmlns="" id="{1678EFD7-2A46-4E96-945E-1B74BE6F15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1" name="230 CuadroTexto">
          <a:extLst>
            <a:ext uri="{FF2B5EF4-FFF2-40B4-BE49-F238E27FC236}">
              <a16:creationId xmlns:a16="http://schemas.microsoft.com/office/drawing/2014/main" xmlns="" id="{BF3C5153-A4AF-4B1E-B2D6-E0605557F1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2" name="231 CuadroTexto">
          <a:extLst>
            <a:ext uri="{FF2B5EF4-FFF2-40B4-BE49-F238E27FC236}">
              <a16:creationId xmlns:a16="http://schemas.microsoft.com/office/drawing/2014/main" xmlns="" id="{60A2F120-2514-4B0C-B8AB-17D2EF9900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3" name="232 CuadroTexto">
          <a:extLst>
            <a:ext uri="{FF2B5EF4-FFF2-40B4-BE49-F238E27FC236}">
              <a16:creationId xmlns:a16="http://schemas.microsoft.com/office/drawing/2014/main" xmlns="" id="{E239E36B-ED5F-46CE-A26F-C6F73CBB80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4" name="233 CuadroTexto">
          <a:extLst>
            <a:ext uri="{FF2B5EF4-FFF2-40B4-BE49-F238E27FC236}">
              <a16:creationId xmlns:a16="http://schemas.microsoft.com/office/drawing/2014/main" xmlns="" id="{027960ED-B489-486D-A882-ED11437497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5" name="234 CuadroTexto">
          <a:extLst>
            <a:ext uri="{FF2B5EF4-FFF2-40B4-BE49-F238E27FC236}">
              <a16:creationId xmlns:a16="http://schemas.microsoft.com/office/drawing/2014/main" xmlns="" id="{7AD3896C-CE0F-40D7-BAB4-3A5560C907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6" name="235 CuadroTexto">
          <a:extLst>
            <a:ext uri="{FF2B5EF4-FFF2-40B4-BE49-F238E27FC236}">
              <a16:creationId xmlns:a16="http://schemas.microsoft.com/office/drawing/2014/main" xmlns="" id="{AB5561D6-6581-4509-9B15-09B9B14D4B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7" name="236 CuadroTexto">
          <a:extLst>
            <a:ext uri="{FF2B5EF4-FFF2-40B4-BE49-F238E27FC236}">
              <a16:creationId xmlns:a16="http://schemas.microsoft.com/office/drawing/2014/main" xmlns="" id="{B1B32C9A-09D6-43B4-9EE4-EBCDABCCD2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8" name="237 CuadroTexto">
          <a:extLst>
            <a:ext uri="{FF2B5EF4-FFF2-40B4-BE49-F238E27FC236}">
              <a16:creationId xmlns:a16="http://schemas.microsoft.com/office/drawing/2014/main" xmlns="" id="{B297C57F-060D-4747-988B-5215074ECE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39" name="238 CuadroTexto">
          <a:extLst>
            <a:ext uri="{FF2B5EF4-FFF2-40B4-BE49-F238E27FC236}">
              <a16:creationId xmlns:a16="http://schemas.microsoft.com/office/drawing/2014/main" xmlns="" id="{62E46CE8-32E9-4950-8467-F116A1FE8E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0" name="239 CuadroTexto">
          <a:extLst>
            <a:ext uri="{FF2B5EF4-FFF2-40B4-BE49-F238E27FC236}">
              <a16:creationId xmlns:a16="http://schemas.microsoft.com/office/drawing/2014/main" xmlns="" id="{A294FF68-003D-402D-9DFC-83DECFC87C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1" name="240 CuadroTexto">
          <a:extLst>
            <a:ext uri="{FF2B5EF4-FFF2-40B4-BE49-F238E27FC236}">
              <a16:creationId xmlns:a16="http://schemas.microsoft.com/office/drawing/2014/main" xmlns="" id="{CF538CAE-B6AD-49B3-977D-EAE1B1F673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2" name="241 CuadroTexto">
          <a:extLst>
            <a:ext uri="{FF2B5EF4-FFF2-40B4-BE49-F238E27FC236}">
              <a16:creationId xmlns:a16="http://schemas.microsoft.com/office/drawing/2014/main" xmlns="" id="{5E89C0D0-A85A-4DDC-9E33-788047D7B6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3" name="242 CuadroTexto">
          <a:extLst>
            <a:ext uri="{FF2B5EF4-FFF2-40B4-BE49-F238E27FC236}">
              <a16:creationId xmlns:a16="http://schemas.microsoft.com/office/drawing/2014/main" xmlns="" id="{C59CC3C1-E43B-45D4-A183-3D3940DA18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4" name="243 CuadroTexto">
          <a:extLst>
            <a:ext uri="{FF2B5EF4-FFF2-40B4-BE49-F238E27FC236}">
              <a16:creationId xmlns:a16="http://schemas.microsoft.com/office/drawing/2014/main" xmlns="" id="{5188964F-9968-4DF3-BF18-940887C3D8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5" name="244 CuadroTexto">
          <a:extLst>
            <a:ext uri="{FF2B5EF4-FFF2-40B4-BE49-F238E27FC236}">
              <a16:creationId xmlns:a16="http://schemas.microsoft.com/office/drawing/2014/main" xmlns="" id="{6680F427-D14C-40A7-9903-D3EF4A4023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6" name="245 CuadroTexto">
          <a:extLst>
            <a:ext uri="{FF2B5EF4-FFF2-40B4-BE49-F238E27FC236}">
              <a16:creationId xmlns:a16="http://schemas.microsoft.com/office/drawing/2014/main" xmlns="" id="{BF3C3747-E69C-4614-8A0E-3B63591DA1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7" name="246 CuadroTexto">
          <a:extLst>
            <a:ext uri="{FF2B5EF4-FFF2-40B4-BE49-F238E27FC236}">
              <a16:creationId xmlns:a16="http://schemas.microsoft.com/office/drawing/2014/main" xmlns="" id="{6B020C80-D036-482F-865C-DAEE8352C8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8" name="247 CuadroTexto">
          <a:extLst>
            <a:ext uri="{FF2B5EF4-FFF2-40B4-BE49-F238E27FC236}">
              <a16:creationId xmlns:a16="http://schemas.microsoft.com/office/drawing/2014/main" xmlns="" id="{219FCA0A-3171-4369-8067-410BD1406E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49" name="248 CuadroTexto">
          <a:extLst>
            <a:ext uri="{FF2B5EF4-FFF2-40B4-BE49-F238E27FC236}">
              <a16:creationId xmlns:a16="http://schemas.microsoft.com/office/drawing/2014/main" xmlns="" id="{BA3A8E05-80D7-4F8F-A2CD-90224CD5AD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0" name="249 CuadroTexto">
          <a:extLst>
            <a:ext uri="{FF2B5EF4-FFF2-40B4-BE49-F238E27FC236}">
              <a16:creationId xmlns:a16="http://schemas.microsoft.com/office/drawing/2014/main" xmlns="" id="{BF6DAC86-896D-4EF9-9B80-4FBBA95F73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1" name="250 CuadroTexto">
          <a:extLst>
            <a:ext uri="{FF2B5EF4-FFF2-40B4-BE49-F238E27FC236}">
              <a16:creationId xmlns:a16="http://schemas.microsoft.com/office/drawing/2014/main" xmlns="" id="{5A9D6487-94B1-419B-B9AF-C2C64B9AB7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2" name="251 CuadroTexto">
          <a:extLst>
            <a:ext uri="{FF2B5EF4-FFF2-40B4-BE49-F238E27FC236}">
              <a16:creationId xmlns:a16="http://schemas.microsoft.com/office/drawing/2014/main" xmlns="" id="{646E76B2-45B6-4F0E-B831-81017B8C6E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3" name="252 CuadroTexto">
          <a:extLst>
            <a:ext uri="{FF2B5EF4-FFF2-40B4-BE49-F238E27FC236}">
              <a16:creationId xmlns:a16="http://schemas.microsoft.com/office/drawing/2014/main" xmlns="" id="{35534935-5CE7-407E-A26C-62DA82DDA8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4" name="253 CuadroTexto">
          <a:extLst>
            <a:ext uri="{FF2B5EF4-FFF2-40B4-BE49-F238E27FC236}">
              <a16:creationId xmlns:a16="http://schemas.microsoft.com/office/drawing/2014/main" xmlns="" id="{4B040D67-2661-43EC-9257-4CFCCA5BCE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5" name="254 CuadroTexto">
          <a:extLst>
            <a:ext uri="{FF2B5EF4-FFF2-40B4-BE49-F238E27FC236}">
              <a16:creationId xmlns:a16="http://schemas.microsoft.com/office/drawing/2014/main" xmlns="" id="{11684A77-3E38-44D3-A019-05B91EB2EA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6" name="255 CuadroTexto">
          <a:extLst>
            <a:ext uri="{FF2B5EF4-FFF2-40B4-BE49-F238E27FC236}">
              <a16:creationId xmlns:a16="http://schemas.microsoft.com/office/drawing/2014/main" xmlns="" id="{3A8A023A-36AD-49CF-9BDF-2F08AB7EB6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7" name="256 CuadroTexto">
          <a:extLst>
            <a:ext uri="{FF2B5EF4-FFF2-40B4-BE49-F238E27FC236}">
              <a16:creationId xmlns:a16="http://schemas.microsoft.com/office/drawing/2014/main" xmlns="" id="{C638C784-69A0-4456-9914-BBC104152A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8" name="257 CuadroTexto">
          <a:extLst>
            <a:ext uri="{FF2B5EF4-FFF2-40B4-BE49-F238E27FC236}">
              <a16:creationId xmlns:a16="http://schemas.microsoft.com/office/drawing/2014/main" xmlns="" id="{C25D58FF-64BD-4B61-8742-9513BF58E5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59" name="258 CuadroTexto">
          <a:extLst>
            <a:ext uri="{FF2B5EF4-FFF2-40B4-BE49-F238E27FC236}">
              <a16:creationId xmlns:a16="http://schemas.microsoft.com/office/drawing/2014/main" xmlns="" id="{1FF6A452-7F0E-44EB-95CD-6CE97C2091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0" name="259 CuadroTexto">
          <a:extLst>
            <a:ext uri="{FF2B5EF4-FFF2-40B4-BE49-F238E27FC236}">
              <a16:creationId xmlns:a16="http://schemas.microsoft.com/office/drawing/2014/main" xmlns="" id="{58D189AC-F65C-44AE-839E-B38026F484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1" name="260 CuadroTexto">
          <a:extLst>
            <a:ext uri="{FF2B5EF4-FFF2-40B4-BE49-F238E27FC236}">
              <a16:creationId xmlns:a16="http://schemas.microsoft.com/office/drawing/2014/main" xmlns="" id="{94C2F750-FEB3-43F6-9C66-8078B4E80E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2" name="261 CuadroTexto">
          <a:extLst>
            <a:ext uri="{FF2B5EF4-FFF2-40B4-BE49-F238E27FC236}">
              <a16:creationId xmlns:a16="http://schemas.microsoft.com/office/drawing/2014/main" xmlns="" id="{896EF16C-9C24-4D63-9B67-BC354AB716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3" name="262 CuadroTexto">
          <a:extLst>
            <a:ext uri="{FF2B5EF4-FFF2-40B4-BE49-F238E27FC236}">
              <a16:creationId xmlns:a16="http://schemas.microsoft.com/office/drawing/2014/main" xmlns="" id="{813D696D-0FAF-470C-8F4C-E1D3C8B2FD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4" name="263 CuadroTexto">
          <a:extLst>
            <a:ext uri="{FF2B5EF4-FFF2-40B4-BE49-F238E27FC236}">
              <a16:creationId xmlns:a16="http://schemas.microsoft.com/office/drawing/2014/main" xmlns="" id="{016276CB-1B5C-4FE5-AD9D-E5EDD114CA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5" name="264 CuadroTexto">
          <a:extLst>
            <a:ext uri="{FF2B5EF4-FFF2-40B4-BE49-F238E27FC236}">
              <a16:creationId xmlns:a16="http://schemas.microsoft.com/office/drawing/2014/main" xmlns="" id="{F8EA3536-F11A-4798-B357-8625360F3F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6" name="265 CuadroTexto">
          <a:extLst>
            <a:ext uri="{FF2B5EF4-FFF2-40B4-BE49-F238E27FC236}">
              <a16:creationId xmlns:a16="http://schemas.microsoft.com/office/drawing/2014/main" xmlns="" id="{8678EF33-8E23-40C3-BC7D-84404883AE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7" name="266 CuadroTexto">
          <a:extLst>
            <a:ext uri="{FF2B5EF4-FFF2-40B4-BE49-F238E27FC236}">
              <a16:creationId xmlns:a16="http://schemas.microsoft.com/office/drawing/2014/main" xmlns="" id="{2F9E0B7D-7BF5-4BFE-B585-07D1685474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68" name="267 CuadroTexto">
          <a:extLst>
            <a:ext uri="{FF2B5EF4-FFF2-40B4-BE49-F238E27FC236}">
              <a16:creationId xmlns:a16="http://schemas.microsoft.com/office/drawing/2014/main" xmlns="" id="{1FA28E07-8F13-4DA9-8C1E-C3EC9FE552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8769" name="268 CuadroTexto">
          <a:extLst>
            <a:ext uri="{FF2B5EF4-FFF2-40B4-BE49-F238E27FC236}">
              <a16:creationId xmlns:a16="http://schemas.microsoft.com/office/drawing/2014/main" xmlns="" id="{9B16425F-1E58-42AC-A49D-F966974B55A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0" name="269 CuadroTexto">
          <a:extLst>
            <a:ext uri="{FF2B5EF4-FFF2-40B4-BE49-F238E27FC236}">
              <a16:creationId xmlns:a16="http://schemas.microsoft.com/office/drawing/2014/main" xmlns="" id="{323BB4E2-5F83-4E19-B21C-0257F24D791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1" name="270 CuadroTexto">
          <a:extLst>
            <a:ext uri="{FF2B5EF4-FFF2-40B4-BE49-F238E27FC236}">
              <a16:creationId xmlns:a16="http://schemas.microsoft.com/office/drawing/2014/main" xmlns="" id="{DB632492-3328-4728-9BA4-FBA8E9C721C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2" name="271 CuadroTexto">
          <a:extLst>
            <a:ext uri="{FF2B5EF4-FFF2-40B4-BE49-F238E27FC236}">
              <a16:creationId xmlns:a16="http://schemas.microsoft.com/office/drawing/2014/main" xmlns="" id="{ED02B44D-1939-40FE-A956-98A22FD4261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3" name="272 CuadroTexto">
          <a:extLst>
            <a:ext uri="{FF2B5EF4-FFF2-40B4-BE49-F238E27FC236}">
              <a16:creationId xmlns:a16="http://schemas.microsoft.com/office/drawing/2014/main" xmlns="" id="{A38302BA-0AEE-4A6E-92E4-2441DDA6DDE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4" name="273 CuadroTexto">
          <a:extLst>
            <a:ext uri="{FF2B5EF4-FFF2-40B4-BE49-F238E27FC236}">
              <a16:creationId xmlns:a16="http://schemas.microsoft.com/office/drawing/2014/main" xmlns="" id="{E90E9DDF-3F4E-44D2-BA71-DC871B454F5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5" name="274 CuadroTexto">
          <a:extLst>
            <a:ext uri="{FF2B5EF4-FFF2-40B4-BE49-F238E27FC236}">
              <a16:creationId xmlns:a16="http://schemas.microsoft.com/office/drawing/2014/main" xmlns="" id="{8DE27052-99CA-4C79-9A3E-AA1DCE65D02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6" name="275 CuadroTexto">
          <a:extLst>
            <a:ext uri="{FF2B5EF4-FFF2-40B4-BE49-F238E27FC236}">
              <a16:creationId xmlns:a16="http://schemas.microsoft.com/office/drawing/2014/main" xmlns="" id="{F8970DD2-EBB0-4685-AB5D-072C9AEBFE4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7" name="276 CuadroTexto">
          <a:extLst>
            <a:ext uri="{FF2B5EF4-FFF2-40B4-BE49-F238E27FC236}">
              <a16:creationId xmlns:a16="http://schemas.microsoft.com/office/drawing/2014/main" xmlns="" id="{B0FC4F16-1B19-4749-91D2-2ACD8B29C69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8" name="277 CuadroTexto">
          <a:extLst>
            <a:ext uri="{FF2B5EF4-FFF2-40B4-BE49-F238E27FC236}">
              <a16:creationId xmlns:a16="http://schemas.microsoft.com/office/drawing/2014/main" xmlns="" id="{11095478-9DAA-48E0-AD9D-E333069148D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79" name="278 CuadroTexto">
          <a:extLst>
            <a:ext uri="{FF2B5EF4-FFF2-40B4-BE49-F238E27FC236}">
              <a16:creationId xmlns:a16="http://schemas.microsoft.com/office/drawing/2014/main" xmlns="" id="{7ABC6D88-F58D-4903-8F2B-28773A1DD0F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0" name="279 CuadroTexto">
          <a:extLst>
            <a:ext uri="{FF2B5EF4-FFF2-40B4-BE49-F238E27FC236}">
              <a16:creationId xmlns:a16="http://schemas.microsoft.com/office/drawing/2014/main" xmlns="" id="{8DBB2B60-3E9D-4AF4-8563-4F55ACA2E6A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1" name="280 CuadroTexto">
          <a:extLst>
            <a:ext uri="{FF2B5EF4-FFF2-40B4-BE49-F238E27FC236}">
              <a16:creationId xmlns:a16="http://schemas.microsoft.com/office/drawing/2014/main" xmlns="" id="{E283422D-DD81-4E01-AD06-752F94FE000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2" name="281 CuadroTexto">
          <a:extLst>
            <a:ext uri="{FF2B5EF4-FFF2-40B4-BE49-F238E27FC236}">
              <a16:creationId xmlns:a16="http://schemas.microsoft.com/office/drawing/2014/main" xmlns="" id="{72973C6E-6B18-470B-8D77-8187B230494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3" name="282 CuadroTexto">
          <a:extLst>
            <a:ext uri="{FF2B5EF4-FFF2-40B4-BE49-F238E27FC236}">
              <a16:creationId xmlns:a16="http://schemas.microsoft.com/office/drawing/2014/main" xmlns="" id="{92D3BBC6-384C-47DD-96AE-9613C8FA879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4" name="283 CuadroTexto">
          <a:extLst>
            <a:ext uri="{FF2B5EF4-FFF2-40B4-BE49-F238E27FC236}">
              <a16:creationId xmlns:a16="http://schemas.microsoft.com/office/drawing/2014/main" xmlns="" id="{E7CA7652-7A5C-4EAE-A4CC-3C44D3E56B6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785" name="284 CuadroTexto">
          <a:extLst>
            <a:ext uri="{FF2B5EF4-FFF2-40B4-BE49-F238E27FC236}">
              <a16:creationId xmlns:a16="http://schemas.microsoft.com/office/drawing/2014/main" xmlns="" id="{FFD3112F-A78D-4229-A5E0-B6AA50EC4D8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786" name="285 CuadroTexto">
          <a:extLst>
            <a:ext uri="{FF2B5EF4-FFF2-40B4-BE49-F238E27FC236}">
              <a16:creationId xmlns:a16="http://schemas.microsoft.com/office/drawing/2014/main" xmlns="" id="{14139F13-F3D5-4C9A-88BB-63231319FB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87" name="286 CuadroTexto">
          <a:extLst>
            <a:ext uri="{FF2B5EF4-FFF2-40B4-BE49-F238E27FC236}">
              <a16:creationId xmlns:a16="http://schemas.microsoft.com/office/drawing/2014/main" xmlns="" id="{595DE95E-4893-41E1-9660-D9C1C04B91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88" name="287 CuadroTexto">
          <a:extLst>
            <a:ext uri="{FF2B5EF4-FFF2-40B4-BE49-F238E27FC236}">
              <a16:creationId xmlns:a16="http://schemas.microsoft.com/office/drawing/2014/main" xmlns="" id="{5A909C61-35A9-4B0A-BF59-C758F2213B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89" name="288 CuadroTexto">
          <a:extLst>
            <a:ext uri="{FF2B5EF4-FFF2-40B4-BE49-F238E27FC236}">
              <a16:creationId xmlns:a16="http://schemas.microsoft.com/office/drawing/2014/main" xmlns="" id="{86A6FA32-BF85-44E6-BCE1-DB388280B6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0" name="289 CuadroTexto">
          <a:extLst>
            <a:ext uri="{FF2B5EF4-FFF2-40B4-BE49-F238E27FC236}">
              <a16:creationId xmlns:a16="http://schemas.microsoft.com/office/drawing/2014/main" xmlns="" id="{E72061E8-8C1E-452F-815F-FC396170C1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1" name="290 CuadroTexto">
          <a:extLst>
            <a:ext uri="{FF2B5EF4-FFF2-40B4-BE49-F238E27FC236}">
              <a16:creationId xmlns:a16="http://schemas.microsoft.com/office/drawing/2014/main" xmlns="" id="{1579B5AB-5A5C-487F-9567-9F849560F4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2" name="291 CuadroTexto">
          <a:extLst>
            <a:ext uri="{FF2B5EF4-FFF2-40B4-BE49-F238E27FC236}">
              <a16:creationId xmlns:a16="http://schemas.microsoft.com/office/drawing/2014/main" xmlns="" id="{930F8644-C6D4-4260-BC1A-1FB25898D8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3" name="292 CuadroTexto">
          <a:extLst>
            <a:ext uri="{FF2B5EF4-FFF2-40B4-BE49-F238E27FC236}">
              <a16:creationId xmlns:a16="http://schemas.microsoft.com/office/drawing/2014/main" xmlns="" id="{020A7617-9EE1-49BB-B08E-5C702758B9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4" name="293 CuadroTexto">
          <a:extLst>
            <a:ext uri="{FF2B5EF4-FFF2-40B4-BE49-F238E27FC236}">
              <a16:creationId xmlns:a16="http://schemas.microsoft.com/office/drawing/2014/main" xmlns="" id="{C02C6F39-6D7E-40EE-AB54-FF69C48009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5" name="294 CuadroTexto">
          <a:extLst>
            <a:ext uri="{FF2B5EF4-FFF2-40B4-BE49-F238E27FC236}">
              <a16:creationId xmlns:a16="http://schemas.microsoft.com/office/drawing/2014/main" xmlns="" id="{364380C9-6D66-4FB5-92AE-DCB695BF04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6" name="295 CuadroTexto">
          <a:extLst>
            <a:ext uri="{FF2B5EF4-FFF2-40B4-BE49-F238E27FC236}">
              <a16:creationId xmlns:a16="http://schemas.microsoft.com/office/drawing/2014/main" xmlns="" id="{C4A8D4AD-584D-4054-96D1-9AF1AC9643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797" name="296 CuadroTexto">
          <a:extLst>
            <a:ext uri="{FF2B5EF4-FFF2-40B4-BE49-F238E27FC236}">
              <a16:creationId xmlns:a16="http://schemas.microsoft.com/office/drawing/2014/main" xmlns="" id="{B7C01FF1-EC88-413C-8311-BB4DE691DF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798" name="298 CuadroTexto">
          <a:extLst>
            <a:ext uri="{FF2B5EF4-FFF2-40B4-BE49-F238E27FC236}">
              <a16:creationId xmlns:a16="http://schemas.microsoft.com/office/drawing/2014/main" xmlns="" id="{BD35989A-8E86-41C5-A298-2C863DD5CB5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799" name="299 CuadroTexto">
          <a:extLst>
            <a:ext uri="{FF2B5EF4-FFF2-40B4-BE49-F238E27FC236}">
              <a16:creationId xmlns:a16="http://schemas.microsoft.com/office/drawing/2014/main" xmlns="" id="{4983FB6E-FCB0-4367-B5E2-FCF4FD749A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0" name="300 CuadroTexto">
          <a:extLst>
            <a:ext uri="{FF2B5EF4-FFF2-40B4-BE49-F238E27FC236}">
              <a16:creationId xmlns:a16="http://schemas.microsoft.com/office/drawing/2014/main" xmlns="" id="{77589B53-0942-4628-9157-81990484E08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1" name="301 CuadroTexto">
          <a:extLst>
            <a:ext uri="{FF2B5EF4-FFF2-40B4-BE49-F238E27FC236}">
              <a16:creationId xmlns:a16="http://schemas.microsoft.com/office/drawing/2014/main" xmlns="" id="{9EBCF1CC-C65E-4D65-AA72-83057A12859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2" name="302 CuadroTexto">
          <a:extLst>
            <a:ext uri="{FF2B5EF4-FFF2-40B4-BE49-F238E27FC236}">
              <a16:creationId xmlns:a16="http://schemas.microsoft.com/office/drawing/2014/main" xmlns="" id="{98A9D594-8AA8-436B-8FD4-963CD8287EC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3" name="303 CuadroTexto">
          <a:extLst>
            <a:ext uri="{FF2B5EF4-FFF2-40B4-BE49-F238E27FC236}">
              <a16:creationId xmlns:a16="http://schemas.microsoft.com/office/drawing/2014/main" xmlns="" id="{544AE72F-D4E6-48C8-8DD4-3E82A898A4E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4" name="304 CuadroTexto">
          <a:extLst>
            <a:ext uri="{FF2B5EF4-FFF2-40B4-BE49-F238E27FC236}">
              <a16:creationId xmlns:a16="http://schemas.microsoft.com/office/drawing/2014/main" xmlns="" id="{D9DC1D9F-8A74-4A72-B257-224466020B7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5" name="305 CuadroTexto">
          <a:extLst>
            <a:ext uri="{FF2B5EF4-FFF2-40B4-BE49-F238E27FC236}">
              <a16:creationId xmlns:a16="http://schemas.microsoft.com/office/drawing/2014/main" xmlns="" id="{0EFE8B5F-1EEB-4224-9019-5AF6E9BB0CF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8806" name="452 CuadroTexto">
          <a:extLst>
            <a:ext uri="{FF2B5EF4-FFF2-40B4-BE49-F238E27FC236}">
              <a16:creationId xmlns:a16="http://schemas.microsoft.com/office/drawing/2014/main" xmlns="" id="{70FADA6C-EEDB-4D01-9F3F-C2239CD7AA7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07" name="17 CuadroTexto">
          <a:extLst>
            <a:ext uri="{FF2B5EF4-FFF2-40B4-BE49-F238E27FC236}">
              <a16:creationId xmlns:a16="http://schemas.microsoft.com/office/drawing/2014/main" xmlns="" id="{A9802DD8-1691-42C0-8D8C-EED2EEC2D0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8808" name="90 CuadroTexto">
          <a:extLst>
            <a:ext uri="{FF2B5EF4-FFF2-40B4-BE49-F238E27FC236}">
              <a16:creationId xmlns:a16="http://schemas.microsoft.com/office/drawing/2014/main" xmlns="" id="{9B66DDBE-D74B-4B62-9031-2A1FDEE6D69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09" name="91 CuadroTexto">
          <a:extLst>
            <a:ext uri="{FF2B5EF4-FFF2-40B4-BE49-F238E27FC236}">
              <a16:creationId xmlns:a16="http://schemas.microsoft.com/office/drawing/2014/main" xmlns="" id="{4E41A722-22D9-479A-BF11-183F7122A6B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0" name="92 CuadroTexto">
          <a:extLst>
            <a:ext uri="{FF2B5EF4-FFF2-40B4-BE49-F238E27FC236}">
              <a16:creationId xmlns:a16="http://schemas.microsoft.com/office/drawing/2014/main" xmlns="" id="{E2C1664E-E195-480F-BABE-8F4748464CA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1" name="93 CuadroTexto">
          <a:extLst>
            <a:ext uri="{FF2B5EF4-FFF2-40B4-BE49-F238E27FC236}">
              <a16:creationId xmlns:a16="http://schemas.microsoft.com/office/drawing/2014/main" xmlns="" id="{2919778C-6D70-41F8-AA15-AD04D17F9E9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2" name="94 CuadroTexto">
          <a:extLst>
            <a:ext uri="{FF2B5EF4-FFF2-40B4-BE49-F238E27FC236}">
              <a16:creationId xmlns:a16="http://schemas.microsoft.com/office/drawing/2014/main" xmlns="" id="{CC9FCB9F-DFF6-4197-A4D7-626E5B5D9EB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3" name="95 CuadroTexto">
          <a:extLst>
            <a:ext uri="{FF2B5EF4-FFF2-40B4-BE49-F238E27FC236}">
              <a16:creationId xmlns:a16="http://schemas.microsoft.com/office/drawing/2014/main" xmlns="" id="{DA15F48A-6F37-4CD7-948B-8A1A8A8A66B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4" name="96 CuadroTexto">
          <a:extLst>
            <a:ext uri="{FF2B5EF4-FFF2-40B4-BE49-F238E27FC236}">
              <a16:creationId xmlns:a16="http://schemas.microsoft.com/office/drawing/2014/main" xmlns="" id="{516CD46A-2F6F-4930-A85E-E07D43FD12E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5" name="97 CuadroTexto">
          <a:extLst>
            <a:ext uri="{FF2B5EF4-FFF2-40B4-BE49-F238E27FC236}">
              <a16:creationId xmlns:a16="http://schemas.microsoft.com/office/drawing/2014/main" xmlns="" id="{7989A259-413C-451D-99E7-FAB00C37E44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6" name="98 CuadroTexto">
          <a:extLst>
            <a:ext uri="{FF2B5EF4-FFF2-40B4-BE49-F238E27FC236}">
              <a16:creationId xmlns:a16="http://schemas.microsoft.com/office/drawing/2014/main" xmlns="" id="{0DE893A8-DCAC-4338-B654-4D6CAC8F8FB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7" name="99 CuadroTexto">
          <a:extLst>
            <a:ext uri="{FF2B5EF4-FFF2-40B4-BE49-F238E27FC236}">
              <a16:creationId xmlns:a16="http://schemas.microsoft.com/office/drawing/2014/main" xmlns="" id="{6F1CDAA6-EAB3-40B7-BBB5-FFB85F3C5A6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8" name="100 CuadroTexto">
          <a:extLst>
            <a:ext uri="{FF2B5EF4-FFF2-40B4-BE49-F238E27FC236}">
              <a16:creationId xmlns:a16="http://schemas.microsoft.com/office/drawing/2014/main" xmlns="" id="{F564BBD8-FACE-4DB5-8FE0-02FC69287CC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819" name="101 CuadroTexto">
          <a:extLst>
            <a:ext uri="{FF2B5EF4-FFF2-40B4-BE49-F238E27FC236}">
              <a16:creationId xmlns:a16="http://schemas.microsoft.com/office/drawing/2014/main" xmlns="" id="{461C2FC1-67D9-44FC-AFC2-529F83948B5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820" name="118 CuadroTexto">
          <a:extLst>
            <a:ext uri="{FF2B5EF4-FFF2-40B4-BE49-F238E27FC236}">
              <a16:creationId xmlns:a16="http://schemas.microsoft.com/office/drawing/2014/main" xmlns="" id="{19CBBC28-EAA3-4EEE-96C3-AB884E4A3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1" name="119 CuadroTexto">
          <a:extLst>
            <a:ext uri="{FF2B5EF4-FFF2-40B4-BE49-F238E27FC236}">
              <a16:creationId xmlns:a16="http://schemas.microsoft.com/office/drawing/2014/main" xmlns="" id="{7F16BCD0-4775-4ACC-B7BE-B27159EAE5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2" name="120 CuadroTexto">
          <a:extLst>
            <a:ext uri="{FF2B5EF4-FFF2-40B4-BE49-F238E27FC236}">
              <a16:creationId xmlns:a16="http://schemas.microsoft.com/office/drawing/2014/main" xmlns="" id="{40D8F310-0C4A-43AA-AEFD-2B78F61565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3" name="121 CuadroTexto">
          <a:extLst>
            <a:ext uri="{FF2B5EF4-FFF2-40B4-BE49-F238E27FC236}">
              <a16:creationId xmlns:a16="http://schemas.microsoft.com/office/drawing/2014/main" xmlns="" id="{5101B95C-2B00-4979-80F3-04CC3E9FF0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4" name="122 CuadroTexto">
          <a:extLst>
            <a:ext uri="{FF2B5EF4-FFF2-40B4-BE49-F238E27FC236}">
              <a16:creationId xmlns:a16="http://schemas.microsoft.com/office/drawing/2014/main" xmlns="" id="{66E814FE-A46E-4FA5-A9BF-F78C3A3026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5" name="123 CuadroTexto">
          <a:extLst>
            <a:ext uri="{FF2B5EF4-FFF2-40B4-BE49-F238E27FC236}">
              <a16:creationId xmlns:a16="http://schemas.microsoft.com/office/drawing/2014/main" xmlns="" id="{58984606-13ED-4D3D-BE18-077AD4DF1F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6" name="124 CuadroTexto">
          <a:extLst>
            <a:ext uri="{FF2B5EF4-FFF2-40B4-BE49-F238E27FC236}">
              <a16:creationId xmlns:a16="http://schemas.microsoft.com/office/drawing/2014/main" xmlns="" id="{000A4763-FE71-40D7-8D1E-ED530C565E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7" name="125 CuadroTexto">
          <a:extLst>
            <a:ext uri="{FF2B5EF4-FFF2-40B4-BE49-F238E27FC236}">
              <a16:creationId xmlns:a16="http://schemas.microsoft.com/office/drawing/2014/main" xmlns="" id="{4B92A94E-547D-4C87-800E-6207EC3507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8" name="143 CuadroTexto">
          <a:extLst>
            <a:ext uri="{FF2B5EF4-FFF2-40B4-BE49-F238E27FC236}">
              <a16:creationId xmlns:a16="http://schemas.microsoft.com/office/drawing/2014/main" xmlns="" id="{A6A40600-EA80-4B68-B33E-8BFE906D35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29" name="144 CuadroTexto">
          <a:extLst>
            <a:ext uri="{FF2B5EF4-FFF2-40B4-BE49-F238E27FC236}">
              <a16:creationId xmlns:a16="http://schemas.microsoft.com/office/drawing/2014/main" xmlns="" id="{49D57B37-01FE-4541-921B-02E2E9BA2D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0" name="145 CuadroTexto">
          <a:extLst>
            <a:ext uri="{FF2B5EF4-FFF2-40B4-BE49-F238E27FC236}">
              <a16:creationId xmlns:a16="http://schemas.microsoft.com/office/drawing/2014/main" xmlns="" id="{0FA3237C-6B48-407F-B21D-A8670F4D9B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1" name="146 CuadroTexto">
          <a:extLst>
            <a:ext uri="{FF2B5EF4-FFF2-40B4-BE49-F238E27FC236}">
              <a16:creationId xmlns:a16="http://schemas.microsoft.com/office/drawing/2014/main" xmlns="" id="{543A3F6E-F4AF-4830-AA98-5FD9EF6AA7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2" name="147 CuadroTexto">
          <a:extLst>
            <a:ext uri="{FF2B5EF4-FFF2-40B4-BE49-F238E27FC236}">
              <a16:creationId xmlns:a16="http://schemas.microsoft.com/office/drawing/2014/main" xmlns="" id="{F6926718-E5CE-46A0-9125-0F895DDC56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3" name="148 CuadroTexto">
          <a:extLst>
            <a:ext uri="{FF2B5EF4-FFF2-40B4-BE49-F238E27FC236}">
              <a16:creationId xmlns:a16="http://schemas.microsoft.com/office/drawing/2014/main" xmlns="" id="{88C8E819-9AAD-4B41-8606-6246453818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4" name="149 CuadroTexto">
          <a:extLst>
            <a:ext uri="{FF2B5EF4-FFF2-40B4-BE49-F238E27FC236}">
              <a16:creationId xmlns:a16="http://schemas.microsoft.com/office/drawing/2014/main" xmlns="" id="{BF3EE5EA-A1F5-4D68-897A-B9BEDE4623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5" name="150 CuadroTexto">
          <a:extLst>
            <a:ext uri="{FF2B5EF4-FFF2-40B4-BE49-F238E27FC236}">
              <a16:creationId xmlns:a16="http://schemas.microsoft.com/office/drawing/2014/main" xmlns="" id="{9F3B035D-A094-44ED-9852-8FDE0A7767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6" name="151 CuadroTexto">
          <a:extLst>
            <a:ext uri="{FF2B5EF4-FFF2-40B4-BE49-F238E27FC236}">
              <a16:creationId xmlns:a16="http://schemas.microsoft.com/office/drawing/2014/main" xmlns="" id="{F3BF6412-D438-44D0-ACA1-60D446C813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7" name="152 CuadroTexto">
          <a:extLst>
            <a:ext uri="{FF2B5EF4-FFF2-40B4-BE49-F238E27FC236}">
              <a16:creationId xmlns:a16="http://schemas.microsoft.com/office/drawing/2014/main" xmlns="" id="{62BD5200-8024-40C4-8951-684DFCCBBE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8" name="153 CuadroTexto">
          <a:extLst>
            <a:ext uri="{FF2B5EF4-FFF2-40B4-BE49-F238E27FC236}">
              <a16:creationId xmlns:a16="http://schemas.microsoft.com/office/drawing/2014/main" xmlns="" id="{B1591093-D261-43FE-A24E-35DCB0F454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39" name="154 CuadroTexto">
          <a:extLst>
            <a:ext uri="{FF2B5EF4-FFF2-40B4-BE49-F238E27FC236}">
              <a16:creationId xmlns:a16="http://schemas.microsoft.com/office/drawing/2014/main" xmlns="" id="{2202865D-EE0D-4C0E-84D3-8D12B956A0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0" name="155 CuadroTexto">
          <a:extLst>
            <a:ext uri="{FF2B5EF4-FFF2-40B4-BE49-F238E27FC236}">
              <a16:creationId xmlns:a16="http://schemas.microsoft.com/office/drawing/2014/main" xmlns="" id="{4F8EB48A-F014-4A55-9A49-DAB28464BA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1" name="156 CuadroTexto">
          <a:extLst>
            <a:ext uri="{FF2B5EF4-FFF2-40B4-BE49-F238E27FC236}">
              <a16:creationId xmlns:a16="http://schemas.microsoft.com/office/drawing/2014/main" xmlns="" id="{15D6EA30-B749-4FF0-9570-3649D33CE2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2" name="157 CuadroTexto">
          <a:extLst>
            <a:ext uri="{FF2B5EF4-FFF2-40B4-BE49-F238E27FC236}">
              <a16:creationId xmlns:a16="http://schemas.microsoft.com/office/drawing/2014/main" xmlns="" id="{61DB5080-8124-40FA-A61E-3FCE489575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3" name="158 CuadroTexto">
          <a:extLst>
            <a:ext uri="{FF2B5EF4-FFF2-40B4-BE49-F238E27FC236}">
              <a16:creationId xmlns:a16="http://schemas.microsoft.com/office/drawing/2014/main" xmlns="" id="{C69059DC-6523-4BA7-8E7B-65623B353E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4" name="159 CuadroTexto">
          <a:extLst>
            <a:ext uri="{FF2B5EF4-FFF2-40B4-BE49-F238E27FC236}">
              <a16:creationId xmlns:a16="http://schemas.microsoft.com/office/drawing/2014/main" xmlns="" id="{5D61C558-E58D-4A33-96A1-D43404A5A9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5" name="160 CuadroTexto">
          <a:extLst>
            <a:ext uri="{FF2B5EF4-FFF2-40B4-BE49-F238E27FC236}">
              <a16:creationId xmlns:a16="http://schemas.microsoft.com/office/drawing/2014/main" xmlns="" id="{FA277753-A641-465A-B269-EB1B873CBD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6" name="161 CuadroTexto">
          <a:extLst>
            <a:ext uri="{FF2B5EF4-FFF2-40B4-BE49-F238E27FC236}">
              <a16:creationId xmlns:a16="http://schemas.microsoft.com/office/drawing/2014/main" xmlns="" id="{79B02F5F-9AED-4416-8A7D-9CFED42C62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7" name="162 CuadroTexto">
          <a:extLst>
            <a:ext uri="{FF2B5EF4-FFF2-40B4-BE49-F238E27FC236}">
              <a16:creationId xmlns:a16="http://schemas.microsoft.com/office/drawing/2014/main" xmlns="" id="{7AA3ACCB-3AE8-4AE0-A2C5-0E579B089C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8" name="163 CuadroTexto">
          <a:extLst>
            <a:ext uri="{FF2B5EF4-FFF2-40B4-BE49-F238E27FC236}">
              <a16:creationId xmlns:a16="http://schemas.microsoft.com/office/drawing/2014/main" xmlns="" id="{CB900BAA-4941-4734-9293-7CF7496A31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49" name="164 CuadroTexto">
          <a:extLst>
            <a:ext uri="{FF2B5EF4-FFF2-40B4-BE49-F238E27FC236}">
              <a16:creationId xmlns:a16="http://schemas.microsoft.com/office/drawing/2014/main" xmlns="" id="{0EEFED07-0B18-4506-9E65-73DA9AA136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0" name="165 CuadroTexto">
          <a:extLst>
            <a:ext uri="{FF2B5EF4-FFF2-40B4-BE49-F238E27FC236}">
              <a16:creationId xmlns:a16="http://schemas.microsoft.com/office/drawing/2014/main" xmlns="" id="{5253D8BA-DEBF-408C-91DC-C301A3EF1A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1" name="166 CuadroTexto">
          <a:extLst>
            <a:ext uri="{FF2B5EF4-FFF2-40B4-BE49-F238E27FC236}">
              <a16:creationId xmlns:a16="http://schemas.microsoft.com/office/drawing/2014/main" xmlns="" id="{EF5E4611-5D63-4DE7-948D-D66AB29090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2" name="167 CuadroTexto">
          <a:extLst>
            <a:ext uri="{FF2B5EF4-FFF2-40B4-BE49-F238E27FC236}">
              <a16:creationId xmlns:a16="http://schemas.microsoft.com/office/drawing/2014/main" xmlns="" id="{03307C19-A3C9-423F-9056-334CF76F74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3" name="168 CuadroTexto">
          <a:extLst>
            <a:ext uri="{FF2B5EF4-FFF2-40B4-BE49-F238E27FC236}">
              <a16:creationId xmlns:a16="http://schemas.microsoft.com/office/drawing/2014/main" xmlns="" id="{98292F43-1C63-403E-9E9F-C7AE393D8F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4" name="169 CuadroTexto">
          <a:extLst>
            <a:ext uri="{FF2B5EF4-FFF2-40B4-BE49-F238E27FC236}">
              <a16:creationId xmlns:a16="http://schemas.microsoft.com/office/drawing/2014/main" xmlns="" id="{64FD04FD-F98E-4D63-AB3E-785FACD497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5" name="170 CuadroTexto">
          <a:extLst>
            <a:ext uri="{FF2B5EF4-FFF2-40B4-BE49-F238E27FC236}">
              <a16:creationId xmlns:a16="http://schemas.microsoft.com/office/drawing/2014/main" xmlns="" id="{F7C6AAD0-97CF-4631-AB3B-59865B7DC3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6" name="171 CuadroTexto">
          <a:extLst>
            <a:ext uri="{FF2B5EF4-FFF2-40B4-BE49-F238E27FC236}">
              <a16:creationId xmlns:a16="http://schemas.microsoft.com/office/drawing/2014/main" xmlns="" id="{C6C63316-E16D-4B60-820A-80DAD3012E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7" name="172 CuadroTexto">
          <a:extLst>
            <a:ext uri="{FF2B5EF4-FFF2-40B4-BE49-F238E27FC236}">
              <a16:creationId xmlns:a16="http://schemas.microsoft.com/office/drawing/2014/main" xmlns="" id="{4D3B1F9B-D030-4E17-BDF0-14B189AE07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8" name="173 CuadroTexto">
          <a:extLst>
            <a:ext uri="{FF2B5EF4-FFF2-40B4-BE49-F238E27FC236}">
              <a16:creationId xmlns:a16="http://schemas.microsoft.com/office/drawing/2014/main" xmlns="" id="{24652135-2C54-477E-99A3-A7819D7E71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59" name="174 CuadroTexto">
          <a:extLst>
            <a:ext uri="{FF2B5EF4-FFF2-40B4-BE49-F238E27FC236}">
              <a16:creationId xmlns:a16="http://schemas.microsoft.com/office/drawing/2014/main" xmlns="" id="{07CB0BB5-0CCE-451C-8CF6-E005B93BFC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0" name="175 CuadroTexto">
          <a:extLst>
            <a:ext uri="{FF2B5EF4-FFF2-40B4-BE49-F238E27FC236}">
              <a16:creationId xmlns:a16="http://schemas.microsoft.com/office/drawing/2014/main" xmlns="" id="{5C9CFCD8-C8AF-40F7-AFB5-1A6A50F0AB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1" name="176 CuadroTexto">
          <a:extLst>
            <a:ext uri="{FF2B5EF4-FFF2-40B4-BE49-F238E27FC236}">
              <a16:creationId xmlns:a16="http://schemas.microsoft.com/office/drawing/2014/main" xmlns="" id="{F01D1230-7092-4DE0-B6E1-8F29661F03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2" name="177 CuadroTexto">
          <a:extLst>
            <a:ext uri="{FF2B5EF4-FFF2-40B4-BE49-F238E27FC236}">
              <a16:creationId xmlns:a16="http://schemas.microsoft.com/office/drawing/2014/main" xmlns="" id="{BE6DE0F8-A39F-4EDC-8CCB-019D0A7BEC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3" name="178 CuadroTexto">
          <a:extLst>
            <a:ext uri="{FF2B5EF4-FFF2-40B4-BE49-F238E27FC236}">
              <a16:creationId xmlns:a16="http://schemas.microsoft.com/office/drawing/2014/main" xmlns="" id="{890CE880-BF78-4F1C-B2EA-644BB0BEAD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4" name="179 CuadroTexto">
          <a:extLst>
            <a:ext uri="{FF2B5EF4-FFF2-40B4-BE49-F238E27FC236}">
              <a16:creationId xmlns:a16="http://schemas.microsoft.com/office/drawing/2014/main" xmlns="" id="{4362E4A5-70D0-4053-9848-7934F38C83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5" name="180 CuadroTexto">
          <a:extLst>
            <a:ext uri="{FF2B5EF4-FFF2-40B4-BE49-F238E27FC236}">
              <a16:creationId xmlns:a16="http://schemas.microsoft.com/office/drawing/2014/main" xmlns="" id="{258B5292-C9D6-439F-9221-60DAF09DD3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6" name="181 CuadroTexto">
          <a:extLst>
            <a:ext uri="{FF2B5EF4-FFF2-40B4-BE49-F238E27FC236}">
              <a16:creationId xmlns:a16="http://schemas.microsoft.com/office/drawing/2014/main" xmlns="" id="{A10F5D98-0CDB-48DE-BD6A-1626A0518D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7" name="182 CuadroTexto">
          <a:extLst>
            <a:ext uri="{FF2B5EF4-FFF2-40B4-BE49-F238E27FC236}">
              <a16:creationId xmlns:a16="http://schemas.microsoft.com/office/drawing/2014/main" xmlns="" id="{0B67864E-7106-414E-9069-60D307617C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8" name="183 CuadroTexto">
          <a:extLst>
            <a:ext uri="{FF2B5EF4-FFF2-40B4-BE49-F238E27FC236}">
              <a16:creationId xmlns:a16="http://schemas.microsoft.com/office/drawing/2014/main" xmlns="" id="{AAA2D02C-16D6-413D-9B8E-1E5D36F390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69" name="184 CuadroTexto">
          <a:extLst>
            <a:ext uri="{FF2B5EF4-FFF2-40B4-BE49-F238E27FC236}">
              <a16:creationId xmlns:a16="http://schemas.microsoft.com/office/drawing/2014/main" xmlns="" id="{11DC598F-D234-45D9-9782-09AFD22F0B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0" name="185 CuadroTexto">
          <a:extLst>
            <a:ext uri="{FF2B5EF4-FFF2-40B4-BE49-F238E27FC236}">
              <a16:creationId xmlns:a16="http://schemas.microsoft.com/office/drawing/2014/main" xmlns="" id="{0B3E0990-0585-4996-AB52-DC73ABE682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1" name="186 CuadroTexto">
          <a:extLst>
            <a:ext uri="{FF2B5EF4-FFF2-40B4-BE49-F238E27FC236}">
              <a16:creationId xmlns:a16="http://schemas.microsoft.com/office/drawing/2014/main" xmlns="" id="{0F1F6C38-E3AB-413A-8823-202ADCEE1D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2" name="187 CuadroTexto">
          <a:extLst>
            <a:ext uri="{FF2B5EF4-FFF2-40B4-BE49-F238E27FC236}">
              <a16:creationId xmlns:a16="http://schemas.microsoft.com/office/drawing/2014/main" xmlns="" id="{BD81D027-6A02-4311-B629-45FA2C8FD3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3" name="188 CuadroTexto">
          <a:extLst>
            <a:ext uri="{FF2B5EF4-FFF2-40B4-BE49-F238E27FC236}">
              <a16:creationId xmlns:a16="http://schemas.microsoft.com/office/drawing/2014/main" xmlns="" id="{D804F041-4606-44B8-BF9D-E77DD8357A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4" name="189 CuadroTexto">
          <a:extLst>
            <a:ext uri="{FF2B5EF4-FFF2-40B4-BE49-F238E27FC236}">
              <a16:creationId xmlns:a16="http://schemas.microsoft.com/office/drawing/2014/main" xmlns="" id="{938EC426-6DAA-4173-B382-AA8050F819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5" name="190 CuadroTexto">
          <a:extLst>
            <a:ext uri="{FF2B5EF4-FFF2-40B4-BE49-F238E27FC236}">
              <a16:creationId xmlns:a16="http://schemas.microsoft.com/office/drawing/2014/main" xmlns="" id="{8090A724-BA13-4A11-891B-3B593C60E5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6" name="191 CuadroTexto">
          <a:extLst>
            <a:ext uri="{FF2B5EF4-FFF2-40B4-BE49-F238E27FC236}">
              <a16:creationId xmlns:a16="http://schemas.microsoft.com/office/drawing/2014/main" xmlns="" id="{2D67A783-8817-47AF-B098-64189B6793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7" name="192 CuadroTexto">
          <a:extLst>
            <a:ext uri="{FF2B5EF4-FFF2-40B4-BE49-F238E27FC236}">
              <a16:creationId xmlns:a16="http://schemas.microsoft.com/office/drawing/2014/main" xmlns="" id="{BA8E0F40-BE85-4F08-A227-CC5ED9A990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8" name="193 CuadroTexto">
          <a:extLst>
            <a:ext uri="{FF2B5EF4-FFF2-40B4-BE49-F238E27FC236}">
              <a16:creationId xmlns:a16="http://schemas.microsoft.com/office/drawing/2014/main" xmlns="" id="{2CAEFFD3-1949-480C-904D-73FE53B1C6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79" name="194 CuadroTexto">
          <a:extLst>
            <a:ext uri="{FF2B5EF4-FFF2-40B4-BE49-F238E27FC236}">
              <a16:creationId xmlns:a16="http://schemas.microsoft.com/office/drawing/2014/main" xmlns="" id="{B27F6BA8-9DD8-4BDC-8137-1A3E1F29C9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0" name="195 CuadroTexto">
          <a:extLst>
            <a:ext uri="{FF2B5EF4-FFF2-40B4-BE49-F238E27FC236}">
              <a16:creationId xmlns:a16="http://schemas.microsoft.com/office/drawing/2014/main" xmlns="" id="{FDFA4226-7CE2-499F-9F21-DE7DC64BD0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1" name="196 CuadroTexto">
          <a:extLst>
            <a:ext uri="{FF2B5EF4-FFF2-40B4-BE49-F238E27FC236}">
              <a16:creationId xmlns:a16="http://schemas.microsoft.com/office/drawing/2014/main" xmlns="" id="{06C53471-A69D-487F-914E-42CEFCCBBA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2" name="197 CuadroTexto">
          <a:extLst>
            <a:ext uri="{FF2B5EF4-FFF2-40B4-BE49-F238E27FC236}">
              <a16:creationId xmlns:a16="http://schemas.microsoft.com/office/drawing/2014/main" xmlns="" id="{C4BB850D-635F-4711-970F-E1B5093E83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3" name="198 CuadroTexto">
          <a:extLst>
            <a:ext uri="{FF2B5EF4-FFF2-40B4-BE49-F238E27FC236}">
              <a16:creationId xmlns:a16="http://schemas.microsoft.com/office/drawing/2014/main" xmlns="" id="{1246CFCE-8526-44AD-9FC2-67C12D618E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4" name="199 CuadroTexto">
          <a:extLst>
            <a:ext uri="{FF2B5EF4-FFF2-40B4-BE49-F238E27FC236}">
              <a16:creationId xmlns:a16="http://schemas.microsoft.com/office/drawing/2014/main" xmlns="" id="{41AACBD1-C546-42C2-9FF1-CEDFBA352D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5" name="200 CuadroTexto">
          <a:extLst>
            <a:ext uri="{FF2B5EF4-FFF2-40B4-BE49-F238E27FC236}">
              <a16:creationId xmlns:a16="http://schemas.microsoft.com/office/drawing/2014/main" xmlns="" id="{0923A4D1-98C8-4036-849B-2BF2B0075E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6" name="201 CuadroTexto">
          <a:extLst>
            <a:ext uri="{FF2B5EF4-FFF2-40B4-BE49-F238E27FC236}">
              <a16:creationId xmlns:a16="http://schemas.microsoft.com/office/drawing/2014/main" xmlns="" id="{5F370418-BBAA-4DB0-8281-4F7D5F5DDD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7" name="202 CuadroTexto">
          <a:extLst>
            <a:ext uri="{FF2B5EF4-FFF2-40B4-BE49-F238E27FC236}">
              <a16:creationId xmlns:a16="http://schemas.microsoft.com/office/drawing/2014/main" xmlns="" id="{7ACF37FC-E0C4-403D-8A46-7A2BD3EDEA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8" name="203 CuadroTexto">
          <a:extLst>
            <a:ext uri="{FF2B5EF4-FFF2-40B4-BE49-F238E27FC236}">
              <a16:creationId xmlns:a16="http://schemas.microsoft.com/office/drawing/2014/main" xmlns="" id="{5DC52539-25F2-43DE-B915-5D192F40BC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89" name="204 CuadroTexto">
          <a:extLst>
            <a:ext uri="{FF2B5EF4-FFF2-40B4-BE49-F238E27FC236}">
              <a16:creationId xmlns:a16="http://schemas.microsoft.com/office/drawing/2014/main" xmlns="" id="{751615FC-A02B-47BD-B7AD-F7C3483611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0" name="205 CuadroTexto">
          <a:extLst>
            <a:ext uri="{FF2B5EF4-FFF2-40B4-BE49-F238E27FC236}">
              <a16:creationId xmlns:a16="http://schemas.microsoft.com/office/drawing/2014/main" xmlns="" id="{1E2B582E-DC44-4450-9511-E0D81881DC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1" name="206 CuadroTexto">
          <a:extLst>
            <a:ext uri="{FF2B5EF4-FFF2-40B4-BE49-F238E27FC236}">
              <a16:creationId xmlns:a16="http://schemas.microsoft.com/office/drawing/2014/main" xmlns="" id="{F18F639E-4B7D-4493-8443-4EA35F54F8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2" name="207 CuadroTexto">
          <a:extLst>
            <a:ext uri="{FF2B5EF4-FFF2-40B4-BE49-F238E27FC236}">
              <a16:creationId xmlns:a16="http://schemas.microsoft.com/office/drawing/2014/main" xmlns="" id="{A79F019B-8FF1-4985-80B4-FAFF3490D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3" name="208 CuadroTexto">
          <a:extLst>
            <a:ext uri="{FF2B5EF4-FFF2-40B4-BE49-F238E27FC236}">
              <a16:creationId xmlns:a16="http://schemas.microsoft.com/office/drawing/2014/main" xmlns="" id="{9E1EA698-7B42-49AF-92FB-E45A3DC820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4" name="209 CuadroTexto">
          <a:extLst>
            <a:ext uri="{FF2B5EF4-FFF2-40B4-BE49-F238E27FC236}">
              <a16:creationId xmlns:a16="http://schemas.microsoft.com/office/drawing/2014/main" xmlns="" id="{B52FEB48-B704-44F3-AED8-E6A3CC6693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5" name="210 CuadroTexto">
          <a:extLst>
            <a:ext uri="{FF2B5EF4-FFF2-40B4-BE49-F238E27FC236}">
              <a16:creationId xmlns:a16="http://schemas.microsoft.com/office/drawing/2014/main" xmlns="" id="{726BBDAA-C97A-447B-BA14-EFDABD7B2D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6" name="211 CuadroTexto">
          <a:extLst>
            <a:ext uri="{FF2B5EF4-FFF2-40B4-BE49-F238E27FC236}">
              <a16:creationId xmlns:a16="http://schemas.microsoft.com/office/drawing/2014/main" xmlns="" id="{1B4E6469-A479-41B9-B93B-7FA463905E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7" name="212 CuadroTexto">
          <a:extLst>
            <a:ext uri="{FF2B5EF4-FFF2-40B4-BE49-F238E27FC236}">
              <a16:creationId xmlns:a16="http://schemas.microsoft.com/office/drawing/2014/main" xmlns="" id="{7FB5D74D-554C-43F8-8786-2933A0F97A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8" name="213 CuadroTexto">
          <a:extLst>
            <a:ext uri="{FF2B5EF4-FFF2-40B4-BE49-F238E27FC236}">
              <a16:creationId xmlns:a16="http://schemas.microsoft.com/office/drawing/2014/main" xmlns="" id="{A17F5941-AFE2-4F28-BDDF-F8B7A89B16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899" name="214 CuadroTexto">
          <a:extLst>
            <a:ext uri="{FF2B5EF4-FFF2-40B4-BE49-F238E27FC236}">
              <a16:creationId xmlns:a16="http://schemas.microsoft.com/office/drawing/2014/main" xmlns="" id="{B5EDF2AE-8F50-41A7-B732-CD036B6124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0" name="215 CuadroTexto">
          <a:extLst>
            <a:ext uri="{FF2B5EF4-FFF2-40B4-BE49-F238E27FC236}">
              <a16:creationId xmlns:a16="http://schemas.microsoft.com/office/drawing/2014/main" xmlns="" id="{C7A277CF-D09C-4009-A154-2EDC010D14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1" name="216 CuadroTexto">
          <a:extLst>
            <a:ext uri="{FF2B5EF4-FFF2-40B4-BE49-F238E27FC236}">
              <a16:creationId xmlns:a16="http://schemas.microsoft.com/office/drawing/2014/main" xmlns="" id="{9830D222-DC51-480F-BE34-314F074C81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2" name="217 CuadroTexto">
          <a:extLst>
            <a:ext uri="{FF2B5EF4-FFF2-40B4-BE49-F238E27FC236}">
              <a16:creationId xmlns:a16="http://schemas.microsoft.com/office/drawing/2014/main" xmlns="" id="{D49B574B-DDDD-4CB0-8A3B-65895F28D3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3" name="218 CuadroTexto">
          <a:extLst>
            <a:ext uri="{FF2B5EF4-FFF2-40B4-BE49-F238E27FC236}">
              <a16:creationId xmlns:a16="http://schemas.microsoft.com/office/drawing/2014/main" xmlns="" id="{B787D5FE-62E5-4CFA-A7BB-C24BE0D746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4" name="219 CuadroTexto">
          <a:extLst>
            <a:ext uri="{FF2B5EF4-FFF2-40B4-BE49-F238E27FC236}">
              <a16:creationId xmlns:a16="http://schemas.microsoft.com/office/drawing/2014/main" xmlns="" id="{4A0FF12E-8991-47F1-9228-54538B6A62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5" name="220 CuadroTexto">
          <a:extLst>
            <a:ext uri="{FF2B5EF4-FFF2-40B4-BE49-F238E27FC236}">
              <a16:creationId xmlns:a16="http://schemas.microsoft.com/office/drawing/2014/main" xmlns="" id="{CD98E2F8-90B9-4ED1-B704-57C4599D0D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6" name="221 CuadroTexto">
          <a:extLst>
            <a:ext uri="{FF2B5EF4-FFF2-40B4-BE49-F238E27FC236}">
              <a16:creationId xmlns:a16="http://schemas.microsoft.com/office/drawing/2014/main" xmlns="" id="{CBB41AD4-6473-4AF5-BA6E-962B88FA7B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7" name="222 CuadroTexto">
          <a:extLst>
            <a:ext uri="{FF2B5EF4-FFF2-40B4-BE49-F238E27FC236}">
              <a16:creationId xmlns:a16="http://schemas.microsoft.com/office/drawing/2014/main" xmlns="" id="{C5F60014-ACC8-49D3-B961-0B08038EBF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8" name="223 CuadroTexto">
          <a:extLst>
            <a:ext uri="{FF2B5EF4-FFF2-40B4-BE49-F238E27FC236}">
              <a16:creationId xmlns:a16="http://schemas.microsoft.com/office/drawing/2014/main" xmlns="" id="{07732D83-BAC6-4709-A6F4-C943CD2BF9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09" name="224 CuadroTexto">
          <a:extLst>
            <a:ext uri="{FF2B5EF4-FFF2-40B4-BE49-F238E27FC236}">
              <a16:creationId xmlns:a16="http://schemas.microsoft.com/office/drawing/2014/main" xmlns="" id="{EDEBEC06-047D-46F9-8EC6-05DECF35E0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0" name="225 CuadroTexto">
          <a:extLst>
            <a:ext uri="{FF2B5EF4-FFF2-40B4-BE49-F238E27FC236}">
              <a16:creationId xmlns:a16="http://schemas.microsoft.com/office/drawing/2014/main" xmlns="" id="{44A1CA26-3A53-4AE2-80A5-F65C62865F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1" name="226 CuadroTexto">
          <a:extLst>
            <a:ext uri="{FF2B5EF4-FFF2-40B4-BE49-F238E27FC236}">
              <a16:creationId xmlns:a16="http://schemas.microsoft.com/office/drawing/2014/main" xmlns="" id="{508CD080-BE6D-406B-8939-0FB5BADD45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2" name="227 CuadroTexto">
          <a:extLst>
            <a:ext uri="{FF2B5EF4-FFF2-40B4-BE49-F238E27FC236}">
              <a16:creationId xmlns:a16="http://schemas.microsoft.com/office/drawing/2014/main" xmlns="" id="{A539D000-A780-4672-A5BE-AB986F5444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3" name="228 CuadroTexto">
          <a:extLst>
            <a:ext uri="{FF2B5EF4-FFF2-40B4-BE49-F238E27FC236}">
              <a16:creationId xmlns:a16="http://schemas.microsoft.com/office/drawing/2014/main" xmlns="" id="{DD2396F1-C763-4D67-90BF-F1A2D8A976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4" name="229 CuadroTexto">
          <a:extLst>
            <a:ext uri="{FF2B5EF4-FFF2-40B4-BE49-F238E27FC236}">
              <a16:creationId xmlns:a16="http://schemas.microsoft.com/office/drawing/2014/main" xmlns="" id="{7606C3C2-EA88-40DB-A105-41D674E68B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5" name="230 CuadroTexto">
          <a:extLst>
            <a:ext uri="{FF2B5EF4-FFF2-40B4-BE49-F238E27FC236}">
              <a16:creationId xmlns:a16="http://schemas.microsoft.com/office/drawing/2014/main" xmlns="" id="{C64673F7-41B1-4979-A5BC-7123D33A8E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6" name="231 CuadroTexto">
          <a:extLst>
            <a:ext uri="{FF2B5EF4-FFF2-40B4-BE49-F238E27FC236}">
              <a16:creationId xmlns:a16="http://schemas.microsoft.com/office/drawing/2014/main" xmlns="" id="{A260F251-33D3-4778-AB49-1B7AA58E0C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7" name="232 CuadroTexto">
          <a:extLst>
            <a:ext uri="{FF2B5EF4-FFF2-40B4-BE49-F238E27FC236}">
              <a16:creationId xmlns:a16="http://schemas.microsoft.com/office/drawing/2014/main" xmlns="" id="{FD62A0A6-3D64-4A84-91B6-20BFC66798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8" name="233 CuadroTexto">
          <a:extLst>
            <a:ext uri="{FF2B5EF4-FFF2-40B4-BE49-F238E27FC236}">
              <a16:creationId xmlns:a16="http://schemas.microsoft.com/office/drawing/2014/main" xmlns="" id="{FEE91625-89B8-40BC-BBDC-E2CC91F604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19" name="234 CuadroTexto">
          <a:extLst>
            <a:ext uri="{FF2B5EF4-FFF2-40B4-BE49-F238E27FC236}">
              <a16:creationId xmlns:a16="http://schemas.microsoft.com/office/drawing/2014/main" xmlns="" id="{537BA9A6-DF75-4292-AB52-96F658FA30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0" name="235 CuadroTexto">
          <a:extLst>
            <a:ext uri="{FF2B5EF4-FFF2-40B4-BE49-F238E27FC236}">
              <a16:creationId xmlns:a16="http://schemas.microsoft.com/office/drawing/2014/main" xmlns="" id="{17486515-82E0-41E4-AD7B-C02820C7B8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1" name="236 CuadroTexto">
          <a:extLst>
            <a:ext uri="{FF2B5EF4-FFF2-40B4-BE49-F238E27FC236}">
              <a16:creationId xmlns:a16="http://schemas.microsoft.com/office/drawing/2014/main" xmlns="" id="{E037B1BB-2893-4798-9F95-45DB1FCD6E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2" name="237 CuadroTexto">
          <a:extLst>
            <a:ext uri="{FF2B5EF4-FFF2-40B4-BE49-F238E27FC236}">
              <a16:creationId xmlns:a16="http://schemas.microsoft.com/office/drawing/2014/main" xmlns="" id="{1B47B6BE-F539-4CC0-8E3D-473CE25462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3" name="238 CuadroTexto">
          <a:extLst>
            <a:ext uri="{FF2B5EF4-FFF2-40B4-BE49-F238E27FC236}">
              <a16:creationId xmlns:a16="http://schemas.microsoft.com/office/drawing/2014/main" xmlns="" id="{8C96B675-8606-4184-83BD-B18499B823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4" name="239 CuadroTexto">
          <a:extLst>
            <a:ext uri="{FF2B5EF4-FFF2-40B4-BE49-F238E27FC236}">
              <a16:creationId xmlns:a16="http://schemas.microsoft.com/office/drawing/2014/main" xmlns="" id="{AE3CF45A-7E89-4798-99F6-D383BC446D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5" name="240 CuadroTexto">
          <a:extLst>
            <a:ext uri="{FF2B5EF4-FFF2-40B4-BE49-F238E27FC236}">
              <a16:creationId xmlns:a16="http://schemas.microsoft.com/office/drawing/2014/main" xmlns="" id="{94D6C3DE-42FC-46CD-B367-6E9AC9F3F0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6" name="241 CuadroTexto">
          <a:extLst>
            <a:ext uri="{FF2B5EF4-FFF2-40B4-BE49-F238E27FC236}">
              <a16:creationId xmlns:a16="http://schemas.microsoft.com/office/drawing/2014/main" xmlns="" id="{FE5D48EB-043E-4938-96FE-91E828333B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7" name="242 CuadroTexto">
          <a:extLst>
            <a:ext uri="{FF2B5EF4-FFF2-40B4-BE49-F238E27FC236}">
              <a16:creationId xmlns:a16="http://schemas.microsoft.com/office/drawing/2014/main" xmlns="" id="{B90FC186-0435-4436-AE2C-E1B571934A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8" name="243 CuadroTexto">
          <a:extLst>
            <a:ext uri="{FF2B5EF4-FFF2-40B4-BE49-F238E27FC236}">
              <a16:creationId xmlns:a16="http://schemas.microsoft.com/office/drawing/2014/main" xmlns="" id="{3C590D1F-2A9E-41DF-B5A9-163EEE939E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29" name="244 CuadroTexto">
          <a:extLst>
            <a:ext uri="{FF2B5EF4-FFF2-40B4-BE49-F238E27FC236}">
              <a16:creationId xmlns:a16="http://schemas.microsoft.com/office/drawing/2014/main" xmlns="" id="{28BE2DFB-732E-47FA-968C-1CF3295860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0" name="245 CuadroTexto">
          <a:extLst>
            <a:ext uri="{FF2B5EF4-FFF2-40B4-BE49-F238E27FC236}">
              <a16:creationId xmlns:a16="http://schemas.microsoft.com/office/drawing/2014/main" xmlns="" id="{7AF08720-8138-4CB9-997D-FC22DF1711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1" name="246 CuadroTexto">
          <a:extLst>
            <a:ext uri="{FF2B5EF4-FFF2-40B4-BE49-F238E27FC236}">
              <a16:creationId xmlns:a16="http://schemas.microsoft.com/office/drawing/2014/main" xmlns="" id="{AF11058D-7FB8-45C5-AE56-F5C12972FE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2" name="247 CuadroTexto">
          <a:extLst>
            <a:ext uri="{FF2B5EF4-FFF2-40B4-BE49-F238E27FC236}">
              <a16:creationId xmlns:a16="http://schemas.microsoft.com/office/drawing/2014/main" xmlns="" id="{7E32691E-02F2-444B-A24B-F4B3FA4C6E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3" name="248 CuadroTexto">
          <a:extLst>
            <a:ext uri="{FF2B5EF4-FFF2-40B4-BE49-F238E27FC236}">
              <a16:creationId xmlns:a16="http://schemas.microsoft.com/office/drawing/2014/main" xmlns="" id="{6A0BBFB9-8CD1-4CA7-9960-0ED82DE27D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4" name="249 CuadroTexto">
          <a:extLst>
            <a:ext uri="{FF2B5EF4-FFF2-40B4-BE49-F238E27FC236}">
              <a16:creationId xmlns:a16="http://schemas.microsoft.com/office/drawing/2014/main" xmlns="" id="{789A35EE-8120-4F5B-A535-F2B4ADE0EA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5" name="250 CuadroTexto">
          <a:extLst>
            <a:ext uri="{FF2B5EF4-FFF2-40B4-BE49-F238E27FC236}">
              <a16:creationId xmlns:a16="http://schemas.microsoft.com/office/drawing/2014/main" xmlns="" id="{6B919ACF-AD1E-4B89-9388-348A935A90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6" name="251 CuadroTexto">
          <a:extLst>
            <a:ext uri="{FF2B5EF4-FFF2-40B4-BE49-F238E27FC236}">
              <a16:creationId xmlns:a16="http://schemas.microsoft.com/office/drawing/2014/main" xmlns="" id="{756038CD-9A3B-44DB-8593-9270F58385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7" name="252 CuadroTexto">
          <a:extLst>
            <a:ext uri="{FF2B5EF4-FFF2-40B4-BE49-F238E27FC236}">
              <a16:creationId xmlns:a16="http://schemas.microsoft.com/office/drawing/2014/main" xmlns="" id="{AFB13BFC-A8F8-4181-AE4F-ABE52FE574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8" name="253 CuadroTexto">
          <a:extLst>
            <a:ext uri="{FF2B5EF4-FFF2-40B4-BE49-F238E27FC236}">
              <a16:creationId xmlns:a16="http://schemas.microsoft.com/office/drawing/2014/main" xmlns="" id="{BA33B83D-9F61-4262-8573-9CCBAE7977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39" name="254 CuadroTexto">
          <a:extLst>
            <a:ext uri="{FF2B5EF4-FFF2-40B4-BE49-F238E27FC236}">
              <a16:creationId xmlns:a16="http://schemas.microsoft.com/office/drawing/2014/main" xmlns="" id="{33D66A7C-633B-436A-BE98-7B5204C58C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0" name="255 CuadroTexto">
          <a:extLst>
            <a:ext uri="{FF2B5EF4-FFF2-40B4-BE49-F238E27FC236}">
              <a16:creationId xmlns:a16="http://schemas.microsoft.com/office/drawing/2014/main" xmlns="" id="{C6D2871C-BD33-407A-8450-AB3140B4EC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1" name="256 CuadroTexto">
          <a:extLst>
            <a:ext uri="{FF2B5EF4-FFF2-40B4-BE49-F238E27FC236}">
              <a16:creationId xmlns:a16="http://schemas.microsoft.com/office/drawing/2014/main" xmlns="" id="{123337AF-5184-4E00-A4DA-93950710F1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2" name="257 CuadroTexto">
          <a:extLst>
            <a:ext uri="{FF2B5EF4-FFF2-40B4-BE49-F238E27FC236}">
              <a16:creationId xmlns:a16="http://schemas.microsoft.com/office/drawing/2014/main" xmlns="" id="{A87C9572-517B-4492-98EC-AFD1C347FB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3" name="258 CuadroTexto">
          <a:extLst>
            <a:ext uri="{FF2B5EF4-FFF2-40B4-BE49-F238E27FC236}">
              <a16:creationId xmlns:a16="http://schemas.microsoft.com/office/drawing/2014/main" xmlns="" id="{21C4DFA9-3E75-431E-8C16-DAB30E6007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4" name="259 CuadroTexto">
          <a:extLst>
            <a:ext uri="{FF2B5EF4-FFF2-40B4-BE49-F238E27FC236}">
              <a16:creationId xmlns:a16="http://schemas.microsoft.com/office/drawing/2014/main" xmlns="" id="{C569C821-2F1C-4137-9B4E-831A41B15E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5" name="260 CuadroTexto">
          <a:extLst>
            <a:ext uri="{FF2B5EF4-FFF2-40B4-BE49-F238E27FC236}">
              <a16:creationId xmlns:a16="http://schemas.microsoft.com/office/drawing/2014/main" xmlns="" id="{89CE81F2-5F17-4D02-8DFE-56F3AAED17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6" name="261 CuadroTexto">
          <a:extLst>
            <a:ext uri="{FF2B5EF4-FFF2-40B4-BE49-F238E27FC236}">
              <a16:creationId xmlns:a16="http://schemas.microsoft.com/office/drawing/2014/main" xmlns="" id="{D5CD65BC-231F-43B9-895C-49F101F117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7" name="262 CuadroTexto">
          <a:extLst>
            <a:ext uri="{FF2B5EF4-FFF2-40B4-BE49-F238E27FC236}">
              <a16:creationId xmlns:a16="http://schemas.microsoft.com/office/drawing/2014/main" xmlns="" id="{B9E7A429-F2EF-452E-9D77-BC910E68F7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8" name="263 CuadroTexto">
          <a:extLst>
            <a:ext uri="{FF2B5EF4-FFF2-40B4-BE49-F238E27FC236}">
              <a16:creationId xmlns:a16="http://schemas.microsoft.com/office/drawing/2014/main" xmlns="" id="{68EDB83A-239A-4111-95FA-6A0DA37BFF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49" name="264 CuadroTexto">
          <a:extLst>
            <a:ext uri="{FF2B5EF4-FFF2-40B4-BE49-F238E27FC236}">
              <a16:creationId xmlns:a16="http://schemas.microsoft.com/office/drawing/2014/main" xmlns="" id="{3AD8F5DE-1E4C-4B00-B628-7ECA7141D4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50" name="265 CuadroTexto">
          <a:extLst>
            <a:ext uri="{FF2B5EF4-FFF2-40B4-BE49-F238E27FC236}">
              <a16:creationId xmlns:a16="http://schemas.microsoft.com/office/drawing/2014/main" xmlns="" id="{500DA1E3-627C-4C23-A627-9605F93A89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51" name="266 CuadroTexto">
          <a:extLst>
            <a:ext uri="{FF2B5EF4-FFF2-40B4-BE49-F238E27FC236}">
              <a16:creationId xmlns:a16="http://schemas.microsoft.com/office/drawing/2014/main" xmlns="" id="{A25134FB-4F13-4CDC-8062-8BFD4DFB9D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52" name="267 CuadroTexto">
          <a:extLst>
            <a:ext uri="{FF2B5EF4-FFF2-40B4-BE49-F238E27FC236}">
              <a16:creationId xmlns:a16="http://schemas.microsoft.com/office/drawing/2014/main" xmlns="" id="{7B32FE34-7897-4D69-8371-1BF4BF3209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8953" name="268 CuadroTexto">
          <a:extLst>
            <a:ext uri="{FF2B5EF4-FFF2-40B4-BE49-F238E27FC236}">
              <a16:creationId xmlns:a16="http://schemas.microsoft.com/office/drawing/2014/main" xmlns="" id="{A89E851E-2AE3-4824-BE85-41CCC4FC5D4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4" name="269 CuadroTexto">
          <a:extLst>
            <a:ext uri="{FF2B5EF4-FFF2-40B4-BE49-F238E27FC236}">
              <a16:creationId xmlns:a16="http://schemas.microsoft.com/office/drawing/2014/main" xmlns="" id="{378FE6D9-707E-4A9B-9B0E-E440FCEC909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5" name="270 CuadroTexto">
          <a:extLst>
            <a:ext uri="{FF2B5EF4-FFF2-40B4-BE49-F238E27FC236}">
              <a16:creationId xmlns:a16="http://schemas.microsoft.com/office/drawing/2014/main" xmlns="" id="{2DAEAABE-142A-4565-8191-72602F47429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6" name="271 CuadroTexto">
          <a:extLst>
            <a:ext uri="{FF2B5EF4-FFF2-40B4-BE49-F238E27FC236}">
              <a16:creationId xmlns:a16="http://schemas.microsoft.com/office/drawing/2014/main" xmlns="" id="{876D4F2D-E999-4CBF-9765-438B83567BE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7" name="272 CuadroTexto">
          <a:extLst>
            <a:ext uri="{FF2B5EF4-FFF2-40B4-BE49-F238E27FC236}">
              <a16:creationId xmlns:a16="http://schemas.microsoft.com/office/drawing/2014/main" xmlns="" id="{7731BD00-6696-4B19-83FC-B45AB2DE02C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8" name="273 CuadroTexto">
          <a:extLst>
            <a:ext uri="{FF2B5EF4-FFF2-40B4-BE49-F238E27FC236}">
              <a16:creationId xmlns:a16="http://schemas.microsoft.com/office/drawing/2014/main" xmlns="" id="{ADB15518-71D3-4D5C-AA3E-664F64F5770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59" name="274 CuadroTexto">
          <a:extLst>
            <a:ext uri="{FF2B5EF4-FFF2-40B4-BE49-F238E27FC236}">
              <a16:creationId xmlns:a16="http://schemas.microsoft.com/office/drawing/2014/main" xmlns="" id="{239F853B-3DB5-49C6-8351-A41D8185C92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0" name="275 CuadroTexto">
          <a:extLst>
            <a:ext uri="{FF2B5EF4-FFF2-40B4-BE49-F238E27FC236}">
              <a16:creationId xmlns:a16="http://schemas.microsoft.com/office/drawing/2014/main" xmlns="" id="{2CA4524B-0CA4-4555-9EF3-4909D35803C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1" name="276 CuadroTexto">
          <a:extLst>
            <a:ext uri="{FF2B5EF4-FFF2-40B4-BE49-F238E27FC236}">
              <a16:creationId xmlns:a16="http://schemas.microsoft.com/office/drawing/2014/main" xmlns="" id="{573812B3-8DE2-48D8-963A-5D8FE5009F3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2" name="277 CuadroTexto">
          <a:extLst>
            <a:ext uri="{FF2B5EF4-FFF2-40B4-BE49-F238E27FC236}">
              <a16:creationId xmlns:a16="http://schemas.microsoft.com/office/drawing/2014/main" xmlns="" id="{C509A19D-63B7-41CD-A938-252A81BC746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3" name="278 CuadroTexto">
          <a:extLst>
            <a:ext uri="{FF2B5EF4-FFF2-40B4-BE49-F238E27FC236}">
              <a16:creationId xmlns:a16="http://schemas.microsoft.com/office/drawing/2014/main" xmlns="" id="{ED224A9C-E3D4-45FA-93BA-A487D33A9B4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4" name="279 CuadroTexto">
          <a:extLst>
            <a:ext uri="{FF2B5EF4-FFF2-40B4-BE49-F238E27FC236}">
              <a16:creationId xmlns:a16="http://schemas.microsoft.com/office/drawing/2014/main" xmlns="" id="{9FD41C54-D66B-42B5-BA83-37A8F91B20F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5" name="280 CuadroTexto">
          <a:extLst>
            <a:ext uri="{FF2B5EF4-FFF2-40B4-BE49-F238E27FC236}">
              <a16:creationId xmlns:a16="http://schemas.microsoft.com/office/drawing/2014/main" xmlns="" id="{CF544E69-8DEE-4242-98F7-DBF146C7D75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6" name="281 CuadroTexto">
          <a:extLst>
            <a:ext uri="{FF2B5EF4-FFF2-40B4-BE49-F238E27FC236}">
              <a16:creationId xmlns:a16="http://schemas.microsoft.com/office/drawing/2014/main" xmlns="" id="{DC8194F0-3278-4D4C-B406-53861DDCD5C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7" name="282 CuadroTexto">
          <a:extLst>
            <a:ext uri="{FF2B5EF4-FFF2-40B4-BE49-F238E27FC236}">
              <a16:creationId xmlns:a16="http://schemas.microsoft.com/office/drawing/2014/main" xmlns="" id="{6290447F-4394-4A56-9222-D31B85AD29B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8" name="283 CuadroTexto">
          <a:extLst>
            <a:ext uri="{FF2B5EF4-FFF2-40B4-BE49-F238E27FC236}">
              <a16:creationId xmlns:a16="http://schemas.microsoft.com/office/drawing/2014/main" xmlns="" id="{975C7EC1-7BAC-4CB4-A6B3-E214400624F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8969" name="284 CuadroTexto">
          <a:extLst>
            <a:ext uri="{FF2B5EF4-FFF2-40B4-BE49-F238E27FC236}">
              <a16:creationId xmlns:a16="http://schemas.microsoft.com/office/drawing/2014/main" xmlns="" id="{42863E2E-2924-47F5-A692-DAAB4335184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970" name="285 CuadroTexto">
          <a:extLst>
            <a:ext uri="{FF2B5EF4-FFF2-40B4-BE49-F238E27FC236}">
              <a16:creationId xmlns:a16="http://schemas.microsoft.com/office/drawing/2014/main" xmlns="" id="{F6E30D5C-CA30-4184-8D1B-E234DF6715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1" name="286 CuadroTexto">
          <a:extLst>
            <a:ext uri="{FF2B5EF4-FFF2-40B4-BE49-F238E27FC236}">
              <a16:creationId xmlns:a16="http://schemas.microsoft.com/office/drawing/2014/main" xmlns="" id="{1C12EAEB-6973-4F9C-94DA-0264E18653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2" name="287 CuadroTexto">
          <a:extLst>
            <a:ext uri="{FF2B5EF4-FFF2-40B4-BE49-F238E27FC236}">
              <a16:creationId xmlns:a16="http://schemas.microsoft.com/office/drawing/2014/main" xmlns="" id="{499ABC49-9AB3-4013-820B-7F3E481A66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3" name="288 CuadroTexto">
          <a:extLst>
            <a:ext uri="{FF2B5EF4-FFF2-40B4-BE49-F238E27FC236}">
              <a16:creationId xmlns:a16="http://schemas.microsoft.com/office/drawing/2014/main" xmlns="" id="{AC1D4AB8-A4D8-40DB-928C-BF687576A8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4" name="289 CuadroTexto">
          <a:extLst>
            <a:ext uri="{FF2B5EF4-FFF2-40B4-BE49-F238E27FC236}">
              <a16:creationId xmlns:a16="http://schemas.microsoft.com/office/drawing/2014/main" xmlns="" id="{397D252F-65F0-4D05-835D-F19F5BB79F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5" name="290 CuadroTexto">
          <a:extLst>
            <a:ext uri="{FF2B5EF4-FFF2-40B4-BE49-F238E27FC236}">
              <a16:creationId xmlns:a16="http://schemas.microsoft.com/office/drawing/2014/main" xmlns="" id="{191AF6C8-B6A0-4587-BE1B-5F3703A707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6" name="291 CuadroTexto">
          <a:extLst>
            <a:ext uri="{FF2B5EF4-FFF2-40B4-BE49-F238E27FC236}">
              <a16:creationId xmlns:a16="http://schemas.microsoft.com/office/drawing/2014/main" xmlns="" id="{D42947F4-C987-42E8-AC72-7AA145D3B7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7" name="292 CuadroTexto">
          <a:extLst>
            <a:ext uri="{FF2B5EF4-FFF2-40B4-BE49-F238E27FC236}">
              <a16:creationId xmlns:a16="http://schemas.microsoft.com/office/drawing/2014/main" xmlns="" id="{36DB60D7-C962-4951-BEC7-782958BA14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8" name="293 CuadroTexto">
          <a:extLst>
            <a:ext uri="{FF2B5EF4-FFF2-40B4-BE49-F238E27FC236}">
              <a16:creationId xmlns:a16="http://schemas.microsoft.com/office/drawing/2014/main" xmlns="" id="{DFB181FC-9734-40E0-9559-A836206B3D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79" name="294 CuadroTexto">
          <a:extLst>
            <a:ext uri="{FF2B5EF4-FFF2-40B4-BE49-F238E27FC236}">
              <a16:creationId xmlns:a16="http://schemas.microsoft.com/office/drawing/2014/main" xmlns="" id="{38C2B2A7-BB42-46D3-B390-48283D7E78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80" name="295 CuadroTexto">
          <a:extLst>
            <a:ext uri="{FF2B5EF4-FFF2-40B4-BE49-F238E27FC236}">
              <a16:creationId xmlns:a16="http://schemas.microsoft.com/office/drawing/2014/main" xmlns="" id="{4F8CC793-C0D7-4ED4-A74B-CDAAF87A2D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81" name="296 CuadroTexto">
          <a:extLst>
            <a:ext uri="{FF2B5EF4-FFF2-40B4-BE49-F238E27FC236}">
              <a16:creationId xmlns:a16="http://schemas.microsoft.com/office/drawing/2014/main" xmlns="" id="{85B8DD00-8F70-4D43-9328-3E326587F7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82" name="17 CuadroTexto">
          <a:extLst>
            <a:ext uri="{FF2B5EF4-FFF2-40B4-BE49-F238E27FC236}">
              <a16:creationId xmlns:a16="http://schemas.microsoft.com/office/drawing/2014/main" xmlns="" id="{D9D2ADD2-4FBD-4835-98A0-1444588552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8983" name="90 CuadroTexto">
          <a:extLst>
            <a:ext uri="{FF2B5EF4-FFF2-40B4-BE49-F238E27FC236}">
              <a16:creationId xmlns:a16="http://schemas.microsoft.com/office/drawing/2014/main" xmlns="" id="{A710BC22-32C9-449C-B76C-F425D4C7DA7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4" name="91 CuadroTexto">
          <a:extLst>
            <a:ext uri="{FF2B5EF4-FFF2-40B4-BE49-F238E27FC236}">
              <a16:creationId xmlns:a16="http://schemas.microsoft.com/office/drawing/2014/main" xmlns="" id="{4C8C2DE3-2BC4-495A-A2ED-A801441D25E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5" name="92 CuadroTexto">
          <a:extLst>
            <a:ext uri="{FF2B5EF4-FFF2-40B4-BE49-F238E27FC236}">
              <a16:creationId xmlns:a16="http://schemas.microsoft.com/office/drawing/2014/main" xmlns="" id="{DFD7C8FC-8D8D-4EFD-A4FE-9ABA150A233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6" name="93 CuadroTexto">
          <a:extLst>
            <a:ext uri="{FF2B5EF4-FFF2-40B4-BE49-F238E27FC236}">
              <a16:creationId xmlns:a16="http://schemas.microsoft.com/office/drawing/2014/main" xmlns="" id="{F5E2E904-2888-4D09-8CD6-3BF29F94360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7" name="94 CuadroTexto">
          <a:extLst>
            <a:ext uri="{FF2B5EF4-FFF2-40B4-BE49-F238E27FC236}">
              <a16:creationId xmlns:a16="http://schemas.microsoft.com/office/drawing/2014/main" xmlns="" id="{FAD3CB99-639B-4243-B1DE-60292854085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8" name="95 CuadroTexto">
          <a:extLst>
            <a:ext uri="{FF2B5EF4-FFF2-40B4-BE49-F238E27FC236}">
              <a16:creationId xmlns:a16="http://schemas.microsoft.com/office/drawing/2014/main" xmlns="" id="{2C0A73EB-0A89-44EA-8F04-18ECC728826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89" name="96 CuadroTexto">
          <a:extLst>
            <a:ext uri="{FF2B5EF4-FFF2-40B4-BE49-F238E27FC236}">
              <a16:creationId xmlns:a16="http://schemas.microsoft.com/office/drawing/2014/main" xmlns="" id="{EA191F6B-64B5-497D-83AA-25A67820D56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90" name="97 CuadroTexto">
          <a:extLst>
            <a:ext uri="{FF2B5EF4-FFF2-40B4-BE49-F238E27FC236}">
              <a16:creationId xmlns:a16="http://schemas.microsoft.com/office/drawing/2014/main" xmlns="" id="{13820D32-192D-44B5-921D-FF2BA14432A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91" name="98 CuadroTexto">
          <a:extLst>
            <a:ext uri="{FF2B5EF4-FFF2-40B4-BE49-F238E27FC236}">
              <a16:creationId xmlns:a16="http://schemas.microsoft.com/office/drawing/2014/main" xmlns="" id="{115A2E8F-AD82-453E-AACF-95C965A4D51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92" name="99 CuadroTexto">
          <a:extLst>
            <a:ext uri="{FF2B5EF4-FFF2-40B4-BE49-F238E27FC236}">
              <a16:creationId xmlns:a16="http://schemas.microsoft.com/office/drawing/2014/main" xmlns="" id="{B26870B7-41CB-49A0-A673-E5AF1A65C20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93" name="100 CuadroTexto">
          <a:extLst>
            <a:ext uri="{FF2B5EF4-FFF2-40B4-BE49-F238E27FC236}">
              <a16:creationId xmlns:a16="http://schemas.microsoft.com/office/drawing/2014/main" xmlns="" id="{A478C560-B672-4EE2-A88C-7C02EB25A6E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8994" name="101 CuadroTexto">
          <a:extLst>
            <a:ext uri="{FF2B5EF4-FFF2-40B4-BE49-F238E27FC236}">
              <a16:creationId xmlns:a16="http://schemas.microsoft.com/office/drawing/2014/main" xmlns="" id="{5F91959F-10B5-45C0-BC53-59955875348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8995" name="118 CuadroTexto">
          <a:extLst>
            <a:ext uri="{FF2B5EF4-FFF2-40B4-BE49-F238E27FC236}">
              <a16:creationId xmlns:a16="http://schemas.microsoft.com/office/drawing/2014/main" xmlns="" id="{386D9626-0490-46FB-BE95-3C23517D7E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96" name="119 CuadroTexto">
          <a:extLst>
            <a:ext uri="{FF2B5EF4-FFF2-40B4-BE49-F238E27FC236}">
              <a16:creationId xmlns:a16="http://schemas.microsoft.com/office/drawing/2014/main" xmlns="" id="{EA7FC69D-60FD-419D-AE05-8CA58FF18A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97" name="120 CuadroTexto">
          <a:extLst>
            <a:ext uri="{FF2B5EF4-FFF2-40B4-BE49-F238E27FC236}">
              <a16:creationId xmlns:a16="http://schemas.microsoft.com/office/drawing/2014/main" xmlns="" id="{E1287A88-EC6E-456E-BC4B-5B8B558A91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98" name="121 CuadroTexto">
          <a:extLst>
            <a:ext uri="{FF2B5EF4-FFF2-40B4-BE49-F238E27FC236}">
              <a16:creationId xmlns:a16="http://schemas.microsoft.com/office/drawing/2014/main" xmlns="" id="{1BB80725-1FB7-43FD-8210-31AD06B403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8999" name="122 CuadroTexto">
          <a:extLst>
            <a:ext uri="{FF2B5EF4-FFF2-40B4-BE49-F238E27FC236}">
              <a16:creationId xmlns:a16="http://schemas.microsoft.com/office/drawing/2014/main" xmlns="" id="{C9A92010-D757-493C-AADB-28EB04C236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0" name="123 CuadroTexto">
          <a:extLst>
            <a:ext uri="{FF2B5EF4-FFF2-40B4-BE49-F238E27FC236}">
              <a16:creationId xmlns:a16="http://schemas.microsoft.com/office/drawing/2014/main" xmlns="" id="{522D8B27-502E-4097-9C27-FF435CF34B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1" name="124 CuadroTexto">
          <a:extLst>
            <a:ext uri="{FF2B5EF4-FFF2-40B4-BE49-F238E27FC236}">
              <a16:creationId xmlns:a16="http://schemas.microsoft.com/office/drawing/2014/main" xmlns="" id="{7405C5CA-3F67-4F8C-878C-32C5994FC3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2" name="125 CuadroTexto">
          <a:extLst>
            <a:ext uri="{FF2B5EF4-FFF2-40B4-BE49-F238E27FC236}">
              <a16:creationId xmlns:a16="http://schemas.microsoft.com/office/drawing/2014/main" xmlns="" id="{7EB99BE7-2546-41B5-9B16-25B751976E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3" name="143 CuadroTexto">
          <a:extLst>
            <a:ext uri="{FF2B5EF4-FFF2-40B4-BE49-F238E27FC236}">
              <a16:creationId xmlns:a16="http://schemas.microsoft.com/office/drawing/2014/main" xmlns="" id="{E86EDFDD-F381-4461-908A-CB92428538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4" name="144 CuadroTexto">
          <a:extLst>
            <a:ext uri="{FF2B5EF4-FFF2-40B4-BE49-F238E27FC236}">
              <a16:creationId xmlns:a16="http://schemas.microsoft.com/office/drawing/2014/main" xmlns="" id="{3C051C81-E594-4549-8B1E-267958A330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5" name="145 CuadroTexto">
          <a:extLst>
            <a:ext uri="{FF2B5EF4-FFF2-40B4-BE49-F238E27FC236}">
              <a16:creationId xmlns:a16="http://schemas.microsoft.com/office/drawing/2014/main" xmlns="" id="{0401CA42-8B07-47B7-A027-D060B62E57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6" name="146 CuadroTexto">
          <a:extLst>
            <a:ext uri="{FF2B5EF4-FFF2-40B4-BE49-F238E27FC236}">
              <a16:creationId xmlns:a16="http://schemas.microsoft.com/office/drawing/2014/main" xmlns="" id="{475D1764-DA01-40E2-A86B-8E5A68D7D4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7" name="147 CuadroTexto">
          <a:extLst>
            <a:ext uri="{FF2B5EF4-FFF2-40B4-BE49-F238E27FC236}">
              <a16:creationId xmlns:a16="http://schemas.microsoft.com/office/drawing/2014/main" xmlns="" id="{F05986DE-8F04-4248-AEA7-FABFAD8B03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8" name="148 CuadroTexto">
          <a:extLst>
            <a:ext uri="{FF2B5EF4-FFF2-40B4-BE49-F238E27FC236}">
              <a16:creationId xmlns:a16="http://schemas.microsoft.com/office/drawing/2014/main" xmlns="" id="{F94D8D8E-2A7D-4DE6-9D90-E618F7FC30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09" name="149 CuadroTexto">
          <a:extLst>
            <a:ext uri="{FF2B5EF4-FFF2-40B4-BE49-F238E27FC236}">
              <a16:creationId xmlns:a16="http://schemas.microsoft.com/office/drawing/2014/main" xmlns="" id="{682EBF81-91B7-4657-B747-4F3611674F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0" name="150 CuadroTexto">
          <a:extLst>
            <a:ext uri="{FF2B5EF4-FFF2-40B4-BE49-F238E27FC236}">
              <a16:creationId xmlns:a16="http://schemas.microsoft.com/office/drawing/2014/main" xmlns="" id="{5557749F-92D9-47D9-8C1E-95961E82DF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1" name="151 CuadroTexto">
          <a:extLst>
            <a:ext uri="{FF2B5EF4-FFF2-40B4-BE49-F238E27FC236}">
              <a16:creationId xmlns:a16="http://schemas.microsoft.com/office/drawing/2014/main" xmlns="" id="{54B4F757-5AE9-4D83-99F4-8D58E19EFC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2" name="152 CuadroTexto">
          <a:extLst>
            <a:ext uri="{FF2B5EF4-FFF2-40B4-BE49-F238E27FC236}">
              <a16:creationId xmlns:a16="http://schemas.microsoft.com/office/drawing/2014/main" xmlns="" id="{49F61120-5C76-42E2-B65D-EF4E478CA7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3" name="153 CuadroTexto">
          <a:extLst>
            <a:ext uri="{FF2B5EF4-FFF2-40B4-BE49-F238E27FC236}">
              <a16:creationId xmlns:a16="http://schemas.microsoft.com/office/drawing/2014/main" xmlns="" id="{9571594E-2D5B-4E21-80CA-4F33A409AD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4" name="154 CuadroTexto">
          <a:extLst>
            <a:ext uri="{FF2B5EF4-FFF2-40B4-BE49-F238E27FC236}">
              <a16:creationId xmlns:a16="http://schemas.microsoft.com/office/drawing/2014/main" xmlns="" id="{901B0525-6A48-4DC9-9120-45DF683671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5" name="155 CuadroTexto">
          <a:extLst>
            <a:ext uri="{FF2B5EF4-FFF2-40B4-BE49-F238E27FC236}">
              <a16:creationId xmlns:a16="http://schemas.microsoft.com/office/drawing/2014/main" xmlns="" id="{E8909114-E831-4032-B922-A78411C769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6" name="156 CuadroTexto">
          <a:extLst>
            <a:ext uri="{FF2B5EF4-FFF2-40B4-BE49-F238E27FC236}">
              <a16:creationId xmlns:a16="http://schemas.microsoft.com/office/drawing/2014/main" xmlns="" id="{AFE105E8-4A1C-46DB-8F37-96D0ECA5CE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7" name="157 CuadroTexto">
          <a:extLst>
            <a:ext uri="{FF2B5EF4-FFF2-40B4-BE49-F238E27FC236}">
              <a16:creationId xmlns:a16="http://schemas.microsoft.com/office/drawing/2014/main" xmlns="" id="{B341E503-A5E7-4309-AD7B-2E2208EC8A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8" name="158 CuadroTexto">
          <a:extLst>
            <a:ext uri="{FF2B5EF4-FFF2-40B4-BE49-F238E27FC236}">
              <a16:creationId xmlns:a16="http://schemas.microsoft.com/office/drawing/2014/main" xmlns="" id="{70B46215-6055-4687-80AD-621B4FE405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19" name="159 CuadroTexto">
          <a:extLst>
            <a:ext uri="{FF2B5EF4-FFF2-40B4-BE49-F238E27FC236}">
              <a16:creationId xmlns:a16="http://schemas.microsoft.com/office/drawing/2014/main" xmlns="" id="{D38D007A-1AB8-4B23-9930-FC0427379E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0" name="160 CuadroTexto">
          <a:extLst>
            <a:ext uri="{FF2B5EF4-FFF2-40B4-BE49-F238E27FC236}">
              <a16:creationId xmlns:a16="http://schemas.microsoft.com/office/drawing/2014/main" xmlns="" id="{10AE2BA2-D65E-4A02-895B-2ECD0CD092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1" name="161 CuadroTexto">
          <a:extLst>
            <a:ext uri="{FF2B5EF4-FFF2-40B4-BE49-F238E27FC236}">
              <a16:creationId xmlns:a16="http://schemas.microsoft.com/office/drawing/2014/main" xmlns="" id="{B8B4EBDA-A49C-46CF-AA78-68F36501AC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2" name="162 CuadroTexto">
          <a:extLst>
            <a:ext uri="{FF2B5EF4-FFF2-40B4-BE49-F238E27FC236}">
              <a16:creationId xmlns:a16="http://schemas.microsoft.com/office/drawing/2014/main" xmlns="" id="{DF10DA47-2C13-45B6-92EB-39367E564E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3" name="163 CuadroTexto">
          <a:extLst>
            <a:ext uri="{FF2B5EF4-FFF2-40B4-BE49-F238E27FC236}">
              <a16:creationId xmlns:a16="http://schemas.microsoft.com/office/drawing/2014/main" xmlns="" id="{50B01D23-24F5-4953-92E0-8759A0BC76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4" name="164 CuadroTexto">
          <a:extLst>
            <a:ext uri="{FF2B5EF4-FFF2-40B4-BE49-F238E27FC236}">
              <a16:creationId xmlns:a16="http://schemas.microsoft.com/office/drawing/2014/main" xmlns="" id="{EF2BBA86-377B-4BD5-B1AE-296468E88F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5" name="165 CuadroTexto">
          <a:extLst>
            <a:ext uri="{FF2B5EF4-FFF2-40B4-BE49-F238E27FC236}">
              <a16:creationId xmlns:a16="http://schemas.microsoft.com/office/drawing/2014/main" xmlns="" id="{DA33258B-0557-4E80-B1BB-3141E6EF13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6" name="166 CuadroTexto">
          <a:extLst>
            <a:ext uri="{FF2B5EF4-FFF2-40B4-BE49-F238E27FC236}">
              <a16:creationId xmlns:a16="http://schemas.microsoft.com/office/drawing/2014/main" xmlns="" id="{23E3651B-6337-4209-A026-335C9DD8DE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7" name="167 CuadroTexto">
          <a:extLst>
            <a:ext uri="{FF2B5EF4-FFF2-40B4-BE49-F238E27FC236}">
              <a16:creationId xmlns:a16="http://schemas.microsoft.com/office/drawing/2014/main" xmlns="" id="{EA81C52F-D295-40A0-A43A-4987B372B9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8" name="168 CuadroTexto">
          <a:extLst>
            <a:ext uri="{FF2B5EF4-FFF2-40B4-BE49-F238E27FC236}">
              <a16:creationId xmlns:a16="http://schemas.microsoft.com/office/drawing/2014/main" xmlns="" id="{E8EFFD9E-0985-4AED-8DE6-0EA46156C5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29" name="169 CuadroTexto">
          <a:extLst>
            <a:ext uri="{FF2B5EF4-FFF2-40B4-BE49-F238E27FC236}">
              <a16:creationId xmlns:a16="http://schemas.microsoft.com/office/drawing/2014/main" xmlns="" id="{0AC42037-E0B8-49F6-9679-779F60F072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0" name="170 CuadroTexto">
          <a:extLst>
            <a:ext uri="{FF2B5EF4-FFF2-40B4-BE49-F238E27FC236}">
              <a16:creationId xmlns:a16="http://schemas.microsoft.com/office/drawing/2014/main" xmlns="" id="{0B3DBEF2-C461-4B51-BB8D-8503D4B8CB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1" name="171 CuadroTexto">
          <a:extLst>
            <a:ext uri="{FF2B5EF4-FFF2-40B4-BE49-F238E27FC236}">
              <a16:creationId xmlns:a16="http://schemas.microsoft.com/office/drawing/2014/main" xmlns="" id="{BD3D4470-EA16-4C7E-9BC6-C27A8109AF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2" name="172 CuadroTexto">
          <a:extLst>
            <a:ext uri="{FF2B5EF4-FFF2-40B4-BE49-F238E27FC236}">
              <a16:creationId xmlns:a16="http://schemas.microsoft.com/office/drawing/2014/main" xmlns="" id="{5BF9CDF2-6794-45B6-8F82-3D812DA1E4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3" name="173 CuadroTexto">
          <a:extLst>
            <a:ext uri="{FF2B5EF4-FFF2-40B4-BE49-F238E27FC236}">
              <a16:creationId xmlns:a16="http://schemas.microsoft.com/office/drawing/2014/main" xmlns="" id="{27FFD825-F3D4-45F2-880F-EFD638E8B9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4" name="174 CuadroTexto">
          <a:extLst>
            <a:ext uri="{FF2B5EF4-FFF2-40B4-BE49-F238E27FC236}">
              <a16:creationId xmlns:a16="http://schemas.microsoft.com/office/drawing/2014/main" xmlns="" id="{B5BC04BE-8A8B-4AA1-ACE3-C6EDB52372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5" name="175 CuadroTexto">
          <a:extLst>
            <a:ext uri="{FF2B5EF4-FFF2-40B4-BE49-F238E27FC236}">
              <a16:creationId xmlns:a16="http://schemas.microsoft.com/office/drawing/2014/main" xmlns="" id="{26733367-1C28-4E99-AADE-1728AC0E3C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6" name="176 CuadroTexto">
          <a:extLst>
            <a:ext uri="{FF2B5EF4-FFF2-40B4-BE49-F238E27FC236}">
              <a16:creationId xmlns:a16="http://schemas.microsoft.com/office/drawing/2014/main" xmlns="" id="{182C5A3D-A5E2-44C9-BCFB-00A75E096E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7" name="177 CuadroTexto">
          <a:extLst>
            <a:ext uri="{FF2B5EF4-FFF2-40B4-BE49-F238E27FC236}">
              <a16:creationId xmlns:a16="http://schemas.microsoft.com/office/drawing/2014/main" xmlns="" id="{B1EAEA55-59F0-45F0-9F0D-E4B4C12324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8" name="178 CuadroTexto">
          <a:extLst>
            <a:ext uri="{FF2B5EF4-FFF2-40B4-BE49-F238E27FC236}">
              <a16:creationId xmlns:a16="http://schemas.microsoft.com/office/drawing/2014/main" xmlns="" id="{A8FFFEBB-FD6D-466F-AC83-B70C7E5595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39" name="179 CuadroTexto">
          <a:extLst>
            <a:ext uri="{FF2B5EF4-FFF2-40B4-BE49-F238E27FC236}">
              <a16:creationId xmlns:a16="http://schemas.microsoft.com/office/drawing/2014/main" xmlns="" id="{B74F9E64-2F75-4FD7-928E-8AD2A02E93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0" name="180 CuadroTexto">
          <a:extLst>
            <a:ext uri="{FF2B5EF4-FFF2-40B4-BE49-F238E27FC236}">
              <a16:creationId xmlns:a16="http://schemas.microsoft.com/office/drawing/2014/main" xmlns="" id="{450BBE62-4A11-48A4-8EAC-25B9DDA731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1" name="181 CuadroTexto">
          <a:extLst>
            <a:ext uri="{FF2B5EF4-FFF2-40B4-BE49-F238E27FC236}">
              <a16:creationId xmlns:a16="http://schemas.microsoft.com/office/drawing/2014/main" xmlns="" id="{78566DEC-2FF8-470A-9B3A-EC7102174D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2" name="182 CuadroTexto">
          <a:extLst>
            <a:ext uri="{FF2B5EF4-FFF2-40B4-BE49-F238E27FC236}">
              <a16:creationId xmlns:a16="http://schemas.microsoft.com/office/drawing/2014/main" xmlns="" id="{3620DF2C-720D-4B39-A10D-19887691B2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3" name="183 CuadroTexto">
          <a:extLst>
            <a:ext uri="{FF2B5EF4-FFF2-40B4-BE49-F238E27FC236}">
              <a16:creationId xmlns:a16="http://schemas.microsoft.com/office/drawing/2014/main" xmlns="" id="{783F2D78-ED2D-474C-9A12-2E8B45CC29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4" name="184 CuadroTexto">
          <a:extLst>
            <a:ext uri="{FF2B5EF4-FFF2-40B4-BE49-F238E27FC236}">
              <a16:creationId xmlns:a16="http://schemas.microsoft.com/office/drawing/2014/main" xmlns="" id="{ADC83110-3253-4FD3-B33E-C8FC72F7AA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5" name="185 CuadroTexto">
          <a:extLst>
            <a:ext uri="{FF2B5EF4-FFF2-40B4-BE49-F238E27FC236}">
              <a16:creationId xmlns:a16="http://schemas.microsoft.com/office/drawing/2014/main" xmlns="" id="{4CB6CAC5-0EEF-4EDE-8247-0FAAFF0D4E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6" name="186 CuadroTexto">
          <a:extLst>
            <a:ext uri="{FF2B5EF4-FFF2-40B4-BE49-F238E27FC236}">
              <a16:creationId xmlns:a16="http://schemas.microsoft.com/office/drawing/2014/main" xmlns="" id="{8172CCD8-81FC-40A1-B9FB-A616F8E82A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7" name="187 CuadroTexto">
          <a:extLst>
            <a:ext uri="{FF2B5EF4-FFF2-40B4-BE49-F238E27FC236}">
              <a16:creationId xmlns:a16="http://schemas.microsoft.com/office/drawing/2014/main" xmlns="" id="{7462745A-BD55-4FD9-9A8C-EDE85C9066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8" name="188 CuadroTexto">
          <a:extLst>
            <a:ext uri="{FF2B5EF4-FFF2-40B4-BE49-F238E27FC236}">
              <a16:creationId xmlns:a16="http://schemas.microsoft.com/office/drawing/2014/main" xmlns="" id="{0FFF480F-29C7-4F67-865C-802B688D53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49" name="189 CuadroTexto">
          <a:extLst>
            <a:ext uri="{FF2B5EF4-FFF2-40B4-BE49-F238E27FC236}">
              <a16:creationId xmlns:a16="http://schemas.microsoft.com/office/drawing/2014/main" xmlns="" id="{9B2F38C3-B4EB-4989-9015-6BB91BD9B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0" name="190 CuadroTexto">
          <a:extLst>
            <a:ext uri="{FF2B5EF4-FFF2-40B4-BE49-F238E27FC236}">
              <a16:creationId xmlns:a16="http://schemas.microsoft.com/office/drawing/2014/main" xmlns="" id="{12D90C1A-0F76-45EF-B5A5-3C5EF17106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1" name="191 CuadroTexto">
          <a:extLst>
            <a:ext uri="{FF2B5EF4-FFF2-40B4-BE49-F238E27FC236}">
              <a16:creationId xmlns:a16="http://schemas.microsoft.com/office/drawing/2014/main" xmlns="" id="{6F8A09F0-FA21-4029-B0B0-B77B6A3DA9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2" name="192 CuadroTexto">
          <a:extLst>
            <a:ext uri="{FF2B5EF4-FFF2-40B4-BE49-F238E27FC236}">
              <a16:creationId xmlns:a16="http://schemas.microsoft.com/office/drawing/2014/main" xmlns="" id="{C845A424-B7E7-4D5E-98E8-34C742BC9B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3" name="193 CuadroTexto">
          <a:extLst>
            <a:ext uri="{FF2B5EF4-FFF2-40B4-BE49-F238E27FC236}">
              <a16:creationId xmlns:a16="http://schemas.microsoft.com/office/drawing/2014/main" xmlns="" id="{18B3532B-0967-4C2E-9985-36989D66A0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4" name="194 CuadroTexto">
          <a:extLst>
            <a:ext uri="{FF2B5EF4-FFF2-40B4-BE49-F238E27FC236}">
              <a16:creationId xmlns:a16="http://schemas.microsoft.com/office/drawing/2014/main" xmlns="" id="{639AE4BF-1425-4BE7-895B-892BBFFBF9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5" name="195 CuadroTexto">
          <a:extLst>
            <a:ext uri="{FF2B5EF4-FFF2-40B4-BE49-F238E27FC236}">
              <a16:creationId xmlns:a16="http://schemas.microsoft.com/office/drawing/2014/main" xmlns="" id="{A2AF76C4-E1FA-4170-81F2-7CD9F37D5E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6" name="196 CuadroTexto">
          <a:extLst>
            <a:ext uri="{FF2B5EF4-FFF2-40B4-BE49-F238E27FC236}">
              <a16:creationId xmlns:a16="http://schemas.microsoft.com/office/drawing/2014/main" xmlns="" id="{77B92A25-6C95-4754-9A55-B47ECA31D7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7" name="197 CuadroTexto">
          <a:extLst>
            <a:ext uri="{FF2B5EF4-FFF2-40B4-BE49-F238E27FC236}">
              <a16:creationId xmlns:a16="http://schemas.microsoft.com/office/drawing/2014/main" xmlns="" id="{D10DAD74-1EFD-4952-82A9-0FE0A8379F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8" name="198 CuadroTexto">
          <a:extLst>
            <a:ext uri="{FF2B5EF4-FFF2-40B4-BE49-F238E27FC236}">
              <a16:creationId xmlns:a16="http://schemas.microsoft.com/office/drawing/2014/main" xmlns="" id="{CAAAA860-F88C-4F0D-BA51-79F1792044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59" name="199 CuadroTexto">
          <a:extLst>
            <a:ext uri="{FF2B5EF4-FFF2-40B4-BE49-F238E27FC236}">
              <a16:creationId xmlns:a16="http://schemas.microsoft.com/office/drawing/2014/main" xmlns="" id="{8502056F-46C7-4765-B9BB-D2B53445D2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0" name="200 CuadroTexto">
          <a:extLst>
            <a:ext uri="{FF2B5EF4-FFF2-40B4-BE49-F238E27FC236}">
              <a16:creationId xmlns:a16="http://schemas.microsoft.com/office/drawing/2014/main" xmlns="" id="{52D668FD-7DF4-4A42-8BE4-8E289A0550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1" name="201 CuadroTexto">
          <a:extLst>
            <a:ext uri="{FF2B5EF4-FFF2-40B4-BE49-F238E27FC236}">
              <a16:creationId xmlns:a16="http://schemas.microsoft.com/office/drawing/2014/main" xmlns="" id="{74DE545F-D069-4049-854F-BC278B9812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2" name="202 CuadroTexto">
          <a:extLst>
            <a:ext uri="{FF2B5EF4-FFF2-40B4-BE49-F238E27FC236}">
              <a16:creationId xmlns:a16="http://schemas.microsoft.com/office/drawing/2014/main" xmlns="" id="{4B338C43-8C9C-40A3-A807-0C4DA3F9CF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3" name="203 CuadroTexto">
          <a:extLst>
            <a:ext uri="{FF2B5EF4-FFF2-40B4-BE49-F238E27FC236}">
              <a16:creationId xmlns:a16="http://schemas.microsoft.com/office/drawing/2014/main" xmlns="" id="{7750D434-C61E-4DE2-AFB8-A26CF8FE30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4" name="204 CuadroTexto">
          <a:extLst>
            <a:ext uri="{FF2B5EF4-FFF2-40B4-BE49-F238E27FC236}">
              <a16:creationId xmlns:a16="http://schemas.microsoft.com/office/drawing/2014/main" xmlns="" id="{25B5E12A-23ED-41B6-BE98-130BBD8C50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5" name="205 CuadroTexto">
          <a:extLst>
            <a:ext uri="{FF2B5EF4-FFF2-40B4-BE49-F238E27FC236}">
              <a16:creationId xmlns:a16="http://schemas.microsoft.com/office/drawing/2014/main" xmlns="" id="{169F4FEF-CF6C-457B-90CA-9BBFD60798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6" name="206 CuadroTexto">
          <a:extLst>
            <a:ext uri="{FF2B5EF4-FFF2-40B4-BE49-F238E27FC236}">
              <a16:creationId xmlns:a16="http://schemas.microsoft.com/office/drawing/2014/main" xmlns="" id="{9DDA588B-C945-402C-8B56-26D4CE579F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7" name="207 CuadroTexto">
          <a:extLst>
            <a:ext uri="{FF2B5EF4-FFF2-40B4-BE49-F238E27FC236}">
              <a16:creationId xmlns:a16="http://schemas.microsoft.com/office/drawing/2014/main" xmlns="" id="{E1A7B09B-F216-46FE-A296-4964817C67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8" name="208 CuadroTexto">
          <a:extLst>
            <a:ext uri="{FF2B5EF4-FFF2-40B4-BE49-F238E27FC236}">
              <a16:creationId xmlns:a16="http://schemas.microsoft.com/office/drawing/2014/main" xmlns="" id="{3510F4B1-2D1A-410E-9BE6-953011FA6F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69" name="209 CuadroTexto">
          <a:extLst>
            <a:ext uri="{FF2B5EF4-FFF2-40B4-BE49-F238E27FC236}">
              <a16:creationId xmlns:a16="http://schemas.microsoft.com/office/drawing/2014/main" xmlns="" id="{1E0F7D4E-99C7-48A3-9CB2-24FE8C6370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0" name="210 CuadroTexto">
          <a:extLst>
            <a:ext uri="{FF2B5EF4-FFF2-40B4-BE49-F238E27FC236}">
              <a16:creationId xmlns:a16="http://schemas.microsoft.com/office/drawing/2014/main" xmlns="" id="{C99F3F03-5561-4FEE-97C2-2D2B3B89C0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1" name="211 CuadroTexto">
          <a:extLst>
            <a:ext uri="{FF2B5EF4-FFF2-40B4-BE49-F238E27FC236}">
              <a16:creationId xmlns:a16="http://schemas.microsoft.com/office/drawing/2014/main" xmlns="" id="{60501D84-04F5-4986-9779-9FF0FA2191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2" name="212 CuadroTexto">
          <a:extLst>
            <a:ext uri="{FF2B5EF4-FFF2-40B4-BE49-F238E27FC236}">
              <a16:creationId xmlns:a16="http://schemas.microsoft.com/office/drawing/2014/main" xmlns="" id="{B0EE0D44-A11B-45CF-A7FA-4731E81A0E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3" name="213 CuadroTexto">
          <a:extLst>
            <a:ext uri="{FF2B5EF4-FFF2-40B4-BE49-F238E27FC236}">
              <a16:creationId xmlns:a16="http://schemas.microsoft.com/office/drawing/2014/main" xmlns="" id="{EC8A75A9-39A9-4AC9-99B6-52BE5FA9A3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4" name="214 CuadroTexto">
          <a:extLst>
            <a:ext uri="{FF2B5EF4-FFF2-40B4-BE49-F238E27FC236}">
              <a16:creationId xmlns:a16="http://schemas.microsoft.com/office/drawing/2014/main" xmlns="" id="{E127C168-060E-4076-AC32-BECC89E3BE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5" name="215 CuadroTexto">
          <a:extLst>
            <a:ext uri="{FF2B5EF4-FFF2-40B4-BE49-F238E27FC236}">
              <a16:creationId xmlns:a16="http://schemas.microsoft.com/office/drawing/2014/main" xmlns="" id="{887E8FAD-568A-442A-AF7D-C07400FE65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6" name="216 CuadroTexto">
          <a:extLst>
            <a:ext uri="{FF2B5EF4-FFF2-40B4-BE49-F238E27FC236}">
              <a16:creationId xmlns:a16="http://schemas.microsoft.com/office/drawing/2014/main" xmlns="" id="{FDD55A8F-0D03-4D65-86B8-40863FCBDF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7" name="217 CuadroTexto">
          <a:extLst>
            <a:ext uri="{FF2B5EF4-FFF2-40B4-BE49-F238E27FC236}">
              <a16:creationId xmlns:a16="http://schemas.microsoft.com/office/drawing/2014/main" xmlns="" id="{F46CC1F2-6FA1-4770-ABC3-A58B98F590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8" name="218 CuadroTexto">
          <a:extLst>
            <a:ext uri="{FF2B5EF4-FFF2-40B4-BE49-F238E27FC236}">
              <a16:creationId xmlns:a16="http://schemas.microsoft.com/office/drawing/2014/main" xmlns="" id="{1661EBB6-0173-4C1E-9167-C06C9D30FF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79" name="219 CuadroTexto">
          <a:extLst>
            <a:ext uri="{FF2B5EF4-FFF2-40B4-BE49-F238E27FC236}">
              <a16:creationId xmlns:a16="http://schemas.microsoft.com/office/drawing/2014/main" xmlns="" id="{2FDD1AB6-30AD-4AC7-ADB6-16D643195E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0" name="220 CuadroTexto">
          <a:extLst>
            <a:ext uri="{FF2B5EF4-FFF2-40B4-BE49-F238E27FC236}">
              <a16:creationId xmlns:a16="http://schemas.microsoft.com/office/drawing/2014/main" xmlns="" id="{070184F7-9530-4FF2-AA67-C8A8DCAA8B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1" name="221 CuadroTexto">
          <a:extLst>
            <a:ext uri="{FF2B5EF4-FFF2-40B4-BE49-F238E27FC236}">
              <a16:creationId xmlns:a16="http://schemas.microsoft.com/office/drawing/2014/main" xmlns="" id="{729B571F-2536-42B8-8C86-F52CC70886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2" name="222 CuadroTexto">
          <a:extLst>
            <a:ext uri="{FF2B5EF4-FFF2-40B4-BE49-F238E27FC236}">
              <a16:creationId xmlns:a16="http://schemas.microsoft.com/office/drawing/2014/main" xmlns="" id="{12C0E23F-B06E-4B01-903F-C49A6A09A8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3" name="223 CuadroTexto">
          <a:extLst>
            <a:ext uri="{FF2B5EF4-FFF2-40B4-BE49-F238E27FC236}">
              <a16:creationId xmlns:a16="http://schemas.microsoft.com/office/drawing/2014/main" xmlns="" id="{0839C37D-1E74-451B-8BCE-D9E72AE278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4" name="224 CuadroTexto">
          <a:extLst>
            <a:ext uri="{FF2B5EF4-FFF2-40B4-BE49-F238E27FC236}">
              <a16:creationId xmlns:a16="http://schemas.microsoft.com/office/drawing/2014/main" xmlns="" id="{2D2626F0-D471-4582-A3D5-4E0C367AE4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5" name="225 CuadroTexto">
          <a:extLst>
            <a:ext uri="{FF2B5EF4-FFF2-40B4-BE49-F238E27FC236}">
              <a16:creationId xmlns:a16="http://schemas.microsoft.com/office/drawing/2014/main" xmlns="" id="{DE3FAFE6-4293-4C1D-A8EE-259E1E07A1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6" name="226 CuadroTexto">
          <a:extLst>
            <a:ext uri="{FF2B5EF4-FFF2-40B4-BE49-F238E27FC236}">
              <a16:creationId xmlns:a16="http://schemas.microsoft.com/office/drawing/2014/main" xmlns="" id="{16089E0E-453D-418F-B883-A831DC5226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7" name="227 CuadroTexto">
          <a:extLst>
            <a:ext uri="{FF2B5EF4-FFF2-40B4-BE49-F238E27FC236}">
              <a16:creationId xmlns:a16="http://schemas.microsoft.com/office/drawing/2014/main" xmlns="" id="{FB556396-C709-45B3-BDA9-B9312A727F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8" name="228 CuadroTexto">
          <a:extLst>
            <a:ext uri="{FF2B5EF4-FFF2-40B4-BE49-F238E27FC236}">
              <a16:creationId xmlns:a16="http://schemas.microsoft.com/office/drawing/2014/main" xmlns="" id="{93EB4A8D-E3ED-4221-BE73-436F1F0217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89" name="229 CuadroTexto">
          <a:extLst>
            <a:ext uri="{FF2B5EF4-FFF2-40B4-BE49-F238E27FC236}">
              <a16:creationId xmlns:a16="http://schemas.microsoft.com/office/drawing/2014/main" xmlns="" id="{BBE0F70C-1616-466C-93C3-BA33F23732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0" name="230 CuadroTexto">
          <a:extLst>
            <a:ext uri="{FF2B5EF4-FFF2-40B4-BE49-F238E27FC236}">
              <a16:creationId xmlns:a16="http://schemas.microsoft.com/office/drawing/2014/main" xmlns="" id="{28E61950-B50C-4442-85A4-FE08425B03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1" name="231 CuadroTexto">
          <a:extLst>
            <a:ext uri="{FF2B5EF4-FFF2-40B4-BE49-F238E27FC236}">
              <a16:creationId xmlns:a16="http://schemas.microsoft.com/office/drawing/2014/main" xmlns="" id="{300DCCAD-20CC-4385-B3D3-5C37AFF9ED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2" name="232 CuadroTexto">
          <a:extLst>
            <a:ext uri="{FF2B5EF4-FFF2-40B4-BE49-F238E27FC236}">
              <a16:creationId xmlns:a16="http://schemas.microsoft.com/office/drawing/2014/main" xmlns="" id="{3D363490-8C6F-4770-B71E-A2594C7D1E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3" name="233 CuadroTexto">
          <a:extLst>
            <a:ext uri="{FF2B5EF4-FFF2-40B4-BE49-F238E27FC236}">
              <a16:creationId xmlns:a16="http://schemas.microsoft.com/office/drawing/2014/main" xmlns="" id="{E51CB0F5-CA75-4FA2-8959-76FCDE0557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4" name="234 CuadroTexto">
          <a:extLst>
            <a:ext uri="{FF2B5EF4-FFF2-40B4-BE49-F238E27FC236}">
              <a16:creationId xmlns:a16="http://schemas.microsoft.com/office/drawing/2014/main" xmlns="" id="{E04FEAE7-4013-4C7E-9EC6-EB0A2DC868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5" name="235 CuadroTexto">
          <a:extLst>
            <a:ext uri="{FF2B5EF4-FFF2-40B4-BE49-F238E27FC236}">
              <a16:creationId xmlns:a16="http://schemas.microsoft.com/office/drawing/2014/main" xmlns="" id="{A906906B-4AB1-4A46-8656-284E3B5988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6" name="236 CuadroTexto">
          <a:extLst>
            <a:ext uri="{FF2B5EF4-FFF2-40B4-BE49-F238E27FC236}">
              <a16:creationId xmlns:a16="http://schemas.microsoft.com/office/drawing/2014/main" xmlns="" id="{50069166-70CB-42CB-ACCA-7223D4570A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7" name="237 CuadroTexto">
          <a:extLst>
            <a:ext uri="{FF2B5EF4-FFF2-40B4-BE49-F238E27FC236}">
              <a16:creationId xmlns:a16="http://schemas.microsoft.com/office/drawing/2014/main" xmlns="" id="{ED62479E-B640-4086-B3C1-823031855B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8" name="238 CuadroTexto">
          <a:extLst>
            <a:ext uri="{FF2B5EF4-FFF2-40B4-BE49-F238E27FC236}">
              <a16:creationId xmlns:a16="http://schemas.microsoft.com/office/drawing/2014/main" xmlns="" id="{1F33C2D7-82A6-409D-A25F-D020124307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099" name="239 CuadroTexto">
          <a:extLst>
            <a:ext uri="{FF2B5EF4-FFF2-40B4-BE49-F238E27FC236}">
              <a16:creationId xmlns:a16="http://schemas.microsoft.com/office/drawing/2014/main" xmlns="" id="{93876C25-C1C8-4E6C-960E-29D1B0A0FB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0" name="240 CuadroTexto">
          <a:extLst>
            <a:ext uri="{FF2B5EF4-FFF2-40B4-BE49-F238E27FC236}">
              <a16:creationId xmlns:a16="http://schemas.microsoft.com/office/drawing/2014/main" xmlns="" id="{F2E92B41-77AB-4783-8258-0770A9E4D4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1" name="241 CuadroTexto">
          <a:extLst>
            <a:ext uri="{FF2B5EF4-FFF2-40B4-BE49-F238E27FC236}">
              <a16:creationId xmlns:a16="http://schemas.microsoft.com/office/drawing/2014/main" xmlns="" id="{3B6AF325-1FD5-44AE-BA7A-907198A38D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2" name="242 CuadroTexto">
          <a:extLst>
            <a:ext uri="{FF2B5EF4-FFF2-40B4-BE49-F238E27FC236}">
              <a16:creationId xmlns:a16="http://schemas.microsoft.com/office/drawing/2014/main" xmlns="" id="{512364BE-67B4-438F-A541-94C6B1E1D2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3" name="243 CuadroTexto">
          <a:extLst>
            <a:ext uri="{FF2B5EF4-FFF2-40B4-BE49-F238E27FC236}">
              <a16:creationId xmlns:a16="http://schemas.microsoft.com/office/drawing/2014/main" xmlns="" id="{936B3A3E-6C33-4846-BFA7-FA37481534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4" name="244 CuadroTexto">
          <a:extLst>
            <a:ext uri="{FF2B5EF4-FFF2-40B4-BE49-F238E27FC236}">
              <a16:creationId xmlns:a16="http://schemas.microsoft.com/office/drawing/2014/main" xmlns="" id="{FA0E3A72-88E6-4C36-8FAE-29373337DB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5" name="245 CuadroTexto">
          <a:extLst>
            <a:ext uri="{FF2B5EF4-FFF2-40B4-BE49-F238E27FC236}">
              <a16:creationId xmlns:a16="http://schemas.microsoft.com/office/drawing/2014/main" xmlns="" id="{368A5F1D-F494-4306-A94D-285568E96B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6" name="246 CuadroTexto">
          <a:extLst>
            <a:ext uri="{FF2B5EF4-FFF2-40B4-BE49-F238E27FC236}">
              <a16:creationId xmlns:a16="http://schemas.microsoft.com/office/drawing/2014/main" xmlns="" id="{1289D8D3-B634-4D77-ADFF-67976CDB47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7" name="247 CuadroTexto">
          <a:extLst>
            <a:ext uri="{FF2B5EF4-FFF2-40B4-BE49-F238E27FC236}">
              <a16:creationId xmlns:a16="http://schemas.microsoft.com/office/drawing/2014/main" xmlns="" id="{D8F2C3A9-338F-4B37-B43C-399E8FA598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8" name="248 CuadroTexto">
          <a:extLst>
            <a:ext uri="{FF2B5EF4-FFF2-40B4-BE49-F238E27FC236}">
              <a16:creationId xmlns:a16="http://schemas.microsoft.com/office/drawing/2014/main" xmlns="" id="{4C07E7B7-32FC-48BC-A41B-429FA28F8E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09" name="249 CuadroTexto">
          <a:extLst>
            <a:ext uri="{FF2B5EF4-FFF2-40B4-BE49-F238E27FC236}">
              <a16:creationId xmlns:a16="http://schemas.microsoft.com/office/drawing/2014/main" xmlns="" id="{66884A57-B08A-4E48-B350-B642F24BE6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0" name="250 CuadroTexto">
          <a:extLst>
            <a:ext uri="{FF2B5EF4-FFF2-40B4-BE49-F238E27FC236}">
              <a16:creationId xmlns:a16="http://schemas.microsoft.com/office/drawing/2014/main" xmlns="" id="{99547446-9E98-4EB0-A2C3-758B01EED9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1" name="251 CuadroTexto">
          <a:extLst>
            <a:ext uri="{FF2B5EF4-FFF2-40B4-BE49-F238E27FC236}">
              <a16:creationId xmlns:a16="http://schemas.microsoft.com/office/drawing/2014/main" xmlns="" id="{085F272D-40B9-4924-9B1C-0383C9BB0B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2" name="252 CuadroTexto">
          <a:extLst>
            <a:ext uri="{FF2B5EF4-FFF2-40B4-BE49-F238E27FC236}">
              <a16:creationId xmlns:a16="http://schemas.microsoft.com/office/drawing/2014/main" xmlns="" id="{E898070A-4B48-4E68-A4A9-DED4E7D095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3" name="253 CuadroTexto">
          <a:extLst>
            <a:ext uri="{FF2B5EF4-FFF2-40B4-BE49-F238E27FC236}">
              <a16:creationId xmlns:a16="http://schemas.microsoft.com/office/drawing/2014/main" xmlns="" id="{FAD1EF6F-B86C-48B1-B786-9C6AB92F78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4" name="254 CuadroTexto">
          <a:extLst>
            <a:ext uri="{FF2B5EF4-FFF2-40B4-BE49-F238E27FC236}">
              <a16:creationId xmlns:a16="http://schemas.microsoft.com/office/drawing/2014/main" xmlns="" id="{191AC0FD-B9B7-483D-A794-1FB92C6355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5" name="255 CuadroTexto">
          <a:extLst>
            <a:ext uri="{FF2B5EF4-FFF2-40B4-BE49-F238E27FC236}">
              <a16:creationId xmlns:a16="http://schemas.microsoft.com/office/drawing/2014/main" xmlns="" id="{753D7334-5CBD-47F2-AB1C-EB6411BC33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6" name="256 CuadroTexto">
          <a:extLst>
            <a:ext uri="{FF2B5EF4-FFF2-40B4-BE49-F238E27FC236}">
              <a16:creationId xmlns:a16="http://schemas.microsoft.com/office/drawing/2014/main" xmlns="" id="{DAA6C380-FF11-4287-ACD0-3BBED66D68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7" name="257 CuadroTexto">
          <a:extLst>
            <a:ext uri="{FF2B5EF4-FFF2-40B4-BE49-F238E27FC236}">
              <a16:creationId xmlns:a16="http://schemas.microsoft.com/office/drawing/2014/main" xmlns="" id="{CE43B725-FDED-4C0F-AA6E-9F5CB7B700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8" name="258 CuadroTexto">
          <a:extLst>
            <a:ext uri="{FF2B5EF4-FFF2-40B4-BE49-F238E27FC236}">
              <a16:creationId xmlns:a16="http://schemas.microsoft.com/office/drawing/2014/main" xmlns="" id="{1F036B27-1D3C-4810-8AA9-DD7F11A001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19" name="259 CuadroTexto">
          <a:extLst>
            <a:ext uri="{FF2B5EF4-FFF2-40B4-BE49-F238E27FC236}">
              <a16:creationId xmlns:a16="http://schemas.microsoft.com/office/drawing/2014/main" xmlns="" id="{9453359A-956A-47E5-BCB5-74F934879D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0" name="260 CuadroTexto">
          <a:extLst>
            <a:ext uri="{FF2B5EF4-FFF2-40B4-BE49-F238E27FC236}">
              <a16:creationId xmlns:a16="http://schemas.microsoft.com/office/drawing/2014/main" xmlns="" id="{C0AA6B66-9C0E-4725-A1D4-6E6B3A0AD3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1" name="261 CuadroTexto">
          <a:extLst>
            <a:ext uri="{FF2B5EF4-FFF2-40B4-BE49-F238E27FC236}">
              <a16:creationId xmlns:a16="http://schemas.microsoft.com/office/drawing/2014/main" xmlns="" id="{3BAEBDFE-004E-4699-93FD-DF0B229298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2" name="262 CuadroTexto">
          <a:extLst>
            <a:ext uri="{FF2B5EF4-FFF2-40B4-BE49-F238E27FC236}">
              <a16:creationId xmlns:a16="http://schemas.microsoft.com/office/drawing/2014/main" xmlns="" id="{9AB14617-1B60-4632-A9B5-3CE104D402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3" name="263 CuadroTexto">
          <a:extLst>
            <a:ext uri="{FF2B5EF4-FFF2-40B4-BE49-F238E27FC236}">
              <a16:creationId xmlns:a16="http://schemas.microsoft.com/office/drawing/2014/main" xmlns="" id="{8C0D3732-2E65-4D3F-86C0-A809091371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4" name="264 CuadroTexto">
          <a:extLst>
            <a:ext uri="{FF2B5EF4-FFF2-40B4-BE49-F238E27FC236}">
              <a16:creationId xmlns:a16="http://schemas.microsoft.com/office/drawing/2014/main" xmlns="" id="{52881901-DDA7-47DE-B3ED-0A618A7E8B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5" name="265 CuadroTexto">
          <a:extLst>
            <a:ext uri="{FF2B5EF4-FFF2-40B4-BE49-F238E27FC236}">
              <a16:creationId xmlns:a16="http://schemas.microsoft.com/office/drawing/2014/main" xmlns="" id="{9DBD387C-F8D7-4C48-A512-98C69FF5D3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6" name="266 CuadroTexto">
          <a:extLst>
            <a:ext uri="{FF2B5EF4-FFF2-40B4-BE49-F238E27FC236}">
              <a16:creationId xmlns:a16="http://schemas.microsoft.com/office/drawing/2014/main" xmlns="" id="{7B2946F0-96BB-48EB-B61E-E0A154FFB2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27" name="267 CuadroTexto">
          <a:extLst>
            <a:ext uri="{FF2B5EF4-FFF2-40B4-BE49-F238E27FC236}">
              <a16:creationId xmlns:a16="http://schemas.microsoft.com/office/drawing/2014/main" xmlns="" id="{86E5A05C-FEBD-4A53-92F5-37C98EB723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9128" name="268 CuadroTexto">
          <a:extLst>
            <a:ext uri="{FF2B5EF4-FFF2-40B4-BE49-F238E27FC236}">
              <a16:creationId xmlns:a16="http://schemas.microsoft.com/office/drawing/2014/main" xmlns="" id="{FE9FF1C3-18EE-4FF9-8820-94E3340D4E6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29" name="269 CuadroTexto">
          <a:extLst>
            <a:ext uri="{FF2B5EF4-FFF2-40B4-BE49-F238E27FC236}">
              <a16:creationId xmlns:a16="http://schemas.microsoft.com/office/drawing/2014/main" xmlns="" id="{70BE84F4-4137-4ABB-A211-3CF0019AF7A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0" name="270 CuadroTexto">
          <a:extLst>
            <a:ext uri="{FF2B5EF4-FFF2-40B4-BE49-F238E27FC236}">
              <a16:creationId xmlns:a16="http://schemas.microsoft.com/office/drawing/2014/main" xmlns="" id="{E7526CAD-AFB9-41A2-8488-5B01AFED8B5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1" name="271 CuadroTexto">
          <a:extLst>
            <a:ext uri="{FF2B5EF4-FFF2-40B4-BE49-F238E27FC236}">
              <a16:creationId xmlns:a16="http://schemas.microsoft.com/office/drawing/2014/main" xmlns="" id="{0A2F1C99-5C8C-404F-A9EC-8C8B44EFFF0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2" name="272 CuadroTexto">
          <a:extLst>
            <a:ext uri="{FF2B5EF4-FFF2-40B4-BE49-F238E27FC236}">
              <a16:creationId xmlns:a16="http://schemas.microsoft.com/office/drawing/2014/main" xmlns="" id="{BDD53E8B-49A7-46D1-AD21-FA137EC3647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3" name="273 CuadroTexto">
          <a:extLst>
            <a:ext uri="{FF2B5EF4-FFF2-40B4-BE49-F238E27FC236}">
              <a16:creationId xmlns:a16="http://schemas.microsoft.com/office/drawing/2014/main" xmlns="" id="{D174D404-A2FB-4AAC-BA65-C53782E90E4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4" name="274 CuadroTexto">
          <a:extLst>
            <a:ext uri="{FF2B5EF4-FFF2-40B4-BE49-F238E27FC236}">
              <a16:creationId xmlns:a16="http://schemas.microsoft.com/office/drawing/2014/main" xmlns="" id="{0A5ACE41-F5B7-4B06-9CFE-98F6709A471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5" name="275 CuadroTexto">
          <a:extLst>
            <a:ext uri="{FF2B5EF4-FFF2-40B4-BE49-F238E27FC236}">
              <a16:creationId xmlns:a16="http://schemas.microsoft.com/office/drawing/2014/main" xmlns="" id="{61555ADF-7199-4511-B61A-8FBD00E3FA2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6" name="276 CuadroTexto">
          <a:extLst>
            <a:ext uri="{FF2B5EF4-FFF2-40B4-BE49-F238E27FC236}">
              <a16:creationId xmlns:a16="http://schemas.microsoft.com/office/drawing/2014/main" xmlns="" id="{60DC1256-DEDB-4682-BE2D-F4488337D03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7" name="277 CuadroTexto">
          <a:extLst>
            <a:ext uri="{FF2B5EF4-FFF2-40B4-BE49-F238E27FC236}">
              <a16:creationId xmlns:a16="http://schemas.microsoft.com/office/drawing/2014/main" xmlns="" id="{5A943CA8-08D4-4D8F-B668-D5D07909B93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8" name="278 CuadroTexto">
          <a:extLst>
            <a:ext uri="{FF2B5EF4-FFF2-40B4-BE49-F238E27FC236}">
              <a16:creationId xmlns:a16="http://schemas.microsoft.com/office/drawing/2014/main" xmlns="" id="{CD85A950-6F9E-4AE3-90FC-89A4E13C3FE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39" name="279 CuadroTexto">
          <a:extLst>
            <a:ext uri="{FF2B5EF4-FFF2-40B4-BE49-F238E27FC236}">
              <a16:creationId xmlns:a16="http://schemas.microsoft.com/office/drawing/2014/main" xmlns="" id="{910BAD48-58B1-42E8-951C-624E48562D8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40" name="280 CuadroTexto">
          <a:extLst>
            <a:ext uri="{FF2B5EF4-FFF2-40B4-BE49-F238E27FC236}">
              <a16:creationId xmlns:a16="http://schemas.microsoft.com/office/drawing/2014/main" xmlns="" id="{EB9FF2B0-B89A-4BD4-83CB-5E7AAF35E75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41" name="281 CuadroTexto">
          <a:extLst>
            <a:ext uri="{FF2B5EF4-FFF2-40B4-BE49-F238E27FC236}">
              <a16:creationId xmlns:a16="http://schemas.microsoft.com/office/drawing/2014/main" xmlns="" id="{5FD4A851-7A99-48AB-8F66-477DDB4CC0D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42" name="282 CuadroTexto">
          <a:extLst>
            <a:ext uri="{FF2B5EF4-FFF2-40B4-BE49-F238E27FC236}">
              <a16:creationId xmlns:a16="http://schemas.microsoft.com/office/drawing/2014/main" xmlns="" id="{688826D7-9B83-4822-803D-525295FFB4A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43" name="283 CuadroTexto">
          <a:extLst>
            <a:ext uri="{FF2B5EF4-FFF2-40B4-BE49-F238E27FC236}">
              <a16:creationId xmlns:a16="http://schemas.microsoft.com/office/drawing/2014/main" xmlns="" id="{3770D5C5-7D82-4BD0-9526-4F292773798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144" name="284 CuadroTexto">
          <a:extLst>
            <a:ext uri="{FF2B5EF4-FFF2-40B4-BE49-F238E27FC236}">
              <a16:creationId xmlns:a16="http://schemas.microsoft.com/office/drawing/2014/main" xmlns="" id="{D5747B1E-3684-4421-9101-800A3137885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145" name="285 CuadroTexto">
          <a:extLst>
            <a:ext uri="{FF2B5EF4-FFF2-40B4-BE49-F238E27FC236}">
              <a16:creationId xmlns:a16="http://schemas.microsoft.com/office/drawing/2014/main" xmlns="" id="{3589C31B-65BF-4B85-BCB1-A987C26E35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46" name="286 CuadroTexto">
          <a:extLst>
            <a:ext uri="{FF2B5EF4-FFF2-40B4-BE49-F238E27FC236}">
              <a16:creationId xmlns:a16="http://schemas.microsoft.com/office/drawing/2014/main" xmlns="" id="{C3719F06-59E9-4E4D-9137-8880AD1E42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47" name="287 CuadroTexto">
          <a:extLst>
            <a:ext uri="{FF2B5EF4-FFF2-40B4-BE49-F238E27FC236}">
              <a16:creationId xmlns:a16="http://schemas.microsoft.com/office/drawing/2014/main" xmlns="" id="{6F48803B-695E-4962-BA4A-BA151C4B93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48" name="288 CuadroTexto">
          <a:extLst>
            <a:ext uri="{FF2B5EF4-FFF2-40B4-BE49-F238E27FC236}">
              <a16:creationId xmlns:a16="http://schemas.microsoft.com/office/drawing/2014/main" xmlns="" id="{66B1B9E2-CA1E-455D-BC05-5C018ECBE3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49" name="289 CuadroTexto">
          <a:extLst>
            <a:ext uri="{FF2B5EF4-FFF2-40B4-BE49-F238E27FC236}">
              <a16:creationId xmlns:a16="http://schemas.microsoft.com/office/drawing/2014/main" xmlns="" id="{15A47721-E8F6-4A11-B606-9C60AA2328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0" name="290 CuadroTexto">
          <a:extLst>
            <a:ext uri="{FF2B5EF4-FFF2-40B4-BE49-F238E27FC236}">
              <a16:creationId xmlns:a16="http://schemas.microsoft.com/office/drawing/2014/main" xmlns="" id="{1C42536F-86B7-4697-B5E8-E00F088306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1" name="291 CuadroTexto">
          <a:extLst>
            <a:ext uri="{FF2B5EF4-FFF2-40B4-BE49-F238E27FC236}">
              <a16:creationId xmlns:a16="http://schemas.microsoft.com/office/drawing/2014/main" xmlns="" id="{F18D8460-D288-4BFE-8F3A-963504B0C8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2" name="292 CuadroTexto">
          <a:extLst>
            <a:ext uri="{FF2B5EF4-FFF2-40B4-BE49-F238E27FC236}">
              <a16:creationId xmlns:a16="http://schemas.microsoft.com/office/drawing/2014/main" xmlns="" id="{36CB6780-FA09-4AED-8E26-58ED162962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3" name="293 CuadroTexto">
          <a:extLst>
            <a:ext uri="{FF2B5EF4-FFF2-40B4-BE49-F238E27FC236}">
              <a16:creationId xmlns:a16="http://schemas.microsoft.com/office/drawing/2014/main" xmlns="" id="{592E7DD9-A4DE-4BB9-AB11-305A019AED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4" name="294 CuadroTexto">
          <a:extLst>
            <a:ext uri="{FF2B5EF4-FFF2-40B4-BE49-F238E27FC236}">
              <a16:creationId xmlns:a16="http://schemas.microsoft.com/office/drawing/2014/main" xmlns="" id="{DDBE2535-EA9E-4D5B-B368-060268ED98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5" name="295 CuadroTexto">
          <a:extLst>
            <a:ext uri="{FF2B5EF4-FFF2-40B4-BE49-F238E27FC236}">
              <a16:creationId xmlns:a16="http://schemas.microsoft.com/office/drawing/2014/main" xmlns="" id="{F6B7A36C-03F3-44D4-BC30-5A6C34B538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6" name="296 CuadroTexto">
          <a:extLst>
            <a:ext uri="{FF2B5EF4-FFF2-40B4-BE49-F238E27FC236}">
              <a16:creationId xmlns:a16="http://schemas.microsoft.com/office/drawing/2014/main" xmlns="" id="{F0FEFA79-6EDE-4050-98BB-D64D107BF4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57" name="17 CuadroTexto">
          <a:extLst>
            <a:ext uri="{FF2B5EF4-FFF2-40B4-BE49-F238E27FC236}">
              <a16:creationId xmlns:a16="http://schemas.microsoft.com/office/drawing/2014/main" xmlns="" id="{990E335D-1FB4-41D8-BA11-BA7639F2C4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9158" name="90 CuadroTexto">
          <a:extLst>
            <a:ext uri="{FF2B5EF4-FFF2-40B4-BE49-F238E27FC236}">
              <a16:creationId xmlns:a16="http://schemas.microsoft.com/office/drawing/2014/main" xmlns="" id="{71E1F34A-B13B-447D-8849-27EB250D1D9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59" name="91 CuadroTexto">
          <a:extLst>
            <a:ext uri="{FF2B5EF4-FFF2-40B4-BE49-F238E27FC236}">
              <a16:creationId xmlns:a16="http://schemas.microsoft.com/office/drawing/2014/main" xmlns="" id="{FDB55B61-0C84-492B-9388-DC73FCD7FF8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0" name="92 CuadroTexto">
          <a:extLst>
            <a:ext uri="{FF2B5EF4-FFF2-40B4-BE49-F238E27FC236}">
              <a16:creationId xmlns:a16="http://schemas.microsoft.com/office/drawing/2014/main" xmlns="" id="{760060C3-5C3A-42AF-8D2E-715B54A2EE7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1" name="93 CuadroTexto">
          <a:extLst>
            <a:ext uri="{FF2B5EF4-FFF2-40B4-BE49-F238E27FC236}">
              <a16:creationId xmlns:a16="http://schemas.microsoft.com/office/drawing/2014/main" xmlns="" id="{4DDF1098-3DD5-4E3E-A650-1683BD486F3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2" name="94 CuadroTexto">
          <a:extLst>
            <a:ext uri="{FF2B5EF4-FFF2-40B4-BE49-F238E27FC236}">
              <a16:creationId xmlns:a16="http://schemas.microsoft.com/office/drawing/2014/main" xmlns="" id="{385E6492-FFC2-49AB-A0E9-0B054CF6401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3" name="95 CuadroTexto">
          <a:extLst>
            <a:ext uri="{FF2B5EF4-FFF2-40B4-BE49-F238E27FC236}">
              <a16:creationId xmlns:a16="http://schemas.microsoft.com/office/drawing/2014/main" xmlns="" id="{A7334900-B4BD-4012-A12E-54E03F910E3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4" name="96 CuadroTexto">
          <a:extLst>
            <a:ext uri="{FF2B5EF4-FFF2-40B4-BE49-F238E27FC236}">
              <a16:creationId xmlns:a16="http://schemas.microsoft.com/office/drawing/2014/main" xmlns="" id="{5BDB02AB-C0E5-4017-833C-DA73E974130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5" name="97 CuadroTexto">
          <a:extLst>
            <a:ext uri="{FF2B5EF4-FFF2-40B4-BE49-F238E27FC236}">
              <a16:creationId xmlns:a16="http://schemas.microsoft.com/office/drawing/2014/main" xmlns="" id="{5618ABDF-C717-4380-A5D0-56B1B1F277D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6" name="98 CuadroTexto">
          <a:extLst>
            <a:ext uri="{FF2B5EF4-FFF2-40B4-BE49-F238E27FC236}">
              <a16:creationId xmlns:a16="http://schemas.microsoft.com/office/drawing/2014/main" xmlns="" id="{56EC1821-6915-45DA-9D88-863B5205A07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7" name="99 CuadroTexto">
          <a:extLst>
            <a:ext uri="{FF2B5EF4-FFF2-40B4-BE49-F238E27FC236}">
              <a16:creationId xmlns:a16="http://schemas.microsoft.com/office/drawing/2014/main" xmlns="" id="{6F845F02-C346-40DE-A5F1-54FE163CA9D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8" name="100 CuadroTexto">
          <a:extLst>
            <a:ext uri="{FF2B5EF4-FFF2-40B4-BE49-F238E27FC236}">
              <a16:creationId xmlns:a16="http://schemas.microsoft.com/office/drawing/2014/main" xmlns="" id="{C2B5DFD1-577F-4DF7-B65B-D7051F8957F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169" name="101 CuadroTexto">
          <a:extLst>
            <a:ext uri="{FF2B5EF4-FFF2-40B4-BE49-F238E27FC236}">
              <a16:creationId xmlns:a16="http://schemas.microsoft.com/office/drawing/2014/main" xmlns="" id="{40C336BA-30D4-496C-AA1F-B5132523C15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170" name="118 CuadroTexto">
          <a:extLst>
            <a:ext uri="{FF2B5EF4-FFF2-40B4-BE49-F238E27FC236}">
              <a16:creationId xmlns:a16="http://schemas.microsoft.com/office/drawing/2014/main" xmlns="" id="{43CFF6C5-BFA1-460E-8418-4321D9A4BA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1" name="119 CuadroTexto">
          <a:extLst>
            <a:ext uri="{FF2B5EF4-FFF2-40B4-BE49-F238E27FC236}">
              <a16:creationId xmlns:a16="http://schemas.microsoft.com/office/drawing/2014/main" xmlns="" id="{EF3BF61B-58C2-4D91-A2FA-9E0E9B6C0D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2" name="120 CuadroTexto">
          <a:extLst>
            <a:ext uri="{FF2B5EF4-FFF2-40B4-BE49-F238E27FC236}">
              <a16:creationId xmlns:a16="http://schemas.microsoft.com/office/drawing/2014/main" xmlns="" id="{1B8DE2DC-59C1-43DA-B4B1-C8392483F2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3" name="121 CuadroTexto">
          <a:extLst>
            <a:ext uri="{FF2B5EF4-FFF2-40B4-BE49-F238E27FC236}">
              <a16:creationId xmlns:a16="http://schemas.microsoft.com/office/drawing/2014/main" xmlns="" id="{C897F105-EB46-404B-8656-F3FB88C0D5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4" name="122 CuadroTexto">
          <a:extLst>
            <a:ext uri="{FF2B5EF4-FFF2-40B4-BE49-F238E27FC236}">
              <a16:creationId xmlns:a16="http://schemas.microsoft.com/office/drawing/2014/main" xmlns="" id="{033535C2-EF21-44AD-909D-F2B7EAEC44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5" name="123 CuadroTexto">
          <a:extLst>
            <a:ext uri="{FF2B5EF4-FFF2-40B4-BE49-F238E27FC236}">
              <a16:creationId xmlns:a16="http://schemas.microsoft.com/office/drawing/2014/main" xmlns="" id="{62DD8DC0-C795-4C9C-9301-E84C54ECDE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6" name="124 CuadroTexto">
          <a:extLst>
            <a:ext uri="{FF2B5EF4-FFF2-40B4-BE49-F238E27FC236}">
              <a16:creationId xmlns:a16="http://schemas.microsoft.com/office/drawing/2014/main" xmlns="" id="{4BF4D884-74C0-42FA-8ABB-824DDD0431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7" name="125 CuadroTexto">
          <a:extLst>
            <a:ext uri="{FF2B5EF4-FFF2-40B4-BE49-F238E27FC236}">
              <a16:creationId xmlns:a16="http://schemas.microsoft.com/office/drawing/2014/main" xmlns="" id="{D6608BC8-A4FF-42E0-B35C-A0585B8E84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8" name="143 CuadroTexto">
          <a:extLst>
            <a:ext uri="{FF2B5EF4-FFF2-40B4-BE49-F238E27FC236}">
              <a16:creationId xmlns:a16="http://schemas.microsoft.com/office/drawing/2014/main" xmlns="" id="{CC998C55-84C1-46CD-AC6E-730E64B8C5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79" name="144 CuadroTexto">
          <a:extLst>
            <a:ext uri="{FF2B5EF4-FFF2-40B4-BE49-F238E27FC236}">
              <a16:creationId xmlns:a16="http://schemas.microsoft.com/office/drawing/2014/main" xmlns="" id="{02E082B5-EA61-4115-AF7A-576ABC05E7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0" name="145 CuadroTexto">
          <a:extLst>
            <a:ext uri="{FF2B5EF4-FFF2-40B4-BE49-F238E27FC236}">
              <a16:creationId xmlns:a16="http://schemas.microsoft.com/office/drawing/2014/main" xmlns="" id="{FBB5FF3B-E87F-46B1-A26A-E78449777C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1" name="146 CuadroTexto">
          <a:extLst>
            <a:ext uri="{FF2B5EF4-FFF2-40B4-BE49-F238E27FC236}">
              <a16:creationId xmlns:a16="http://schemas.microsoft.com/office/drawing/2014/main" xmlns="" id="{8434BCB9-14CC-4F68-AC74-EA6BA47165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2" name="147 CuadroTexto">
          <a:extLst>
            <a:ext uri="{FF2B5EF4-FFF2-40B4-BE49-F238E27FC236}">
              <a16:creationId xmlns:a16="http://schemas.microsoft.com/office/drawing/2014/main" xmlns="" id="{9F50C1EA-CFCC-470B-8673-5FD89F20F1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3" name="148 CuadroTexto">
          <a:extLst>
            <a:ext uri="{FF2B5EF4-FFF2-40B4-BE49-F238E27FC236}">
              <a16:creationId xmlns:a16="http://schemas.microsoft.com/office/drawing/2014/main" xmlns="" id="{84A48C68-5A8A-402C-BCC3-51729D803D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4" name="149 CuadroTexto">
          <a:extLst>
            <a:ext uri="{FF2B5EF4-FFF2-40B4-BE49-F238E27FC236}">
              <a16:creationId xmlns:a16="http://schemas.microsoft.com/office/drawing/2014/main" xmlns="" id="{7CF70AE5-F402-4634-A045-B128FCD5C0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5" name="150 CuadroTexto">
          <a:extLst>
            <a:ext uri="{FF2B5EF4-FFF2-40B4-BE49-F238E27FC236}">
              <a16:creationId xmlns:a16="http://schemas.microsoft.com/office/drawing/2014/main" xmlns="" id="{4A8900F7-8BF8-49BA-BBF8-D7CB89B6E8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6" name="151 CuadroTexto">
          <a:extLst>
            <a:ext uri="{FF2B5EF4-FFF2-40B4-BE49-F238E27FC236}">
              <a16:creationId xmlns:a16="http://schemas.microsoft.com/office/drawing/2014/main" xmlns="" id="{1EAF4370-732E-4174-B207-9274EC0592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7" name="152 CuadroTexto">
          <a:extLst>
            <a:ext uri="{FF2B5EF4-FFF2-40B4-BE49-F238E27FC236}">
              <a16:creationId xmlns:a16="http://schemas.microsoft.com/office/drawing/2014/main" xmlns="" id="{E9CBC47A-B3DA-4704-ADBA-58D4EE427F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8" name="153 CuadroTexto">
          <a:extLst>
            <a:ext uri="{FF2B5EF4-FFF2-40B4-BE49-F238E27FC236}">
              <a16:creationId xmlns:a16="http://schemas.microsoft.com/office/drawing/2014/main" xmlns="" id="{F9275A0B-297E-4BB7-9E72-EE331AD39C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89" name="154 CuadroTexto">
          <a:extLst>
            <a:ext uri="{FF2B5EF4-FFF2-40B4-BE49-F238E27FC236}">
              <a16:creationId xmlns:a16="http://schemas.microsoft.com/office/drawing/2014/main" xmlns="" id="{66E6DADD-1B24-4FD9-B919-B3426122E2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0" name="155 CuadroTexto">
          <a:extLst>
            <a:ext uri="{FF2B5EF4-FFF2-40B4-BE49-F238E27FC236}">
              <a16:creationId xmlns:a16="http://schemas.microsoft.com/office/drawing/2014/main" xmlns="" id="{D661A18E-6B71-4088-8558-60D1D0998C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1" name="156 CuadroTexto">
          <a:extLst>
            <a:ext uri="{FF2B5EF4-FFF2-40B4-BE49-F238E27FC236}">
              <a16:creationId xmlns:a16="http://schemas.microsoft.com/office/drawing/2014/main" xmlns="" id="{0F9CD2DC-628F-4704-AC1E-1670E8D36A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2" name="157 CuadroTexto">
          <a:extLst>
            <a:ext uri="{FF2B5EF4-FFF2-40B4-BE49-F238E27FC236}">
              <a16:creationId xmlns:a16="http://schemas.microsoft.com/office/drawing/2014/main" xmlns="" id="{2A4F3EBB-241F-4CED-85CA-91E09E3AD4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3" name="158 CuadroTexto">
          <a:extLst>
            <a:ext uri="{FF2B5EF4-FFF2-40B4-BE49-F238E27FC236}">
              <a16:creationId xmlns:a16="http://schemas.microsoft.com/office/drawing/2014/main" xmlns="" id="{61CBACAE-0467-44ED-B20E-99FBDE6FAF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4" name="159 CuadroTexto">
          <a:extLst>
            <a:ext uri="{FF2B5EF4-FFF2-40B4-BE49-F238E27FC236}">
              <a16:creationId xmlns:a16="http://schemas.microsoft.com/office/drawing/2014/main" xmlns="" id="{892B5AB0-2E28-441B-BDE1-E6792DA43D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5" name="160 CuadroTexto">
          <a:extLst>
            <a:ext uri="{FF2B5EF4-FFF2-40B4-BE49-F238E27FC236}">
              <a16:creationId xmlns:a16="http://schemas.microsoft.com/office/drawing/2014/main" xmlns="" id="{2977A91A-18C8-4833-84B5-CBA9DC74C0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6" name="161 CuadroTexto">
          <a:extLst>
            <a:ext uri="{FF2B5EF4-FFF2-40B4-BE49-F238E27FC236}">
              <a16:creationId xmlns:a16="http://schemas.microsoft.com/office/drawing/2014/main" xmlns="" id="{087A3748-CE48-4F53-BBA7-8EC26360A8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7" name="162 CuadroTexto">
          <a:extLst>
            <a:ext uri="{FF2B5EF4-FFF2-40B4-BE49-F238E27FC236}">
              <a16:creationId xmlns:a16="http://schemas.microsoft.com/office/drawing/2014/main" xmlns="" id="{3D37C4E5-EA45-45C1-80DF-3238C2D3EB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8" name="163 CuadroTexto">
          <a:extLst>
            <a:ext uri="{FF2B5EF4-FFF2-40B4-BE49-F238E27FC236}">
              <a16:creationId xmlns:a16="http://schemas.microsoft.com/office/drawing/2014/main" xmlns="" id="{3CA2FA87-216B-452E-A1C5-5D046320F7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199" name="164 CuadroTexto">
          <a:extLst>
            <a:ext uri="{FF2B5EF4-FFF2-40B4-BE49-F238E27FC236}">
              <a16:creationId xmlns:a16="http://schemas.microsoft.com/office/drawing/2014/main" xmlns="" id="{001102D7-DCB4-4EE7-97C5-C6D06F139E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0" name="165 CuadroTexto">
          <a:extLst>
            <a:ext uri="{FF2B5EF4-FFF2-40B4-BE49-F238E27FC236}">
              <a16:creationId xmlns:a16="http://schemas.microsoft.com/office/drawing/2014/main" xmlns="" id="{3A5C2E64-FED5-4D97-8D75-35C2605D67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1" name="166 CuadroTexto">
          <a:extLst>
            <a:ext uri="{FF2B5EF4-FFF2-40B4-BE49-F238E27FC236}">
              <a16:creationId xmlns:a16="http://schemas.microsoft.com/office/drawing/2014/main" xmlns="" id="{75395177-9B64-4A34-857E-0905B0F60D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2" name="167 CuadroTexto">
          <a:extLst>
            <a:ext uri="{FF2B5EF4-FFF2-40B4-BE49-F238E27FC236}">
              <a16:creationId xmlns:a16="http://schemas.microsoft.com/office/drawing/2014/main" xmlns="" id="{80348C4B-72E0-4633-8F4F-CFDB9B1145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3" name="168 CuadroTexto">
          <a:extLst>
            <a:ext uri="{FF2B5EF4-FFF2-40B4-BE49-F238E27FC236}">
              <a16:creationId xmlns:a16="http://schemas.microsoft.com/office/drawing/2014/main" xmlns="" id="{4CBD138D-8043-4927-84DB-46097BACB5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4" name="169 CuadroTexto">
          <a:extLst>
            <a:ext uri="{FF2B5EF4-FFF2-40B4-BE49-F238E27FC236}">
              <a16:creationId xmlns:a16="http://schemas.microsoft.com/office/drawing/2014/main" xmlns="" id="{66283C23-42CA-4A77-A031-69D6CC4155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5" name="170 CuadroTexto">
          <a:extLst>
            <a:ext uri="{FF2B5EF4-FFF2-40B4-BE49-F238E27FC236}">
              <a16:creationId xmlns:a16="http://schemas.microsoft.com/office/drawing/2014/main" xmlns="" id="{CC8E6F59-9FC3-4F7C-8E43-DA78BE8160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6" name="171 CuadroTexto">
          <a:extLst>
            <a:ext uri="{FF2B5EF4-FFF2-40B4-BE49-F238E27FC236}">
              <a16:creationId xmlns:a16="http://schemas.microsoft.com/office/drawing/2014/main" xmlns="" id="{01B2DB70-C1C0-4C1D-87BB-C36D106FA5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7" name="172 CuadroTexto">
          <a:extLst>
            <a:ext uri="{FF2B5EF4-FFF2-40B4-BE49-F238E27FC236}">
              <a16:creationId xmlns:a16="http://schemas.microsoft.com/office/drawing/2014/main" xmlns="" id="{25CD7890-EFF7-460B-B205-F34D4BDDEC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8" name="173 CuadroTexto">
          <a:extLst>
            <a:ext uri="{FF2B5EF4-FFF2-40B4-BE49-F238E27FC236}">
              <a16:creationId xmlns:a16="http://schemas.microsoft.com/office/drawing/2014/main" xmlns="" id="{BA6666B4-9CED-42ED-AA85-2840429E6A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09" name="174 CuadroTexto">
          <a:extLst>
            <a:ext uri="{FF2B5EF4-FFF2-40B4-BE49-F238E27FC236}">
              <a16:creationId xmlns:a16="http://schemas.microsoft.com/office/drawing/2014/main" xmlns="" id="{02AD1C97-BAB5-4D79-9998-08443DD433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0" name="175 CuadroTexto">
          <a:extLst>
            <a:ext uri="{FF2B5EF4-FFF2-40B4-BE49-F238E27FC236}">
              <a16:creationId xmlns:a16="http://schemas.microsoft.com/office/drawing/2014/main" xmlns="" id="{122E8880-CB43-49CB-8DED-DD7FC69E57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1" name="176 CuadroTexto">
          <a:extLst>
            <a:ext uri="{FF2B5EF4-FFF2-40B4-BE49-F238E27FC236}">
              <a16:creationId xmlns:a16="http://schemas.microsoft.com/office/drawing/2014/main" xmlns="" id="{18BAEFC9-1133-4A5F-BDE7-D008ED2422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2" name="177 CuadroTexto">
          <a:extLst>
            <a:ext uri="{FF2B5EF4-FFF2-40B4-BE49-F238E27FC236}">
              <a16:creationId xmlns:a16="http://schemas.microsoft.com/office/drawing/2014/main" xmlns="" id="{FDA2CDF1-97F7-4165-87E7-696FAD1163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3" name="178 CuadroTexto">
          <a:extLst>
            <a:ext uri="{FF2B5EF4-FFF2-40B4-BE49-F238E27FC236}">
              <a16:creationId xmlns:a16="http://schemas.microsoft.com/office/drawing/2014/main" xmlns="" id="{2E60C9F6-02C6-47F8-864D-34C9B4CFCB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4" name="179 CuadroTexto">
          <a:extLst>
            <a:ext uri="{FF2B5EF4-FFF2-40B4-BE49-F238E27FC236}">
              <a16:creationId xmlns:a16="http://schemas.microsoft.com/office/drawing/2014/main" xmlns="" id="{4C6DEC20-03D0-47A6-B122-9F11C5A026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5" name="180 CuadroTexto">
          <a:extLst>
            <a:ext uri="{FF2B5EF4-FFF2-40B4-BE49-F238E27FC236}">
              <a16:creationId xmlns:a16="http://schemas.microsoft.com/office/drawing/2014/main" xmlns="" id="{366B6B56-3CF4-4B75-968D-C2F92680E1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6" name="181 CuadroTexto">
          <a:extLst>
            <a:ext uri="{FF2B5EF4-FFF2-40B4-BE49-F238E27FC236}">
              <a16:creationId xmlns:a16="http://schemas.microsoft.com/office/drawing/2014/main" xmlns="" id="{DA648646-56DE-4B41-A309-089D3E21DB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7" name="182 CuadroTexto">
          <a:extLst>
            <a:ext uri="{FF2B5EF4-FFF2-40B4-BE49-F238E27FC236}">
              <a16:creationId xmlns:a16="http://schemas.microsoft.com/office/drawing/2014/main" xmlns="" id="{10D74D95-2CF3-4A40-9AA4-1B4054E619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8" name="183 CuadroTexto">
          <a:extLst>
            <a:ext uri="{FF2B5EF4-FFF2-40B4-BE49-F238E27FC236}">
              <a16:creationId xmlns:a16="http://schemas.microsoft.com/office/drawing/2014/main" xmlns="" id="{9C5FA07F-4B5E-41EF-961D-604DBC3E4E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19" name="184 CuadroTexto">
          <a:extLst>
            <a:ext uri="{FF2B5EF4-FFF2-40B4-BE49-F238E27FC236}">
              <a16:creationId xmlns:a16="http://schemas.microsoft.com/office/drawing/2014/main" xmlns="" id="{4F055F75-332F-403C-A1F0-2F8117E933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0" name="185 CuadroTexto">
          <a:extLst>
            <a:ext uri="{FF2B5EF4-FFF2-40B4-BE49-F238E27FC236}">
              <a16:creationId xmlns:a16="http://schemas.microsoft.com/office/drawing/2014/main" xmlns="" id="{88918DD7-0DF5-4EE3-A3C8-2A9C4E5E1B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1" name="186 CuadroTexto">
          <a:extLst>
            <a:ext uri="{FF2B5EF4-FFF2-40B4-BE49-F238E27FC236}">
              <a16:creationId xmlns:a16="http://schemas.microsoft.com/office/drawing/2014/main" xmlns="" id="{15A364F1-F4FB-4054-A6D5-4CAD002FCC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2" name="187 CuadroTexto">
          <a:extLst>
            <a:ext uri="{FF2B5EF4-FFF2-40B4-BE49-F238E27FC236}">
              <a16:creationId xmlns:a16="http://schemas.microsoft.com/office/drawing/2014/main" xmlns="" id="{F259FE59-2DBB-4254-ACA3-BDA7057468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3" name="188 CuadroTexto">
          <a:extLst>
            <a:ext uri="{FF2B5EF4-FFF2-40B4-BE49-F238E27FC236}">
              <a16:creationId xmlns:a16="http://schemas.microsoft.com/office/drawing/2014/main" xmlns="" id="{622C37D6-DDBC-48E6-B33F-AB1A4FC3B5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4" name="189 CuadroTexto">
          <a:extLst>
            <a:ext uri="{FF2B5EF4-FFF2-40B4-BE49-F238E27FC236}">
              <a16:creationId xmlns:a16="http://schemas.microsoft.com/office/drawing/2014/main" xmlns="" id="{40C0C00F-2DFC-4FBE-8E2B-6DFC70796D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5" name="190 CuadroTexto">
          <a:extLst>
            <a:ext uri="{FF2B5EF4-FFF2-40B4-BE49-F238E27FC236}">
              <a16:creationId xmlns:a16="http://schemas.microsoft.com/office/drawing/2014/main" xmlns="" id="{D8D7CEBD-280B-4C8B-98F0-C22143D544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6" name="191 CuadroTexto">
          <a:extLst>
            <a:ext uri="{FF2B5EF4-FFF2-40B4-BE49-F238E27FC236}">
              <a16:creationId xmlns:a16="http://schemas.microsoft.com/office/drawing/2014/main" xmlns="" id="{BDBC5FAE-841C-4280-8FE6-93819543B0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7" name="192 CuadroTexto">
          <a:extLst>
            <a:ext uri="{FF2B5EF4-FFF2-40B4-BE49-F238E27FC236}">
              <a16:creationId xmlns:a16="http://schemas.microsoft.com/office/drawing/2014/main" xmlns="" id="{D07FE044-78D2-4558-8AE2-1F95DD9456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8" name="193 CuadroTexto">
          <a:extLst>
            <a:ext uri="{FF2B5EF4-FFF2-40B4-BE49-F238E27FC236}">
              <a16:creationId xmlns:a16="http://schemas.microsoft.com/office/drawing/2014/main" xmlns="" id="{DC6997B9-5E61-4E5D-8C35-B9825353ED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29" name="194 CuadroTexto">
          <a:extLst>
            <a:ext uri="{FF2B5EF4-FFF2-40B4-BE49-F238E27FC236}">
              <a16:creationId xmlns:a16="http://schemas.microsoft.com/office/drawing/2014/main" xmlns="" id="{1FEA5129-6774-4F51-8C10-78DC1B4291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0" name="195 CuadroTexto">
          <a:extLst>
            <a:ext uri="{FF2B5EF4-FFF2-40B4-BE49-F238E27FC236}">
              <a16:creationId xmlns:a16="http://schemas.microsoft.com/office/drawing/2014/main" xmlns="" id="{6D4E4735-CB24-4522-95E0-CEF7A5BFB0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1" name="196 CuadroTexto">
          <a:extLst>
            <a:ext uri="{FF2B5EF4-FFF2-40B4-BE49-F238E27FC236}">
              <a16:creationId xmlns:a16="http://schemas.microsoft.com/office/drawing/2014/main" xmlns="" id="{A0BC4E61-D749-45FD-BE1F-7D2833EF0E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2" name="197 CuadroTexto">
          <a:extLst>
            <a:ext uri="{FF2B5EF4-FFF2-40B4-BE49-F238E27FC236}">
              <a16:creationId xmlns:a16="http://schemas.microsoft.com/office/drawing/2014/main" xmlns="" id="{63A848F6-9363-4C96-83A5-C7FAC43461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3" name="198 CuadroTexto">
          <a:extLst>
            <a:ext uri="{FF2B5EF4-FFF2-40B4-BE49-F238E27FC236}">
              <a16:creationId xmlns:a16="http://schemas.microsoft.com/office/drawing/2014/main" xmlns="" id="{DDEE2C2A-578C-44B8-8612-9B0F876529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4" name="199 CuadroTexto">
          <a:extLst>
            <a:ext uri="{FF2B5EF4-FFF2-40B4-BE49-F238E27FC236}">
              <a16:creationId xmlns:a16="http://schemas.microsoft.com/office/drawing/2014/main" xmlns="" id="{C315813A-C261-4D23-A820-BC7A32A3B1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5" name="200 CuadroTexto">
          <a:extLst>
            <a:ext uri="{FF2B5EF4-FFF2-40B4-BE49-F238E27FC236}">
              <a16:creationId xmlns:a16="http://schemas.microsoft.com/office/drawing/2014/main" xmlns="" id="{CC844F73-75F2-40E7-AFF4-5297BAC7FD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6" name="201 CuadroTexto">
          <a:extLst>
            <a:ext uri="{FF2B5EF4-FFF2-40B4-BE49-F238E27FC236}">
              <a16:creationId xmlns:a16="http://schemas.microsoft.com/office/drawing/2014/main" xmlns="" id="{FB575116-18CA-408D-AC7C-75C6234B64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7" name="202 CuadroTexto">
          <a:extLst>
            <a:ext uri="{FF2B5EF4-FFF2-40B4-BE49-F238E27FC236}">
              <a16:creationId xmlns:a16="http://schemas.microsoft.com/office/drawing/2014/main" xmlns="" id="{B543C8E1-E9BD-4161-800B-71DAD54E36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8" name="203 CuadroTexto">
          <a:extLst>
            <a:ext uri="{FF2B5EF4-FFF2-40B4-BE49-F238E27FC236}">
              <a16:creationId xmlns:a16="http://schemas.microsoft.com/office/drawing/2014/main" xmlns="" id="{23B035D0-D0DD-4B34-B071-D995555556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39" name="204 CuadroTexto">
          <a:extLst>
            <a:ext uri="{FF2B5EF4-FFF2-40B4-BE49-F238E27FC236}">
              <a16:creationId xmlns:a16="http://schemas.microsoft.com/office/drawing/2014/main" xmlns="" id="{9B3AD4BC-AD29-4B9B-A6DD-A2ED809825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0" name="205 CuadroTexto">
          <a:extLst>
            <a:ext uri="{FF2B5EF4-FFF2-40B4-BE49-F238E27FC236}">
              <a16:creationId xmlns:a16="http://schemas.microsoft.com/office/drawing/2014/main" xmlns="" id="{17DAA714-BB4A-43A5-A11D-DD5DC121D0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1" name="206 CuadroTexto">
          <a:extLst>
            <a:ext uri="{FF2B5EF4-FFF2-40B4-BE49-F238E27FC236}">
              <a16:creationId xmlns:a16="http://schemas.microsoft.com/office/drawing/2014/main" xmlns="" id="{77ED18DA-6E33-4879-BD01-49364B00C0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2" name="207 CuadroTexto">
          <a:extLst>
            <a:ext uri="{FF2B5EF4-FFF2-40B4-BE49-F238E27FC236}">
              <a16:creationId xmlns:a16="http://schemas.microsoft.com/office/drawing/2014/main" xmlns="" id="{B8197027-BEE5-4815-98BF-8BF6487E15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3" name="208 CuadroTexto">
          <a:extLst>
            <a:ext uri="{FF2B5EF4-FFF2-40B4-BE49-F238E27FC236}">
              <a16:creationId xmlns:a16="http://schemas.microsoft.com/office/drawing/2014/main" xmlns="" id="{ADC917BB-BC95-4520-87E6-4DC129874D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4" name="209 CuadroTexto">
          <a:extLst>
            <a:ext uri="{FF2B5EF4-FFF2-40B4-BE49-F238E27FC236}">
              <a16:creationId xmlns:a16="http://schemas.microsoft.com/office/drawing/2014/main" xmlns="" id="{972F1075-BEBA-4A3E-B3D3-507F3077D4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5" name="210 CuadroTexto">
          <a:extLst>
            <a:ext uri="{FF2B5EF4-FFF2-40B4-BE49-F238E27FC236}">
              <a16:creationId xmlns:a16="http://schemas.microsoft.com/office/drawing/2014/main" xmlns="" id="{415D48E3-B800-49DE-AE1B-12F4BFF8DA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6" name="211 CuadroTexto">
          <a:extLst>
            <a:ext uri="{FF2B5EF4-FFF2-40B4-BE49-F238E27FC236}">
              <a16:creationId xmlns:a16="http://schemas.microsoft.com/office/drawing/2014/main" xmlns="" id="{FEC3E2C2-81DE-4718-B81C-C80511D494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7" name="212 CuadroTexto">
          <a:extLst>
            <a:ext uri="{FF2B5EF4-FFF2-40B4-BE49-F238E27FC236}">
              <a16:creationId xmlns:a16="http://schemas.microsoft.com/office/drawing/2014/main" xmlns="" id="{F13D6841-B107-4B7F-815B-FCA307111B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8" name="213 CuadroTexto">
          <a:extLst>
            <a:ext uri="{FF2B5EF4-FFF2-40B4-BE49-F238E27FC236}">
              <a16:creationId xmlns:a16="http://schemas.microsoft.com/office/drawing/2014/main" xmlns="" id="{E9BBD12F-34B4-4D5D-AE18-D7137AC8A5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49" name="214 CuadroTexto">
          <a:extLst>
            <a:ext uri="{FF2B5EF4-FFF2-40B4-BE49-F238E27FC236}">
              <a16:creationId xmlns:a16="http://schemas.microsoft.com/office/drawing/2014/main" xmlns="" id="{82744674-3218-4D7A-8C48-21E5546F4F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0" name="215 CuadroTexto">
          <a:extLst>
            <a:ext uri="{FF2B5EF4-FFF2-40B4-BE49-F238E27FC236}">
              <a16:creationId xmlns:a16="http://schemas.microsoft.com/office/drawing/2014/main" xmlns="" id="{DBE3662E-DB5F-4A36-9A0F-CDC7C0BF27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1" name="216 CuadroTexto">
          <a:extLst>
            <a:ext uri="{FF2B5EF4-FFF2-40B4-BE49-F238E27FC236}">
              <a16:creationId xmlns:a16="http://schemas.microsoft.com/office/drawing/2014/main" xmlns="" id="{4F339756-02B6-4B0D-84D0-4FF5C2CA51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2" name="217 CuadroTexto">
          <a:extLst>
            <a:ext uri="{FF2B5EF4-FFF2-40B4-BE49-F238E27FC236}">
              <a16:creationId xmlns:a16="http://schemas.microsoft.com/office/drawing/2014/main" xmlns="" id="{A8A0F0F4-78FA-4426-B8FC-73C53A86ED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3" name="218 CuadroTexto">
          <a:extLst>
            <a:ext uri="{FF2B5EF4-FFF2-40B4-BE49-F238E27FC236}">
              <a16:creationId xmlns:a16="http://schemas.microsoft.com/office/drawing/2014/main" xmlns="" id="{C68B2D35-028B-4947-A6A7-9FD3DC9C9D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4" name="219 CuadroTexto">
          <a:extLst>
            <a:ext uri="{FF2B5EF4-FFF2-40B4-BE49-F238E27FC236}">
              <a16:creationId xmlns:a16="http://schemas.microsoft.com/office/drawing/2014/main" xmlns="" id="{A70A8A9F-3CD6-4D23-8953-272DCB68BF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5" name="220 CuadroTexto">
          <a:extLst>
            <a:ext uri="{FF2B5EF4-FFF2-40B4-BE49-F238E27FC236}">
              <a16:creationId xmlns:a16="http://schemas.microsoft.com/office/drawing/2014/main" xmlns="" id="{9A31142B-9249-4E99-99D6-09918BA431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6" name="221 CuadroTexto">
          <a:extLst>
            <a:ext uri="{FF2B5EF4-FFF2-40B4-BE49-F238E27FC236}">
              <a16:creationId xmlns:a16="http://schemas.microsoft.com/office/drawing/2014/main" xmlns="" id="{D0A634C6-9D0B-4EF9-BD68-1E24C555DB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7" name="222 CuadroTexto">
          <a:extLst>
            <a:ext uri="{FF2B5EF4-FFF2-40B4-BE49-F238E27FC236}">
              <a16:creationId xmlns:a16="http://schemas.microsoft.com/office/drawing/2014/main" xmlns="" id="{85F676C2-9229-4614-8C81-C529AA5491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8" name="223 CuadroTexto">
          <a:extLst>
            <a:ext uri="{FF2B5EF4-FFF2-40B4-BE49-F238E27FC236}">
              <a16:creationId xmlns:a16="http://schemas.microsoft.com/office/drawing/2014/main" xmlns="" id="{DF5BD136-D9F3-43FF-9B3F-256592CFDF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59" name="224 CuadroTexto">
          <a:extLst>
            <a:ext uri="{FF2B5EF4-FFF2-40B4-BE49-F238E27FC236}">
              <a16:creationId xmlns:a16="http://schemas.microsoft.com/office/drawing/2014/main" xmlns="" id="{353BC84E-F726-4712-A490-4EC8AE307A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0" name="225 CuadroTexto">
          <a:extLst>
            <a:ext uri="{FF2B5EF4-FFF2-40B4-BE49-F238E27FC236}">
              <a16:creationId xmlns:a16="http://schemas.microsoft.com/office/drawing/2014/main" xmlns="" id="{A8C558A6-8C5B-42D5-B337-C24817C533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1" name="226 CuadroTexto">
          <a:extLst>
            <a:ext uri="{FF2B5EF4-FFF2-40B4-BE49-F238E27FC236}">
              <a16:creationId xmlns:a16="http://schemas.microsoft.com/office/drawing/2014/main" xmlns="" id="{F4C210E7-1F37-403B-98DC-16C9DAB250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2" name="227 CuadroTexto">
          <a:extLst>
            <a:ext uri="{FF2B5EF4-FFF2-40B4-BE49-F238E27FC236}">
              <a16:creationId xmlns:a16="http://schemas.microsoft.com/office/drawing/2014/main" xmlns="" id="{CCA09DE8-F2E9-4EE4-BFAF-35CADD8F38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3" name="228 CuadroTexto">
          <a:extLst>
            <a:ext uri="{FF2B5EF4-FFF2-40B4-BE49-F238E27FC236}">
              <a16:creationId xmlns:a16="http://schemas.microsoft.com/office/drawing/2014/main" xmlns="" id="{15EDB026-EC4E-444C-B801-07F1E9CCF3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4" name="229 CuadroTexto">
          <a:extLst>
            <a:ext uri="{FF2B5EF4-FFF2-40B4-BE49-F238E27FC236}">
              <a16:creationId xmlns:a16="http://schemas.microsoft.com/office/drawing/2014/main" xmlns="" id="{FB2DA0E3-B5EF-4516-9750-E7344FB203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5" name="230 CuadroTexto">
          <a:extLst>
            <a:ext uri="{FF2B5EF4-FFF2-40B4-BE49-F238E27FC236}">
              <a16:creationId xmlns:a16="http://schemas.microsoft.com/office/drawing/2014/main" xmlns="" id="{10CA9334-0253-4321-AE79-90136DBE10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6" name="231 CuadroTexto">
          <a:extLst>
            <a:ext uri="{FF2B5EF4-FFF2-40B4-BE49-F238E27FC236}">
              <a16:creationId xmlns:a16="http://schemas.microsoft.com/office/drawing/2014/main" xmlns="" id="{C2C5B37C-4CC7-4F80-A4AB-63B6469440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7" name="232 CuadroTexto">
          <a:extLst>
            <a:ext uri="{FF2B5EF4-FFF2-40B4-BE49-F238E27FC236}">
              <a16:creationId xmlns:a16="http://schemas.microsoft.com/office/drawing/2014/main" xmlns="" id="{4170765E-23B2-4BDE-BA3B-0400546300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8" name="233 CuadroTexto">
          <a:extLst>
            <a:ext uri="{FF2B5EF4-FFF2-40B4-BE49-F238E27FC236}">
              <a16:creationId xmlns:a16="http://schemas.microsoft.com/office/drawing/2014/main" xmlns="" id="{D5E2075F-0DC1-4375-9E1F-CC526E0186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69" name="234 CuadroTexto">
          <a:extLst>
            <a:ext uri="{FF2B5EF4-FFF2-40B4-BE49-F238E27FC236}">
              <a16:creationId xmlns:a16="http://schemas.microsoft.com/office/drawing/2014/main" xmlns="" id="{53CD8A8B-B326-4B49-9087-B8453D9AC8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0" name="235 CuadroTexto">
          <a:extLst>
            <a:ext uri="{FF2B5EF4-FFF2-40B4-BE49-F238E27FC236}">
              <a16:creationId xmlns:a16="http://schemas.microsoft.com/office/drawing/2014/main" xmlns="" id="{605989A6-D1A3-431E-AF4B-995241D1BC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1" name="236 CuadroTexto">
          <a:extLst>
            <a:ext uri="{FF2B5EF4-FFF2-40B4-BE49-F238E27FC236}">
              <a16:creationId xmlns:a16="http://schemas.microsoft.com/office/drawing/2014/main" xmlns="" id="{1D82B20D-911F-4316-9733-7905932E37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2" name="237 CuadroTexto">
          <a:extLst>
            <a:ext uri="{FF2B5EF4-FFF2-40B4-BE49-F238E27FC236}">
              <a16:creationId xmlns:a16="http://schemas.microsoft.com/office/drawing/2014/main" xmlns="" id="{B5C75A6F-08A3-4D7C-BA0A-02329551D6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3" name="238 CuadroTexto">
          <a:extLst>
            <a:ext uri="{FF2B5EF4-FFF2-40B4-BE49-F238E27FC236}">
              <a16:creationId xmlns:a16="http://schemas.microsoft.com/office/drawing/2014/main" xmlns="" id="{0F4D9A75-69E2-4216-AC44-0CDB071B1F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4" name="239 CuadroTexto">
          <a:extLst>
            <a:ext uri="{FF2B5EF4-FFF2-40B4-BE49-F238E27FC236}">
              <a16:creationId xmlns:a16="http://schemas.microsoft.com/office/drawing/2014/main" xmlns="" id="{711E794C-98BF-4AAF-833C-E9C8CDE416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5" name="240 CuadroTexto">
          <a:extLst>
            <a:ext uri="{FF2B5EF4-FFF2-40B4-BE49-F238E27FC236}">
              <a16:creationId xmlns:a16="http://schemas.microsoft.com/office/drawing/2014/main" xmlns="" id="{28A4B72D-1955-4485-8F37-4FC07E8DD7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6" name="241 CuadroTexto">
          <a:extLst>
            <a:ext uri="{FF2B5EF4-FFF2-40B4-BE49-F238E27FC236}">
              <a16:creationId xmlns:a16="http://schemas.microsoft.com/office/drawing/2014/main" xmlns="" id="{9DF36E6F-344B-43B3-9599-F7DE4D0792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7" name="242 CuadroTexto">
          <a:extLst>
            <a:ext uri="{FF2B5EF4-FFF2-40B4-BE49-F238E27FC236}">
              <a16:creationId xmlns:a16="http://schemas.microsoft.com/office/drawing/2014/main" xmlns="" id="{35CB31C2-45A6-4196-B0BD-63184F0C9B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8" name="243 CuadroTexto">
          <a:extLst>
            <a:ext uri="{FF2B5EF4-FFF2-40B4-BE49-F238E27FC236}">
              <a16:creationId xmlns:a16="http://schemas.microsoft.com/office/drawing/2014/main" xmlns="" id="{369CAE04-5772-4B03-8F28-14228328DB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79" name="244 CuadroTexto">
          <a:extLst>
            <a:ext uri="{FF2B5EF4-FFF2-40B4-BE49-F238E27FC236}">
              <a16:creationId xmlns:a16="http://schemas.microsoft.com/office/drawing/2014/main" xmlns="" id="{7B0860DF-8959-4656-8350-78F589E728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0" name="245 CuadroTexto">
          <a:extLst>
            <a:ext uri="{FF2B5EF4-FFF2-40B4-BE49-F238E27FC236}">
              <a16:creationId xmlns:a16="http://schemas.microsoft.com/office/drawing/2014/main" xmlns="" id="{17837B1D-8230-44E7-B50A-E9470FED6E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1" name="246 CuadroTexto">
          <a:extLst>
            <a:ext uri="{FF2B5EF4-FFF2-40B4-BE49-F238E27FC236}">
              <a16:creationId xmlns:a16="http://schemas.microsoft.com/office/drawing/2014/main" xmlns="" id="{6FE8D4E1-2672-4945-BA73-C67B6667F3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2" name="247 CuadroTexto">
          <a:extLst>
            <a:ext uri="{FF2B5EF4-FFF2-40B4-BE49-F238E27FC236}">
              <a16:creationId xmlns:a16="http://schemas.microsoft.com/office/drawing/2014/main" xmlns="" id="{3E042D5F-145D-4C5D-9FDB-5D99C3822F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3" name="248 CuadroTexto">
          <a:extLst>
            <a:ext uri="{FF2B5EF4-FFF2-40B4-BE49-F238E27FC236}">
              <a16:creationId xmlns:a16="http://schemas.microsoft.com/office/drawing/2014/main" xmlns="" id="{CF71F251-2F0F-4DF1-B430-3DE0697EDB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4" name="249 CuadroTexto">
          <a:extLst>
            <a:ext uri="{FF2B5EF4-FFF2-40B4-BE49-F238E27FC236}">
              <a16:creationId xmlns:a16="http://schemas.microsoft.com/office/drawing/2014/main" xmlns="" id="{C97DA1FA-39D0-424C-9055-7822F68BC5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5" name="250 CuadroTexto">
          <a:extLst>
            <a:ext uri="{FF2B5EF4-FFF2-40B4-BE49-F238E27FC236}">
              <a16:creationId xmlns:a16="http://schemas.microsoft.com/office/drawing/2014/main" xmlns="" id="{D70F59BA-AF48-4013-B3DF-769AF80E15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6" name="251 CuadroTexto">
          <a:extLst>
            <a:ext uri="{FF2B5EF4-FFF2-40B4-BE49-F238E27FC236}">
              <a16:creationId xmlns:a16="http://schemas.microsoft.com/office/drawing/2014/main" xmlns="" id="{2296D93C-CC4A-4383-9F88-E809DECEFB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7" name="252 CuadroTexto">
          <a:extLst>
            <a:ext uri="{FF2B5EF4-FFF2-40B4-BE49-F238E27FC236}">
              <a16:creationId xmlns:a16="http://schemas.microsoft.com/office/drawing/2014/main" xmlns="" id="{5F7DD658-6773-4FEC-A95F-F4D5234FB4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8" name="253 CuadroTexto">
          <a:extLst>
            <a:ext uri="{FF2B5EF4-FFF2-40B4-BE49-F238E27FC236}">
              <a16:creationId xmlns:a16="http://schemas.microsoft.com/office/drawing/2014/main" xmlns="" id="{C217DD79-04F2-4D35-AE53-73175D2935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89" name="254 CuadroTexto">
          <a:extLst>
            <a:ext uri="{FF2B5EF4-FFF2-40B4-BE49-F238E27FC236}">
              <a16:creationId xmlns:a16="http://schemas.microsoft.com/office/drawing/2014/main" xmlns="" id="{E4A285A4-3C1F-4BF2-ACED-D4F3CB60FA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0" name="255 CuadroTexto">
          <a:extLst>
            <a:ext uri="{FF2B5EF4-FFF2-40B4-BE49-F238E27FC236}">
              <a16:creationId xmlns:a16="http://schemas.microsoft.com/office/drawing/2014/main" xmlns="" id="{56503C38-5C29-4FF4-B9FA-E90C2B6AC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1" name="256 CuadroTexto">
          <a:extLst>
            <a:ext uri="{FF2B5EF4-FFF2-40B4-BE49-F238E27FC236}">
              <a16:creationId xmlns:a16="http://schemas.microsoft.com/office/drawing/2014/main" xmlns="" id="{AEC5B755-478C-4221-B143-7E7B068DE7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2" name="257 CuadroTexto">
          <a:extLst>
            <a:ext uri="{FF2B5EF4-FFF2-40B4-BE49-F238E27FC236}">
              <a16:creationId xmlns:a16="http://schemas.microsoft.com/office/drawing/2014/main" xmlns="" id="{B159AC39-0096-491B-910A-D00722184C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3" name="258 CuadroTexto">
          <a:extLst>
            <a:ext uri="{FF2B5EF4-FFF2-40B4-BE49-F238E27FC236}">
              <a16:creationId xmlns:a16="http://schemas.microsoft.com/office/drawing/2014/main" xmlns="" id="{CFA79222-03AD-42E7-8A49-8B9B80CB91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4" name="259 CuadroTexto">
          <a:extLst>
            <a:ext uri="{FF2B5EF4-FFF2-40B4-BE49-F238E27FC236}">
              <a16:creationId xmlns:a16="http://schemas.microsoft.com/office/drawing/2014/main" xmlns="" id="{792E3E7C-6CE7-4496-B5F5-DBA446FB34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5" name="260 CuadroTexto">
          <a:extLst>
            <a:ext uri="{FF2B5EF4-FFF2-40B4-BE49-F238E27FC236}">
              <a16:creationId xmlns:a16="http://schemas.microsoft.com/office/drawing/2014/main" xmlns="" id="{DB97C36E-5512-4500-9491-0DA5B132F5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6" name="261 CuadroTexto">
          <a:extLst>
            <a:ext uri="{FF2B5EF4-FFF2-40B4-BE49-F238E27FC236}">
              <a16:creationId xmlns:a16="http://schemas.microsoft.com/office/drawing/2014/main" xmlns="" id="{597F109B-A94B-4FA9-AC29-B3FAF7AB7D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7" name="262 CuadroTexto">
          <a:extLst>
            <a:ext uri="{FF2B5EF4-FFF2-40B4-BE49-F238E27FC236}">
              <a16:creationId xmlns:a16="http://schemas.microsoft.com/office/drawing/2014/main" xmlns="" id="{F02F4746-D09C-4CB1-881F-4ADC4953FA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8" name="263 CuadroTexto">
          <a:extLst>
            <a:ext uri="{FF2B5EF4-FFF2-40B4-BE49-F238E27FC236}">
              <a16:creationId xmlns:a16="http://schemas.microsoft.com/office/drawing/2014/main" xmlns="" id="{107F2A3B-EAD7-4392-A06C-92C0F9EACD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299" name="264 CuadroTexto">
          <a:extLst>
            <a:ext uri="{FF2B5EF4-FFF2-40B4-BE49-F238E27FC236}">
              <a16:creationId xmlns:a16="http://schemas.microsoft.com/office/drawing/2014/main" xmlns="" id="{4771359D-9B96-4156-941E-000DE1E220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00" name="265 CuadroTexto">
          <a:extLst>
            <a:ext uri="{FF2B5EF4-FFF2-40B4-BE49-F238E27FC236}">
              <a16:creationId xmlns:a16="http://schemas.microsoft.com/office/drawing/2014/main" xmlns="" id="{EB2D0FC1-F051-4BC9-B0D6-BA32F8DAD3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01" name="266 CuadroTexto">
          <a:extLst>
            <a:ext uri="{FF2B5EF4-FFF2-40B4-BE49-F238E27FC236}">
              <a16:creationId xmlns:a16="http://schemas.microsoft.com/office/drawing/2014/main" xmlns="" id="{B47E6FD9-B892-4718-BC43-ACEC757DED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02" name="267 CuadroTexto">
          <a:extLst>
            <a:ext uri="{FF2B5EF4-FFF2-40B4-BE49-F238E27FC236}">
              <a16:creationId xmlns:a16="http://schemas.microsoft.com/office/drawing/2014/main" xmlns="" id="{16A88F8A-37A3-41CA-9F4F-666C9F2ED5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9303" name="268 CuadroTexto">
          <a:extLst>
            <a:ext uri="{FF2B5EF4-FFF2-40B4-BE49-F238E27FC236}">
              <a16:creationId xmlns:a16="http://schemas.microsoft.com/office/drawing/2014/main" xmlns="" id="{385E5736-00BF-479F-82E0-00AF151DD7C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4" name="269 CuadroTexto">
          <a:extLst>
            <a:ext uri="{FF2B5EF4-FFF2-40B4-BE49-F238E27FC236}">
              <a16:creationId xmlns:a16="http://schemas.microsoft.com/office/drawing/2014/main" xmlns="" id="{7452117B-311E-40D8-8417-6F4378AB44D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5" name="270 CuadroTexto">
          <a:extLst>
            <a:ext uri="{FF2B5EF4-FFF2-40B4-BE49-F238E27FC236}">
              <a16:creationId xmlns:a16="http://schemas.microsoft.com/office/drawing/2014/main" xmlns="" id="{CF4ED1CB-D464-4730-BF44-55DF0A2B778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6" name="271 CuadroTexto">
          <a:extLst>
            <a:ext uri="{FF2B5EF4-FFF2-40B4-BE49-F238E27FC236}">
              <a16:creationId xmlns:a16="http://schemas.microsoft.com/office/drawing/2014/main" xmlns="" id="{F690FD9C-068D-49E4-9FED-9D48BDD7130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7" name="272 CuadroTexto">
          <a:extLst>
            <a:ext uri="{FF2B5EF4-FFF2-40B4-BE49-F238E27FC236}">
              <a16:creationId xmlns:a16="http://schemas.microsoft.com/office/drawing/2014/main" xmlns="" id="{DBE5FB5B-8A63-4FD8-999E-BBFF45CB21F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8" name="273 CuadroTexto">
          <a:extLst>
            <a:ext uri="{FF2B5EF4-FFF2-40B4-BE49-F238E27FC236}">
              <a16:creationId xmlns:a16="http://schemas.microsoft.com/office/drawing/2014/main" xmlns="" id="{8170205A-F71E-4265-BA09-394DAF45A55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09" name="274 CuadroTexto">
          <a:extLst>
            <a:ext uri="{FF2B5EF4-FFF2-40B4-BE49-F238E27FC236}">
              <a16:creationId xmlns:a16="http://schemas.microsoft.com/office/drawing/2014/main" xmlns="" id="{CA5A7EAD-0846-4330-9E7D-261BA0C2F38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0" name="275 CuadroTexto">
          <a:extLst>
            <a:ext uri="{FF2B5EF4-FFF2-40B4-BE49-F238E27FC236}">
              <a16:creationId xmlns:a16="http://schemas.microsoft.com/office/drawing/2014/main" xmlns="" id="{C760F766-9263-43A0-8D9A-8809C302DF0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1" name="276 CuadroTexto">
          <a:extLst>
            <a:ext uri="{FF2B5EF4-FFF2-40B4-BE49-F238E27FC236}">
              <a16:creationId xmlns:a16="http://schemas.microsoft.com/office/drawing/2014/main" xmlns="" id="{70C44C9B-2C20-4BCA-B22E-3D98EFD174D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2" name="277 CuadroTexto">
          <a:extLst>
            <a:ext uri="{FF2B5EF4-FFF2-40B4-BE49-F238E27FC236}">
              <a16:creationId xmlns:a16="http://schemas.microsoft.com/office/drawing/2014/main" xmlns="" id="{4755C167-DCC9-4079-ADF4-BEB84E693C3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3" name="278 CuadroTexto">
          <a:extLst>
            <a:ext uri="{FF2B5EF4-FFF2-40B4-BE49-F238E27FC236}">
              <a16:creationId xmlns:a16="http://schemas.microsoft.com/office/drawing/2014/main" xmlns="" id="{00E2EC41-FE1F-40A1-BFC9-8229B4AA6A7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4" name="279 CuadroTexto">
          <a:extLst>
            <a:ext uri="{FF2B5EF4-FFF2-40B4-BE49-F238E27FC236}">
              <a16:creationId xmlns:a16="http://schemas.microsoft.com/office/drawing/2014/main" xmlns="" id="{B1A237EA-3CD8-4013-B189-CE47C7986B7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5" name="280 CuadroTexto">
          <a:extLst>
            <a:ext uri="{FF2B5EF4-FFF2-40B4-BE49-F238E27FC236}">
              <a16:creationId xmlns:a16="http://schemas.microsoft.com/office/drawing/2014/main" xmlns="" id="{7964E887-2654-4C4F-85D6-E299A7AD6F2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6" name="281 CuadroTexto">
          <a:extLst>
            <a:ext uri="{FF2B5EF4-FFF2-40B4-BE49-F238E27FC236}">
              <a16:creationId xmlns:a16="http://schemas.microsoft.com/office/drawing/2014/main" xmlns="" id="{FB9BEEA4-CD12-4640-8FDA-C9E2D19FC1E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7" name="282 CuadroTexto">
          <a:extLst>
            <a:ext uri="{FF2B5EF4-FFF2-40B4-BE49-F238E27FC236}">
              <a16:creationId xmlns:a16="http://schemas.microsoft.com/office/drawing/2014/main" xmlns="" id="{7D3997C1-7861-483A-AD8C-DE0E638459C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8" name="283 CuadroTexto">
          <a:extLst>
            <a:ext uri="{FF2B5EF4-FFF2-40B4-BE49-F238E27FC236}">
              <a16:creationId xmlns:a16="http://schemas.microsoft.com/office/drawing/2014/main" xmlns="" id="{DA2F6118-E609-481C-933C-8D03BE753FE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319" name="284 CuadroTexto">
          <a:extLst>
            <a:ext uri="{FF2B5EF4-FFF2-40B4-BE49-F238E27FC236}">
              <a16:creationId xmlns:a16="http://schemas.microsoft.com/office/drawing/2014/main" xmlns="" id="{97036622-0542-4AE1-BD31-6C76D13F7E6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320" name="285 CuadroTexto">
          <a:extLst>
            <a:ext uri="{FF2B5EF4-FFF2-40B4-BE49-F238E27FC236}">
              <a16:creationId xmlns:a16="http://schemas.microsoft.com/office/drawing/2014/main" xmlns="" id="{D05A6342-67F8-40D0-BCCF-6FA3076B21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1" name="286 CuadroTexto">
          <a:extLst>
            <a:ext uri="{FF2B5EF4-FFF2-40B4-BE49-F238E27FC236}">
              <a16:creationId xmlns:a16="http://schemas.microsoft.com/office/drawing/2014/main" xmlns="" id="{66F8F40B-8660-493A-9F29-B4D56554BB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2" name="287 CuadroTexto">
          <a:extLst>
            <a:ext uri="{FF2B5EF4-FFF2-40B4-BE49-F238E27FC236}">
              <a16:creationId xmlns:a16="http://schemas.microsoft.com/office/drawing/2014/main" xmlns="" id="{23015414-5825-484F-B9F5-43C8F56410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3" name="288 CuadroTexto">
          <a:extLst>
            <a:ext uri="{FF2B5EF4-FFF2-40B4-BE49-F238E27FC236}">
              <a16:creationId xmlns:a16="http://schemas.microsoft.com/office/drawing/2014/main" xmlns="" id="{4018D56A-0445-4B56-9017-3DE0A759EE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4" name="289 CuadroTexto">
          <a:extLst>
            <a:ext uri="{FF2B5EF4-FFF2-40B4-BE49-F238E27FC236}">
              <a16:creationId xmlns:a16="http://schemas.microsoft.com/office/drawing/2014/main" xmlns="" id="{FF3D764B-F07A-4D26-9CC4-50FBC49A96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5" name="290 CuadroTexto">
          <a:extLst>
            <a:ext uri="{FF2B5EF4-FFF2-40B4-BE49-F238E27FC236}">
              <a16:creationId xmlns:a16="http://schemas.microsoft.com/office/drawing/2014/main" xmlns="" id="{DB841CCD-8BD4-4809-99F7-72FA743BCB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6" name="291 CuadroTexto">
          <a:extLst>
            <a:ext uri="{FF2B5EF4-FFF2-40B4-BE49-F238E27FC236}">
              <a16:creationId xmlns:a16="http://schemas.microsoft.com/office/drawing/2014/main" xmlns="" id="{976CFEFC-EF69-400B-B10C-750AA17196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7" name="292 CuadroTexto">
          <a:extLst>
            <a:ext uri="{FF2B5EF4-FFF2-40B4-BE49-F238E27FC236}">
              <a16:creationId xmlns:a16="http://schemas.microsoft.com/office/drawing/2014/main" xmlns="" id="{24505394-182C-4995-AC53-EF7A8E778A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8" name="293 CuadroTexto">
          <a:extLst>
            <a:ext uri="{FF2B5EF4-FFF2-40B4-BE49-F238E27FC236}">
              <a16:creationId xmlns:a16="http://schemas.microsoft.com/office/drawing/2014/main" xmlns="" id="{33D1951D-4996-488B-B465-59E56691C6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29" name="294 CuadroTexto">
          <a:extLst>
            <a:ext uri="{FF2B5EF4-FFF2-40B4-BE49-F238E27FC236}">
              <a16:creationId xmlns:a16="http://schemas.microsoft.com/office/drawing/2014/main" xmlns="" id="{C570D309-549A-4A90-B2AC-6087A5734F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30" name="295 CuadroTexto">
          <a:extLst>
            <a:ext uri="{FF2B5EF4-FFF2-40B4-BE49-F238E27FC236}">
              <a16:creationId xmlns:a16="http://schemas.microsoft.com/office/drawing/2014/main" xmlns="" id="{B371E63B-9AE0-4432-AC68-C716E1EB8E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31" name="296 CuadroTexto">
          <a:extLst>
            <a:ext uri="{FF2B5EF4-FFF2-40B4-BE49-F238E27FC236}">
              <a16:creationId xmlns:a16="http://schemas.microsoft.com/office/drawing/2014/main" xmlns="" id="{534B8388-57A3-4635-A400-07ADD787E9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32" name="17 CuadroTexto">
          <a:extLst>
            <a:ext uri="{FF2B5EF4-FFF2-40B4-BE49-F238E27FC236}">
              <a16:creationId xmlns:a16="http://schemas.microsoft.com/office/drawing/2014/main" xmlns="" id="{3BAA5F8A-7099-4982-B0F3-E471792681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9333" name="90 CuadroTexto">
          <a:extLst>
            <a:ext uri="{FF2B5EF4-FFF2-40B4-BE49-F238E27FC236}">
              <a16:creationId xmlns:a16="http://schemas.microsoft.com/office/drawing/2014/main" xmlns="" id="{03CC9308-9190-410E-BF5A-843AD0EA5CC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4" name="91 CuadroTexto">
          <a:extLst>
            <a:ext uri="{FF2B5EF4-FFF2-40B4-BE49-F238E27FC236}">
              <a16:creationId xmlns:a16="http://schemas.microsoft.com/office/drawing/2014/main" xmlns="" id="{743FECAB-1666-4D00-A462-409DF8D27D4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5" name="92 CuadroTexto">
          <a:extLst>
            <a:ext uri="{FF2B5EF4-FFF2-40B4-BE49-F238E27FC236}">
              <a16:creationId xmlns:a16="http://schemas.microsoft.com/office/drawing/2014/main" xmlns="" id="{9D017594-0EC6-4042-9CCE-9D70BFF3ECC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6" name="93 CuadroTexto">
          <a:extLst>
            <a:ext uri="{FF2B5EF4-FFF2-40B4-BE49-F238E27FC236}">
              <a16:creationId xmlns:a16="http://schemas.microsoft.com/office/drawing/2014/main" xmlns="" id="{BD8D6884-749D-447C-8936-BB867D0CC1D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7" name="94 CuadroTexto">
          <a:extLst>
            <a:ext uri="{FF2B5EF4-FFF2-40B4-BE49-F238E27FC236}">
              <a16:creationId xmlns:a16="http://schemas.microsoft.com/office/drawing/2014/main" xmlns="" id="{0977877A-0497-40FE-8FF1-129E4398FE9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8" name="95 CuadroTexto">
          <a:extLst>
            <a:ext uri="{FF2B5EF4-FFF2-40B4-BE49-F238E27FC236}">
              <a16:creationId xmlns:a16="http://schemas.microsoft.com/office/drawing/2014/main" xmlns="" id="{ACB0A1E0-2954-4C00-B2F7-F41D767263D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39" name="96 CuadroTexto">
          <a:extLst>
            <a:ext uri="{FF2B5EF4-FFF2-40B4-BE49-F238E27FC236}">
              <a16:creationId xmlns:a16="http://schemas.microsoft.com/office/drawing/2014/main" xmlns="" id="{5037F8E8-C5C7-4BDC-949A-07824292124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40" name="97 CuadroTexto">
          <a:extLst>
            <a:ext uri="{FF2B5EF4-FFF2-40B4-BE49-F238E27FC236}">
              <a16:creationId xmlns:a16="http://schemas.microsoft.com/office/drawing/2014/main" xmlns="" id="{F63CA6EA-67C9-4E4E-809A-CD6046FD8ED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41" name="98 CuadroTexto">
          <a:extLst>
            <a:ext uri="{FF2B5EF4-FFF2-40B4-BE49-F238E27FC236}">
              <a16:creationId xmlns:a16="http://schemas.microsoft.com/office/drawing/2014/main" xmlns="" id="{7C6A1164-DE4E-48A8-9E9C-98E9CA45EE3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42" name="99 CuadroTexto">
          <a:extLst>
            <a:ext uri="{FF2B5EF4-FFF2-40B4-BE49-F238E27FC236}">
              <a16:creationId xmlns:a16="http://schemas.microsoft.com/office/drawing/2014/main" xmlns="" id="{9D7A9F68-A82B-46D5-956B-AD3BECD1C83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43" name="100 CuadroTexto">
          <a:extLst>
            <a:ext uri="{FF2B5EF4-FFF2-40B4-BE49-F238E27FC236}">
              <a16:creationId xmlns:a16="http://schemas.microsoft.com/office/drawing/2014/main" xmlns="" id="{ED84E5C7-507D-4100-B3FC-615D644F1DF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344" name="101 CuadroTexto">
          <a:extLst>
            <a:ext uri="{FF2B5EF4-FFF2-40B4-BE49-F238E27FC236}">
              <a16:creationId xmlns:a16="http://schemas.microsoft.com/office/drawing/2014/main" xmlns="" id="{77059F63-9186-417F-B2DE-5B63AE91A77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345" name="118 CuadroTexto">
          <a:extLst>
            <a:ext uri="{FF2B5EF4-FFF2-40B4-BE49-F238E27FC236}">
              <a16:creationId xmlns:a16="http://schemas.microsoft.com/office/drawing/2014/main" xmlns="" id="{2D22D318-C5CE-4726-9BE8-70FA9A4E18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46" name="119 CuadroTexto">
          <a:extLst>
            <a:ext uri="{FF2B5EF4-FFF2-40B4-BE49-F238E27FC236}">
              <a16:creationId xmlns:a16="http://schemas.microsoft.com/office/drawing/2014/main" xmlns="" id="{0745E52B-2E9E-4217-94CD-69FE713BA3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47" name="120 CuadroTexto">
          <a:extLst>
            <a:ext uri="{FF2B5EF4-FFF2-40B4-BE49-F238E27FC236}">
              <a16:creationId xmlns:a16="http://schemas.microsoft.com/office/drawing/2014/main" xmlns="" id="{F43C42B1-9300-485C-9875-E6BB9BC5EC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48" name="121 CuadroTexto">
          <a:extLst>
            <a:ext uri="{FF2B5EF4-FFF2-40B4-BE49-F238E27FC236}">
              <a16:creationId xmlns:a16="http://schemas.microsoft.com/office/drawing/2014/main" xmlns="" id="{33B246C1-35D9-4AA9-943F-EA21ECDA82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49" name="122 CuadroTexto">
          <a:extLst>
            <a:ext uri="{FF2B5EF4-FFF2-40B4-BE49-F238E27FC236}">
              <a16:creationId xmlns:a16="http://schemas.microsoft.com/office/drawing/2014/main" xmlns="" id="{349C8529-D88E-4C29-8E66-55A3B4EF04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0" name="123 CuadroTexto">
          <a:extLst>
            <a:ext uri="{FF2B5EF4-FFF2-40B4-BE49-F238E27FC236}">
              <a16:creationId xmlns:a16="http://schemas.microsoft.com/office/drawing/2014/main" xmlns="" id="{E894440B-5700-4DC3-A377-4A1C957640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1" name="124 CuadroTexto">
          <a:extLst>
            <a:ext uri="{FF2B5EF4-FFF2-40B4-BE49-F238E27FC236}">
              <a16:creationId xmlns:a16="http://schemas.microsoft.com/office/drawing/2014/main" xmlns="" id="{67F1FCFD-8701-409E-AC90-31B187058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2" name="125 CuadroTexto">
          <a:extLst>
            <a:ext uri="{FF2B5EF4-FFF2-40B4-BE49-F238E27FC236}">
              <a16:creationId xmlns:a16="http://schemas.microsoft.com/office/drawing/2014/main" xmlns="" id="{63373A77-87C4-4344-A515-A373C326CF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3" name="143 CuadroTexto">
          <a:extLst>
            <a:ext uri="{FF2B5EF4-FFF2-40B4-BE49-F238E27FC236}">
              <a16:creationId xmlns:a16="http://schemas.microsoft.com/office/drawing/2014/main" xmlns="" id="{1D04CC1C-EEE6-4655-9BC0-1D357BED6E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4" name="144 CuadroTexto">
          <a:extLst>
            <a:ext uri="{FF2B5EF4-FFF2-40B4-BE49-F238E27FC236}">
              <a16:creationId xmlns:a16="http://schemas.microsoft.com/office/drawing/2014/main" xmlns="" id="{A7576E79-E221-465D-9DD7-5BA6E08ACE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5" name="145 CuadroTexto">
          <a:extLst>
            <a:ext uri="{FF2B5EF4-FFF2-40B4-BE49-F238E27FC236}">
              <a16:creationId xmlns:a16="http://schemas.microsoft.com/office/drawing/2014/main" xmlns="" id="{4928D419-9F56-4471-8410-C06BCA9617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6" name="146 CuadroTexto">
          <a:extLst>
            <a:ext uri="{FF2B5EF4-FFF2-40B4-BE49-F238E27FC236}">
              <a16:creationId xmlns:a16="http://schemas.microsoft.com/office/drawing/2014/main" xmlns="" id="{87CC3844-5745-44CF-9D25-75B3B8E58C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7" name="147 CuadroTexto">
          <a:extLst>
            <a:ext uri="{FF2B5EF4-FFF2-40B4-BE49-F238E27FC236}">
              <a16:creationId xmlns:a16="http://schemas.microsoft.com/office/drawing/2014/main" xmlns="" id="{CF223165-775D-40C7-A21A-3BAFEDC45B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8" name="148 CuadroTexto">
          <a:extLst>
            <a:ext uri="{FF2B5EF4-FFF2-40B4-BE49-F238E27FC236}">
              <a16:creationId xmlns:a16="http://schemas.microsoft.com/office/drawing/2014/main" xmlns="" id="{E41606D4-5D1A-49BC-A20F-745575258D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59" name="149 CuadroTexto">
          <a:extLst>
            <a:ext uri="{FF2B5EF4-FFF2-40B4-BE49-F238E27FC236}">
              <a16:creationId xmlns:a16="http://schemas.microsoft.com/office/drawing/2014/main" xmlns="" id="{F1C07BD7-294B-409B-9B2C-2E95DDCC39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0" name="150 CuadroTexto">
          <a:extLst>
            <a:ext uri="{FF2B5EF4-FFF2-40B4-BE49-F238E27FC236}">
              <a16:creationId xmlns:a16="http://schemas.microsoft.com/office/drawing/2014/main" xmlns="" id="{BDF37BF7-F433-4EDA-B0BD-9945E9456B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1" name="151 CuadroTexto">
          <a:extLst>
            <a:ext uri="{FF2B5EF4-FFF2-40B4-BE49-F238E27FC236}">
              <a16:creationId xmlns:a16="http://schemas.microsoft.com/office/drawing/2014/main" xmlns="" id="{CB328D84-21A7-452D-8629-EAA99B783F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2" name="152 CuadroTexto">
          <a:extLst>
            <a:ext uri="{FF2B5EF4-FFF2-40B4-BE49-F238E27FC236}">
              <a16:creationId xmlns:a16="http://schemas.microsoft.com/office/drawing/2014/main" xmlns="" id="{7EA620F7-9B60-44B2-AECB-65D10DCAA3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3" name="153 CuadroTexto">
          <a:extLst>
            <a:ext uri="{FF2B5EF4-FFF2-40B4-BE49-F238E27FC236}">
              <a16:creationId xmlns:a16="http://schemas.microsoft.com/office/drawing/2014/main" xmlns="" id="{869ED4EF-D683-42B5-AE0A-A5B6434EA8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4" name="154 CuadroTexto">
          <a:extLst>
            <a:ext uri="{FF2B5EF4-FFF2-40B4-BE49-F238E27FC236}">
              <a16:creationId xmlns:a16="http://schemas.microsoft.com/office/drawing/2014/main" xmlns="" id="{FEB1DFCF-B010-4B89-B544-F89EB0AB2A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5" name="155 CuadroTexto">
          <a:extLst>
            <a:ext uri="{FF2B5EF4-FFF2-40B4-BE49-F238E27FC236}">
              <a16:creationId xmlns:a16="http://schemas.microsoft.com/office/drawing/2014/main" xmlns="" id="{AE8A271C-D49F-489E-B9E5-63B3D94041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6" name="156 CuadroTexto">
          <a:extLst>
            <a:ext uri="{FF2B5EF4-FFF2-40B4-BE49-F238E27FC236}">
              <a16:creationId xmlns:a16="http://schemas.microsoft.com/office/drawing/2014/main" xmlns="" id="{BF228AA1-A90C-4154-9CF0-C7561C34B7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7" name="157 CuadroTexto">
          <a:extLst>
            <a:ext uri="{FF2B5EF4-FFF2-40B4-BE49-F238E27FC236}">
              <a16:creationId xmlns:a16="http://schemas.microsoft.com/office/drawing/2014/main" xmlns="" id="{C7CCAAF4-EBBE-4A02-941A-3745C37113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8" name="158 CuadroTexto">
          <a:extLst>
            <a:ext uri="{FF2B5EF4-FFF2-40B4-BE49-F238E27FC236}">
              <a16:creationId xmlns:a16="http://schemas.microsoft.com/office/drawing/2014/main" xmlns="" id="{34FAEADB-7244-4242-A725-33496A3036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69" name="159 CuadroTexto">
          <a:extLst>
            <a:ext uri="{FF2B5EF4-FFF2-40B4-BE49-F238E27FC236}">
              <a16:creationId xmlns:a16="http://schemas.microsoft.com/office/drawing/2014/main" xmlns="" id="{DC57AC23-BB73-4329-BC72-BA9F3549BA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0" name="160 CuadroTexto">
          <a:extLst>
            <a:ext uri="{FF2B5EF4-FFF2-40B4-BE49-F238E27FC236}">
              <a16:creationId xmlns:a16="http://schemas.microsoft.com/office/drawing/2014/main" xmlns="" id="{9B540C01-399A-4953-9176-6E5C719471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1" name="161 CuadroTexto">
          <a:extLst>
            <a:ext uri="{FF2B5EF4-FFF2-40B4-BE49-F238E27FC236}">
              <a16:creationId xmlns:a16="http://schemas.microsoft.com/office/drawing/2014/main" xmlns="" id="{C453603A-9B58-4D0A-AB82-74061FB135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2" name="162 CuadroTexto">
          <a:extLst>
            <a:ext uri="{FF2B5EF4-FFF2-40B4-BE49-F238E27FC236}">
              <a16:creationId xmlns:a16="http://schemas.microsoft.com/office/drawing/2014/main" xmlns="" id="{CED9F47E-8258-4FD1-9A4F-38E6544F60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3" name="163 CuadroTexto">
          <a:extLst>
            <a:ext uri="{FF2B5EF4-FFF2-40B4-BE49-F238E27FC236}">
              <a16:creationId xmlns:a16="http://schemas.microsoft.com/office/drawing/2014/main" xmlns="" id="{36F749ED-15E5-4F1B-9F69-1BA9CCF96C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4" name="164 CuadroTexto">
          <a:extLst>
            <a:ext uri="{FF2B5EF4-FFF2-40B4-BE49-F238E27FC236}">
              <a16:creationId xmlns:a16="http://schemas.microsoft.com/office/drawing/2014/main" xmlns="" id="{471BB67E-EA57-4472-A529-7872F51DCC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5" name="165 CuadroTexto">
          <a:extLst>
            <a:ext uri="{FF2B5EF4-FFF2-40B4-BE49-F238E27FC236}">
              <a16:creationId xmlns:a16="http://schemas.microsoft.com/office/drawing/2014/main" xmlns="" id="{3B1D0EBC-5AB5-44F1-A2B5-E2DF535CC9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6" name="166 CuadroTexto">
          <a:extLst>
            <a:ext uri="{FF2B5EF4-FFF2-40B4-BE49-F238E27FC236}">
              <a16:creationId xmlns:a16="http://schemas.microsoft.com/office/drawing/2014/main" xmlns="" id="{AEA0CCD7-8C6D-48A9-BE4D-A44183C02F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7" name="167 CuadroTexto">
          <a:extLst>
            <a:ext uri="{FF2B5EF4-FFF2-40B4-BE49-F238E27FC236}">
              <a16:creationId xmlns:a16="http://schemas.microsoft.com/office/drawing/2014/main" xmlns="" id="{F708B7C0-D838-4BD2-BB7D-71F5329195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8" name="168 CuadroTexto">
          <a:extLst>
            <a:ext uri="{FF2B5EF4-FFF2-40B4-BE49-F238E27FC236}">
              <a16:creationId xmlns:a16="http://schemas.microsoft.com/office/drawing/2014/main" xmlns="" id="{FEE1A9DE-A445-4A72-95B0-05E0BC6A56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79" name="169 CuadroTexto">
          <a:extLst>
            <a:ext uri="{FF2B5EF4-FFF2-40B4-BE49-F238E27FC236}">
              <a16:creationId xmlns:a16="http://schemas.microsoft.com/office/drawing/2014/main" xmlns="" id="{1C6CF92E-5F44-4333-9110-625709536F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0" name="170 CuadroTexto">
          <a:extLst>
            <a:ext uri="{FF2B5EF4-FFF2-40B4-BE49-F238E27FC236}">
              <a16:creationId xmlns:a16="http://schemas.microsoft.com/office/drawing/2014/main" xmlns="" id="{634C0287-6F48-4715-A717-48D138C6A2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1" name="171 CuadroTexto">
          <a:extLst>
            <a:ext uri="{FF2B5EF4-FFF2-40B4-BE49-F238E27FC236}">
              <a16:creationId xmlns:a16="http://schemas.microsoft.com/office/drawing/2014/main" xmlns="" id="{B5EBF211-2C2F-4FC3-9782-AF16CBFD2B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2" name="172 CuadroTexto">
          <a:extLst>
            <a:ext uri="{FF2B5EF4-FFF2-40B4-BE49-F238E27FC236}">
              <a16:creationId xmlns:a16="http://schemas.microsoft.com/office/drawing/2014/main" xmlns="" id="{8A2D451F-9728-44EF-8DC6-B0CEDD7D42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3" name="173 CuadroTexto">
          <a:extLst>
            <a:ext uri="{FF2B5EF4-FFF2-40B4-BE49-F238E27FC236}">
              <a16:creationId xmlns:a16="http://schemas.microsoft.com/office/drawing/2014/main" xmlns="" id="{22B62FED-AC35-4E50-A501-3F7DFFF2D7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4" name="174 CuadroTexto">
          <a:extLst>
            <a:ext uri="{FF2B5EF4-FFF2-40B4-BE49-F238E27FC236}">
              <a16:creationId xmlns:a16="http://schemas.microsoft.com/office/drawing/2014/main" xmlns="" id="{2ED8BE67-4FF2-492B-9BFE-FB1C9C4AA0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5" name="175 CuadroTexto">
          <a:extLst>
            <a:ext uri="{FF2B5EF4-FFF2-40B4-BE49-F238E27FC236}">
              <a16:creationId xmlns:a16="http://schemas.microsoft.com/office/drawing/2014/main" xmlns="" id="{35E8F2ED-FEA2-4AE5-A8D2-0347469D9F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6" name="176 CuadroTexto">
          <a:extLst>
            <a:ext uri="{FF2B5EF4-FFF2-40B4-BE49-F238E27FC236}">
              <a16:creationId xmlns:a16="http://schemas.microsoft.com/office/drawing/2014/main" xmlns="" id="{F796CC0F-F808-468C-B8CB-F4D09C1009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7" name="177 CuadroTexto">
          <a:extLst>
            <a:ext uri="{FF2B5EF4-FFF2-40B4-BE49-F238E27FC236}">
              <a16:creationId xmlns:a16="http://schemas.microsoft.com/office/drawing/2014/main" xmlns="" id="{4E1DA3B9-BACB-4427-BFD7-76B1314031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8" name="178 CuadroTexto">
          <a:extLst>
            <a:ext uri="{FF2B5EF4-FFF2-40B4-BE49-F238E27FC236}">
              <a16:creationId xmlns:a16="http://schemas.microsoft.com/office/drawing/2014/main" xmlns="" id="{F7CABE22-A355-4906-A800-DBA064D058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89" name="179 CuadroTexto">
          <a:extLst>
            <a:ext uri="{FF2B5EF4-FFF2-40B4-BE49-F238E27FC236}">
              <a16:creationId xmlns:a16="http://schemas.microsoft.com/office/drawing/2014/main" xmlns="" id="{DEB79E86-9726-4893-BCE5-2F94FEC819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0" name="180 CuadroTexto">
          <a:extLst>
            <a:ext uri="{FF2B5EF4-FFF2-40B4-BE49-F238E27FC236}">
              <a16:creationId xmlns:a16="http://schemas.microsoft.com/office/drawing/2014/main" xmlns="" id="{80FBBC1D-EA58-46F2-BE2C-25FE30187B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1" name="181 CuadroTexto">
          <a:extLst>
            <a:ext uri="{FF2B5EF4-FFF2-40B4-BE49-F238E27FC236}">
              <a16:creationId xmlns:a16="http://schemas.microsoft.com/office/drawing/2014/main" xmlns="" id="{274B685D-D177-4D37-A1C2-094591F3E7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2" name="182 CuadroTexto">
          <a:extLst>
            <a:ext uri="{FF2B5EF4-FFF2-40B4-BE49-F238E27FC236}">
              <a16:creationId xmlns:a16="http://schemas.microsoft.com/office/drawing/2014/main" xmlns="" id="{11C886CB-9103-40C0-9485-2BF6DB1E5C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3" name="183 CuadroTexto">
          <a:extLst>
            <a:ext uri="{FF2B5EF4-FFF2-40B4-BE49-F238E27FC236}">
              <a16:creationId xmlns:a16="http://schemas.microsoft.com/office/drawing/2014/main" xmlns="" id="{7BE97343-5900-4C95-BAA3-AE5551F91C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4" name="184 CuadroTexto">
          <a:extLst>
            <a:ext uri="{FF2B5EF4-FFF2-40B4-BE49-F238E27FC236}">
              <a16:creationId xmlns:a16="http://schemas.microsoft.com/office/drawing/2014/main" xmlns="" id="{9BA65E35-11C2-4E8F-8428-2FD9C0E72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5" name="185 CuadroTexto">
          <a:extLst>
            <a:ext uri="{FF2B5EF4-FFF2-40B4-BE49-F238E27FC236}">
              <a16:creationId xmlns:a16="http://schemas.microsoft.com/office/drawing/2014/main" xmlns="" id="{74C53CF3-BD02-49F7-864E-B474AB6B17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6" name="186 CuadroTexto">
          <a:extLst>
            <a:ext uri="{FF2B5EF4-FFF2-40B4-BE49-F238E27FC236}">
              <a16:creationId xmlns:a16="http://schemas.microsoft.com/office/drawing/2014/main" xmlns="" id="{13A79C39-F4B0-4456-BAF0-696AA714F6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7" name="187 CuadroTexto">
          <a:extLst>
            <a:ext uri="{FF2B5EF4-FFF2-40B4-BE49-F238E27FC236}">
              <a16:creationId xmlns:a16="http://schemas.microsoft.com/office/drawing/2014/main" xmlns="" id="{69BAF538-46D4-4044-BD96-9CAD1688F0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8" name="188 CuadroTexto">
          <a:extLst>
            <a:ext uri="{FF2B5EF4-FFF2-40B4-BE49-F238E27FC236}">
              <a16:creationId xmlns:a16="http://schemas.microsoft.com/office/drawing/2014/main" xmlns="" id="{42A5D606-6D31-46F3-88EA-BBBC015A0A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399" name="189 CuadroTexto">
          <a:extLst>
            <a:ext uri="{FF2B5EF4-FFF2-40B4-BE49-F238E27FC236}">
              <a16:creationId xmlns:a16="http://schemas.microsoft.com/office/drawing/2014/main" xmlns="" id="{1DB84177-175A-4B38-8778-F34BD34BC0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0" name="190 CuadroTexto">
          <a:extLst>
            <a:ext uri="{FF2B5EF4-FFF2-40B4-BE49-F238E27FC236}">
              <a16:creationId xmlns:a16="http://schemas.microsoft.com/office/drawing/2014/main" xmlns="" id="{5E642FBC-6806-4BBC-BD47-7DC1FDBF28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1" name="191 CuadroTexto">
          <a:extLst>
            <a:ext uri="{FF2B5EF4-FFF2-40B4-BE49-F238E27FC236}">
              <a16:creationId xmlns:a16="http://schemas.microsoft.com/office/drawing/2014/main" xmlns="" id="{6228B35E-03B7-4965-90DB-DBE910EA99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2" name="192 CuadroTexto">
          <a:extLst>
            <a:ext uri="{FF2B5EF4-FFF2-40B4-BE49-F238E27FC236}">
              <a16:creationId xmlns:a16="http://schemas.microsoft.com/office/drawing/2014/main" xmlns="" id="{8B451548-0F4D-40C1-8FB3-C49C01F984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3" name="193 CuadroTexto">
          <a:extLst>
            <a:ext uri="{FF2B5EF4-FFF2-40B4-BE49-F238E27FC236}">
              <a16:creationId xmlns:a16="http://schemas.microsoft.com/office/drawing/2014/main" xmlns="" id="{6831A690-7418-4E2C-9233-3F555A3CF2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4" name="194 CuadroTexto">
          <a:extLst>
            <a:ext uri="{FF2B5EF4-FFF2-40B4-BE49-F238E27FC236}">
              <a16:creationId xmlns:a16="http://schemas.microsoft.com/office/drawing/2014/main" xmlns="" id="{F9A3B0D4-2441-4BDA-9258-C0F0E42EB6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5" name="195 CuadroTexto">
          <a:extLst>
            <a:ext uri="{FF2B5EF4-FFF2-40B4-BE49-F238E27FC236}">
              <a16:creationId xmlns:a16="http://schemas.microsoft.com/office/drawing/2014/main" xmlns="" id="{40707A1B-C842-41BB-96AB-DBBA4B89D9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6" name="196 CuadroTexto">
          <a:extLst>
            <a:ext uri="{FF2B5EF4-FFF2-40B4-BE49-F238E27FC236}">
              <a16:creationId xmlns:a16="http://schemas.microsoft.com/office/drawing/2014/main" xmlns="" id="{C9FDA20A-6836-47B8-AA46-737694AFA3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7" name="197 CuadroTexto">
          <a:extLst>
            <a:ext uri="{FF2B5EF4-FFF2-40B4-BE49-F238E27FC236}">
              <a16:creationId xmlns:a16="http://schemas.microsoft.com/office/drawing/2014/main" xmlns="" id="{B6F0F4E1-9337-4DBF-BDFC-7497B5CB7A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8" name="198 CuadroTexto">
          <a:extLst>
            <a:ext uri="{FF2B5EF4-FFF2-40B4-BE49-F238E27FC236}">
              <a16:creationId xmlns:a16="http://schemas.microsoft.com/office/drawing/2014/main" xmlns="" id="{5E33E9AA-E1FD-419E-84BD-C6EB41BB8B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09" name="199 CuadroTexto">
          <a:extLst>
            <a:ext uri="{FF2B5EF4-FFF2-40B4-BE49-F238E27FC236}">
              <a16:creationId xmlns:a16="http://schemas.microsoft.com/office/drawing/2014/main" xmlns="" id="{140CF84D-2249-4A0A-8B20-D4CD7924B9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0" name="200 CuadroTexto">
          <a:extLst>
            <a:ext uri="{FF2B5EF4-FFF2-40B4-BE49-F238E27FC236}">
              <a16:creationId xmlns:a16="http://schemas.microsoft.com/office/drawing/2014/main" xmlns="" id="{0F71D9D2-1531-4E7F-A9C6-6C85471059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1" name="201 CuadroTexto">
          <a:extLst>
            <a:ext uri="{FF2B5EF4-FFF2-40B4-BE49-F238E27FC236}">
              <a16:creationId xmlns:a16="http://schemas.microsoft.com/office/drawing/2014/main" xmlns="" id="{5CF04631-E5C5-43A6-852B-7D9FA11C46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2" name="202 CuadroTexto">
          <a:extLst>
            <a:ext uri="{FF2B5EF4-FFF2-40B4-BE49-F238E27FC236}">
              <a16:creationId xmlns:a16="http://schemas.microsoft.com/office/drawing/2014/main" xmlns="" id="{06CE6F9C-0115-4476-B814-C5CD395ADD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3" name="203 CuadroTexto">
          <a:extLst>
            <a:ext uri="{FF2B5EF4-FFF2-40B4-BE49-F238E27FC236}">
              <a16:creationId xmlns:a16="http://schemas.microsoft.com/office/drawing/2014/main" xmlns="" id="{8C2648DE-B7C3-4F3F-8B35-91D90442E2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4" name="204 CuadroTexto">
          <a:extLst>
            <a:ext uri="{FF2B5EF4-FFF2-40B4-BE49-F238E27FC236}">
              <a16:creationId xmlns:a16="http://schemas.microsoft.com/office/drawing/2014/main" xmlns="" id="{D57A127F-F8E7-480D-A99F-6783F87923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5" name="205 CuadroTexto">
          <a:extLst>
            <a:ext uri="{FF2B5EF4-FFF2-40B4-BE49-F238E27FC236}">
              <a16:creationId xmlns:a16="http://schemas.microsoft.com/office/drawing/2014/main" xmlns="" id="{66EC169B-A6E3-4FD3-9CAA-AD0ED88119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6" name="206 CuadroTexto">
          <a:extLst>
            <a:ext uri="{FF2B5EF4-FFF2-40B4-BE49-F238E27FC236}">
              <a16:creationId xmlns:a16="http://schemas.microsoft.com/office/drawing/2014/main" xmlns="" id="{E65067B9-B2EA-47F6-B73B-8D1AD0A5BF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7" name="207 CuadroTexto">
          <a:extLst>
            <a:ext uri="{FF2B5EF4-FFF2-40B4-BE49-F238E27FC236}">
              <a16:creationId xmlns:a16="http://schemas.microsoft.com/office/drawing/2014/main" xmlns="" id="{65265537-02B7-450A-900D-D03AA57ECD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8" name="208 CuadroTexto">
          <a:extLst>
            <a:ext uri="{FF2B5EF4-FFF2-40B4-BE49-F238E27FC236}">
              <a16:creationId xmlns:a16="http://schemas.microsoft.com/office/drawing/2014/main" xmlns="" id="{6F600E0D-D44E-4797-AE99-43CDE5FBB1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19" name="209 CuadroTexto">
          <a:extLst>
            <a:ext uri="{FF2B5EF4-FFF2-40B4-BE49-F238E27FC236}">
              <a16:creationId xmlns:a16="http://schemas.microsoft.com/office/drawing/2014/main" xmlns="" id="{D7CE8E91-1169-4C16-8B4A-81C983A2F3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0" name="210 CuadroTexto">
          <a:extLst>
            <a:ext uri="{FF2B5EF4-FFF2-40B4-BE49-F238E27FC236}">
              <a16:creationId xmlns:a16="http://schemas.microsoft.com/office/drawing/2014/main" xmlns="" id="{87A79527-97DD-466C-9FB8-DF91EF2844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1" name="211 CuadroTexto">
          <a:extLst>
            <a:ext uri="{FF2B5EF4-FFF2-40B4-BE49-F238E27FC236}">
              <a16:creationId xmlns:a16="http://schemas.microsoft.com/office/drawing/2014/main" xmlns="" id="{030F64EA-F47C-45D4-94F0-FDF360DFEE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2" name="212 CuadroTexto">
          <a:extLst>
            <a:ext uri="{FF2B5EF4-FFF2-40B4-BE49-F238E27FC236}">
              <a16:creationId xmlns:a16="http://schemas.microsoft.com/office/drawing/2014/main" xmlns="" id="{8BAA42D2-57C2-4195-A0A3-2C64189335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3" name="213 CuadroTexto">
          <a:extLst>
            <a:ext uri="{FF2B5EF4-FFF2-40B4-BE49-F238E27FC236}">
              <a16:creationId xmlns:a16="http://schemas.microsoft.com/office/drawing/2014/main" xmlns="" id="{68AEDFFE-4A15-42D8-8801-82C44F0D9E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4" name="214 CuadroTexto">
          <a:extLst>
            <a:ext uri="{FF2B5EF4-FFF2-40B4-BE49-F238E27FC236}">
              <a16:creationId xmlns:a16="http://schemas.microsoft.com/office/drawing/2014/main" xmlns="" id="{4658E81C-953B-46EC-A573-DD05812D4E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5" name="215 CuadroTexto">
          <a:extLst>
            <a:ext uri="{FF2B5EF4-FFF2-40B4-BE49-F238E27FC236}">
              <a16:creationId xmlns:a16="http://schemas.microsoft.com/office/drawing/2014/main" xmlns="" id="{482670D8-7A5C-4975-902F-5899F2F495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6" name="216 CuadroTexto">
          <a:extLst>
            <a:ext uri="{FF2B5EF4-FFF2-40B4-BE49-F238E27FC236}">
              <a16:creationId xmlns:a16="http://schemas.microsoft.com/office/drawing/2014/main" xmlns="" id="{FE47FE56-9870-45B7-B570-5DF7A566C7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7" name="217 CuadroTexto">
          <a:extLst>
            <a:ext uri="{FF2B5EF4-FFF2-40B4-BE49-F238E27FC236}">
              <a16:creationId xmlns:a16="http://schemas.microsoft.com/office/drawing/2014/main" xmlns="" id="{102A09A6-96D4-4617-89B6-830887133F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8" name="218 CuadroTexto">
          <a:extLst>
            <a:ext uri="{FF2B5EF4-FFF2-40B4-BE49-F238E27FC236}">
              <a16:creationId xmlns:a16="http://schemas.microsoft.com/office/drawing/2014/main" xmlns="" id="{D07CD81C-8FFA-482B-92AC-A58E14D9E3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29" name="219 CuadroTexto">
          <a:extLst>
            <a:ext uri="{FF2B5EF4-FFF2-40B4-BE49-F238E27FC236}">
              <a16:creationId xmlns:a16="http://schemas.microsoft.com/office/drawing/2014/main" xmlns="" id="{909550A5-F44F-4A7F-8755-96900B3401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0" name="220 CuadroTexto">
          <a:extLst>
            <a:ext uri="{FF2B5EF4-FFF2-40B4-BE49-F238E27FC236}">
              <a16:creationId xmlns:a16="http://schemas.microsoft.com/office/drawing/2014/main" xmlns="" id="{00713E15-2BE4-4294-8EB9-A2BA6ECDDB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1" name="221 CuadroTexto">
          <a:extLst>
            <a:ext uri="{FF2B5EF4-FFF2-40B4-BE49-F238E27FC236}">
              <a16:creationId xmlns:a16="http://schemas.microsoft.com/office/drawing/2014/main" xmlns="" id="{8F7F30A6-7D44-43E8-A83F-2D5F8090A7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2" name="222 CuadroTexto">
          <a:extLst>
            <a:ext uri="{FF2B5EF4-FFF2-40B4-BE49-F238E27FC236}">
              <a16:creationId xmlns:a16="http://schemas.microsoft.com/office/drawing/2014/main" xmlns="" id="{AF284273-75C9-4AB0-A124-A56118C317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3" name="223 CuadroTexto">
          <a:extLst>
            <a:ext uri="{FF2B5EF4-FFF2-40B4-BE49-F238E27FC236}">
              <a16:creationId xmlns:a16="http://schemas.microsoft.com/office/drawing/2014/main" xmlns="" id="{CB24E8A5-2A7F-44D4-A913-33378BA324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4" name="224 CuadroTexto">
          <a:extLst>
            <a:ext uri="{FF2B5EF4-FFF2-40B4-BE49-F238E27FC236}">
              <a16:creationId xmlns:a16="http://schemas.microsoft.com/office/drawing/2014/main" xmlns="" id="{5A4F13EB-8F68-4CF1-886A-86728390F4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5" name="225 CuadroTexto">
          <a:extLst>
            <a:ext uri="{FF2B5EF4-FFF2-40B4-BE49-F238E27FC236}">
              <a16:creationId xmlns:a16="http://schemas.microsoft.com/office/drawing/2014/main" xmlns="" id="{CE086550-FE88-4205-A483-8F18FEB8A9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6" name="226 CuadroTexto">
          <a:extLst>
            <a:ext uri="{FF2B5EF4-FFF2-40B4-BE49-F238E27FC236}">
              <a16:creationId xmlns:a16="http://schemas.microsoft.com/office/drawing/2014/main" xmlns="" id="{F4554856-4E50-4205-98E6-31DADAD456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7" name="227 CuadroTexto">
          <a:extLst>
            <a:ext uri="{FF2B5EF4-FFF2-40B4-BE49-F238E27FC236}">
              <a16:creationId xmlns:a16="http://schemas.microsoft.com/office/drawing/2014/main" xmlns="" id="{E4CE982C-1C45-4988-AACD-F6AA65F70A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8" name="228 CuadroTexto">
          <a:extLst>
            <a:ext uri="{FF2B5EF4-FFF2-40B4-BE49-F238E27FC236}">
              <a16:creationId xmlns:a16="http://schemas.microsoft.com/office/drawing/2014/main" xmlns="" id="{FB84D745-D96C-4648-A084-29E7359C28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39" name="229 CuadroTexto">
          <a:extLst>
            <a:ext uri="{FF2B5EF4-FFF2-40B4-BE49-F238E27FC236}">
              <a16:creationId xmlns:a16="http://schemas.microsoft.com/office/drawing/2014/main" xmlns="" id="{0C4E01CA-B607-4151-BF95-EB6609FBF8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0" name="230 CuadroTexto">
          <a:extLst>
            <a:ext uri="{FF2B5EF4-FFF2-40B4-BE49-F238E27FC236}">
              <a16:creationId xmlns:a16="http://schemas.microsoft.com/office/drawing/2014/main" xmlns="" id="{33293E80-4956-413E-ACAD-25A65DB840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1" name="231 CuadroTexto">
          <a:extLst>
            <a:ext uri="{FF2B5EF4-FFF2-40B4-BE49-F238E27FC236}">
              <a16:creationId xmlns:a16="http://schemas.microsoft.com/office/drawing/2014/main" xmlns="" id="{5AF1326A-89F6-438D-B090-A892A02783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2" name="232 CuadroTexto">
          <a:extLst>
            <a:ext uri="{FF2B5EF4-FFF2-40B4-BE49-F238E27FC236}">
              <a16:creationId xmlns:a16="http://schemas.microsoft.com/office/drawing/2014/main" xmlns="" id="{32861EE3-F1D5-42AD-880E-AEBAC48FD3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3" name="233 CuadroTexto">
          <a:extLst>
            <a:ext uri="{FF2B5EF4-FFF2-40B4-BE49-F238E27FC236}">
              <a16:creationId xmlns:a16="http://schemas.microsoft.com/office/drawing/2014/main" xmlns="" id="{C9CE055A-39A1-4D78-A1FA-7B69D5C379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4" name="234 CuadroTexto">
          <a:extLst>
            <a:ext uri="{FF2B5EF4-FFF2-40B4-BE49-F238E27FC236}">
              <a16:creationId xmlns:a16="http://schemas.microsoft.com/office/drawing/2014/main" xmlns="" id="{4809D66E-0D5D-47E1-9A00-3F810FF901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5" name="235 CuadroTexto">
          <a:extLst>
            <a:ext uri="{FF2B5EF4-FFF2-40B4-BE49-F238E27FC236}">
              <a16:creationId xmlns:a16="http://schemas.microsoft.com/office/drawing/2014/main" xmlns="" id="{3478720D-14F5-4264-9725-AC85A7BEA8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6" name="236 CuadroTexto">
          <a:extLst>
            <a:ext uri="{FF2B5EF4-FFF2-40B4-BE49-F238E27FC236}">
              <a16:creationId xmlns:a16="http://schemas.microsoft.com/office/drawing/2014/main" xmlns="" id="{57246FE8-79AC-4D9C-B03C-6010CC65D9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7" name="237 CuadroTexto">
          <a:extLst>
            <a:ext uri="{FF2B5EF4-FFF2-40B4-BE49-F238E27FC236}">
              <a16:creationId xmlns:a16="http://schemas.microsoft.com/office/drawing/2014/main" xmlns="" id="{45E3CBF8-B4D4-4225-B752-38719048D0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8" name="238 CuadroTexto">
          <a:extLst>
            <a:ext uri="{FF2B5EF4-FFF2-40B4-BE49-F238E27FC236}">
              <a16:creationId xmlns:a16="http://schemas.microsoft.com/office/drawing/2014/main" xmlns="" id="{734ADDD6-0622-43C5-B713-B7FDA62C7D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49" name="239 CuadroTexto">
          <a:extLst>
            <a:ext uri="{FF2B5EF4-FFF2-40B4-BE49-F238E27FC236}">
              <a16:creationId xmlns:a16="http://schemas.microsoft.com/office/drawing/2014/main" xmlns="" id="{ED90E2EC-2619-4C54-A372-FAA795E117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0" name="240 CuadroTexto">
          <a:extLst>
            <a:ext uri="{FF2B5EF4-FFF2-40B4-BE49-F238E27FC236}">
              <a16:creationId xmlns:a16="http://schemas.microsoft.com/office/drawing/2014/main" xmlns="" id="{759BA9EE-D513-4849-8D5E-1DADC4E23E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1" name="241 CuadroTexto">
          <a:extLst>
            <a:ext uri="{FF2B5EF4-FFF2-40B4-BE49-F238E27FC236}">
              <a16:creationId xmlns:a16="http://schemas.microsoft.com/office/drawing/2014/main" xmlns="" id="{402DE8B6-844D-4859-B06C-17A6F0DB76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2" name="242 CuadroTexto">
          <a:extLst>
            <a:ext uri="{FF2B5EF4-FFF2-40B4-BE49-F238E27FC236}">
              <a16:creationId xmlns:a16="http://schemas.microsoft.com/office/drawing/2014/main" xmlns="" id="{FE6C5631-DDE0-4A1A-A177-7929173D22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3" name="243 CuadroTexto">
          <a:extLst>
            <a:ext uri="{FF2B5EF4-FFF2-40B4-BE49-F238E27FC236}">
              <a16:creationId xmlns:a16="http://schemas.microsoft.com/office/drawing/2014/main" xmlns="" id="{92C641F4-78E4-4370-92A3-4F28311E03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4" name="244 CuadroTexto">
          <a:extLst>
            <a:ext uri="{FF2B5EF4-FFF2-40B4-BE49-F238E27FC236}">
              <a16:creationId xmlns:a16="http://schemas.microsoft.com/office/drawing/2014/main" xmlns="" id="{DFEFC49D-6E46-40A3-9F5F-C2AEF0E9B5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5" name="245 CuadroTexto">
          <a:extLst>
            <a:ext uri="{FF2B5EF4-FFF2-40B4-BE49-F238E27FC236}">
              <a16:creationId xmlns:a16="http://schemas.microsoft.com/office/drawing/2014/main" xmlns="" id="{5BFCFE8D-F9D1-4E95-BF05-4A21928FA9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6" name="246 CuadroTexto">
          <a:extLst>
            <a:ext uri="{FF2B5EF4-FFF2-40B4-BE49-F238E27FC236}">
              <a16:creationId xmlns:a16="http://schemas.microsoft.com/office/drawing/2014/main" xmlns="" id="{504E380C-D6EA-4B92-8551-7F93079CF7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7" name="247 CuadroTexto">
          <a:extLst>
            <a:ext uri="{FF2B5EF4-FFF2-40B4-BE49-F238E27FC236}">
              <a16:creationId xmlns:a16="http://schemas.microsoft.com/office/drawing/2014/main" xmlns="" id="{1C7167E2-50A4-4B0E-BEA3-63C4CEA6E0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8" name="248 CuadroTexto">
          <a:extLst>
            <a:ext uri="{FF2B5EF4-FFF2-40B4-BE49-F238E27FC236}">
              <a16:creationId xmlns:a16="http://schemas.microsoft.com/office/drawing/2014/main" xmlns="" id="{E698E0C5-EE6E-4F37-A711-3F90656E95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59" name="249 CuadroTexto">
          <a:extLst>
            <a:ext uri="{FF2B5EF4-FFF2-40B4-BE49-F238E27FC236}">
              <a16:creationId xmlns:a16="http://schemas.microsoft.com/office/drawing/2014/main" xmlns="" id="{0420131A-3FBD-468B-8EDA-D8D72046F2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0" name="250 CuadroTexto">
          <a:extLst>
            <a:ext uri="{FF2B5EF4-FFF2-40B4-BE49-F238E27FC236}">
              <a16:creationId xmlns:a16="http://schemas.microsoft.com/office/drawing/2014/main" xmlns="" id="{756E3DCC-192F-46A0-ABD6-AE6CC69DE7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1" name="251 CuadroTexto">
          <a:extLst>
            <a:ext uri="{FF2B5EF4-FFF2-40B4-BE49-F238E27FC236}">
              <a16:creationId xmlns:a16="http://schemas.microsoft.com/office/drawing/2014/main" xmlns="" id="{7ED485D1-4826-488A-823F-75D0DDD5B9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2" name="252 CuadroTexto">
          <a:extLst>
            <a:ext uri="{FF2B5EF4-FFF2-40B4-BE49-F238E27FC236}">
              <a16:creationId xmlns:a16="http://schemas.microsoft.com/office/drawing/2014/main" xmlns="" id="{6413088E-3EF8-4559-8E4C-08FF499E9E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3" name="253 CuadroTexto">
          <a:extLst>
            <a:ext uri="{FF2B5EF4-FFF2-40B4-BE49-F238E27FC236}">
              <a16:creationId xmlns:a16="http://schemas.microsoft.com/office/drawing/2014/main" xmlns="" id="{A411CB13-4085-40E8-8BDC-1421CE99B9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4" name="254 CuadroTexto">
          <a:extLst>
            <a:ext uri="{FF2B5EF4-FFF2-40B4-BE49-F238E27FC236}">
              <a16:creationId xmlns:a16="http://schemas.microsoft.com/office/drawing/2014/main" xmlns="" id="{83BD23CE-21AF-4753-A7E4-87EFFF637B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5" name="255 CuadroTexto">
          <a:extLst>
            <a:ext uri="{FF2B5EF4-FFF2-40B4-BE49-F238E27FC236}">
              <a16:creationId xmlns:a16="http://schemas.microsoft.com/office/drawing/2014/main" xmlns="" id="{E2D3E537-5BAE-4B28-92D4-AD37C2729D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6" name="256 CuadroTexto">
          <a:extLst>
            <a:ext uri="{FF2B5EF4-FFF2-40B4-BE49-F238E27FC236}">
              <a16:creationId xmlns:a16="http://schemas.microsoft.com/office/drawing/2014/main" xmlns="" id="{6CEA2E58-CF6D-47F9-A390-1137FD237F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7" name="257 CuadroTexto">
          <a:extLst>
            <a:ext uri="{FF2B5EF4-FFF2-40B4-BE49-F238E27FC236}">
              <a16:creationId xmlns:a16="http://schemas.microsoft.com/office/drawing/2014/main" xmlns="" id="{6661FC69-B961-4372-8928-580F5E6E28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8" name="258 CuadroTexto">
          <a:extLst>
            <a:ext uri="{FF2B5EF4-FFF2-40B4-BE49-F238E27FC236}">
              <a16:creationId xmlns:a16="http://schemas.microsoft.com/office/drawing/2014/main" xmlns="" id="{1329AA9C-FC8D-4B60-968C-FC8F41D52E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69" name="259 CuadroTexto">
          <a:extLst>
            <a:ext uri="{FF2B5EF4-FFF2-40B4-BE49-F238E27FC236}">
              <a16:creationId xmlns:a16="http://schemas.microsoft.com/office/drawing/2014/main" xmlns="" id="{6B38134B-CAB3-44C2-B240-8411F6D978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0" name="260 CuadroTexto">
          <a:extLst>
            <a:ext uri="{FF2B5EF4-FFF2-40B4-BE49-F238E27FC236}">
              <a16:creationId xmlns:a16="http://schemas.microsoft.com/office/drawing/2014/main" xmlns="" id="{94B41578-649C-456D-9A09-A895DE1DDF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1" name="261 CuadroTexto">
          <a:extLst>
            <a:ext uri="{FF2B5EF4-FFF2-40B4-BE49-F238E27FC236}">
              <a16:creationId xmlns:a16="http://schemas.microsoft.com/office/drawing/2014/main" xmlns="" id="{4005FCEC-14D8-4931-BF07-966F8BA9E9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2" name="262 CuadroTexto">
          <a:extLst>
            <a:ext uri="{FF2B5EF4-FFF2-40B4-BE49-F238E27FC236}">
              <a16:creationId xmlns:a16="http://schemas.microsoft.com/office/drawing/2014/main" xmlns="" id="{BF3B5807-AE41-4B6A-A673-88494D8507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3" name="263 CuadroTexto">
          <a:extLst>
            <a:ext uri="{FF2B5EF4-FFF2-40B4-BE49-F238E27FC236}">
              <a16:creationId xmlns:a16="http://schemas.microsoft.com/office/drawing/2014/main" xmlns="" id="{1A4B7321-FA24-493A-A76F-2C81745A01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4" name="264 CuadroTexto">
          <a:extLst>
            <a:ext uri="{FF2B5EF4-FFF2-40B4-BE49-F238E27FC236}">
              <a16:creationId xmlns:a16="http://schemas.microsoft.com/office/drawing/2014/main" xmlns="" id="{EEF0EA8B-D862-47C6-95C6-0D4D147F32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5" name="265 CuadroTexto">
          <a:extLst>
            <a:ext uri="{FF2B5EF4-FFF2-40B4-BE49-F238E27FC236}">
              <a16:creationId xmlns:a16="http://schemas.microsoft.com/office/drawing/2014/main" xmlns="" id="{B72AAF71-124E-43CE-BD7A-DF30BF06AA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6" name="266 CuadroTexto">
          <a:extLst>
            <a:ext uri="{FF2B5EF4-FFF2-40B4-BE49-F238E27FC236}">
              <a16:creationId xmlns:a16="http://schemas.microsoft.com/office/drawing/2014/main" xmlns="" id="{8BC16217-CC5A-46D8-B876-02BB61C8B3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77" name="267 CuadroTexto">
          <a:extLst>
            <a:ext uri="{FF2B5EF4-FFF2-40B4-BE49-F238E27FC236}">
              <a16:creationId xmlns:a16="http://schemas.microsoft.com/office/drawing/2014/main" xmlns="" id="{EED130FD-8239-4F7F-A9A5-764D3DE251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9478" name="268 CuadroTexto">
          <a:extLst>
            <a:ext uri="{FF2B5EF4-FFF2-40B4-BE49-F238E27FC236}">
              <a16:creationId xmlns:a16="http://schemas.microsoft.com/office/drawing/2014/main" xmlns="" id="{F8230479-2360-4E2E-98E5-7466B3CABB6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79" name="269 CuadroTexto">
          <a:extLst>
            <a:ext uri="{FF2B5EF4-FFF2-40B4-BE49-F238E27FC236}">
              <a16:creationId xmlns:a16="http://schemas.microsoft.com/office/drawing/2014/main" xmlns="" id="{79E8F77D-9C54-4590-A739-316747E0FF4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0" name="270 CuadroTexto">
          <a:extLst>
            <a:ext uri="{FF2B5EF4-FFF2-40B4-BE49-F238E27FC236}">
              <a16:creationId xmlns:a16="http://schemas.microsoft.com/office/drawing/2014/main" xmlns="" id="{18A9E92D-1EE5-4377-BF52-3E9D3A36580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1" name="271 CuadroTexto">
          <a:extLst>
            <a:ext uri="{FF2B5EF4-FFF2-40B4-BE49-F238E27FC236}">
              <a16:creationId xmlns:a16="http://schemas.microsoft.com/office/drawing/2014/main" xmlns="" id="{61D3DD6E-3201-4562-B79C-ECBCF8F303A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2" name="272 CuadroTexto">
          <a:extLst>
            <a:ext uri="{FF2B5EF4-FFF2-40B4-BE49-F238E27FC236}">
              <a16:creationId xmlns:a16="http://schemas.microsoft.com/office/drawing/2014/main" xmlns="" id="{0B97664B-006E-44FD-AB42-5B96AE9E039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3" name="273 CuadroTexto">
          <a:extLst>
            <a:ext uri="{FF2B5EF4-FFF2-40B4-BE49-F238E27FC236}">
              <a16:creationId xmlns:a16="http://schemas.microsoft.com/office/drawing/2014/main" xmlns="" id="{106CE559-71FE-4334-BA45-4F87F42BA8A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4" name="274 CuadroTexto">
          <a:extLst>
            <a:ext uri="{FF2B5EF4-FFF2-40B4-BE49-F238E27FC236}">
              <a16:creationId xmlns:a16="http://schemas.microsoft.com/office/drawing/2014/main" xmlns="" id="{DC06DD95-A573-4C22-986E-D0B14AF3E74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5" name="275 CuadroTexto">
          <a:extLst>
            <a:ext uri="{FF2B5EF4-FFF2-40B4-BE49-F238E27FC236}">
              <a16:creationId xmlns:a16="http://schemas.microsoft.com/office/drawing/2014/main" xmlns="" id="{4860358B-4E70-4888-8482-EA4C67DDDA1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6" name="276 CuadroTexto">
          <a:extLst>
            <a:ext uri="{FF2B5EF4-FFF2-40B4-BE49-F238E27FC236}">
              <a16:creationId xmlns:a16="http://schemas.microsoft.com/office/drawing/2014/main" xmlns="" id="{8FE650B4-59A1-4CF9-9822-3C893016C39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7" name="277 CuadroTexto">
          <a:extLst>
            <a:ext uri="{FF2B5EF4-FFF2-40B4-BE49-F238E27FC236}">
              <a16:creationId xmlns:a16="http://schemas.microsoft.com/office/drawing/2014/main" xmlns="" id="{22886D68-05A3-4D60-ACEA-C4743936486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8" name="278 CuadroTexto">
          <a:extLst>
            <a:ext uri="{FF2B5EF4-FFF2-40B4-BE49-F238E27FC236}">
              <a16:creationId xmlns:a16="http://schemas.microsoft.com/office/drawing/2014/main" xmlns="" id="{72A71112-46B7-4695-B247-B2740F7C924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89" name="279 CuadroTexto">
          <a:extLst>
            <a:ext uri="{FF2B5EF4-FFF2-40B4-BE49-F238E27FC236}">
              <a16:creationId xmlns:a16="http://schemas.microsoft.com/office/drawing/2014/main" xmlns="" id="{58913811-859E-4EC0-AC6A-324450B3623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90" name="280 CuadroTexto">
          <a:extLst>
            <a:ext uri="{FF2B5EF4-FFF2-40B4-BE49-F238E27FC236}">
              <a16:creationId xmlns:a16="http://schemas.microsoft.com/office/drawing/2014/main" xmlns="" id="{6A8A0EB7-A9FA-4EA7-8737-DE4BE82916E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91" name="281 CuadroTexto">
          <a:extLst>
            <a:ext uri="{FF2B5EF4-FFF2-40B4-BE49-F238E27FC236}">
              <a16:creationId xmlns:a16="http://schemas.microsoft.com/office/drawing/2014/main" xmlns="" id="{FEFEE16D-A3D0-4734-B98B-1F58F7CA345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92" name="282 CuadroTexto">
          <a:extLst>
            <a:ext uri="{FF2B5EF4-FFF2-40B4-BE49-F238E27FC236}">
              <a16:creationId xmlns:a16="http://schemas.microsoft.com/office/drawing/2014/main" xmlns="" id="{1D747B53-8D1F-4344-8BD3-69D0488452D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93" name="283 CuadroTexto">
          <a:extLst>
            <a:ext uri="{FF2B5EF4-FFF2-40B4-BE49-F238E27FC236}">
              <a16:creationId xmlns:a16="http://schemas.microsoft.com/office/drawing/2014/main" xmlns="" id="{89C5F878-1E9F-414B-8120-1F426C74572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494" name="284 CuadroTexto">
          <a:extLst>
            <a:ext uri="{FF2B5EF4-FFF2-40B4-BE49-F238E27FC236}">
              <a16:creationId xmlns:a16="http://schemas.microsoft.com/office/drawing/2014/main" xmlns="" id="{CB5EF871-496E-4BFA-8913-C3B7F517CC9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495" name="285 CuadroTexto">
          <a:extLst>
            <a:ext uri="{FF2B5EF4-FFF2-40B4-BE49-F238E27FC236}">
              <a16:creationId xmlns:a16="http://schemas.microsoft.com/office/drawing/2014/main" xmlns="" id="{F36FF128-00DD-4CBE-9328-0AA0E16960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96" name="286 CuadroTexto">
          <a:extLst>
            <a:ext uri="{FF2B5EF4-FFF2-40B4-BE49-F238E27FC236}">
              <a16:creationId xmlns:a16="http://schemas.microsoft.com/office/drawing/2014/main" xmlns="" id="{C57F30E6-4519-4050-86BD-B4E2DB0E68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97" name="287 CuadroTexto">
          <a:extLst>
            <a:ext uri="{FF2B5EF4-FFF2-40B4-BE49-F238E27FC236}">
              <a16:creationId xmlns:a16="http://schemas.microsoft.com/office/drawing/2014/main" xmlns="" id="{A227AB4B-65AA-49E5-9C91-A54618837D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98" name="288 CuadroTexto">
          <a:extLst>
            <a:ext uri="{FF2B5EF4-FFF2-40B4-BE49-F238E27FC236}">
              <a16:creationId xmlns:a16="http://schemas.microsoft.com/office/drawing/2014/main" xmlns="" id="{00301093-BFD3-4226-A52B-702A51601B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499" name="289 CuadroTexto">
          <a:extLst>
            <a:ext uri="{FF2B5EF4-FFF2-40B4-BE49-F238E27FC236}">
              <a16:creationId xmlns:a16="http://schemas.microsoft.com/office/drawing/2014/main" xmlns="" id="{845EF4DA-EBA8-4995-AC77-DE99D95335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0" name="290 CuadroTexto">
          <a:extLst>
            <a:ext uri="{FF2B5EF4-FFF2-40B4-BE49-F238E27FC236}">
              <a16:creationId xmlns:a16="http://schemas.microsoft.com/office/drawing/2014/main" xmlns="" id="{8C9A521A-1536-46B0-9D43-DABDD481FC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1" name="291 CuadroTexto">
          <a:extLst>
            <a:ext uri="{FF2B5EF4-FFF2-40B4-BE49-F238E27FC236}">
              <a16:creationId xmlns:a16="http://schemas.microsoft.com/office/drawing/2014/main" xmlns="" id="{32D71085-A27E-4D6F-B74F-AD01B9E309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2" name="292 CuadroTexto">
          <a:extLst>
            <a:ext uri="{FF2B5EF4-FFF2-40B4-BE49-F238E27FC236}">
              <a16:creationId xmlns:a16="http://schemas.microsoft.com/office/drawing/2014/main" xmlns="" id="{4102C227-F18B-4240-81C8-E5E7A4C9A9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3" name="293 CuadroTexto">
          <a:extLst>
            <a:ext uri="{FF2B5EF4-FFF2-40B4-BE49-F238E27FC236}">
              <a16:creationId xmlns:a16="http://schemas.microsoft.com/office/drawing/2014/main" xmlns="" id="{64F51B0D-508D-49E2-93FD-01C18CD002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4" name="294 CuadroTexto">
          <a:extLst>
            <a:ext uri="{FF2B5EF4-FFF2-40B4-BE49-F238E27FC236}">
              <a16:creationId xmlns:a16="http://schemas.microsoft.com/office/drawing/2014/main" xmlns="" id="{12D48821-8EAF-4266-866B-4E2B4F24BB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05" name="295 CuadroTexto">
          <a:extLst>
            <a:ext uri="{FF2B5EF4-FFF2-40B4-BE49-F238E27FC236}">
              <a16:creationId xmlns:a16="http://schemas.microsoft.com/office/drawing/2014/main" xmlns="" id="{E4105E4D-FCB1-455C-B813-E9E944DD51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06" name="298 CuadroTexto">
          <a:extLst>
            <a:ext uri="{FF2B5EF4-FFF2-40B4-BE49-F238E27FC236}">
              <a16:creationId xmlns:a16="http://schemas.microsoft.com/office/drawing/2014/main" xmlns="" id="{0A2483E3-F9AC-4622-8B39-27405C473FE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07" name="299 CuadroTexto">
          <a:extLst>
            <a:ext uri="{FF2B5EF4-FFF2-40B4-BE49-F238E27FC236}">
              <a16:creationId xmlns:a16="http://schemas.microsoft.com/office/drawing/2014/main" xmlns="" id="{772076A8-F821-44F9-AB66-4E1502764BB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08" name="300 CuadroTexto">
          <a:extLst>
            <a:ext uri="{FF2B5EF4-FFF2-40B4-BE49-F238E27FC236}">
              <a16:creationId xmlns:a16="http://schemas.microsoft.com/office/drawing/2014/main" xmlns="" id="{77D11C07-19BE-4A3B-B7E8-10F8C1F678D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09" name="301 CuadroTexto">
          <a:extLst>
            <a:ext uri="{FF2B5EF4-FFF2-40B4-BE49-F238E27FC236}">
              <a16:creationId xmlns:a16="http://schemas.microsoft.com/office/drawing/2014/main" xmlns="" id="{85F2F120-5BFE-487D-A3F5-79DA5580C62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10" name="302 CuadroTexto">
          <a:extLst>
            <a:ext uri="{FF2B5EF4-FFF2-40B4-BE49-F238E27FC236}">
              <a16:creationId xmlns:a16="http://schemas.microsoft.com/office/drawing/2014/main" xmlns="" id="{ED7B7AAB-1AED-4ED8-8D0B-64D911269E9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11" name="303 CuadroTexto">
          <a:extLst>
            <a:ext uri="{FF2B5EF4-FFF2-40B4-BE49-F238E27FC236}">
              <a16:creationId xmlns:a16="http://schemas.microsoft.com/office/drawing/2014/main" xmlns="" id="{C358C9E0-3BA9-4BC8-A1FF-26DFA95937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12" name="304 CuadroTexto">
          <a:extLst>
            <a:ext uri="{FF2B5EF4-FFF2-40B4-BE49-F238E27FC236}">
              <a16:creationId xmlns:a16="http://schemas.microsoft.com/office/drawing/2014/main" xmlns="" id="{BB6DE799-F61B-4FCA-BB0C-7737B699A5C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13" name="305 CuadroTexto">
          <a:extLst>
            <a:ext uri="{FF2B5EF4-FFF2-40B4-BE49-F238E27FC236}">
              <a16:creationId xmlns:a16="http://schemas.microsoft.com/office/drawing/2014/main" xmlns="" id="{6DE224F6-E592-4843-ADEC-420B2412FED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514" name="452 CuadroTexto">
          <a:extLst>
            <a:ext uri="{FF2B5EF4-FFF2-40B4-BE49-F238E27FC236}">
              <a16:creationId xmlns:a16="http://schemas.microsoft.com/office/drawing/2014/main" xmlns="" id="{D670277E-2648-4726-BB2C-6C393A35D8A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15" name="17 CuadroTexto">
          <a:extLst>
            <a:ext uri="{FF2B5EF4-FFF2-40B4-BE49-F238E27FC236}">
              <a16:creationId xmlns:a16="http://schemas.microsoft.com/office/drawing/2014/main" xmlns="" id="{F8E31E8E-9674-47AF-A74B-E1CE899461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9516" name="90 CuadroTexto">
          <a:extLst>
            <a:ext uri="{FF2B5EF4-FFF2-40B4-BE49-F238E27FC236}">
              <a16:creationId xmlns:a16="http://schemas.microsoft.com/office/drawing/2014/main" xmlns="" id="{71B80DE3-D879-4924-9711-B4A30408152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17" name="91 CuadroTexto">
          <a:extLst>
            <a:ext uri="{FF2B5EF4-FFF2-40B4-BE49-F238E27FC236}">
              <a16:creationId xmlns:a16="http://schemas.microsoft.com/office/drawing/2014/main" xmlns="" id="{8614A9EB-047C-4C10-9844-F6AE5588F9A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18" name="92 CuadroTexto">
          <a:extLst>
            <a:ext uri="{FF2B5EF4-FFF2-40B4-BE49-F238E27FC236}">
              <a16:creationId xmlns:a16="http://schemas.microsoft.com/office/drawing/2014/main" xmlns="" id="{DB7F1835-54FC-4254-A676-5D027BE7D53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19" name="93 CuadroTexto">
          <a:extLst>
            <a:ext uri="{FF2B5EF4-FFF2-40B4-BE49-F238E27FC236}">
              <a16:creationId xmlns:a16="http://schemas.microsoft.com/office/drawing/2014/main" xmlns="" id="{3E140774-E043-4FB0-AE31-2DBACE62EE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0" name="94 CuadroTexto">
          <a:extLst>
            <a:ext uri="{FF2B5EF4-FFF2-40B4-BE49-F238E27FC236}">
              <a16:creationId xmlns:a16="http://schemas.microsoft.com/office/drawing/2014/main" xmlns="" id="{EBCD2178-628A-43A2-B1D3-ED5F0C75CAE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1" name="95 CuadroTexto">
          <a:extLst>
            <a:ext uri="{FF2B5EF4-FFF2-40B4-BE49-F238E27FC236}">
              <a16:creationId xmlns:a16="http://schemas.microsoft.com/office/drawing/2014/main" xmlns="" id="{AEEC73E1-67DF-4EAE-AA5A-F59E298428C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2" name="96 CuadroTexto">
          <a:extLst>
            <a:ext uri="{FF2B5EF4-FFF2-40B4-BE49-F238E27FC236}">
              <a16:creationId xmlns:a16="http://schemas.microsoft.com/office/drawing/2014/main" xmlns="" id="{CCD9FF25-3CD8-4442-8C69-400BB68F89B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3" name="97 CuadroTexto">
          <a:extLst>
            <a:ext uri="{FF2B5EF4-FFF2-40B4-BE49-F238E27FC236}">
              <a16:creationId xmlns:a16="http://schemas.microsoft.com/office/drawing/2014/main" xmlns="" id="{C812E828-CBCB-42E8-88D3-F9FC015F34D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4" name="98 CuadroTexto">
          <a:extLst>
            <a:ext uri="{FF2B5EF4-FFF2-40B4-BE49-F238E27FC236}">
              <a16:creationId xmlns:a16="http://schemas.microsoft.com/office/drawing/2014/main" xmlns="" id="{47D14077-91EB-48B8-9248-6B4127A26C2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5" name="99 CuadroTexto">
          <a:extLst>
            <a:ext uri="{FF2B5EF4-FFF2-40B4-BE49-F238E27FC236}">
              <a16:creationId xmlns:a16="http://schemas.microsoft.com/office/drawing/2014/main" xmlns="" id="{7FADD53B-73D6-4742-91AF-0A9431253A0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6" name="100 CuadroTexto">
          <a:extLst>
            <a:ext uri="{FF2B5EF4-FFF2-40B4-BE49-F238E27FC236}">
              <a16:creationId xmlns:a16="http://schemas.microsoft.com/office/drawing/2014/main" xmlns="" id="{EDCFA8CF-29B4-446F-A794-7695787BFAD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527" name="101 CuadroTexto">
          <a:extLst>
            <a:ext uri="{FF2B5EF4-FFF2-40B4-BE49-F238E27FC236}">
              <a16:creationId xmlns:a16="http://schemas.microsoft.com/office/drawing/2014/main" xmlns="" id="{1695DC6D-DE60-48E9-9FA9-0C9D860C177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528" name="118 CuadroTexto">
          <a:extLst>
            <a:ext uri="{FF2B5EF4-FFF2-40B4-BE49-F238E27FC236}">
              <a16:creationId xmlns:a16="http://schemas.microsoft.com/office/drawing/2014/main" xmlns="" id="{7D2A3F5A-C538-48D1-A6C5-A3FD068571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29" name="119 CuadroTexto">
          <a:extLst>
            <a:ext uri="{FF2B5EF4-FFF2-40B4-BE49-F238E27FC236}">
              <a16:creationId xmlns:a16="http://schemas.microsoft.com/office/drawing/2014/main" xmlns="" id="{D5ECC169-46B1-49AB-B58C-28E72AE675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0" name="120 CuadroTexto">
          <a:extLst>
            <a:ext uri="{FF2B5EF4-FFF2-40B4-BE49-F238E27FC236}">
              <a16:creationId xmlns:a16="http://schemas.microsoft.com/office/drawing/2014/main" xmlns="" id="{F00B79B2-25A0-4B51-B2AD-D66D68AD3F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1" name="121 CuadroTexto">
          <a:extLst>
            <a:ext uri="{FF2B5EF4-FFF2-40B4-BE49-F238E27FC236}">
              <a16:creationId xmlns:a16="http://schemas.microsoft.com/office/drawing/2014/main" xmlns="" id="{9C79620C-AFB2-4729-B73D-0DF7B6B178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2" name="122 CuadroTexto">
          <a:extLst>
            <a:ext uri="{FF2B5EF4-FFF2-40B4-BE49-F238E27FC236}">
              <a16:creationId xmlns:a16="http://schemas.microsoft.com/office/drawing/2014/main" xmlns="" id="{FF6B291B-3097-4096-8157-BAD5621100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3" name="123 CuadroTexto">
          <a:extLst>
            <a:ext uri="{FF2B5EF4-FFF2-40B4-BE49-F238E27FC236}">
              <a16:creationId xmlns:a16="http://schemas.microsoft.com/office/drawing/2014/main" xmlns="" id="{BAFC25FD-FF44-4E3D-9AF9-E9CF79F8DD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4" name="124 CuadroTexto">
          <a:extLst>
            <a:ext uri="{FF2B5EF4-FFF2-40B4-BE49-F238E27FC236}">
              <a16:creationId xmlns:a16="http://schemas.microsoft.com/office/drawing/2014/main" xmlns="" id="{69EE4C91-C569-484D-B05A-00366B0220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5" name="125 CuadroTexto">
          <a:extLst>
            <a:ext uri="{FF2B5EF4-FFF2-40B4-BE49-F238E27FC236}">
              <a16:creationId xmlns:a16="http://schemas.microsoft.com/office/drawing/2014/main" xmlns="" id="{E0A15131-D8D7-48E5-B7F5-6C495EFDCF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6" name="143 CuadroTexto">
          <a:extLst>
            <a:ext uri="{FF2B5EF4-FFF2-40B4-BE49-F238E27FC236}">
              <a16:creationId xmlns:a16="http://schemas.microsoft.com/office/drawing/2014/main" xmlns="" id="{E5119F81-176E-41F8-8065-1233379223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7" name="144 CuadroTexto">
          <a:extLst>
            <a:ext uri="{FF2B5EF4-FFF2-40B4-BE49-F238E27FC236}">
              <a16:creationId xmlns:a16="http://schemas.microsoft.com/office/drawing/2014/main" xmlns="" id="{1CE146D4-76C8-4A66-9B26-FB13A0389C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8" name="145 CuadroTexto">
          <a:extLst>
            <a:ext uri="{FF2B5EF4-FFF2-40B4-BE49-F238E27FC236}">
              <a16:creationId xmlns:a16="http://schemas.microsoft.com/office/drawing/2014/main" xmlns="" id="{D32A95FC-1222-4372-84A7-A2840EBA0F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39" name="146 CuadroTexto">
          <a:extLst>
            <a:ext uri="{FF2B5EF4-FFF2-40B4-BE49-F238E27FC236}">
              <a16:creationId xmlns:a16="http://schemas.microsoft.com/office/drawing/2014/main" xmlns="" id="{EA51F989-55CC-4573-905F-4104CE3EC9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0" name="147 CuadroTexto">
          <a:extLst>
            <a:ext uri="{FF2B5EF4-FFF2-40B4-BE49-F238E27FC236}">
              <a16:creationId xmlns:a16="http://schemas.microsoft.com/office/drawing/2014/main" xmlns="" id="{4282BFBB-C5BE-458F-BF8B-1727BC0A96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1" name="148 CuadroTexto">
          <a:extLst>
            <a:ext uri="{FF2B5EF4-FFF2-40B4-BE49-F238E27FC236}">
              <a16:creationId xmlns:a16="http://schemas.microsoft.com/office/drawing/2014/main" xmlns="" id="{223F67C5-EBFA-492D-95B9-F4B7289E9D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2" name="149 CuadroTexto">
          <a:extLst>
            <a:ext uri="{FF2B5EF4-FFF2-40B4-BE49-F238E27FC236}">
              <a16:creationId xmlns:a16="http://schemas.microsoft.com/office/drawing/2014/main" xmlns="" id="{0EC9C06D-CD6B-4612-A671-7BBE78DCB7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3" name="150 CuadroTexto">
          <a:extLst>
            <a:ext uri="{FF2B5EF4-FFF2-40B4-BE49-F238E27FC236}">
              <a16:creationId xmlns:a16="http://schemas.microsoft.com/office/drawing/2014/main" xmlns="" id="{9BAC90F6-1649-4D03-93C5-19D4164291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4" name="151 CuadroTexto">
          <a:extLst>
            <a:ext uri="{FF2B5EF4-FFF2-40B4-BE49-F238E27FC236}">
              <a16:creationId xmlns:a16="http://schemas.microsoft.com/office/drawing/2014/main" xmlns="" id="{44039C4D-2C4E-494B-8F7F-6A017867B1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5" name="152 CuadroTexto">
          <a:extLst>
            <a:ext uri="{FF2B5EF4-FFF2-40B4-BE49-F238E27FC236}">
              <a16:creationId xmlns:a16="http://schemas.microsoft.com/office/drawing/2014/main" xmlns="" id="{51D2E99F-46AA-4E68-8FD8-34F384BB9A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6" name="153 CuadroTexto">
          <a:extLst>
            <a:ext uri="{FF2B5EF4-FFF2-40B4-BE49-F238E27FC236}">
              <a16:creationId xmlns:a16="http://schemas.microsoft.com/office/drawing/2014/main" xmlns="" id="{F8DBEA45-F569-4EFB-9256-3069956FE1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7" name="154 CuadroTexto">
          <a:extLst>
            <a:ext uri="{FF2B5EF4-FFF2-40B4-BE49-F238E27FC236}">
              <a16:creationId xmlns:a16="http://schemas.microsoft.com/office/drawing/2014/main" xmlns="" id="{8FF4FC0B-6489-45BE-82D8-AF183CE3A1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8" name="155 CuadroTexto">
          <a:extLst>
            <a:ext uri="{FF2B5EF4-FFF2-40B4-BE49-F238E27FC236}">
              <a16:creationId xmlns:a16="http://schemas.microsoft.com/office/drawing/2014/main" xmlns="" id="{C77457D0-4A11-40F0-B916-3214BC6AF2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49" name="156 CuadroTexto">
          <a:extLst>
            <a:ext uri="{FF2B5EF4-FFF2-40B4-BE49-F238E27FC236}">
              <a16:creationId xmlns:a16="http://schemas.microsoft.com/office/drawing/2014/main" xmlns="" id="{ABA638F8-DBCF-4A59-A220-FAB8B6D28B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0" name="157 CuadroTexto">
          <a:extLst>
            <a:ext uri="{FF2B5EF4-FFF2-40B4-BE49-F238E27FC236}">
              <a16:creationId xmlns:a16="http://schemas.microsoft.com/office/drawing/2014/main" xmlns="" id="{5526DD60-6EFB-4691-BA48-61A942CB20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1" name="158 CuadroTexto">
          <a:extLst>
            <a:ext uri="{FF2B5EF4-FFF2-40B4-BE49-F238E27FC236}">
              <a16:creationId xmlns:a16="http://schemas.microsoft.com/office/drawing/2014/main" xmlns="" id="{A22A6D0A-E3A9-45B7-9110-1ADF9EF7C7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2" name="159 CuadroTexto">
          <a:extLst>
            <a:ext uri="{FF2B5EF4-FFF2-40B4-BE49-F238E27FC236}">
              <a16:creationId xmlns:a16="http://schemas.microsoft.com/office/drawing/2014/main" xmlns="" id="{AA161635-9AEE-493B-84A5-7052F2430D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3" name="160 CuadroTexto">
          <a:extLst>
            <a:ext uri="{FF2B5EF4-FFF2-40B4-BE49-F238E27FC236}">
              <a16:creationId xmlns:a16="http://schemas.microsoft.com/office/drawing/2014/main" xmlns="" id="{E4E28123-8D45-4231-A6D0-12A1EF4D7F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4" name="161 CuadroTexto">
          <a:extLst>
            <a:ext uri="{FF2B5EF4-FFF2-40B4-BE49-F238E27FC236}">
              <a16:creationId xmlns:a16="http://schemas.microsoft.com/office/drawing/2014/main" xmlns="" id="{55886CFA-88CA-4999-BE50-CDD9F7A3AC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5" name="162 CuadroTexto">
          <a:extLst>
            <a:ext uri="{FF2B5EF4-FFF2-40B4-BE49-F238E27FC236}">
              <a16:creationId xmlns:a16="http://schemas.microsoft.com/office/drawing/2014/main" xmlns="" id="{13EDAA69-37E4-4504-9A1E-A722E0741A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6" name="163 CuadroTexto">
          <a:extLst>
            <a:ext uri="{FF2B5EF4-FFF2-40B4-BE49-F238E27FC236}">
              <a16:creationId xmlns:a16="http://schemas.microsoft.com/office/drawing/2014/main" xmlns="" id="{57F92FC7-D4D4-42D5-9C89-DD41EBC2D4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7" name="164 CuadroTexto">
          <a:extLst>
            <a:ext uri="{FF2B5EF4-FFF2-40B4-BE49-F238E27FC236}">
              <a16:creationId xmlns:a16="http://schemas.microsoft.com/office/drawing/2014/main" xmlns="" id="{A694E665-CB19-4CB6-8A00-B2E6E0DAFE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8" name="165 CuadroTexto">
          <a:extLst>
            <a:ext uri="{FF2B5EF4-FFF2-40B4-BE49-F238E27FC236}">
              <a16:creationId xmlns:a16="http://schemas.microsoft.com/office/drawing/2014/main" xmlns="" id="{1CD3F269-4356-46D0-AD2F-32CB88ECBE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59" name="166 CuadroTexto">
          <a:extLst>
            <a:ext uri="{FF2B5EF4-FFF2-40B4-BE49-F238E27FC236}">
              <a16:creationId xmlns:a16="http://schemas.microsoft.com/office/drawing/2014/main" xmlns="" id="{009E761C-A614-4C6F-BE19-A73C4AA58D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0" name="167 CuadroTexto">
          <a:extLst>
            <a:ext uri="{FF2B5EF4-FFF2-40B4-BE49-F238E27FC236}">
              <a16:creationId xmlns:a16="http://schemas.microsoft.com/office/drawing/2014/main" xmlns="" id="{1BB2286D-D9D3-43CD-8261-417F097933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1" name="168 CuadroTexto">
          <a:extLst>
            <a:ext uri="{FF2B5EF4-FFF2-40B4-BE49-F238E27FC236}">
              <a16:creationId xmlns:a16="http://schemas.microsoft.com/office/drawing/2014/main" xmlns="" id="{E32F2FF1-938F-4AAE-954B-2910B07DD6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2" name="169 CuadroTexto">
          <a:extLst>
            <a:ext uri="{FF2B5EF4-FFF2-40B4-BE49-F238E27FC236}">
              <a16:creationId xmlns:a16="http://schemas.microsoft.com/office/drawing/2014/main" xmlns="" id="{E85DAC18-7AE2-4D57-9A92-B61E7A3659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3" name="170 CuadroTexto">
          <a:extLst>
            <a:ext uri="{FF2B5EF4-FFF2-40B4-BE49-F238E27FC236}">
              <a16:creationId xmlns:a16="http://schemas.microsoft.com/office/drawing/2014/main" xmlns="" id="{8465673C-A66D-423A-89A0-7E92B42020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4" name="171 CuadroTexto">
          <a:extLst>
            <a:ext uri="{FF2B5EF4-FFF2-40B4-BE49-F238E27FC236}">
              <a16:creationId xmlns:a16="http://schemas.microsoft.com/office/drawing/2014/main" xmlns="" id="{53742979-D925-4AEE-B40C-619731EC7D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5" name="172 CuadroTexto">
          <a:extLst>
            <a:ext uri="{FF2B5EF4-FFF2-40B4-BE49-F238E27FC236}">
              <a16:creationId xmlns:a16="http://schemas.microsoft.com/office/drawing/2014/main" xmlns="" id="{1CCC8AE1-8AFC-40A6-862C-5DFE3627BD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6" name="173 CuadroTexto">
          <a:extLst>
            <a:ext uri="{FF2B5EF4-FFF2-40B4-BE49-F238E27FC236}">
              <a16:creationId xmlns:a16="http://schemas.microsoft.com/office/drawing/2014/main" xmlns="" id="{07BF40E7-E9ED-48AC-94D3-9B5968811B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7" name="174 CuadroTexto">
          <a:extLst>
            <a:ext uri="{FF2B5EF4-FFF2-40B4-BE49-F238E27FC236}">
              <a16:creationId xmlns:a16="http://schemas.microsoft.com/office/drawing/2014/main" xmlns="" id="{B3DE0907-7163-4910-BC2D-15D2FA133C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8" name="175 CuadroTexto">
          <a:extLst>
            <a:ext uri="{FF2B5EF4-FFF2-40B4-BE49-F238E27FC236}">
              <a16:creationId xmlns:a16="http://schemas.microsoft.com/office/drawing/2014/main" xmlns="" id="{55626658-BF14-41D9-B155-7122AC1772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69" name="176 CuadroTexto">
          <a:extLst>
            <a:ext uri="{FF2B5EF4-FFF2-40B4-BE49-F238E27FC236}">
              <a16:creationId xmlns:a16="http://schemas.microsoft.com/office/drawing/2014/main" xmlns="" id="{0F690EB3-53C2-4A7B-8D30-56053D7317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0" name="177 CuadroTexto">
          <a:extLst>
            <a:ext uri="{FF2B5EF4-FFF2-40B4-BE49-F238E27FC236}">
              <a16:creationId xmlns:a16="http://schemas.microsoft.com/office/drawing/2014/main" xmlns="" id="{6164CAF9-97EF-45E2-9A3E-2CFC8DA691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1" name="178 CuadroTexto">
          <a:extLst>
            <a:ext uri="{FF2B5EF4-FFF2-40B4-BE49-F238E27FC236}">
              <a16:creationId xmlns:a16="http://schemas.microsoft.com/office/drawing/2014/main" xmlns="" id="{8D72A1F9-41DD-45BC-B374-B808992693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2" name="179 CuadroTexto">
          <a:extLst>
            <a:ext uri="{FF2B5EF4-FFF2-40B4-BE49-F238E27FC236}">
              <a16:creationId xmlns:a16="http://schemas.microsoft.com/office/drawing/2014/main" xmlns="" id="{5A07834D-0371-4A54-8A81-D6498D5CD9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3" name="180 CuadroTexto">
          <a:extLst>
            <a:ext uri="{FF2B5EF4-FFF2-40B4-BE49-F238E27FC236}">
              <a16:creationId xmlns:a16="http://schemas.microsoft.com/office/drawing/2014/main" xmlns="" id="{1D8E9D5D-7094-4091-ABA0-47B9463FF4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4" name="181 CuadroTexto">
          <a:extLst>
            <a:ext uri="{FF2B5EF4-FFF2-40B4-BE49-F238E27FC236}">
              <a16:creationId xmlns:a16="http://schemas.microsoft.com/office/drawing/2014/main" xmlns="" id="{561A2B92-ABCB-4E79-A3E3-7086A30764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5" name="182 CuadroTexto">
          <a:extLst>
            <a:ext uri="{FF2B5EF4-FFF2-40B4-BE49-F238E27FC236}">
              <a16:creationId xmlns:a16="http://schemas.microsoft.com/office/drawing/2014/main" xmlns="" id="{8C226383-7FB9-4CD2-9DCB-C723DDFCE2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6" name="183 CuadroTexto">
          <a:extLst>
            <a:ext uri="{FF2B5EF4-FFF2-40B4-BE49-F238E27FC236}">
              <a16:creationId xmlns:a16="http://schemas.microsoft.com/office/drawing/2014/main" xmlns="" id="{8DE5B32B-A5DA-4C91-A9D0-545D8502BD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7" name="184 CuadroTexto">
          <a:extLst>
            <a:ext uri="{FF2B5EF4-FFF2-40B4-BE49-F238E27FC236}">
              <a16:creationId xmlns:a16="http://schemas.microsoft.com/office/drawing/2014/main" xmlns="" id="{1ED24314-8736-4D05-BEDB-604008768E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8" name="185 CuadroTexto">
          <a:extLst>
            <a:ext uri="{FF2B5EF4-FFF2-40B4-BE49-F238E27FC236}">
              <a16:creationId xmlns:a16="http://schemas.microsoft.com/office/drawing/2014/main" xmlns="" id="{D1309B45-F3ED-49A1-9255-9ADF212BC7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79" name="186 CuadroTexto">
          <a:extLst>
            <a:ext uri="{FF2B5EF4-FFF2-40B4-BE49-F238E27FC236}">
              <a16:creationId xmlns:a16="http://schemas.microsoft.com/office/drawing/2014/main" xmlns="" id="{5C932F25-D337-4ABE-91B3-71013899C5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0" name="187 CuadroTexto">
          <a:extLst>
            <a:ext uri="{FF2B5EF4-FFF2-40B4-BE49-F238E27FC236}">
              <a16:creationId xmlns:a16="http://schemas.microsoft.com/office/drawing/2014/main" xmlns="" id="{7A026CF6-EBB4-4AE0-B84F-E7F5A4B0F5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1" name="188 CuadroTexto">
          <a:extLst>
            <a:ext uri="{FF2B5EF4-FFF2-40B4-BE49-F238E27FC236}">
              <a16:creationId xmlns:a16="http://schemas.microsoft.com/office/drawing/2014/main" xmlns="" id="{C64D4CEE-4D02-4873-A546-A1CEF0F1EF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2" name="189 CuadroTexto">
          <a:extLst>
            <a:ext uri="{FF2B5EF4-FFF2-40B4-BE49-F238E27FC236}">
              <a16:creationId xmlns:a16="http://schemas.microsoft.com/office/drawing/2014/main" xmlns="" id="{77BA4E0E-8A96-4C75-A46F-AEC3A5115D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3" name="190 CuadroTexto">
          <a:extLst>
            <a:ext uri="{FF2B5EF4-FFF2-40B4-BE49-F238E27FC236}">
              <a16:creationId xmlns:a16="http://schemas.microsoft.com/office/drawing/2014/main" xmlns="" id="{F492A2FF-4ABC-4AD4-A61D-6D38B5AD67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4" name="191 CuadroTexto">
          <a:extLst>
            <a:ext uri="{FF2B5EF4-FFF2-40B4-BE49-F238E27FC236}">
              <a16:creationId xmlns:a16="http://schemas.microsoft.com/office/drawing/2014/main" xmlns="" id="{84CD19C5-AB76-4BE5-82FF-715DF15804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5" name="192 CuadroTexto">
          <a:extLst>
            <a:ext uri="{FF2B5EF4-FFF2-40B4-BE49-F238E27FC236}">
              <a16:creationId xmlns:a16="http://schemas.microsoft.com/office/drawing/2014/main" xmlns="" id="{AF561BDF-3BA0-4188-B056-2D540BE1CB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6" name="193 CuadroTexto">
          <a:extLst>
            <a:ext uri="{FF2B5EF4-FFF2-40B4-BE49-F238E27FC236}">
              <a16:creationId xmlns:a16="http://schemas.microsoft.com/office/drawing/2014/main" xmlns="" id="{B47169DF-9713-4959-8D58-407157DCDD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7" name="194 CuadroTexto">
          <a:extLst>
            <a:ext uri="{FF2B5EF4-FFF2-40B4-BE49-F238E27FC236}">
              <a16:creationId xmlns:a16="http://schemas.microsoft.com/office/drawing/2014/main" xmlns="" id="{1F65141B-C059-4752-8CB8-0E9721D599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8" name="195 CuadroTexto">
          <a:extLst>
            <a:ext uri="{FF2B5EF4-FFF2-40B4-BE49-F238E27FC236}">
              <a16:creationId xmlns:a16="http://schemas.microsoft.com/office/drawing/2014/main" xmlns="" id="{547327B9-E7E1-4E92-A748-E47AFEF8B5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89" name="196 CuadroTexto">
          <a:extLst>
            <a:ext uri="{FF2B5EF4-FFF2-40B4-BE49-F238E27FC236}">
              <a16:creationId xmlns:a16="http://schemas.microsoft.com/office/drawing/2014/main" xmlns="" id="{1F44A1CE-6F7D-4296-A429-057101B2DA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0" name="197 CuadroTexto">
          <a:extLst>
            <a:ext uri="{FF2B5EF4-FFF2-40B4-BE49-F238E27FC236}">
              <a16:creationId xmlns:a16="http://schemas.microsoft.com/office/drawing/2014/main" xmlns="" id="{7001F9EC-2CDF-46C5-A506-A9350D81BB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1" name="198 CuadroTexto">
          <a:extLst>
            <a:ext uri="{FF2B5EF4-FFF2-40B4-BE49-F238E27FC236}">
              <a16:creationId xmlns:a16="http://schemas.microsoft.com/office/drawing/2014/main" xmlns="" id="{091633F5-7A39-4FE5-A66B-EB4BE9E489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2" name="199 CuadroTexto">
          <a:extLst>
            <a:ext uri="{FF2B5EF4-FFF2-40B4-BE49-F238E27FC236}">
              <a16:creationId xmlns:a16="http://schemas.microsoft.com/office/drawing/2014/main" xmlns="" id="{E0C33322-B4D8-4D47-BFAF-1CE239CC4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3" name="200 CuadroTexto">
          <a:extLst>
            <a:ext uri="{FF2B5EF4-FFF2-40B4-BE49-F238E27FC236}">
              <a16:creationId xmlns:a16="http://schemas.microsoft.com/office/drawing/2014/main" xmlns="" id="{BA45B069-7BB4-4282-A7DC-6BF0ED32FD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4" name="201 CuadroTexto">
          <a:extLst>
            <a:ext uri="{FF2B5EF4-FFF2-40B4-BE49-F238E27FC236}">
              <a16:creationId xmlns:a16="http://schemas.microsoft.com/office/drawing/2014/main" xmlns="" id="{A0E0A973-03CD-4CDB-AC73-CA06C0C49F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5" name="202 CuadroTexto">
          <a:extLst>
            <a:ext uri="{FF2B5EF4-FFF2-40B4-BE49-F238E27FC236}">
              <a16:creationId xmlns:a16="http://schemas.microsoft.com/office/drawing/2014/main" xmlns="" id="{B2DC6501-5B6E-4117-84A8-A8A56715BC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6" name="203 CuadroTexto">
          <a:extLst>
            <a:ext uri="{FF2B5EF4-FFF2-40B4-BE49-F238E27FC236}">
              <a16:creationId xmlns:a16="http://schemas.microsoft.com/office/drawing/2014/main" xmlns="" id="{AFD5A3A8-0A26-404A-8452-1B35886F4B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7" name="204 CuadroTexto">
          <a:extLst>
            <a:ext uri="{FF2B5EF4-FFF2-40B4-BE49-F238E27FC236}">
              <a16:creationId xmlns:a16="http://schemas.microsoft.com/office/drawing/2014/main" xmlns="" id="{EA8EE31A-E2D4-479D-AD25-0DA58A3633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8" name="205 CuadroTexto">
          <a:extLst>
            <a:ext uri="{FF2B5EF4-FFF2-40B4-BE49-F238E27FC236}">
              <a16:creationId xmlns:a16="http://schemas.microsoft.com/office/drawing/2014/main" xmlns="" id="{1D3C354E-7034-49E3-81BF-A63138F355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599" name="206 CuadroTexto">
          <a:extLst>
            <a:ext uri="{FF2B5EF4-FFF2-40B4-BE49-F238E27FC236}">
              <a16:creationId xmlns:a16="http://schemas.microsoft.com/office/drawing/2014/main" xmlns="" id="{0723411C-215A-4F1A-9476-8E986CDE12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0" name="207 CuadroTexto">
          <a:extLst>
            <a:ext uri="{FF2B5EF4-FFF2-40B4-BE49-F238E27FC236}">
              <a16:creationId xmlns:a16="http://schemas.microsoft.com/office/drawing/2014/main" xmlns="" id="{F5EA9FDD-1D2B-4C54-B56E-7ABF149787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1" name="208 CuadroTexto">
          <a:extLst>
            <a:ext uri="{FF2B5EF4-FFF2-40B4-BE49-F238E27FC236}">
              <a16:creationId xmlns:a16="http://schemas.microsoft.com/office/drawing/2014/main" xmlns="" id="{5FC6F883-584D-4DA3-ACF0-62C959991F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2" name="209 CuadroTexto">
          <a:extLst>
            <a:ext uri="{FF2B5EF4-FFF2-40B4-BE49-F238E27FC236}">
              <a16:creationId xmlns:a16="http://schemas.microsoft.com/office/drawing/2014/main" xmlns="" id="{680F6D57-3723-458A-885F-C22C6391B1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3" name="210 CuadroTexto">
          <a:extLst>
            <a:ext uri="{FF2B5EF4-FFF2-40B4-BE49-F238E27FC236}">
              <a16:creationId xmlns:a16="http://schemas.microsoft.com/office/drawing/2014/main" xmlns="" id="{5F13CDD5-D332-4D4D-B1B3-243FB8E371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4" name="211 CuadroTexto">
          <a:extLst>
            <a:ext uri="{FF2B5EF4-FFF2-40B4-BE49-F238E27FC236}">
              <a16:creationId xmlns:a16="http://schemas.microsoft.com/office/drawing/2014/main" xmlns="" id="{9EDD21A3-1011-448B-B691-D834590859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5" name="212 CuadroTexto">
          <a:extLst>
            <a:ext uri="{FF2B5EF4-FFF2-40B4-BE49-F238E27FC236}">
              <a16:creationId xmlns:a16="http://schemas.microsoft.com/office/drawing/2014/main" xmlns="" id="{A74CD022-042A-44B8-AB4A-BEE78666C5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6" name="213 CuadroTexto">
          <a:extLst>
            <a:ext uri="{FF2B5EF4-FFF2-40B4-BE49-F238E27FC236}">
              <a16:creationId xmlns:a16="http://schemas.microsoft.com/office/drawing/2014/main" xmlns="" id="{81E1BB71-B5DF-4926-966F-09A5AB33BF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7" name="214 CuadroTexto">
          <a:extLst>
            <a:ext uri="{FF2B5EF4-FFF2-40B4-BE49-F238E27FC236}">
              <a16:creationId xmlns:a16="http://schemas.microsoft.com/office/drawing/2014/main" xmlns="" id="{A2ABC52C-40BD-4DAD-80A1-412CCE74A8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8" name="215 CuadroTexto">
          <a:extLst>
            <a:ext uri="{FF2B5EF4-FFF2-40B4-BE49-F238E27FC236}">
              <a16:creationId xmlns:a16="http://schemas.microsoft.com/office/drawing/2014/main" xmlns="" id="{D2370942-511F-454D-AD28-B4D7F74EBE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09" name="216 CuadroTexto">
          <a:extLst>
            <a:ext uri="{FF2B5EF4-FFF2-40B4-BE49-F238E27FC236}">
              <a16:creationId xmlns:a16="http://schemas.microsoft.com/office/drawing/2014/main" xmlns="" id="{562FFEA2-30B1-4243-882A-EB25DA5E85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0" name="217 CuadroTexto">
          <a:extLst>
            <a:ext uri="{FF2B5EF4-FFF2-40B4-BE49-F238E27FC236}">
              <a16:creationId xmlns:a16="http://schemas.microsoft.com/office/drawing/2014/main" xmlns="" id="{B8A13136-C07E-4EEB-9221-ECC513F5DB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1" name="218 CuadroTexto">
          <a:extLst>
            <a:ext uri="{FF2B5EF4-FFF2-40B4-BE49-F238E27FC236}">
              <a16:creationId xmlns:a16="http://schemas.microsoft.com/office/drawing/2014/main" xmlns="" id="{333D4951-D191-47E6-A44E-7F54650E31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2" name="219 CuadroTexto">
          <a:extLst>
            <a:ext uri="{FF2B5EF4-FFF2-40B4-BE49-F238E27FC236}">
              <a16:creationId xmlns:a16="http://schemas.microsoft.com/office/drawing/2014/main" xmlns="" id="{397D61FE-6154-4848-AF53-4950122352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3" name="220 CuadroTexto">
          <a:extLst>
            <a:ext uri="{FF2B5EF4-FFF2-40B4-BE49-F238E27FC236}">
              <a16:creationId xmlns:a16="http://schemas.microsoft.com/office/drawing/2014/main" xmlns="" id="{A09E6A3A-9E34-48BF-AA25-BFB39DF7CB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4" name="221 CuadroTexto">
          <a:extLst>
            <a:ext uri="{FF2B5EF4-FFF2-40B4-BE49-F238E27FC236}">
              <a16:creationId xmlns:a16="http://schemas.microsoft.com/office/drawing/2014/main" xmlns="" id="{40B347C1-8B15-4963-AD9C-02AD15FA58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5" name="222 CuadroTexto">
          <a:extLst>
            <a:ext uri="{FF2B5EF4-FFF2-40B4-BE49-F238E27FC236}">
              <a16:creationId xmlns:a16="http://schemas.microsoft.com/office/drawing/2014/main" xmlns="" id="{5BD76402-5283-4098-BA67-8753C17DB3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6" name="223 CuadroTexto">
          <a:extLst>
            <a:ext uri="{FF2B5EF4-FFF2-40B4-BE49-F238E27FC236}">
              <a16:creationId xmlns:a16="http://schemas.microsoft.com/office/drawing/2014/main" xmlns="" id="{40010FCE-B986-4C2A-8F47-29396D0481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7" name="224 CuadroTexto">
          <a:extLst>
            <a:ext uri="{FF2B5EF4-FFF2-40B4-BE49-F238E27FC236}">
              <a16:creationId xmlns:a16="http://schemas.microsoft.com/office/drawing/2014/main" xmlns="" id="{07F1032D-F019-4585-93D0-7B3D1CDA76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8" name="225 CuadroTexto">
          <a:extLst>
            <a:ext uri="{FF2B5EF4-FFF2-40B4-BE49-F238E27FC236}">
              <a16:creationId xmlns:a16="http://schemas.microsoft.com/office/drawing/2014/main" xmlns="" id="{F2D2237C-70A8-4574-942D-E279EDD2B9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19" name="226 CuadroTexto">
          <a:extLst>
            <a:ext uri="{FF2B5EF4-FFF2-40B4-BE49-F238E27FC236}">
              <a16:creationId xmlns:a16="http://schemas.microsoft.com/office/drawing/2014/main" xmlns="" id="{317800E5-AA98-4F2E-B649-826391364E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0" name="227 CuadroTexto">
          <a:extLst>
            <a:ext uri="{FF2B5EF4-FFF2-40B4-BE49-F238E27FC236}">
              <a16:creationId xmlns:a16="http://schemas.microsoft.com/office/drawing/2014/main" xmlns="" id="{E26C68A3-75C5-4797-A1B8-F6B14346E9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1" name="228 CuadroTexto">
          <a:extLst>
            <a:ext uri="{FF2B5EF4-FFF2-40B4-BE49-F238E27FC236}">
              <a16:creationId xmlns:a16="http://schemas.microsoft.com/office/drawing/2014/main" xmlns="" id="{67343B77-67D0-4277-918B-A6A7C21A69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2" name="229 CuadroTexto">
          <a:extLst>
            <a:ext uri="{FF2B5EF4-FFF2-40B4-BE49-F238E27FC236}">
              <a16:creationId xmlns:a16="http://schemas.microsoft.com/office/drawing/2014/main" xmlns="" id="{6D71E174-6673-4F1F-A15F-30E7A97350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3" name="230 CuadroTexto">
          <a:extLst>
            <a:ext uri="{FF2B5EF4-FFF2-40B4-BE49-F238E27FC236}">
              <a16:creationId xmlns:a16="http://schemas.microsoft.com/office/drawing/2014/main" xmlns="" id="{D69FBEEF-2912-44DE-B661-3EC270EF6A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4" name="231 CuadroTexto">
          <a:extLst>
            <a:ext uri="{FF2B5EF4-FFF2-40B4-BE49-F238E27FC236}">
              <a16:creationId xmlns:a16="http://schemas.microsoft.com/office/drawing/2014/main" xmlns="" id="{BCB4EA2C-02E2-4519-8BD8-DC953EC1C6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5" name="232 CuadroTexto">
          <a:extLst>
            <a:ext uri="{FF2B5EF4-FFF2-40B4-BE49-F238E27FC236}">
              <a16:creationId xmlns:a16="http://schemas.microsoft.com/office/drawing/2014/main" xmlns="" id="{C7DCA9CC-35BD-415D-A9E2-0531D7A492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6" name="233 CuadroTexto">
          <a:extLst>
            <a:ext uri="{FF2B5EF4-FFF2-40B4-BE49-F238E27FC236}">
              <a16:creationId xmlns:a16="http://schemas.microsoft.com/office/drawing/2014/main" xmlns="" id="{33104892-CE19-43C8-9EF1-EB0456984C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7" name="234 CuadroTexto">
          <a:extLst>
            <a:ext uri="{FF2B5EF4-FFF2-40B4-BE49-F238E27FC236}">
              <a16:creationId xmlns:a16="http://schemas.microsoft.com/office/drawing/2014/main" xmlns="" id="{EF34E530-429D-4B5C-B11E-78F55EE399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8" name="235 CuadroTexto">
          <a:extLst>
            <a:ext uri="{FF2B5EF4-FFF2-40B4-BE49-F238E27FC236}">
              <a16:creationId xmlns:a16="http://schemas.microsoft.com/office/drawing/2014/main" xmlns="" id="{578630F9-21C0-4FEE-9DB1-82B7CD9224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29" name="236 CuadroTexto">
          <a:extLst>
            <a:ext uri="{FF2B5EF4-FFF2-40B4-BE49-F238E27FC236}">
              <a16:creationId xmlns:a16="http://schemas.microsoft.com/office/drawing/2014/main" xmlns="" id="{A35CD16D-E274-4F10-94A7-7C6115893F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0" name="237 CuadroTexto">
          <a:extLst>
            <a:ext uri="{FF2B5EF4-FFF2-40B4-BE49-F238E27FC236}">
              <a16:creationId xmlns:a16="http://schemas.microsoft.com/office/drawing/2014/main" xmlns="" id="{4D42C82A-A83F-41E5-951C-3A77BB9194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1" name="238 CuadroTexto">
          <a:extLst>
            <a:ext uri="{FF2B5EF4-FFF2-40B4-BE49-F238E27FC236}">
              <a16:creationId xmlns:a16="http://schemas.microsoft.com/office/drawing/2014/main" xmlns="" id="{40890A62-067B-4CED-BAE6-61BE3DF44C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2" name="239 CuadroTexto">
          <a:extLst>
            <a:ext uri="{FF2B5EF4-FFF2-40B4-BE49-F238E27FC236}">
              <a16:creationId xmlns:a16="http://schemas.microsoft.com/office/drawing/2014/main" xmlns="" id="{8B4C5C97-9A62-4314-AE33-6FCE963246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3" name="240 CuadroTexto">
          <a:extLst>
            <a:ext uri="{FF2B5EF4-FFF2-40B4-BE49-F238E27FC236}">
              <a16:creationId xmlns:a16="http://schemas.microsoft.com/office/drawing/2014/main" xmlns="" id="{90F8EE65-E00E-4019-92C3-EAA2EA8208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4" name="241 CuadroTexto">
          <a:extLst>
            <a:ext uri="{FF2B5EF4-FFF2-40B4-BE49-F238E27FC236}">
              <a16:creationId xmlns:a16="http://schemas.microsoft.com/office/drawing/2014/main" xmlns="" id="{9AFD2CF1-9B87-464E-9765-13740323CB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5" name="242 CuadroTexto">
          <a:extLst>
            <a:ext uri="{FF2B5EF4-FFF2-40B4-BE49-F238E27FC236}">
              <a16:creationId xmlns:a16="http://schemas.microsoft.com/office/drawing/2014/main" xmlns="" id="{58ADD828-F476-4B85-9AAB-33F41AA8BD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6" name="243 CuadroTexto">
          <a:extLst>
            <a:ext uri="{FF2B5EF4-FFF2-40B4-BE49-F238E27FC236}">
              <a16:creationId xmlns:a16="http://schemas.microsoft.com/office/drawing/2014/main" xmlns="" id="{1C738A49-7279-443B-B1D5-40B438D67C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7" name="244 CuadroTexto">
          <a:extLst>
            <a:ext uri="{FF2B5EF4-FFF2-40B4-BE49-F238E27FC236}">
              <a16:creationId xmlns:a16="http://schemas.microsoft.com/office/drawing/2014/main" xmlns="" id="{92F2C7BF-743F-4A5C-B2F0-4146C3B838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8" name="245 CuadroTexto">
          <a:extLst>
            <a:ext uri="{FF2B5EF4-FFF2-40B4-BE49-F238E27FC236}">
              <a16:creationId xmlns:a16="http://schemas.microsoft.com/office/drawing/2014/main" xmlns="" id="{19831057-8980-40B3-A9AA-ED6A06DD0E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39" name="246 CuadroTexto">
          <a:extLst>
            <a:ext uri="{FF2B5EF4-FFF2-40B4-BE49-F238E27FC236}">
              <a16:creationId xmlns:a16="http://schemas.microsoft.com/office/drawing/2014/main" xmlns="" id="{AE216856-A520-44E1-8EC2-020D7528E0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0" name="247 CuadroTexto">
          <a:extLst>
            <a:ext uri="{FF2B5EF4-FFF2-40B4-BE49-F238E27FC236}">
              <a16:creationId xmlns:a16="http://schemas.microsoft.com/office/drawing/2014/main" xmlns="" id="{14FA9CE5-50FB-4CA5-A3D2-5B77568878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1" name="248 CuadroTexto">
          <a:extLst>
            <a:ext uri="{FF2B5EF4-FFF2-40B4-BE49-F238E27FC236}">
              <a16:creationId xmlns:a16="http://schemas.microsoft.com/office/drawing/2014/main" xmlns="" id="{44F01471-E565-4902-B756-39E4BF99C3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2" name="249 CuadroTexto">
          <a:extLst>
            <a:ext uri="{FF2B5EF4-FFF2-40B4-BE49-F238E27FC236}">
              <a16:creationId xmlns:a16="http://schemas.microsoft.com/office/drawing/2014/main" xmlns="" id="{132A20DF-0041-456E-B9F1-BCEFFC9BD1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3" name="250 CuadroTexto">
          <a:extLst>
            <a:ext uri="{FF2B5EF4-FFF2-40B4-BE49-F238E27FC236}">
              <a16:creationId xmlns:a16="http://schemas.microsoft.com/office/drawing/2014/main" xmlns="" id="{A1A62538-96C1-4592-AAC0-CCB4A20BB7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4" name="251 CuadroTexto">
          <a:extLst>
            <a:ext uri="{FF2B5EF4-FFF2-40B4-BE49-F238E27FC236}">
              <a16:creationId xmlns:a16="http://schemas.microsoft.com/office/drawing/2014/main" xmlns="" id="{0AB6B348-370A-4C8F-AEE6-4246807BF1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5" name="252 CuadroTexto">
          <a:extLst>
            <a:ext uri="{FF2B5EF4-FFF2-40B4-BE49-F238E27FC236}">
              <a16:creationId xmlns:a16="http://schemas.microsoft.com/office/drawing/2014/main" xmlns="" id="{8BB5E615-363B-4E3B-89B3-4F04676E8F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6" name="253 CuadroTexto">
          <a:extLst>
            <a:ext uri="{FF2B5EF4-FFF2-40B4-BE49-F238E27FC236}">
              <a16:creationId xmlns:a16="http://schemas.microsoft.com/office/drawing/2014/main" xmlns="" id="{4D3500E0-66E8-4891-87AE-455EC5D713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7" name="254 CuadroTexto">
          <a:extLst>
            <a:ext uri="{FF2B5EF4-FFF2-40B4-BE49-F238E27FC236}">
              <a16:creationId xmlns:a16="http://schemas.microsoft.com/office/drawing/2014/main" xmlns="" id="{6E02A13C-256C-4D01-80E8-43480DF1BB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8" name="255 CuadroTexto">
          <a:extLst>
            <a:ext uri="{FF2B5EF4-FFF2-40B4-BE49-F238E27FC236}">
              <a16:creationId xmlns:a16="http://schemas.microsoft.com/office/drawing/2014/main" xmlns="" id="{80457605-AD49-4AC9-9E4D-0F4FFC885C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49" name="256 CuadroTexto">
          <a:extLst>
            <a:ext uri="{FF2B5EF4-FFF2-40B4-BE49-F238E27FC236}">
              <a16:creationId xmlns:a16="http://schemas.microsoft.com/office/drawing/2014/main" xmlns="" id="{DB2ECC25-E099-443D-99AE-8498D2E524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0" name="257 CuadroTexto">
          <a:extLst>
            <a:ext uri="{FF2B5EF4-FFF2-40B4-BE49-F238E27FC236}">
              <a16:creationId xmlns:a16="http://schemas.microsoft.com/office/drawing/2014/main" xmlns="" id="{7A28665E-F601-41C6-BA46-2AAB6D9009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1" name="258 CuadroTexto">
          <a:extLst>
            <a:ext uri="{FF2B5EF4-FFF2-40B4-BE49-F238E27FC236}">
              <a16:creationId xmlns:a16="http://schemas.microsoft.com/office/drawing/2014/main" xmlns="" id="{0B228D01-7707-45FD-AE99-A204715E4B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2" name="259 CuadroTexto">
          <a:extLst>
            <a:ext uri="{FF2B5EF4-FFF2-40B4-BE49-F238E27FC236}">
              <a16:creationId xmlns:a16="http://schemas.microsoft.com/office/drawing/2014/main" xmlns="" id="{B6F5C1E8-A37E-47B9-A536-7FD4EAE28A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3" name="260 CuadroTexto">
          <a:extLst>
            <a:ext uri="{FF2B5EF4-FFF2-40B4-BE49-F238E27FC236}">
              <a16:creationId xmlns:a16="http://schemas.microsoft.com/office/drawing/2014/main" xmlns="" id="{6D64040E-FFE2-4E6C-8F92-7D513C33E4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4" name="261 CuadroTexto">
          <a:extLst>
            <a:ext uri="{FF2B5EF4-FFF2-40B4-BE49-F238E27FC236}">
              <a16:creationId xmlns:a16="http://schemas.microsoft.com/office/drawing/2014/main" xmlns="" id="{88574749-0D35-4F30-A6BE-A5092B6CA0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5" name="262 CuadroTexto">
          <a:extLst>
            <a:ext uri="{FF2B5EF4-FFF2-40B4-BE49-F238E27FC236}">
              <a16:creationId xmlns:a16="http://schemas.microsoft.com/office/drawing/2014/main" xmlns="" id="{0CE8E11C-F803-4AA8-86F5-67E41515A0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6" name="263 CuadroTexto">
          <a:extLst>
            <a:ext uri="{FF2B5EF4-FFF2-40B4-BE49-F238E27FC236}">
              <a16:creationId xmlns:a16="http://schemas.microsoft.com/office/drawing/2014/main" xmlns="" id="{3913BF41-EE96-457C-8355-5B8AE5F113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7" name="264 CuadroTexto">
          <a:extLst>
            <a:ext uri="{FF2B5EF4-FFF2-40B4-BE49-F238E27FC236}">
              <a16:creationId xmlns:a16="http://schemas.microsoft.com/office/drawing/2014/main" xmlns="" id="{0102CD72-BF9D-4746-B771-470D13280A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8" name="265 CuadroTexto">
          <a:extLst>
            <a:ext uri="{FF2B5EF4-FFF2-40B4-BE49-F238E27FC236}">
              <a16:creationId xmlns:a16="http://schemas.microsoft.com/office/drawing/2014/main" xmlns="" id="{F253DFC1-D5D7-4B08-BC3C-2C472F2824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59" name="266 CuadroTexto">
          <a:extLst>
            <a:ext uri="{FF2B5EF4-FFF2-40B4-BE49-F238E27FC236}">
              <a16:creationId xmlns:a16="http://schemas.microsoft.com/office/drawing/2014/main" xmlns="" id="{A27274E4-19A1-4E53-B276-1BD5D38915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60" name="267 CuadroTexto">
          <a:extLst>
            <a:ext uri="{FF2B5EF4-FFF2-40B4-BE49-F238E27FC236}">
              <a16:creationId xmlns:a16="http://schemas.microsoft.com/office/drawing/2014/main" xmlns="" id="{868D3B00-41A0-4606-AC1A-2DCC36D1C2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9661" name="268 CuadroTexto">
          <a:extLst>
            <a:ext uri="{FF2B5EF4-FFF2-40B4-BE49-F238E27FC236}">
              <a16:creationId xmlns:a16="http://schemas.microsoft.com/office/drawing/2014/main" xmlns="" id="{DDD73124-FD8A-45B8-99BE-AE42DAA1C80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2" name="269 CuadroTexto">
          <a:extLst>
            <a:ext uri="{FF2B5EF4-FFF2-40B4-BE49-F238E27FC236}">
              <a16:creationId xmlns:a16="http://schemas.microsoft.com/office/drawing/2014/main" xmlns="" id="{57A3C869-FC88-4E76-8A9D-5E3F07416D7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3" name="270 CuadroTexto">
          <a:extLst>
            <a:ext uri="{FF2B5EF4-FFF2-40B4-BE49-F238E27FC236}">
              <a16:creationId xmlns:a16="http://schemas.microsoft.com/office/drawing/2014/main" xmlns="" id="{4001C4E1-EC26-40E4-890F-CD6C3BDF583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4" name="271 CuadroTexto">
          <a:extLst>
            <a:ext uri="{FF2B5EF4-FFF2-40B4-BE49-F238E27FC236}">
              <a16:creationId xmlns:a16="http://schemas.microsoft.com/office/drawing/2014/main" xmlns="" id="{2DA8C600-187E-4DC3-9ADC-4301B2D88F0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5" name="272 CuadroTexto">
          <a:extLst>
            <a:ext uri="{FF2B5EF4-FFF2-40B4-BE49-F238E27FC236}">
              <a16:creationId xmlns:a16="http://schemas.microsoft.com/office/drawing/2014/main" xmlns="" id="{73A9A785-2832-4399-B037-CDB160EA881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6" name="273 CuadroTexto">
          <a:extLst>
            <a:ext uri="{FF2B5EF4-FFF2-40B4-BE49-F238E27FC236}">
              <a16:creationId xmlns:a16="http://schemas.microsoft.com/office/drawing/2014/main" xmlns="" id="{010A7845-4C52-4E23-9965-CBDE646555A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7" name="274 CuadroTexto">
          <a:extLst>
            <a:ext uri="{FF2B5EF4-FFF2-40B4-BE49-F238E27FC236}">
              <a16:creationId xmlns:a16="http://schemas.microsoft.com/office/drawing/2014/main" xmlns="" id="{9B1A95CF-5B4D-474D-BB0A-9E0043DB9D9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8" name="275 CuadroTexto">
          <a:extLst>
            <a:ext uri="{FF2B5EF4-FFF2-40B4-BE49-F238E27FC236}">
              <a16:creationId xmlns:a16="http://schemas.microsoft.com/office/drawing/2014/main" xmlns="" id="{D70C674D-20B4-4436-9601-745DC024C75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69" name="276 CuadroTexto">
          <a:extLst>
            <a:ext uri="{FF2B5EF4-FFF2-40B4-BE49-F238E27FC236}">
              <a16:creationId xmlns:a16="http://schemas.microsoft.com/office/drawing/2014/main" xmlns="" id="{EF736547-3992-4F15-9BAC-5AA49CEF331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0" name="277 CuadroTexto">
          <a:extLst>
            <a:ext uri="{FF2B5EF4-FFF2-40B4-BE49-F238E27FC236}">
              <a16:creationId xmlns:a16="http://schemas.microsoft.com/office/drawing/2014/main" xmlns="" id="{85F78B62-B81A-42DC-AD30-138310D3E06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1" name="278 CuadroTexto">
          <a:extLst>
            <a:ext uri="{FF2B5EF4-FFF2-40B4-BE49-F238E27FC236}">
              <a16:creationId xmlns:a16="http://schemas.microsoft.com/office/drawing/2014/main" xmlns="" id="{A2C2E31B-6275-40F7-B8FA-80449D19338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2" name="279 CuadroTexto">
          <a:extLst>
            <a:ext uri="{FF2B5EF4-FFF2-40B4-BE49-F238E27FC236}">
              <a16:creationId xmlns:a16="http://schemas.microsoft.com/office/drawing/2014/main" xmlns="" id="{025BA03C-5D71-48C0-8BCF-E0FD10363AC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3" name="280 CuadroTexto">
          <a:extLst>
            <a:ext uri="{FF2B5EF4-FFF2-40B4-BE49-F238E27FC236}">
              <a16:creationId xmlns:a16="http://schemas.microsoft.com/office/drawing/2014/main" xmlns="" id="{6D7E955B-4766-4A9D-9294-3C37FE768A6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4" name="281 CuadroTexto">
          <a:extLst>
            <a:ext uri="{FF2B5EF4-FFF2-40B4-BE49-F238E27FC236}">
              <a16:creationId xmlns:a16="http://schemas.microsoft.com/office/drawing/2014/main" xmlns="" id="{EB3137AD-7359-4736-9918-820F705790C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5" name="282 CuadroTexto">
          <a:extLst>
            <a:ext uri="{FF2B5EF4-FFF2-40B4-BE49-F238E27FC236}">
              <a16:creationId xmlns:a16="http://schemas.microsoft.com/office/drawing/2014/main" xmlns="" id="{589BE43E-750C-48EB-84CA-2493ED2774D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6" name="283 CuadroTexto">
          <a:extLst>
            <a:ext uri="{FF2B5EF4-FFF2-40B4-BE49-F238E27FC236}">
              <a16:creationId xmlns:a16="http://schemas.microsoft.com/office/drawing/2014/main" xmlns="" id="{DF3C344F-CC80-4B0A-8B98-E0A088076C3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9677" name="284 CuadroTexto">
          <a:extLst>
            <a:ext uri="{FF2B5EF4-FFF2-40B4-BE49-F238E27FC236}">
              <a16:creationId xmlns:a16="http://schemas.microsoft.com/office/drawing/2014/main" xmlns="" id="{3D908353-3AC4-4763-B88C-3FE010EF28E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678" name="285 CuadroTexto">
          <a:extLst>
            <a:ext uri="{FF2B5EF4-FFF2-40B4-BE49-F238E27FC236}">
              <a16:creationId xmlns:a16="http://schemas.microsoft.com/office/drawing/2014/main" xmlns="" id="{039E047E-7D00-42E5-AFC9-BB1404C464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79" name="286 CuadroTexto">
          <a:extLst>
            <a:ext uri="{FF2B5EF4-FFF2-40B4-BE49-F238E27FC236}">
              <a16:creationId xmlns:a16="http://schemas.microsoft.com/office/drawing/2014/main" xmlns="" id="{0E1F7EE5-46B8-4BB3-8CDA-31217CA3A7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0" name="287 CuadroTexto">
          <a:extLst>
            <a:ext uri="{FF2B5EF4-FFF2-40B4-BE49-F238E27FC236}">
              <a16:creationId xmlns:a16="http://schemas.microsoft.com/office/drawing/2014/main" xmlns="" id="{02882C01-3554-4EB1-892C-D0F8C1E76C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1" name="288 CuadroTexto">
          <a:extLst>
            <a:ext uri="{FF2B5EF4-FFF2-40B4-BE49-F238E27FC236}">
              <a16:creationId xmlns:a16="http://schemas.microsoft.com/office/drawing/2014/main" xmlns="" id="{B03A5148-1D07-4086-90EB-B35F05D44F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2" name="289 CuadroTexto">
          <a:extLst>
            <a:ext uri="{FF2B5EF4-FFF2-40B4-BE49-F238E27FC236}">
              <a16:creationId xmlns:a16="http://schemas.microsoft.com/office/drawing/2014/main" xmlns="" id="{B22F1EEA-8115-4818-96CA-1C77FE2BB8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3" name="290 CuadroTexto">
          <a:extLst>
            <a:ext uri="{FF2B5EF4-FFF2-40B4-BE49-F238E27FC236}">
              <a16:creationId xmlns:a16="http://schemas.microsoft.com/office/drawing/2014/main" xmlns="" id="{783B698C-3AC5-4F91-B60D-E1A085E4C0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4" name="291 CuadroTexto">
          <a:extLst>
            <a:ext uri="{FF2B5EF4-FFF2-40B4-BE49-F238E27FC236}">
              <a16:creationId xmlns:a16="http://schemas.microsoft.com/office/drawing/2014/main" xmlns="" id="{6CD94EF9-6254-4D4C-8368-D92412FF6C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5" name="292 CuadroTexto">
          <a:extLst>
            <a:ext uri="{FF2B5EF4-FFF2-40B4-BE49-F238E27FC236}">
              <a16:creationId xmlns:a16="http://schemas.microsoft.com/office/drawing/2014/main" xmlns="" id="{A45C080A-ECF1-49B3-B85D-CE9D664F0A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6" name="293 CuadroTexto">
          <a:extLst>
            <a:ext uri="{FF2B5EF4-FFF2-40B4-BE49-F238E27FC236}">
              <a16:creationId xmlns:a16="http://schemas.microsoft.com/office/drawing/2014/main" xmlns="" id="{5ECC4B8B-6201-4C07-A478-4CEE02C484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7" name="294 CuadroTexto">
          <a:extLst>
            <a:ext uri="{FF2B5EF4-FFF2-40B4-BE49-F238E27FC236}">
              <a16:creationId xmlns:a16="http://schemas.microsoft.com/office/drawing/2014/main" xmlns="" id="{C08C70AD-ABCB-471D-91A6-A5CF643FF8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8" name="295 CuadroTexto">
          <a:extLst>
            <a:ext uri="{FF2B5EF4-FFF2-40B4-BE49-F238E27FC236}">
              <a16:creationId xmlns:a16="http://schemas.microsoft.com/office/drawing/2014/main" xmlns="" id="{D3C8198D-BCDF-4820-A4AD-6833B843A7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89" name="296 CuadroTexto">
          <a:extLst>
            <a:ext uri="{FF2B5EF4-FFF2-40B4-BE49-F238E27FC236}">
              <a16:creationId xmlns:a16="http://schemas.microsoft.com/office/drawing/2014/main" xmlns="" id="{48141466-A2DE-4504-9BFD-A4E8404113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0" name="1 CuadroTexto">
          <a:extLst>
            <a:ext uri="{FF2B5EF4-FFF2-40B4-BE49-F238E27FC236}">
              <a16:creationId xmlns:a16="http://schemas.microsoft.com/office/drawing/2014/main" xmlns="" id="{CD51129E-86AF-467D-99F6-BA94C3FAF7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1" name="2 CuadroTexto">
          <a:extLst>
            <a:ext uri="{FF2B5EF4-FFF2-40B4-BE49-F238E27FC236}">
              <a16:creationId xmlns:a16="http://schemas.microsoft.com/office/drawing/2014/main" xmlns="" id="{F4FE0861-726E-42E0-9ECA-5647758736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2" name="3 CuadroTexto">
          <a:extLst>
            <a:ext uri="{FF2B5EF4-FFF2-40B4-BE49-F238E27FC236}">
              <a16:creationId xmlns:a16="http://schemas.microsoft.com/office/drawing/2014/main" xmlns="" id="{467A882A-2B8C-441D-85E5-4F0064393B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3" name="4 CuadroTexto">
          <a:extLst>
            <a:ext uri="{FF2B5EF4-FFF2-40B4-BE49-F238E27FC236}">
              <a16:creationId xmlns:a16="http://schemas.microsoft.com/office/drawing/2014/main" xmlns="" id="{0C4AED27-9EB3-47DF-BC4F-22E4954BC9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4" name="5 CuadroTexto">
          <a:extLst>
            <a:ext uri="{FF2B5EF4-FFF2-40B4-BE49-F238E27FC236}">
              <a16:creationId xmlns:a16="http://schemas.microsoft.com/office/drawing/2014/main" xmlns="" id="{041A21EF-FF11-4644-B2E8-5C5A625814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5" name="6 CuadroTexto">
          <a:extLst>
            <a:ext uri="{FF2B5EF4-FFF2-40B4-BE49-F238E27FC236}">
              <a16:creationId xmlns:a16="http://schemas.microsoft.com/office/drawing/2014/main" xmlns="" id="{24B07BDD-D451-4C01-96F5-05313849D5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6" name="7 CuadroTexto">
          <a:extLst>
            <a:ext uri="{FF2B5EF4-FFF2-40B4-BE49-F238E27FC236}">
              <a16:creationId xmlns:a16="http://schemas.microsoft.com/office/drawing/2014/main" xmlns="" id="{8AB86482-827A-4155-9BD3-FD8EB4E417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7" name="8 CuadroTexto">
          <a:extLst>
            <a:ext uri="{FF2B5EF4-FFF2-40B4-BE49-F238E27FC236}">
              <a16:creationId xmlns:a16="http://schemas.microsoft.com/office/drawing/2014/main" xmlns="" id="{90F4088B-9A2E-4A04-AD9A-B87D9E9957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8" name="9 CuadroTexto">
          <a:extLst>
            <a:ext uri="{FF2B5EF4-FFF2-40B4-BE49-F238E27FC236}">
              <a16:creationId xmlns:a16="http://schemas.microsoft.com/office/drawing/2014/main" xmlns="" id="{3DD74858-7FA5-4E4F-85A3-39D91A674A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699" name="10 CuadroTexto">
          <a:extLst>
            <a:ext uri="{FF2B5EF4-FFF2-40B4-BE49-F238E27FC236}">
              <a16:creationId xmlns:a16="http://schemas.microsoft.com/office/drawing/2014/main" xmlns="" id="{3CF35B98-7128-4AB1-8F23-5FE1787429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0" name="11 CuadroTexto">
          <a:extLst>
            <a:ext uri="{FF2B5EF4-FFF2-40B4-BE49-F238E27FC236}">
              <a16:creationId xmlns:a16="http://schemas.microsoft.com/office/drawing/2014/main" xmlns="" id="{2A2293A1-A543-4FE1-BCA0-B362F279D9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1" name="12 CuadroTexto">
          <a:extLst>
            <a:ext uri="{FF2B5EF4-FFF2-40B4-BE49-F238E27FC236}">
              <a16:creationId xmlns:a16="http://schemas.microsoft.com/office/drawing/2014/main" xmlns="" id="{5A772FF9-00AA-4068-93C3-7971F68DE8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2" name="13 CuadroTexto">
          <a:extLst>
            <a:ext uri="{FF2B5EF4-FFF2-40B4-BE49-F238E27FC236}">
              <a16:creationId xmlns:a16="http://schemas.microsoft.com/office/drawing/2014/main" xmlns="" id="{EF7C5C41-CEE8-4637-90D9-616F9AC73B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3" name="14 CuadroTexto">
          <a:extLst>
            <a:ext uri="{FF2B5EF4-FFF2-40B4-BE49-F238E27FC236}">
              <a16:creationId xmlns:a16="http://schemas.microsoft.com/office/drawing/2014/main" xmlns="" id="{C5D33FF6-559B-47CE-BDDF-FC6655E45B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4" name="15 CuadroTexto">
          <a:extLst>
            <a:ext uri="{FF2B5EF4-FFF2-40B4-BE49-F238E27FC236}">
              <a16:creationId xmlns:a16="http://schemas.microsoft.com/office/drawing/2014/main" xmlns="" id="{52BB4CDF-22BE-4E5E-8474-2FCBDA4AA6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5" name="16 CuadroTexto">
          <a:extLst>
            <a:ext uri="{FF2B5EF4-FFF2-40B4-BE49-F238E27FC236}">
              <a16:creationId xmlns:a16="http://schemas.microsoft.com/office/drawing/2014/main" xmlns="" id="{3E7743A8-9CBF-48F2-8488-0472407DCC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6" name="18 CuadroTexto">
          <a:extLst>
            <a:ext uri="{FF2B5EF4-FFF2-40B4-BE49-F238E27FC236}">
              <a16:creationId xmlns:a16="http://schemas.microsoft.com/office/drawing/2014/main" xmlns="" id="{F1D24731-6920-4AD7-B8DA-C36D4924E2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7" name="19 CuadroTexto">
          <a:extLst>
            <a:ext uri="{FF2B5EF4-FFF2-40B4-BE49-F238E27FC236}">
              <a16:creationId xmlns:a16="http://schemas.microsoft.com/office/drawing/2014/main" xmlns="" id="{BAC27F76-B5F9-4D11-B9F3-E72161FE32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8" name="20 CuadroTexto">
          <a:extLst>
            <a:ext uri="{FF2B5EF4-FFF2-40B4-BE49-F238E27FC236}">
              <a16:creationId xmlns:a16="http://schemas.microsoft.com/office/drawing/2014/main" xmlns="" id="{1EB2C561-9810-44A9-9343-4FD49E6DCF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09" name="21 CuadroTexto">
          <a:extLst>
            <a:ext uri="{FF2B5EF4-FFF2-40B4-BE49-F238E27FC236}">
              <a16:creationId xmlns:a16="http://schemas.microsoft.com/office/drawing/2014/main" xmlns="" id="{973CBD1B-2E72-43DA-947A-1770A490D4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0" name="22 CuadroTexto">
          <a:extLst>
            <a:ext uri="{FF2B5EF4-FFF2-40B4-BE49-F238E27FC236}">
              <a16:creationId xmlns:a16="http://schemas.microsoft.com/office/drawing/2014/main" xmlns="" id="{48FCE1BA-90C6-45F2-A9E9-302D588E71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1" name="23 CuadroTexto">
          <a:extLst>
            <a:ext uri="{FF2B5EF4-FFF2-40B4-BE49-F238E27FC236}">
              <a16:creationId xmlns:a16="http://schemas.microsoft.com/office/drawing/2014/main" xmlns="" id="{59C59D6C-CB1B-4D18-861D-2A129B64A5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2" name="24 CuadroTexto">
          <a:extLst>
            <a:ext uri="{FF2B5EF4-FFF2-40B4-BE49-F238E27FC236}">
              <a16:creationId xmlns:a16="http://schemas.microsoft.com/office/drawing/2014/main" xmlns="" id="{2E53507D-BEA6-4C84-9603-EA7CCBCECD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3" name="25 CuadroTexto">
          <a:extLst>
            <a:ext uri="{FF2B5EF4-FFF2-40B4-BE49-F238E27FC236}">
              <a16:creationId xmlns:a16="http://schemas.microsoft.com/office/drawing/2014/main" xmlns="" id="{DBDD8D69-5D1F-4EDA-9589-13D102050D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4" name="26 CuadroTexto">
          <a:extLst>
            <a:ext uri="{FF2B5EF4-FFF2-40B4-BE49-F238E27FC236}">
              <a16:creationId xmlns:a16="http://schemas.microsoft.com/office/drawing/2014/main" xmlns="" id="{D3AA0A68-0B6A-44F8-AE3B-C89DBB3715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5" name="27 CuadroTexto">
          <a:extLst>
            <a:ext uri="{FF2B5EF4-FFF2-40B4-BE49-F238E27FC236}">
              <a16:creationId xmlns:a16="http://schemas.microsoft.com/office/drawing/2014/main" xmlns="" id="{79667505-480B-44B2-AD19-346A28BD3F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6" name="28 CuadroTexto">
          <a:extLst>
            <a:ext uri="{FF2B5EF4-FFF2-40B4-BE49-F238E27FC236}">
              <a16:creationId xmlns:a16="http://schemas.microsoft.com/office/drawing/2014/main" xmlns="" id="{3AB54D15-3D60-42A8-8AB9-497B2E0DC8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7" name="29 CuadroTexto">
          <a:extLst>
            <a:ext uri="{FF2B5EF4-FFF2-40B4-BE49-F238E27FC236}">
              <a16:creationId xmlns:a16="http://schemas.microsoft.com/office/drawing/2014/main" xmlns="" id="{35B3898A-100F-4D53-BF58-94016E9D9A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8" name="30 CuadroTexto">
          <a:extLst>
            <a:ext uri="{FF2B5EF4-FFF2-40B4-BE49-F238E27FC236}">
              <a16:creationId xmlns:a16="http://schemas.microsoft.com/office/drawing/2014/main" xmlns="" id="{107939B1-4D0F-4A0C-923C-EF2E8CEB6C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19" name="31 CuadroTexto">
          <a:extLst>
            <a:ext uri="{FF2B5EF4-FFF2-40B4-BE49-F238E27FC236}">
              <a16:creationId xmlns:a16="http://schemas.microsoft.com/office/drawing/2014/main" xmlns="" id="{A0775B2F-A881-407B-89F0-2946999194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0" name="32 CuadroTexto">
          <a:extLst>
            <a:ext uri="{FF2B5EF4-FFF2-40B4-BE49-F238E27FC236}">
              <a16:creationId xmlns:a16="http://schemas.microsoft.com/office/drawing/2014/main" xmlns="" id="{30DEF725-0502-461A-9340-A91D5802CF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1" name="33 CuadroTexto">
          <a:extLst>
            <a:ext uri="{FF2B5EF4-FFF2-40B4-BE49-F238E27FC236}">
              <a16:creationId xmlns:a16="http://schemas.microsoft.com/office/drawing/2014/main" xmlns="" id="{4B6C9FF7-FCE2-4C74-A721-A09B16DC53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2" name="34 CuadroTexto">
          <a:extLst>
            <a:ext uri="{FF2B5EF4-FFF2-40B4-BE49-F238E27FC236}">
              <a16:creationId xmlns:a16="http://schemas.microsoft.com/office/drawing/2014/main" xmlns="" id="{986CD41B-1A47-467D-80B0-490140899D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3" name="35 CuadroTexto">
          <a:extLst>
            <a:ext uri="{FF2B5EF4-FFF2-40B4-BE49-F238E27FC236}">
              <a16:creationId xmlns:a16="http://schemas.microsoft.com/office/drawing/2014/main" xmlns="" id="{C2C0F50F-601F-45D7-82E1-FB0AF3EBE2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4" name="36 CuadroTexto">
          <a:extLst>
            <a:ext uri="{FF2B5EF4-FFF2-40B4-BE49-F238E27FC236}">
              <a16:creationId xmlns:a16="http://schemas.microsoft.com/office/drawing/2014/main" xmlns="" id="{A83DEFB4-9FED-4BA2-9E6F-B06AD55A92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5" name="37 CuadroTexto">
          <a:extLst>
            <a:ext uri="{FF2B5EF4-FFF2-40B4-BE49-F238E27FC236}">
              <a16:creationId xmlns:a16="http://schemas.microsoft.com/office/drawing/2014/main" xmlns="" id="{71883F49-A0C2-4CE3-B0BC-510D985D2C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6" name="38 CuadroTexto">
          <a:extLst>
            <a:ext uri="{FF2B5EF4-FFF2-40B4-BE49-F238E27FC236}">
              <a16:creationId xmlns:a16="http://schemas.microsoft.com/office/drawing/2014/main" xmlns="" id="{5ED7BBA9-081C-4CD9-B97C-8214BE8BF5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7" name="39 CuadroTexto">
          <a:extLst>
            <a:ext uri="{FF2B5EF4-FFF2-40B4-BE49-F238E27FC236}">
              <a16:creationId xmlns:a16="http://schemas.microsoft.com/office/drawing/2014/main" xmlns="" id="{11F50B40-9D55-4478-A4D3-46330AE480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8" name="40 CuadroTexto">
          <a:extLst>
            <a:ext uri="{FF2B5EF4-FFF2-40B4-BE49-F238E27FC236}">
              <a16:creationId xmlns:a16="http://schemas.microsoft.com/office/drawing/2014/main" xmlns="" id="{1434E16F-F742-4C03-AE80-19205EE1F6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29" name="41 CuadroTexto">
          <a:extLst>
            <a:ext uri="{FF2B5EF4-FFF2-40B4-BE49-F238E27FC236}">
              <a16:creationId xmlns:a16="http://schemas.microsoft.com/office/drawing/2014/main" xmlns="" id="{13D4AAC0-7546-4876-BA3B-3A2B093347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0" name="42 CuadroTexto">
          <a:extLst>
            <a:ext uri="{FF2B5EF4-FFF2-40B4-BE49-F238E27FC236}">
              <a16:creationId xmlns:a16="http://schemas.microsoft.com/office/drawing/2014/main" xmlns="" id="{668C0B83-53B9-46B6-A718-1AF7570212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1" name="43 CuadroTexto">
          <a:extLst>
            <a:ext uri="{FF2B5EF4-FFF2-40B4-BE49-F238E27FC236}">
              <a16:creationId xmlns:a16="http://schemas.microsoft.com/office/drawing/2014/main" xmlns="" id="{0E117992-9CFC-48CF-9972-DB30F9764B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2" name="44 CuadroTexto">
          <a:extLst>
            <a:ext uri="{FF2B5EF4-FFF2-40B4-BE49-F238E27FC236}">
              <a16:creationId xmlns:a16="http://schemas.microsoft.com/office/drawing/2014/main" xmlns="" id="{6D55044A-2CD3-4F67-B221-E3BC451E38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3" name="45 CuadroTexto">
          <a:extLst>
            <a:ext uri="{FF2B5EF4-FFF2-40B4-BE49-F238E27FC236}">
              <a16:creationId xmlns:a16="http://schemas.microsoft.com/office/drawing/2014/main" xmlns="" id="{1824DB9A-AD77-4914-BB97-DFE24E0ECE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4" name="46 CuadroTexto">
          <a:extLst>
            <a:ext uri="{FF2B5EF4-FFF2-40B4-BE49-F238E27FC236}">
              <a16:creationId xmlns:a16="http://schemas.microsoft.com/office/drawing/2014/main" xmlns="" id="{525C3876-F3EC-4B21-920A-CA47AD6637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5" name="47 CuadroTexto">
          <a:extLst>
            <a:ext uri="{FF2B5EF4-FFF2-40B4-BE49-F238E27FC236}">
              <a16:creationId xmlns:a16="http://schemas.microsoft.com/office/drawing/2014/main" xmlns="" id="{E01B96FC-096C-47B0-BAAC-CE87E5359C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6" name="48 CuadroTexto">
          <a:extLst>
            <a:ext uri="{FF2B5EF4-FFF2-40B4-BE49-F238E27FC236}">
              <a16:creationId xmlns:a16="http://schemas.microsoft.com/office/drawing/2014/main" xmlns="" id="{A02DB8D1-DC30-40DA-A66B-B7A15B3407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7" name="49 CuadroTexto">
          <a:extLst>
            <a:ext uri="{FF2B5EF4-FFF2-40B4-BE49-F238E27FC236}">
              <a16:creationId xmlns:a16="http://schemas.microsoft.com/office/drawing/2014/main" xmlns="" id="{8C02A662-FFB6-4905-AAB7-52AC7F262F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8" name="50 CuadroTexto">
          <a:extLst>
            <a:ext uri="{FF2B5EF4-FFF2-40B4-BE49-F238E27FC236}">
              <a16:creationId xmlns:a16="http://schemas.microsoft.com/office/drawing/2014/main" xmlns="" id="{9AC43B6F-84F9-40B9-911E-0085DD70FC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39" name="51 CuadroTexto">
          <a:extLst>
            <a:ext uri="{FF2B5EF4-FFF2-40B4-BE49-F238E27FC236}">
              <a16:creationId xmlns:a16="http://schemas.microsoft.com/office/drawing/2014/main" xmlns="" id="{D5FA0978-5D70-4115-B637-B0E83648CA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0" name="52 CuadroTexto">
          <a:extLst>
            <a:ext uri="{FF2B5EF4-FFF2-40B4-BE49-F238E27FC236}">
              <a16:creationId xmlns:a16="http://schemas.microsoft.com/office/drawing/2014/main" xmlns="" id="{26D95BF2-7EED-4259-9A6F-1CB00A6C05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1" name="53 CuadroTexto">
          <a:extLst>
            <a:ext uri="{FF2B5EF4-FFF2-40B4-BE49-F238E27FC236}">
              <a16:creationId xmlns:a16="http://schemas.microsoft.com/office/drawing/2014/main" xmlns="" id="{5609736F-CD5E-441F-888B-F586C18F41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2" name="54 CuadroTexto">
          <a:extLst>
            <a:ext uri="{FF2B5EF4-FFF2-40B4-BE49-F238E27FC236}">
              <a16:creationId xmlns:a16="http://schemas.microsoft.com/office/drawing/2014/main" xmlns="" id="{E49D2E79-FC12-4720-9850-68E0DFEB3F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3" name="55 CuadroTexto">
          <a:extLst>
            <a:ext uri="{FF2B5EF4-FFF2-40B4-BE49-F238E27FC236}">
              <a16:creationId xmlns:a16="http://schemas.microsoft.com/office/drawing/2014/main" xmlns="" id="{017C4852-2329-47B5-8AB4-E032FDEF15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4" name="56 CuadroTexto">
          <a:extLst>
            <a:ext uri="{FF2B5EF4-FFF2-40B4-BE49-F238E27FC236}">
              <a16:creationId xmlns:a16="http://schemas.microsoft.com/office/drawing/2014/main" xmlns="" id="{EE2B4803-1B70-4D51-8C31-93F0B0B605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5" name="57 CuadroTexto">
          <a:extLst>
            <a:ext uri="{FF2B5EF4-FFF2-40B4-BE49-F238E27FC236}">
              <a16:creationId xmlns:a16="http://schemas.microsoft.com/office/drawing/2014/main" xmlns="" id="{32654D0C-C7AF-4D13-BFD7-4703547BF1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6" name="58 CuadroTexto">
          <a:extLst>
            <a:ext uri="{FF2B5EF4-FFF2-40B4-BE49-F238E27FC236}">
              <a16:creationId xmlns:a16="http://schemas.microsoft.com/office/drawing/2014/main" xmlns="" id="{CB37138D-C167-485F-A87D-2C5B33A23A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7" name="59 CuadroTexto">
          <a:extLst>
            <a:ext uri="{FF2B5EF4-FFF2-40B4-BE49-F238E27FC236}">
              <a16:creationId xmlns:a16="http://schemas.microsoft.com/office/drawing/2014/main" xmlns="" id="{80F821FC-85DD-495E-9623-665576DE2B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8" name="60 CuadroTexto">
          <a:extLst>
            <a:ext uri="{FF2B5EF4-FFF2-40B4-BE49-F238E27FC236}">
              <a16:creationId xmlns:a16="http://schemas.microsoft.com/office/drawing/2014/main" xmlns="" id="{3F5FEFD3-C195-4B53-8492-2F4B1AE877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49" name="61 CuadroTexto">
          <a:extLst>
            <a:ext uri="{FF2B5EF4-FFF2-40B4-BE49-F238E27FC236}">
              <a16:creationId xmlns:a16="http://schemas.microsoft.com/office/drawing/2014/main" xmlns="" id="{27266558-8C0B-41F4-8A61-60429A0702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0" name="62 CuadroTexto">
          <a:extLst>
            <a:ext uri="{FF2B5EF4-FFF2-40B4-BE49-F238E27FC236}">
              <a16:creationId xmlns:a16="http://schemas.microsoft.com/office/drawing/2014/main" xmlns="" id="{463ECCB3-66B2-424C-BD40-55C54EA9A3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1" name="63 CuadroTexto">
          <a:extLst>
            <a:ext uri="{FF2B5EF4-FFF2-40B4-BE49-F238E27FC236}">
              <a16:creationId xmlns:a16="http://schemas.microsoft.com/office/drawing/2014/main" xmlns="" id="{049D9377-A248-434D-AB41-9A3706217E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2" name="64 CuadroTexto">
          <a:extLst>
            <a:ext uri="{FF2B5EF4-FFF2-40B4-BE49-F238E27FC236}">
              <a16:creationId xmlns:a16="http://schemas.microsoft.com/office/drawing/2014/main" xmlns="" id="{1A39C006-685A-4529-B17B-3165AA4FA9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3" name="65 CuadroTexto">
          <a:extLst>
            <a:ext uri="{FF2B5EF4-FFF2-40B4-BE49-F238E27FC236}">
              <a16:creationId xmlns:a16="http://schemas.microsoft.com/office/drawing/2014/main" xmlns="" id="{7D83033E-24B0-4FBC-BA83-CEF673791A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4" name="66 CuadroTexto">
          <a:extLst>
            <a:ext uri="{FF2B5EF4-FFF2-40B4-BE49-F238E27FC236}">
              <a16:creationId xmlns:a16="http://schemas.microsoft.com/office/drawing/2014/main" xmlns="" id="{6712C3C1-98A5-475A-B4DB-4233029791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5" name="67 CuadroTexto">
          <a:extLst>
            <a:ext uri="{FF2B5EF4-FFF2-40B4-BE49-F238E27FC236}">
              <a16:creationId xmlns:a16="http://schemas.microsoft.com/office/drawing/2014/main" xmlns="" id="{A9BBA811-DD6C-48E5-83AA-C855C4E3D3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6" name="68 CuadroTexto">
          <a:extLst>
            <a:ext uri="{FF2B5EF4-FFF2-40B4-BE49-F238E27FC236}">
              <a16:creationId xmlns:a16="http://schemas.microsoft.com/office/drawing/2014/main" xmlns="" id="{77BDF6DE-2F59-4D61-BE9A-B0206F9E6C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7" name="69 CuadroTexto">
          <a:extLst>
            <a:ext uri="{FF2B5EF4-FFF2-40B4-BE49-F238E27FC236}">
              <a16:creationId xmlns:a16="http://schemas.microsoft.com/office/drawing/2014/main" xmlns="" id="{30FEB5AA-DE6E-4D92-BD8D-BDCC488461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8" name="70 CuadroTexto">
          <a:extLst>
            <a:ext uri="{FF2B5EF4-FFF2-40B4-BE49-F238E27FC236}">
              <a16:creationId xmlns:a16="http://schemas.microsoft.com/office/drawing/2014/main" xmlns="" id="{7BE1E03A-E34B-42B8-963B-6D0036A774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59" name="71 CuadroTexto">
          <a:extLst>
            <a:ext uri="{FF2B5EF4-FFF2-40B4-BE49-F238E27FC236}">
              <a16:creationId xmlns:a16="http://schemas.microsoft.com/office/drawing/2014/main" xmlns="" id="{16684C52-4784-46CD-96B4-95C027AA94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0" name="72 CuadroTexto">
          <a:extLst>
            <a:ext uri="{FF2B5EF4-FFF2-40B4-BE49-F238E27FC236}">
              <a16:creationId xmlns:a16="http://schemas.microsoft.com/office/drawing/2014/main" xmlns="" id="{7175C090-129C-4945-A349-6FF2E8AB8D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1" name="73 CuadroTexto">
          <a:extLst>
            <a:ext uri="{FF2B5EF4-FFF2-40B4-BE49-F238E27FC236}">
              <a16:creationId xmlns:a16="http://schemas.microsoft.com/office/drawing/2014/main" xmlns="" id="{F60C2F7E-39E7-49F9-94FC-7AAA572876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2" name="74 CuadroTexto">
          <a:extLst>
            <a:ext uri="{FF2B5EF4-FFF2-40B4-BE49-F238E27FC236}">
              <a16:creationId xmlns:a16="http://schemas.microsoft.com/office/drawing/2014/main" xmlns="" id="{28C0C20E-670E-4C73-BC49-F5489F190E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3" name="75 CuadroTexto">
          <a:extLst>
            <a:ext uri="{FF2B5EF4-FFF2-40B4-BE49-F238E27FC236}">
              <a16:creationId xmlns:a16="http://schemas.microsoft.com/office/drawing/2014/main" xmlns="" id="{7CE0486F-4DD3-4B1B-B9E4-1C8194E309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4" name="76 CuadroTexto">
          <a:extLst>
            <a:ext uri="{FF2B5EF4-FFF2-40B4-BE49-F238E27FC236}">
              <a16:creationId xmlns:a16="http://schemas.microsoft.com/office/drawing/2014/main" xmlns="" id="{F889B28C-5285-40DC-9405-021DD99353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5" name="77 CuadroTexto">
          <a:extLst>
            <a:ext uri="{FF2B5EF4-FFF2-40B4-BE49-F238E27FC236}">
              <a16:creationId xmlns:a16="http://schemas.microsoft.com/office/drawing/2014/main" xmlns="" id="{403BAF97-8B51-4F03-B260-7D76AA3F29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6" name="78 CuadroTexto">
          <a:extLst>
            <a:ext uri="{FF2B5EF4-FFF2-40B4-BE49-F238E27FC236}">
              <a16:creationId xmlns:a16="http://schemas.microsoft.com/office/drawing/2014/main" xmlns="" id="{64FA4FD4-1E52-4E53-9155-6764E31C2A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7" name="79 CuadroTexto">
          <a:extLst>
            <a:ext uri="{FF2B5EF4-FFF2-40B4-BE49-F238E27FC236}">
              <a16:creationId xmlns:a16="http://schemas.microsoft.com/office/drawing/2014/main" xmlns="" id="{8418FDB6-D6AB-4B4F-BA38-C8D635B1B9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8" name="80 CuadroTexto">
          <a:extLst>
            <a:ext uri="{FF2B5EF4-FFF2-40B4-BE49-F238E27FC236}">
              <a16:creationId xmlns:a16="http://schemas.microsoft.com/office/drawing/2014/main" xmlns="" id="{91A7E1FE-F5F1-4064-978E-82D452BBE7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69" name="81 CuadroTexto">
          <a:extLst>
            <a:ext uri="{FF2B5EF4-FFF2-40B4-BE49-F238E27FC236}">
              <a16:creationId xmlns:a16="http://schemas.microsoft.com/office/drawing/2014/main" xmlns="" id="{24DF1D87-B042-4EB9-B319-D4AA663A39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0" name="82 CuadroTexto">
          <a:extLst>
            <a:ext uri="{FF2B5EF4-FFF2-40B4-BE49-F238E27FC236}">
              <a16:creationId xmlns:a16="http://schemas.microsoft.com/office/drawing/2014/main" xmlns="" id="{F79C7B43-50F4-4982-BCBE-19D5C59B92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1" name="83 CuadroTexto">
          <a:extLst>
            <a:ext uri="{FF2B5EF4-FFF2-40B4-BE49-F238E27FC236}">
              <a16:creationId xmlns:a16="http://schemas.microsoft.com/office/drawing/2014/main" xmlns="" id="{2C912D98-CB88-41B7-941B-31A9B27D79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2" name="84 CuadroTexto">
          <a:extLst>
            <a:ext uri="{FF2B5EF4-FFF2-40B4-BE49-F238E27FC236}">
              <a16:creationId xmlns:a16="http://schemas.microsoft.com/office/drawing/2014/main" xmlns="" id="{D68595D0-DE33-44D9-9FAE-81072AAD9A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3" name="85 CuadroTexto">
          <a:extLst>
            <a:ext uri="{FF2B5EF4-FFF2-40B4-BE49-F238E27FC236}">
              <a16:creationId xmlns:a16="http://schemas.microsoft.com/office/drawing/2014/main" xmlns="" id="{615347FA-1E14-4A10-86C2-CE7C3D3568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4" name="86 CuadroTexto">
          <a:extLst>
            <a:ext uri="{FF2B5EF4-FFF2-40B4-BE49-F238E27FC236}">
              <a16:creationId xmlns:a16="http://schemas.microsoft.com/office/drawing/2014/main" xmlns="" id="{0BF773B2-60E0-47BE-B6BA-39AD4FAF5D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5" name="87 CuadroTexto">
          <a:extLst>
            <a:ext uri="{FF2B5EF4-FFF2-40B4-BE49-F238E27FC236}">
              <a16:creationId xmlns:a16="http://schemas.microsoft.com/office/drawing/2014/main" xmlns="" id="{7693A975-3D53-49EC-BD4E-319EC15246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6" name="88 CuadroTexto">
          <a:extLst>
            <a:ext uri="{FF2B5EF4-FFF2-40B4-BE49-F238E27FC236}">
              <a16:creationId xmlns:a16="http://schemas.microsoft.com/office/drawing/2014/main" xmlns="" id="{03A16CF9-BEB7-4704-9EF1-D22854767E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7" name="89 CuadroTexto">
          <a:extLst>
            <a:ext uri="{FF2B5EF4-FFF2-40B4-BE49-F238E27FC236}">
              <a16:creationId xmlns:a16="http://schemas.microsoft.com/office/drawing/2014/main" xmlns="" id="{973B897A-C198-4D74-B1DC-D5A27B4A50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8" name="102 CuadroTexto">
          <a:extLst>
            <a:ext uri="{FF2B5EF4-FFF2-40B4-BE49-F238E27FC236}">
              <a16:creationId xmlns:a16="http://schemas.microsoft.com/office/drawing/2014/main" xmlns="" id="{601CB8D1-9125-4959-A99C-D8E49613CC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79" name="103 CuadroTexto">
          <a:extLst>
            <a:ext uri="{FF2B5EF4-FFF2-40B4-BE49-F238E27FC236}">
              <a16:creationId xmlns:a16="http://schemas.microsoft.com/office/drawing/2014/main" xmlns="" id="{E6BE6AF4-6175-44A1-AF0C-C3604ACA09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0" name="104 CuadroTexto">
          <a:extLst>
            <a:ext uri="{FF2B5EF4-FFF2-40B4-BE49-F238E27FC236}">
              <a16:creationId xmlns:a16="http://schemas.microsoft.com/office/drawing/2014/main" xmlns="" id="{A8F61065-1F72-4007-858B-7166D76A4D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1" name="105 CuadroTexto">
          <a:extLst>
            <a:ext uri="{FF2B5EF4-FFF2-40B4-BE49-F238E27FC236}">
              <a16:creationId xmlns:a16="http://schemas.microsoft.com/office/drawing/2014/main" xmlns="" id="{5BC8290D-404D-4701-8B68-D11CA0CB6A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2" name="106 CuadroTexto">
          <a:extLst>
            <a:ext uri="{FF2B5EF4-FFF2-40B4-BE49-F238E27FC236}">
              <a16:creationId xmlns:a16="http://schemas.microsoft.com/office/drawing/2014/main" xmlns="" id="{60977A3A-E97C-49F9-9EC3-32CA4B88BB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3" name="107 CuadroTexto">
          <a:extLst>
            <a:ext uri="{FF2B5EF4-FFF2-40B4-BE49-F238E27FC236}">
              <a16:creationId xmlns:a16="http://schemas.microsoft.com/office/drawing/2014/main" xmlns="" id="{F7ECCC9F-1FEA-4605-BA19-294DFCE33F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4" name="108 CuadroTexto">
          <a:extLst>
            <a:ext uri="{FF2B5EF4-FFF2-40B4-BE49-F238E27FC236}">
              <a16:creationId xmlns:a16="http://schemas.microsoft.com/office/drawing/2014/main" xmlns="" id="{7474C123-C757-40E0-8AB9-C3B0861CBF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5" name="109 CuadroTexto">
          <a:extLst>
            <a:ext uri="{FF2B5EF4-FFF2-40B4-BE49-F238E27FC236}">
              <a16:creationId xmlns:a16="http://schemas.microsoft.com/office/drawing/2014/main" xmlns="" id="{FEB127E4-D7DB-4ED3-B7A8-BAAE0F05AC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6" name="110 CuadroTexto">
          <a:extLst>
            <a:ext uri="{FF2B5EF4-FFF2-40B4-BE49-F238E27FC236}">
              <a16:creationId xmlns:a16="http://schemas.microsoft.com/office/drawing/2014/main" xmlns="" id="{DE7C10CE-4762-4D7A-AADB-1DAD2C42AE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7" name="111 CuadroTexto">
          <a:extLst>
            <a:ext uri="{FF2B5EF4-FFF2-40B4-BE49-F238E27FC236}">
              <a16:creationId xmlns:a16="http://schemas.microsoft.com/office/drawing/2014/main" xmlns="" id="{9AFFA30C-78F8-4F65-9E22-D94A59E74A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8" name="112 CuadroTexto">
          <a:extLst>
            <a:ext uri="{FF2B5EF4-FFF2-40B4-BE49-F238E27FC236}">
              <a16:creationId xmlns:a16="http://schemas.microsoft.com/office/drawing/2014/main" xmlns="" id="{495353D0-7A6A-413E-9782-793BBF3118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89" name="113 CuadroTexto">
          <a:extLst>
            <a:ext uri="{FF2B5EF4-FFF2-40B4-BE49-F238E27FC236}">
              <a16:creationId xmlns:a16="http://schemas.microsoft.com/office/drawing/2014/main" xmlns="" id="{8711D2D3-71AE-48DB-B768-786949A609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0" name="114 CuadroTexto">
          <a:extLst>
            <a:ext uri="{FF2B5EF4-FFF2-40B4-BE49-F238E27FC236}">
              <a16:creationId xmlns:a16="http://schemas.microsoft.com/office/drawing/2014/main" xmlns="" id="{EC9E9370-CC6B-4EC7-9182-FF394ECB9A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1" name="115 CuadroTexto">
          <a:extLst>
            <a:ext uri="{FF2B5EF4-FFF2-40B4-BE49-F238E27FC236}">
              <a16:creationId xmlns:a16="http://schemas.microsoft.com/office/drawing/2014/main" xmlns="" id="{7A069D45-9899-4118-B37E-46D44F8535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2" name="116 CuadroTexto">
          <a:extLst>
            <a:ext uri="{FF2B5EF4-FFF2-40B4-BE49-F238E27FC236}">
              <a16:creationId xmlns:a16="http://schemas.microsoft.com/office/drawing/2014/main" xmlns="" id="{F95ED0E5-F5B7-4CBD-BCC6-67BC3EE7CB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3" name="117 CuadroTexto">
          <a:extLst>
            <a:ext uri="{FF2B5EF4-FFF2-40B4-BE49-F238E27FC236}">
              <a16:creationId xmlns:a16="http://schemas.microsoft.com/office/drawing/2014/main" xmlns="" id="{6D2F63A0-12DF-46C5-94CB-1EB0D99C6F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4" name="126 CuadroTexto">
          <a:extLst>
            <a:ext uri="{FF2B5EF4-FFF2-40B4-BE49-F238E27FC236}">
              <a16:creationId xmlns:a16="http://schemas.microsoft.com/office/drawing/2014/main" xmlns="" id="{26F63BAB-A968-4563-A92C-8AB718E6BC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5" name="127 CuadroTexto">
          <a:extLst>
            <a:ext uri="{FF2B5EF4-FFF2-40B4-BE49-F238E27FC236}">
              <a16:creationId xmlns:a16="http://schemas.microsoft.com/office/drawing/2014/main" xmlns="" id="{02F2138E-E695-4AB5-B91E-C283A69486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6" name="128 CuadroTexto">
          <a:extLst>
            <a:ext uri="{FF2B5EF4-FFF2-40B4-BE49-F238E27FC236}">
              <a16:creationId xmlns:a16="http://schemas.microsoft.com/office/drawing/2014/main" xmlns="" id="{8627F9A6-3F1A-4A2F-AC34-19D09B757C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7" name="129 CuadroTexto">
          <a:extLst>
            <a:ext uri="{FF2B5EF4-FFF2-40B4-BE49-F238E27FC236}">
              <a16:creationId xmlns:a16="http://schemas.microsoft.com/office/drawing/2014/main" xmlns="" id="{00367A8C-AF39-439C-A046-037F190C4F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8" name="130 CuadroTexto">
          <a:extLst>
            <a:ext uri="{FF2B5EF4-FFF2-40B4-BE49-F238E27FC236}">
              <a16:creationId xmlns:a16="http://schemas.microsoft.com/office/drawing/2014/main" xmlns="" id="{0C487E3D-35E5-4CEA-A64C-529BC72CA4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799" name="131 CuadroTexto">
          <a:extLst>
            <a:ext uri="{FF2B5EF4-FFF2-40B4-BE49-F238E27FC236}">
              <a16:creationId xmlns:a16="http://schemas.microsoft.com/office/drawing/2014/main" xmlns="" id="{EC006691-5E49-45CB-96DB-1E7404C935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0" name="132 CuadroTexto">
          <a:extLst>
            <a:ext uri="{FF2B5EF4-FFF2-40B4-BE49-F238E27FC236}">
              <a16:creationId xmlns:a16="http://schemas.microsoft.com/office/drawing/2014/main" xmlns="" id="{DBDFFBA7-D2F4-45DF-932E-B3B84BD6EB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1" name="133 CuadroTexto">
          <a:extLst>
            <a:ext uri="{FF2B5EF4-FFF2-40B4-BE49-F238E27FC236}">
              <a16:creationId xmlns:a16="http://schemas.microsoft.com/office/drawing/2014/main" xmlns="" id="{EA6DEDD6-CC02-4F90-B900-677F35EF92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2" name="134 CuadroTexto">
          <a:extLst>
            <a:ext uri="{FF2B5EF4-FFF2-40B4-BE49-F238E27FC236}">
              <a16:creationId xmlns:a16="http://schemas.microsoft.com/office/drawing/2014/main" xmlns="" id="{D732C6F8-FA41-4DE1-BD9D-BD6F741398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3" name="135 CuadroTexto">
          <a:extLst>
            <a:ext uri="{FF2B5EF4-FFF2-40B4-BE49-F238E27FC236}">
              <a16:creationId xmlns:a16="http://schemas.microsoft.com/office/drawing/2014/main" xmlns="" id="{9B566C40-5DE4-49BE-8E1C-47C55023CF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4" name="136 CuadroTexto">
          <a:extLst>
            <a:ext uri="{FF2B5EF4-FFF2-40B4-BE49-F238E27FC236}">
              <a16:creationId xmlns:a16="http://schemas.microsoft.com/office/drawing/2014/main" xmlns="" id="{50A995A1-754C-49B1-BD42-559F97B3F3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5" name="137 CuadroTexto">
          <a:extLst>
            <a:ext uri="{FF2B5EF4-FFF2-40B4-BE49-F238E27FC236}">
              <a16:creationId xmlns:a16="http://schemas.microsoft.com/office/drawing/2014/main" xmlns="" id="{A5DB56D6-F5C4-47D6-AFCB-EF58F227BD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6" name="138 CuadroTexto">
          <a:extLst>
            <a:ext uri="{FF2B5EF4-FFF2-40B4-BE49-F238E27FC236}">
              <a16:creationId xmlns:a16="http://schemas.microsoft.com/office/drawing/2014/main" xmlns="" id="{9C00E4BD-4B49-4846-BCDE-EA3F1FAFB3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7" name="139 CuadroTexto">
          <a:extLst>
            <a:ext uri="{FF2B5EF4-FFF2-40B4-BE49-F238E27FC236}">
              <a16:creationId xmlns:a16="http://schemas.microsoft.com/office/drawing/2014/main" xmlns="" id="{DB929E11-4F48-4901-8C0E-9F0A7B3EE2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8" name="140 CuadroTexto">
          <a:extLst>
            <a:ext uri="{FF2B5EF4-FFF2-40B4-BE49-F238E27FC236}">
              <a16:creationId xmlns:a16="http://schemas.microsoft.com/office/drawing/2014/main" xmlns="" id="{8E6BB843-D2FD-4898-B207-3D742E7B86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09" name="141 CuadroTexto">
          <a:extLst>
            <a:ext uri="{FF2B5EF4-FFF2-40B4-BE49-F238E27FC236}">
              <a16:creationId xmlns:a16="http://schemas.microsoft.com/office/drawing/2014/main" xmlns="" id="{73F2B11D-050A-4930-8C82-CB6058070A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810" name="142 CuadroTexto">
          <a:extLst>
            <a:ext uri="{FF2B5EF4-FFF2-40B4-BE49-F238E27FC236}">
              <a16:creationId xmlns:a16="http://schemas.microsoft.com/office/drawing/2014/main" xmlns="" id="{DF7F7282-AF54-4348-B95E-3F8AE214C0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1" name="306 CuadroTexto">
          <a:extLst>
            <a:ext uri="{FF2B5EF4-FFF2-40B4-BE49-F238E27FC236}">
              <a16:creationId xmlns:a16="http://schemas.microsoft.com/office/drawing/2014/main" xmlns="" id="{969FEB96-88F1-4FC0-8D9F-811F94833C2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2" name="307 CuadroTexto">
          <a:extLst>
            <a:ext uri="{FF2B5EF4-FFF2-40B4-BE49-F238E27FC236}">
              <a16:creationId xmlns:a16="http://schemas.microsoft.com/office/drawing/2014/main" xmlns="" id="{A908C382-A2C0-4F45-BD8A-FB7D3AB9342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3" name="308 CuadroTexto">
          <a:extLst>
            <a:ext uri="{FF2B5EF4-FFF2-40B4-BE49-F238E27FC236}">
              <a16:creationId xmlns:a16="http://schemas.microsoft.com/office/drawing/2014/main" xmlns="" id="{62129F1D-EFEC-4620-912F-A19447D4765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4" name="309 CuadroTexto">
          <a:extLst>
            <a:ext uri="{FF2B5EF4-FFF2-40B4-BE49-F238E27FC236}">
              <a16:creationId xmlns:a16="http://schemas.microsoft.com/office/drawing/2014/main" xmlns="" id="{BB9DF635-536F-42DC-95A7-9FBF1C6EB9C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5" name="310 CuadroTexto">
          <a:extLst>
            <a:ext uri="{FF2B5EF4-FFF2-40B4-BE49-F238E27FC236}">
              <a16:creationId xmlns:a16="http://schemas.microsoft.com/office/drawing/2014/main" xmlns="" id="{1077D926-36AF-4CE8-A2C6-296CCB57AF2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6" name="311 CuadroTexto">
          <a:extLst>
            <a:ext uri="{FF2B5EF4-FFF2-40B4-BE49-F238E27FC236}">
              <a16:creationId xmlns:a16="http://schemas.microsoft.com/office/drawing/2014/main" xmlns="" id="{0DACA62F-6ABD-4B2D-8B3F-593DC6C87D7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7" name="312 CuadroTexto">
          <a:extLst>
            <a:ext uri="{FF2B5EF4-FFF2-40B4-BE49-F238E27FC236}">
              <a16:creationId xmlns:a16="http://schemas.microsoft.com/office/drawing/2014/main" xmlns="" id="{7EA6C946-2C03-41B2-960E-225530850CB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8" name="313 CuadroTexto">
          <a:extLst>
            <a:ext uri="{FF2B5EF4-FFF2-40B4-BE49-F238E27FC236}">
              <a16:creationId xmlns:a16="http://schemas.microsoft.com/office/drawing/2014/main" xmlns="" id="{AA04548B-90A2-41BF-90B2-F65C9A6AFAC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19" name="314 CuadroTexto">
          <a:extLst>
            <a:ext uri="{FF2B5EF4-FFF2-40B4-BE49-F238E27FC236}">
              <a16:creationId xmlns:a16="http://schemas.microsoft.com/office/drawing/2014/main" xmlns="" id="{66C0F9A2-8EA7-40EF-958C-E34AC197E5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0" name="315 CuadroTexto">
          <a:extLst>
            <a:ext uri="{FF2B5EF4-FFF2-40B4-BE49-F238E27FC236}">
              <a16:creationId xmlns:a16="http://schemas.microsoft.com/office/drawing/2014/main" xmlns="" id="{328291E7-4D3C-4823-9F24-4A222D468F9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1" name="316 CuadroTexto">
          <a:extLst>
            <a:ext uri="{FF2B5EF4-FFF2-40B4-BE49-F238E27FC236}">
              <a16:creationId xmlns:a16="http://schemas.microsoft.com/office/drawing/2014/main" xmlns="" id="{EAED52C6-7B55-41F8-BA6C-A7D3A9A4E82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2" name="317 CuadroTexto">
          <a:extLst>
            <a:ext uri="{FF2B5EF4-FFF2-40B4-BE49-F238E27FC236}">
              <a16:creationId xmlns:a16="http://schemas.microsoft.com/office/drawing/2014/main" xmlns="" id="{18FBA450-FB13-4110-8FF7-FB7042E019D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3" name="318 CuadroTexto">
          <a:extLst>
            <a:ext uri="{FF2B5EF4-FFF2-40B4-BE49-F238E27FC236}">
              <a16:creationId xmlns:a16="http://schemas.microsoft.com/office/drawing/2014/main" xmlns="" id="{43348FCA-03A8-402D-875C-3D84EA0E1CC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4" name="319 CuadroTexto">
          <a:extLst>
            <a:ext uri="{FF2B5EF4-FFF2-40B4-BE49-F238E27FC236}">
              <a16:creationId xmlns:a16="http://schemas.microsoft.com/office/drawing/2014/main" xmlns="" id="{7F80CC12-BBBF-4CDD-9779-9A27AE5096D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5" name="320 CuadroTexto">
          <a:extLst>
            <a:ext uri="{FF2B5EF4-FFF2-40B4-BE49-F238E27FC236}">
              <a16:creationId xmlns:a16="http://schemas.microsoft.com/office/drawing/2014/main" xmlns="" id="{F268D093-60AF-4A5B-8425-7082A0393B0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6" name="321 CuadroTexto">
          <a:extLst>
            <a:ext uri="{FF2B5EF4-FFF2-40B4-BE49-F238E27FC236}">
              <a16:creationId xmlns:a16="http://schemas.microsoft.com/office/drawing/2014/main" xmlns="" id="{D477C9CC-48FA-47FB-BC6E-6FE3252D212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7" name="322 CuadroTexto">
          <a:extLst>
            <a:ext uri="{FF2B5EF4-FFF2-40B4-BE49-F238E27FC236}">
              <a16:creationId xmlns:a16="http://schemas.microsoft.com/office/drawing/2014/main" xmlns="" id="{2AD6C809-0867-48E5-9F83-BBC0F6ACDB5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8" name="323 CuadroTexto">
          <a:extLst>
            <a:ext uri="{FF2B5EF4-FFF2-40B4-BE49-F238E27FC236}">
              <a16:creationId xmlns:a16="http://schemas.microsoft.com/office/drawing/2014/main" xmlns="" id="{2195701B-45F9-4A25-99F7-90C6C18A052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29" name="324 CuadroTexto">
          <a:extLst>
            <a:ext uri="{FF2B5EF4-FFF2-40B4-BE49-F238E27FC236}">
              <a16:creationId xmlns:a16="http://schemas.microsoft.com/office/drawing/2014/main" xmlns="" id="{45F7C357-824E-425D-B195-7B98AE9CDF1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0" name="325 CuadroTexto">
          <a:extLst>
            <a:ext uri="{FF2B5EF4-FFF2-40B4-BE49-F238E27FC236}">
              <a16:creationId xmlns:a16="http://schemas.microsoft.com/office/drawing/2014/main" xmlns="" id="{6D63B592-76DE-427D-9147-1BEB1B55514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1" name="326 CuadroTexto">
          <a:extLst>
            <a:ext uri="{FF2B5EF4-FFF2-40B4-BE49-F238E27FC236}">
              <a16:creationId xmlns:a16="http://schemas.microsoft.com/office/drawing/2014/main" xmlns="" id="{0A8E86D1-1CEC-4F4C-A2CE-C74D2B62D3D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2" name="327 CuadroTexto">
          <a:extLst>
            <a:ext uri="{FF2B5EF4-FFF2-40B4-BE49-F238E27FC236}">
              <a16:creationId xmlns:a16="http://schemas.microsoft.com/office/drawing/2014/main" xmlns="" id="{640B793D-EF6E-43B5-A7E0-811AEE5541B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3" name="328 CuadroTexto">
          <a:extLst>
            <a:ext uri="{FF2B5EF4-FFF2-40B4-BE49-F238E27FC236}">
              <a16:creationId xmlns:a16="http://schemas.microsoft.com/office/drawing/2014/main" xmlns="" id="{61BF42D3-E252-46B7-8A75-31552F11E66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4" name="329 CuadroTexto">
          <a:extLst>
            <a:ext uri="{FF2B5EF4-FFF2-40B4-BE49-F238E27FC236}">
              <a16:creationId xmlns:a16="http://schemas.microsoft.com/office/drawing/2014/main" xmlns="" id="{1D8C71DA-C0A1-4BEF-9115-884E8F03154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5" name="330 CuadroTexto">
          <a:extLst>
            <a:ext uri="{FF2B5EF4-FFF2-40B4-BE49-F238E27FC236}">
              <a16:creationId xmlns:a16="http://schemas.microsoft.com/office/drawing/2014/main" xmlns="" id="{F5B63B1F-BF0A-4E51-9C39-FD809AF8A4C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6" name="331 CuadroTexto">
          <a:extLst>
            <a:ext uri="{FF2B5EF4-FFF2-40B4-BE49-F238E27FC236}">
              <a16:creationId xmlns:a16="http://schemas.microsoft.com/office/drawing/2014/main" xmlns="" id="{81C2F77D-082A-4799-AB58-60D828E77C3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7" name="332 CuadroTexto">
          <a:extLst>
            <a:ext uri="{FF2B5EF4-FFF2-40B4-BE49-F238E27FC236}">
              <a16:creationId xmlns:a16="http://schemas.microsoft.com/office/drawing/2014/main" xmlns="" id="{C7173691-38F4-4BC6-8AB4-40E13C9ACEF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8" name="333 CuadroTexto">
          <a:extLst>
            <a:ext uri="{FF2B5EF4-FFF2-40B4-BE49-F238E27FC236}">
              <a16:creationId xmlns:a16="http://schemas.microsoft.com/office/drawing/2014/main" xmlns="" id="{9AC5E3A9-CE8D-4050-A66C-A115806015F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39" name="334 CuadroTexto">
          <a:extLst>
            <a:ext uri="{FF2B5EF4-FFF2-40B4-BE49-F238E27FC236}">
              <a16:creationId xmlns:a16="http://schemas.microsoft.com/office/drawing/2014/main" xmlns="" id="{04E17904-1683-4F3A-A69D-4775148938A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0" name="335 CuadroTexto">
          <a:extLst>
            <a:ext uri="{FF2B5EF4-FFF2-40B4-BE49-F238E27FC236}">
              <a16:creationId xmlns:a16="http://schemas.microsoft.com/office/drawing/2014/main" xmlns="" id="{BC796111-A59F-4AB3-9604-927E20BCA90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1" name="336 CuadroTexto">
          <a:extLst>
            <a:ext uri="{FF2B5EF4-FFF2-40B4-BE49-F238E27FC236}">
              <a16:creationId xmlns:a16="http://schemas.microsoft.com/office/drawing/2014/main" xmlns="" id="{98D2CBCD-F0EB-4670-87DF-40F4AF6F628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2" name="337 CuadroTexto">
          <a:extLst>
            <a:ext uri="{FF2B5EF4-FFF2-40B4-BE49-F238E27FC236}">
              <a16:creationId xmlns:a16="http://schemas.microsoft.com/office/drawing/2014/main" xmlns="" id="{4F70A566-3D30-47FF-8409-CD18DC2C47D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3" name="338 CuadroTexto">
          <a:extLst>
            <a:ext uri="{FF2B5EF4-FFF2-40B4-BE49-F238E27FC236}">
              <a16:creationId xmlns:a16="http://schemas.microsoft.com/office/drawing/2014/main" xmlns="" id="{A085C271-E8F6-4A20-93DD-CE0EC190CBE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4" name="339 CuadroTexto">
          <a:extLst>
            <a:ext uri="{FF2B5EF4-FFF2-40B4-BE49-F238E27FC236}">
              <a16:creationId xmlns:a16="http://schemas.microsoft.com/office/drawing/2014/main" xmlns="" id="{D600AA5B-43D3-43D9-B699-A045EAB52FD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5" name="340 CuadroTexto">
          <a:extLst>
            <a:ext uri="{FF2B5EF4-FFF2-40B4-BE49-F238E27FC236}">
              <a16:creationId xmlns:a16="http://schemas.microsoft.com/office/drawing/2014/main" xmlns="" id="{4F06FA81-8D93-439F-B095-D66FFB5876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6" name="341 CuadroTexto">
          <a:extLst>
            <a:ext uri="{FF2B5EF4-FFF2-40B4-BE49-F238E27FC236}">
              <a16:creationId xmlns:a16="http://schemas.microsoft.com/office/drawing/2014/main" xmlns="" id="{5B80666A-1C2E-4CFA-A787-A7C1D04E97E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7" name="342 CuadroTexto">
          <a:extLst>
            <a:ext uri="{FF2B5EF4-FFF2-40B4-BE49-F238E27FC236}">
              <a16:creationId xmlns:a16="http://schemas.microsoft.com/office/drawing/2014/main" xmlns="" id="{791CF6BA-AF79-4235-8665-84EABE5F045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8" name="343 CuadroTexto">
          <a:extLst>
            <a:ext uri="{FF2B5EF4-FFF2-40B4-BE49-F238E27FC236}">
              <a16:creationId xmlns:a16="http://schemas.microsoft.com/office/drawing/2014/main" xmlns="" id="{A42A8B60-2D44-4512-B92E-C97026E1BA8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49" name="344 CuadroTexto">
          <a:extLst>
            <a:ext uri="{FF2B5EF4-FFF2-40B4-BE49-F238E27FC236}">
              <a16:creationId xmlns:a16="http://schemas.microsoft.com/office/drawing/2014/main" xmlns="" id="{9A106C7E-6F70-44F3-A780-BE9238107BB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0" name="345 CuadroTexto">
          <a:extLst>
            <a:ext uri="{FF2B5EF4-FFF2-40B4-BE49-F238E27FC236}">
              <a16:creationId xmlns:a16="http://schemas.microsoft.com/office/drawing/2014/main" xmlns="" id="{9E86745E-7D53-4B84-97FA-7D7C96C1BEC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1" name="346 CuadroTexto">
          <a:extLst>
            <a:ext uri="{FF2B5EF4-FFF2-40B4-BE49-F238E27FC236}">
              <a16:creationId xmlns:a16="http://schemas.microsoft.com/office/drawing/2014/main" xmlns="" id="{28E3E7CF-90FD-49C2-A4BC-97E12875664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2" name="347 CuadroTexto">
          <a:extLst>
            <a:ext uri="{FF2B5EF4-FFF2-40B4-BE49-F238E27FC236}">
              <a16:creationId xmlns:a16="http://schemas.microsoft.com/office/drawing/2014/main" xmlns="" id="{2A793A29-5398-4F63-943C-7A7E1F832C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3" name="348 CuadroTexto">
          <a:extLst>
            <a:ext uri="{FF2B5EF4-FFF2-40B4-BE49-F238E27FC236}">
              <a16:creationId xmlns:a16="http://schemas.microsoft.com/office/drawing/2014/main" xmlns="" id="{6C50437D-94CE-4C99-8993-53857FA0A48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4" name="349 CuadroTexto">
          <a:extLst>
            <a:ext uri="{FF2B5EF4-FFF2-40B4-BE49-F238E27FC236}">
              <a16:creationId xmlns:a16="http://schemas.microsoft.com/office/drawing/2014/main" xmlns="" id="{D7788EFC-3E46-430C-BCD4-311F7A759EB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5" name="350 CuadroTexto">
          <a:extLst>
            <a:ext uri="{FF2B5EF4-FFF2-40B4-BE49-F238E27FC236}">
              <a16:creationId xmlns:a16="http://schemas.microsoft.com/office/drawing/2014/main" xmlns="" id="{745106BD-3EBF-40CD-821A-A89F1435D05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6" name="351 CuadroTexto">
          <a:extLst>
            <a:ext uri="{FF2B5EF4-FFF2-40B4-BE49-F238E27FC236}">
              <a16:creationId xmlns:a16="http://schemas.microsoft.com/office/drawing/2014/main" xmlns="" id="{7573C8B8-339D-4043-89D4-847FD10ED89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7" name="352 CuadroTexto">
          <a:extLst>
            <a:ext uri="{FF2B5EF4-FFF2-40B4-BE49-F238E27FC236}">
              <a16:creationId xmlns:a16="http://schemas.microsoft.com/office/drawing/2014/main" xmlns="" id="{D4D2A345-0626-4758-A5AA-25399456877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8" name="353 CuadroTexto">
          <a:extLst>
            <a:ext uri="{FF2B5EF4-FFF2-40B4-BE49-F238E27FC236}">
              <a16:creationId xmlns:a16="http://schemas.microsoft.com/office/drawing/2014/main" xmlns="" id="{39EB6F07-40CE-41DF-B4EA-9489064FBCD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59" name="354 CuadroTexto">
          <a:extLst>
            <a:ext uri="{FF2B5EF4-FFF2-40B4-BE49-F238E27FC236}">
              <a16:creationId xmlns:a16="http://schemas.microsoft.com/office/drawing/2014/main" xmlns="" id="{9CF678BB-40EB-40FA-AF4A-948AB6342EE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0" name="355 CuadroTexto">
          <a:extLst>
            <a:ext uri="{FF2B5EF4-FFF2-40B4-BE49-F238E27FC236}">
              <a16:creationId xmlns:a16="http://schemas.microsoft.com/office/drawing/2014/main" xmlns="" id="{8B8AFF3B-8A24-4383-A24B-107D52992D8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1" name="356 CuadroTexto">
          <a:extLst>
            <a:ext uri="{FF2B5EF4-FFF2-40B4-BE49-F238E27FC236}">
              <a16:creationId xmlns:a16="http://schemas.microsoft.com/office/drawing/2014/main" xmlns="" id="{DE0F46CA-E8E2-4164-B24C-4548A41F4BB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2" name="357 CuadroTexto">
          <a:extLst>
            <a:ext uri="{FF2B5EF4-FFF2-40B4-BE49-F238E27FC236}">
              <a16:creationId xmlns:a16="http://schemas.microsoft.com/office/drawing/2014/main" xmlns="" id="{052F3F68-3FDD-489A-A91A-F47391CB685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3" name="358 CuadroTexto">
          <a:extLst>
            <a:ext uri="{FF2B5EF4-FFF2-40B4-BE49-F238E27FC236}">
              <a16:creationId xmlns:a16="http://schemas.microsoft.com/office/drawing/2014/main" xmlns="" id="{982AF301-6F1E-452E-9994-0947F3AC14E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4" name="359 CuadroTexto">
          <a:extLst>
            <a:ext uri="{FF2B5EF4-FFF2-40B4-BE49-F238E27FC236}">
              <a16:creationId xmlns:a16="http://schemas.microsoft.com/office/drawing/2014/main" xmlns="" id="{18C02C4E-6511-4EB6-9E9E-979ACD745A2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5" name="360 CuadroTexto">
          <a:extLst>
            <a:ext uri="{FF2B5EF4-FFF2-40B4-BE49-F238E27FC236}">
              <a16:creationId xmlns:a16="http://schemas.microsoft.com/office/drawing/2014/main" xmlns="" id="{80088286-B4E4-45C1-B315-B9D9E02F994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6" name="361 CuadroTexto">
          <a:extLst>
            <a:ext uri="{FF2B5EF4-FFF2-40B4-BE49-F238E27FC236}">
              <a16:creationId xmlns:a16="http://schemas.microsoft.com/office/drawing/2014/main" xmlns="" id="{C54F131F-D101-4813-9266-78CD323CE12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7" name="362 CuadroTexto">
          <a:extLst>
            <a:ext uri="{FF2B5EF4-FFF2-40B4-BE49-F238E27FC236}">
              <a16:creationId xmlns:a16="http://schemas.microsoft.com/office/drawing/2014/main" xmlns="" id="{9A7C13BF-1F37-449E-936D-0C6CAFCD6C3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8" name="363 CuadroTexto">
          <a:extLst>
            <a:ext uri="{FF2B5EF4-FFF2-40B4-BE49-F238E27FC236}">
              <a16:creationId xmlns:a16="http://schemas.microsoft.com/office/drawing/2014/main" xmlns="" id="{F4FC1233-00F3-4208-9EED-FC364E82E91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69" name="364 CuadroTexto">
          <a:extLst>
            <a:ext uri="{FF2B5EF4-FFF2-40B4-BE49-F238E27FC236}">
              <a16:creationId xmlns:a16="http://schemas.microsoft.com/office/drawing/2014/main" xmlns="" id="{639924E5-3C2B-44BF-9FA5-632E04CB19F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0" name="365 CuadroTexto">
          <a:extLst>
            <a:ext uri="{FF2B5EF4-FFF2-40B4-BE49-F238E27FC236}">
              <a16:creationId xmlns:a16="http://schemas.microsoft.com/office/drawing/2014/main" xmlns="" id="{0B87EEB8-DD8F-4F71-BA25-CAB4BA560D1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1" name="366 CuadroTexto">
          <a:extLst>
            <a:ext uri="{FF2B5EF4-FFF2-40B4-BE49-F238E27FC236}">
              <a16:creationId xmlns:a16="http://schemas.microsoft.com/office/drawing/2014/main" xmlns="" id="{B074F722-6206-49A1-94D9-35263946357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2" name="367 CuadroTexto">
          <a:extLst>
            <a:ext uri="{FF2B5EF4-FFF2-40B4-BE49-F238E27FC236}">
              <a16:creationId xmlns:a16="http://schemas.microsoft.com/office/drawing/2014/main" xmlns="" id="{4A3C28C4-0E09-44B3-A61A-B194E9C9EE3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3" name="368 CuadroTexto">
          <a:extLst>
            <a:ext uri="{FF2B5EF4-FFF2-40B4-BE49-F238E27FC236}">
              <a16:creationId xmlns:a16="http://schemas.microsoft.com/office/drawing/2014/main" xmlns="" id="{BA7B567D-6ED9-4910-BE9D-E2428D77AD5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4" name="369 CuadroTexto">
          <a:extLst>
            <a:ext uri="{FF2B5EF4-FFF2-40B4-BE49-F238E27FC236}">
              <a16:creationId xmlns:a16="http://schemas.microsoft.com/office/drawing/2014/main" xmlns="" id="{921753C8-F116-4A30-9E92-EE699DBAE74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5" name="370 CuadroTexto">
          <a:extLst>
            <a:ext uri="{FF2B5EF4-FFF2-40B4-BE49-F238E27FC236}">
              <a16:creationId xmlns:a16="http://schemas.microsoft.com/office/drawing/2014/main" xmlns="" id="{475BEE59-54AC-45AB-B855-236080D8052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6" name="371 CuadroTexto">
          <a:extLst>
            <a:ext uri="{FF2B5EF4-FFF2-40B4-BE49-F238E27FC236}">
              <a16:creationId xmlns:a16="http://schemas.microsoft.com/office/drawing/2014/main" xmlns="" id="{E8C2A0B5-187C-4A7E-967C-93E3FAF8635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7" name="372 CuadroTexto">
          <a:extLst>
            <a:ext uri="{FF2B5EF4-FFF2-40B4-BE49-F238E27FC236}">
              <a16:creationId xmlns:a16="http://schemas.microsoft.com/office/drawing/2014/main" xmlns="" id="{7044D6A7-0271-4ECB-BB4F-2D5714A2819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8" name="373 CuadroTexto">
          <a:extLst>
            <a:ext uri="{FF2B5EF4-FFF2-40B4-BE49-F238E27FC236}">
              <a16:creationId xmlns:a16="http://schemas.microsoft.com/office/drawing/2014/main" xmlns="" id="{2D1DCCDD-606B-4378-B744-5DDA37F0D6E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79" name="374 CuadroTexto">
          <a:extLst>
            <a:ext uri="{FF2B5EF4-FFF2-40B4-BE49-F238E27FC236}">
              <a16:creationId xmlns:a16="http://schemas.microsoft.com/office/drawing/2014/main" xmlns="" id="{D7737014-4ACA-4D9E-A604-29F4C9828D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0" name="375 CuadroTexto">
          <a:extLst>
            <a:ext uri="{FF2B5EF4-FFF2-40B4-BE49-F238E27FC236}">
              <a16:creationId xmlns:a16="http://schemas.microsoft.com/office/drawing/2014/main" xmlns="" id="{66B3EBF2-E162-48E9-9FB0-68D01BCADE8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1" name="376 CuadroTexto">
          <a:extLst>
            <a:ext uri="{FF2B5EF4-FFF2-40B4-BE49-F238E27FC236}">
              <a16:creationId xmlns:a16="http://schemas.microsoft.com/office/drawing/2014/main" xmlns="" id="{AEA8ED3C-6842-4E45-87C0-BA1C30ADFEB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2" name="377 CuadroTexto">
          <a:extLst>
            <a:ext uri="{FF2B5EF4-FFF2-40B4-BE49-F238E27FC236}">
              <a16:creationId xmlns:a16="http://schemas.microsoft.com/office/drawing/2014/main" xmlns="" id="{01B9B72C-C9AE-4CB8-AC88-CAC614C1A3D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3" name="378 CuadroTexto">
          <a:extLst>
            <a:ext uri="{FF2B5EF4-FFF2-40B4-BE49-F238E27FC236}">
              <a16:creationId xmlns:a16="http://schemas.microsoft.com/office/drawing/2014/main" xmlns="" id="{CDB1CC73-5E39-4CC8-9C97-171D5F3BCBF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4" name="379 CuadroTexto">
          <a:extLst>
            <a:ext uri="{FF2B5EF4-FFF2-40B4-BE49-F238E27FC236}">
              <a16:creationId xmlns:a16="http://schemas.microsoft.com/office/drawing/2014/main" xmlns="" id="{6BF6C9DF-63DB-4744-8C6E-0227BAE962F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5" name="380 CuadroTexto">
          <a:extLst>
            <a:ext uri="{FF2B5EF4-FFF2-40B4-BE49-F238E27FC236}">
              <a16:creationId xmlns:a16="http://schemas.microsoft.com/office/drawing/2014/main" xmlns="" id="{79652FAE-5220-4763-B669-37E0810CE61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6" name="381 CuadroTexto">
          <a:extLst>
            <a:ext uri="{FF2B5EF4-FFF2-40B4-BE49-F238E27FC236}">
              <a16:creationId xmlns:a16="http://schemas.microsoft.com/office/drawing/2014/main" xmlns="" id="{B838C075-4774-4DCC-B3A2-DD5F160F872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7" name="382 CuadroTexto">
          <a:extLst>
            <a:ext uri="{FF2B5EF4-FFF2-40B4-BE49-F238E27FC236}">
              <a16:creationId xmlns:a16="http://schemas.microsoft.com/office/drawing/2014/main" xmlns="" id="{8554ED9D-133A-4423-A90C-884AFC39210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8" name="383 CuadroTexto">
          <a:extLst>
            <a:ext uri="{FF2B5EF4-FFF2-40B4-BE49-F238E27FC236}">
              <a16:creationId xmlns:a16="http://schemas.microsoft.com/office/drawing/2014/main" xmlns="" id="{8C13269B-20F7-48F9-8F8E-E0B90E00951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89" name="384 CuadroTexto">
          <a:extLst>
            <a:ext uri="{FF2B5EF4-FFF2-40B4-BE49-F238E27FC236}">
              <a16:creationId xmlns:a16="http://schemas.microsoft.com/office/drawing/2014/main" xmlns="" id="{6DC98650-E59A-4BFB-BA9F-16C2DA5CD03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0" name="385 CuadroTexto">
          <a:extLst>
            <a:ext uri="{FF2B5EF4-FFF2-40B4-BE49-F238E27FC236}">
              <a16:creationId xmlns:a16="http://schemas.microsoft.com/office/drawing/2014/main" xmlns="" id="{C2ABAD39-D284-4C52-8BF5-4BB0DB34F16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1" name="386 CuadroTexto">
          <a:extLst>
            <a:ext uri="{FF2B5EF4-FFF2-40B4-BE49-F238E27FC236}">
              <a16:creationId xmlns:a16="http://schemas.microsoft.com/office/drawing/2014/main" xmlns="" id="{9684FC65-F1CF-4A73-B560-6D3D01A442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2" name="387 CuadroTexto">
          <a:extLst>
            <a:ext uri="{FF2B5EF4-FFF2-40B4-BE49-F238E27FC236}">
              <a16:creationId xmlns:a16="http://schemas.microsoft.com/office/drawing/2014/main" xmlns="" id="{6DF7F4B0-192A-410F-BB9D-5C375C9D3F3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3" name="388 CuadroTexto">
          <a:extLst>
            <a:ext uri="{FF2B5EF4-FFF2-40B4-BE49-F238E27FC236}">
              <a16:creationId xmlns:a16="http://schemas.microsoft.com/office/drawing/2014/main" xmlns="" id="{32DE6219-8BD6-4A02-9516-0282167C615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4" name="389 CuadroTexto">
          <a:extLst>
            <a:ext uri="{FF2B5EF4-FFF2-40B4-BE49-F238E27FC236}">
              <a16:creationId xmlns:a16="http://schemas.microsoft.com/office/drawing/2014/main" xmlns="" id="{56CADB4C-EE14-4166-8C74-D36548FBDAB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5" name="390 CuadroTexto">
          <a:extLst>
            <a:ext uri="{FF2B5EF4-FFF2-40B4-BE49-F238E27FC236}">
              <a16:creationId xmlns:a16="http://schemas.microsoft.com/office/drawing/2014/main" xmlns="" id="{93D07FD2-65BB-4282-9514-D7B06D6D7BD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6" name="391 CuadroTexto">
          <a:extLst>
            <a:ext uri="{FF2B5EF4-FFF2-40B4-BE49-F238E27FC236}">
              <a16:creationId xmlns:a16="http://schemas.microsoft.com/office/drawing/2014/main" xmlns="" id="{31995DA5-BE8F-4C63-86C5-9B9F5AB2874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7" name="392 CuadroTexto">
          <a:extLst>
            <a:ext uri="{FF2B5EF4-FFF2-40B4-BE49-F238E27FC236}">
              <a16:creationId xmlns:a16="http://schemas.microsoft.com/office/drawing/2014/main" xmlns="" id="{9250CC17-972E-456F-AA2E-89351F4FDE9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8" name="393 CuadroTexto">
          <a:extLst>
            <a:ext uri="{FF2B5EF4-FFF2-40B4-BE49-F238E27FC236}">
              <a16:creationId xmlns:a16="http://schemas.microsoft.com/office/drawing/2014/main" xmlns="" id="{80282A9B-C643-4E5B-9094-922A32E7604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899" name="394 CuadroTexto">
          <a:extLst>
            <a:ext uri="{FF2B5EF4-FFF2-40B4-BE49-F238E27FC236}">
              <a16:creationId xmlns:a16="http://schemas.microsoft.com/office/drawing/2014/main" xmlns="" id="{AF5B78B2-E977-48CF-AF90-A049D5DD6E6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0" name="395 CuadroTexto">
          <a:extLst>
            <a:ext uri="{FF2B5EF4-FFF2-40B4-BE49-F238E27FC236}">
              <a16:creationId xmlns:a16="http://schemas.microsoft.com/office/drawing/2014/main" xmlns="" id="{2F53786C-1299-4802-A528-635534CBFC6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1" name="396 CuadroTexto">
          <a:extLst>
            <a:ext uri="{FF2B5EF4-FFF2-40B4-BE49-F238E27FC236}">
              <a16:creationId xmlns:a16="http://schemas.microsoft.com/office/drawing/2014/main" xmlns="" id="{C4650A79-80D8-4C2F-9747-FDA7007E023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2" name="397 CuadroTexto">
          <a:extLst>
            <a:ext uri="{FF2B5EF4-FFF2-40B4-BE49-F238E27FC236}">
              <a16:creationId xmlns:a16="http://schemas.microsoft.com/office/drawing/2014/main" xmlns="" id="{D3BB3AE3-7FB1-45DE-9664-E5C343764CA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3" name="398 CuadroTexto">
          <a:extLst>
            <a:ext uri="{FF2B5EF4-FFF2-40B4-BE49-F238E27FC236}">
              <a16:creationId xmlns:a16="http://schemas.microsoft.com/office/drawing/2014/main" xmlns="" id="{17E2CD13-E095-4EF5-9B33-C54046B3B06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4" name="399 CuadroTexto">
          <a:extLst>
            <a:ext uri="{FF2B5EF4-FFF2-40B4-BE49-F238E27FC236}">
              <a16:creationId xmlns:a16="http://schemas.microsoft.com/office/drawing/2014/main" xmlns="" id="{2621580D-CED2-4914-B54E-171265A1C83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5" name="400 CuadroTexto">
          <a:extLst>
            <a:ext uri="{FF2B5EF4-FFF2-40B4-BE49-F238E27FC236}">
              <a16:creationId xmlns:a16="http://schemas.microsoft.com/office/drawing/2014/main" xmlns="" id="{DFFC342E-9F21-4A56-BF3D-8EDA69AAAF2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6" name="401 CuadroTexto">
          <a:extLst>
            <a:ext uri="{FF2B5EF4-FFF2-40B4-BE49-F238E27FC236}">
              <a16:creationId xmlns:a16="http://schemas.microsoft.com/office/drawing/2014/main" xmlns="" id="{540C6FD5-EF19-4AD5-874E-64DED3F1B4C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7" name="402 CuadroTexto">
          <a:extLst>
            <a:ext uri="{FF2B5EF4-FFF2-40B4-BE49-F238E27FC236}">
              <a16:creationId xmlns:a16="http://schemas.microsoft.com/office/drawing/2014/main" xmlns="" id="{53CECBCC-9F1D-4CF2-8429-D431E290110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8" name="403 CuadroTexto">
          <a:extLst>
            <a:ext uri="{FF2B5EF4-FFF2-40B4-BE49-F238E27FC236}">
              <a16:creationId xmlns:a16="http://schemas.microsoft.com/office/drawing/2014/main" xmlns="" id="{46FA9D1C-CC14-413F-944F-AB2F084D6ED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09" name="404 CuadroTexto">
          <a:extLst>
            <a:ext uri="{FF2B5EF4-FFF2-40B4-BE49-F238E27FC236}">
              <a16:creationId xmlns:a16="http://schemas.microsoft.com/office/drawing/2014/main" xmlns="" id="{428CA770-92D5-4C6E-8393-453CE8FBD62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0" name="405 CuadroTexto">
          <a:extLst>
            <a:ext uri="{FF2B5EF4-FFF2-40B4-BE49-F238E27FC236}">
              <a16:creationId xmlns:a16="http://schemas.microsoft.com/office/drawing/2014/main" xmlns="" id="{C67DE4E4-13D7-49D2-8C07-704C9BE3A67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1" name="406 CuadroTexto">
          <a:extLst>
            <a:ext uri="{FF2B5EF4-FFF2-40B4-BE49-F238E27FC236}">
              <a16:creationId xmlns:a16="http://schemas.microsoft.com/office/drawing/2014/main" xmlns="" id="{ABC2E61B-092A-48DB-A603-7705B0D4293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2" name="407 CuadroTexto">
          <a:extLst>
            <a:ext uri="{FF2B5EF4-FFF2-40B4-BE49-F238E27FC236}">
              <a16:creationId xmlns:a16="http://schemas.microsoft.com/office/drawing/2014/main" xmlns="" id="{5E256058-184D-49FC-BFD3-5EF1688FB49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3" name="408 CuadroTexto">
          <a:extLst>
            <a:ext uri="{FF2B5EF4-FFF2-40B4-BE49-F238E27FC236}">
              <a16:creationId xmlns:a16="http://schemas.microsoft.com/office/drawing/2014/main" xmlns="" id="{294054D9-F0F7-426E-BA5A-93158879702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4" name="409 CuadroTexto">
          <a:extLst>
            <a:ext uri="{FF2B5EF4-FFF2-40B4-BE49-F238E27FC236}">
              <a16:creationId xmlns:a16="http://schemas.microsoft.com/office/drawing/2014/main" xmlns="" id="{6B0C8D16-87B4-4854-B93A-E96BE1E83CC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5" name="410 CuadroTexto">
          <a:extLst>
            <a:ext uri="{FF2B5EF4-FFF2-40B4-BE49-F238E27FC236}">
              <a16:creationId xmlns:a16="http://schemas.microsoft.com/office/drawing/2014/main" xmlns="" id="{5B5856BA-B912-4842-BE68-75EB095DA96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6" name="411 CuadroTexto">
          <a:extLst>
            <a:ext uri="{FF2B5EF4-FFF2-40B4-BE49-F238E27FC236}">
              <a16:creationId xmlns:a16="http://schemas.microsoft.com/office/drawing/2014/main" xmlns="" id="{29609114-73DB-4034-8266-D256EA97909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7" name="412 CuadroTexto">
          <a:extLst>
            <a:ext uri="{FF2B5EF4-FFF2-40B4-BE49-F238E27FC236}">
              <a16:creationId xmlns:a16="http://schemas.microsoft.com/office/drawing/2014/main" xmlns="" id="{ADD62AEA-4033-4832-8489-D1D1D4B6DC3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8" name="413 CuadroTexto">
          <a:extLst>
            <a:ext uri="{FF2B5EF4-FFF2-40B4-BE49-F238E27FC236}">
              <a16:creationId xmlns:a16="http://schemas.microsoft.com/office/drawing/2014/main" xmlns="" id="{5A7DDE9A-FD88-400C-B9E5-3DA8F1726CB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19" name="414 CuadroTexto">
          <a:extLst>
            <a:ext uri="{FF2B5EF4-FFF2-40B4-BE49-F238E27FC236}">
              <a16:creationId xmlns:a16="http://schemas.microsoft.com/office/drawing/2014/main" xmlns="" id="{F0EC94C2-85B9-46CB-A9E1-8F32D8E4C9D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0" name="415 CuadroTexto">
          <a:extLst>
            <a:ext uri="{FF2B5EF4-FFF2-40B4-BE49-F238E27FC236}">
              <a16:creationId xmlns:a16="http://schemas.microsoft.com/office/drawing/2014/main" xmlns="" id="{3E3B2A67-94CA-4728-B0AB-5F949ED5355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1" name="416 CuadroTexto">
          <a:extLst>
            <a:ext uri="{FF2B5EF4-FFF2-40B4-BE49-F238E27FC236}">
              <a16:creationId xmlns:a16="http://schemas.microsoft.com/office/drawing/2014/main" xmlns="" id="{95D48C51-2AE4-4498-B99D-DBA406D923F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2" name="417 CuadroTexto">
          <a:extLst>
            <a:ext uri="{FF2B5EF4-FFF2-40B4-BE49-F238E27FC236}">
              <a16:creationId xmlns:a16="http://schemas.microsoft.com/office/drawing/2014/main" xmlns="" id="{0662ACFC-DF35-4BEA-9C8C-505EC8144D0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3" name="418 CuadroTexto">
          <a:extLst>
            <a:ext uri="{FF2B5EF4-FFF2-40B4-BE49-F238E27FC236}">
              <a16:creationId xmlns:a16="http://schemas.microsoft.com/office/drawing/2014/main" xmlns="" id="{635497A9-A9D0-4BB9-8354-AE6FB328501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4" name="419 CuadroTexto">
          <a:extLst>
            <a:ext uri="{FF2B5EF4-FFF2-40B4-BE49-F238E27FC236}">
              <a16:creationId xmlns:a16="http://schemas.microsoft.com/office/drawing/2014/main" xmlns="" id="{4EAB38FA-4044-4509-8F62-3242AE0A6B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5" name="420 CuadroTexto">
          <a:extLst>
            <a:ext uri="{FF2B5EF4-FFF2-40B4-BE49-F238E27FC236}">
              <a16:creationId xmlns:a16="http://schemas.microsoft.com/office/drawing/2014/main" xmlns="" id="{C27BB64B-CB36-497F-BE63-136C07EE4CF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6" name="421 CuadroTexto">
          <a:extLst>
            <a:ext uri="{FF2B5EF4-FFF2-40B4-BE49-F238E27FC236}">
              <a16:creationId xmlns:a16="http://schemas.microsoft.com/office/drawing/2014/main" xmlns="" id="{EA518671-76B9-47CF-AFBB-9F720F215EC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27" name="422 CuadroTexto">
          <a:extLst>
            <a:ext uri="{FF2B5EF4-FFF2-40B4-BE49-F238E27FC236}">
              <a16:creationId xmlns:a16="http://schemas.microsoft.com/office/drawing/2014/main" xmlns="" id="{C99BC00B-EF22-410F-AE57-75C4574FFA0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92366" cy="207869"/>
    <xdr:sp macro="" textlink="">
      <xdr:nvSpPr>
        <xdr:cNvPr id="9928" name="423 CuadroTexto">
          <a:extLst>
            <a:ext uri="{FF2B5EF4-FFF2-40B4-BE49-F238E27FC236}">
              <a16:creationId xmlns:a16="http://schemas.microsoft.com/office/drawing/2014/main" xmlns="" id="{3E3858C2-5749-4267-B354-7EC1CA340F72}"/>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29" name="424 CuadroTexto">
          <a:extLst>
            <a:ext uri="{FF2B5EF4-FFF2-40B4-BE49-F238E27FC236}">
              <a16:creationId xmlns:a16="http://schemas.microsoft.com/office/drawing/2014/main" xmlns="" id="{FA7217C0-C12E-48FE-8C80-03C866AB4FCC}"/>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0" name="425 CuadroTexto">
          <a:extLst>
            <a:ext uri="{FF2B5EF4-FFF2-40B4-BE49-F238E27FC236}">
              <a16:creationId xmlns:a16="http://schemas.microsoft.com/office/drawing/2014/main" xmlns="" id="{5093DEC4-C881-4DA4-8997-A761D5E7A84A}"/>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1" name="426 CuadroTexto">
          <a:extLst>
            <a:ext uri="{FF2B5EF4-FFF2-40B4-BE49-F238E27FC236}">
              <a16:creationId xmlns:a16="http://schemas.microsoft.com/office/drawing/2014/main" xmlns="" id="{7281BA48-923E-4E12-A447-B0A0768243D4}"/>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2" name="427 CuadroTexto">
          <a:extLst>
            <a:ext uri="{FF2B5EF4-FFF2-40B4-BE49-F238E27FC236}">
              <a16:creationId xmlns:a16="http://schemas.microsoft.com/office/drawing/2014/main" xmlns="" id="{88E618D9-A54A-4676-9CC1-26543A266F2E}"/>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3" name="428 CuadroTexto">
          <a:extLst>
            <a:ext uri="{FF2B5EF4-FFF2-40B4-BE49-F238E27FC236}">
              <a16:creationId xmlns:a16="http://schemas.microsoft.com/office/drawing/2014/main" xmlns="" id="{2DF84CCC-E019-4504-9044-72EBB5030818}"/>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4" name="429 CuadroTexto">
          <a:extLst>
            <a:ext uri="{FF2B5EF4-FFF2-40B4-BE49-F238E27FC236}">
              <a16:creationId xmlns:a16="http://schemas.microsoft.com/office/drawing/2014/main" xmlns="" id="{653FDC2E-4C08-4A02-865E-A1ED40E49FB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5" name="430 CuadroTexto">
          <a:extLst>
            <a:ext uri="{FF2B5EF4-FFF2-40B4-BE49-F238E27FC236}">
              <a16:creationId xmlns:a16="http://schemas.microsoft.com/office/drawing/2014/main" xmlns="" id="{218CCBEA-CD03-47A9-A45D-B250309A358A}"/>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6" name="431 CuadroTexto">
          <a:extLst>
            <a:ext uri="{FF2B5EF4-FFF2-40B4-BE49-F238E27FC236}">
              <a16:creationId xmlns:a16="http://schemas.microsoft.com/office/drawing/2014/main" xmlns="" id="{1C5DFFC5-6A27-458D-B0D0-62CAF70F7366}"/>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7" name="432 CuadroTexto">
          <a:extLst>
            <a:ext uri="{FF2B5EF4-FFF2-40B4-BE49-F238E27FC236}">
              <a16:creationId xmlns:a16="http://schemas.microsoft.com/office/drawing/2014/main" xmlns="" id="{7D2F886E-DFE1-4893-B303-C1ECFF1874B4}"/>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8" name="433 CuadroTexto">
          <a:extLst>
            <a:ext uri="{FF2B5EF4-FFF2-40B4-BE49-F238E27FC236}">
              <a16:creationId xmlns:a16="http://schemas.microsoft.com/office/drawing/2014/main" xmlns="" id="{2BA05141-06E4-426D-89F8-09B82CF387E7}"/>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39" name="434 CuadroTexto">
          <a:extLst>
            <a:ext uri="{FF2B5EF4-FFF2-40B4-BE49-F238E27FC236}">
              <a16:creationId xmlns:a16="http://schemas.microsoft.com/office/drawing/2014/main" xmlns="" id="{644567E2-E69F-49D2-9BB2-2135D92ED00B}"/>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40" name="435 CuadroTexto">
          <a:extLst>
            <a:ext uri="{FF2B5EF4-FFF2-40B4-BE49-F238E27FC236}">
              <a16:creationId xmlns:a16="http://schemas.microsoft.com/office/drawing/2014/main" xmlns="" id="{A84CB4AC-47B7-43A9-BB8D-CA3C7AD26A83}"/>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41" name="436 CuadroTexto">
          <a:extLst>
            <a:ext uri="{FF2B5EF4-FFF2-40B4-BE49-F238E27FC236}">
              <a16:creationId xmlns:a16="http://schemas.microsoft.com/office/drawing/2014/main" xmlns="" id="{08A22170-48AF-4011-ADE3-E3FBEE4E2E15}"/>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42" name="437 CuadroTexto">
          <a:extLst>
            <a:ext uri="{FF2B5EF4-FFF2-40B4-BE49-F238E27FC236}">
              <a16:creationId xmlns:a16="http://schemas.microsoft.com/office/drawing/2014/main" xmlns="" id="{47480D18-C63F-459F-9118-FC3CECC337BC}"/>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43" name="438 CuadroTexto">
          <a:extLst>
            <a:ext uri="{FF2B5EF4-FFF2-40B4-BE49-F238E27FC236}">
              <a16:creationId xmlns:a16="http://schemas.microsoft.com/office/drawing/2014/main" xmlns="" id="{10833894-CE9E-4DB4-8017-45E99728F514}"/>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92366" cy="207869"/>
    <xdr:sp macro="" textlink="">
      <xdr:nvSpPr>
        <xdr:cNvPr id="9944" name="439 CuadroTexto">
          <a:extLst>
            <a:ext uri="{FF2B5EF4-FFF2-40B4-BE49-F238E27FC236}">
              <a16:creationId xmlns:a16="http://schemas.microsoft.com/office/drawing/2014/main" xmlns="" id="{6E639285-6B6E-4FEC-A1FC-502BD2B2442A}"/>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7</xdr:row>
      <xdr:rowOff>0</xdr:rowOff>
    </xdr:from>
    <xdr:ext cx="184731" cy="264560"/>
    <xdr:sp macro="" textlink="">
      <xdr:nvSpPr>
        <xdr:cNvPr id="9945" name="440 CuadroTexto">
          <a:extLst>
            <a:ext uri="{FF2B5EF4-FFF2-40B4-BE49-F238E27FC236}">
              <a16:creationId xmlns:a16="http://schemas.microsoft.com/office/drawing/2014/main" xmlns="" id="{788185B4-6D8D-43D4-8138-56CF86EE5C5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46" name="441 CuadroTexto">
          <a:extLst>
            <a:ext uri="{FF2B5EF4-FFF2-40B4-BE49-F238E27FC236}">
              <a16:creationId xmlns:a16="http://schemas.microsoft.com/office/drawing/2014/main" xmlns="" id="{CA0FD77F-3156-496B-9FF2-53D1CFB976B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47" name="442 CuadroTexto">
          <a:extLst>
            <a:ext uri="{FF2B5EF4-FFF2-40B4-BE49-F238E27FC236}">
              <a16:creationId xmlns:a16="http://schemas.microsoft.com/office/drawing/2014/main" xmlns="" id="{434A88A8-5A41-4E3B-96AF-426578C1D3C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48" name="443 CuadroTexto">
          <a:extLst>
            <a:ext uri="{FF2B5EF4-FFF2-40B4-BE49-F238E27FC236}">
              <a16:creationId xmlns:a16="http://schemas.microsoft.com/office/drawing/2014/main" xmlns="" id="{1583B9D4-87F6-4DBD-A013-12ECAF949A3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49" name="444 CuadroTexto">
          <a:extLst>
            <a:ext uri="{FF2B5EF4-FFF2-40B4-BE49-F238E27FC236}">
              <a16:creationId xmlns:a16="http://schemas.microsoft.com/office/drawing/2014/main" xmlns="" id="{823758BB-A9ED-4A72-B7BE-0B31C803898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0" name="445 CuadroTexto">
          <a:extLst>
            <a:ext uri="{FF2B5EF4-FFF2-40B4-BE49-F238E27FC236}">
              <a16:creationId xmlns:a16="http://schemas.microsoft.com/office/drawing/2014/main" xmlns="" id="{82BB834E-0E25-4AC7-9BFC-EA482BB9646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1" name="446 CuadroTexto">
          <a:extLst>
            <a:ext uri="{FF2B5EF4-FFF2-40B4-BE49-F238E27FC236}">
              <a16:creationId xmlns:a16="http://schemas.microsoft.com/office/drawing/2014/main" xmlns="" id="{67A43463-C6B9-4A55-8463-ACDC5EDA813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2" name="447 CuadroTexto">
          <a:extLst>
            <a:ext uri="{FF2B5EF4-FFF2-40B4-BE49-F238E27FC236}">
              <a16:creationId xmlns:a16="http://schemas.microsoft.com/office/drawing/2014/main" xmlns="" id="{52E22A23-1BC6-49F6-AD43-10BCEAEC8A6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3" name="448 CuadroTexto">
          <a:extLst>
            <a:ext uri="{FF2B5EF4-FFF2-40B4-BE49-F238E27FC236}">
              <a16:creationId xmlns:a16="http://schemas.microsoft.com/office/drawing/2014/main" xmlns="" id="{98B4F0D5-4FF0-44AF-B385-4FBCE0A60C3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4" name="449 CuadroTexto">
          <a:extLst>
            <a:ext uri="{FF2B5EF4-FFF2-40B4-BE49-F238E27FC236}">
              <a16:creationId xmlns:a16="http://schemas.microsoft.com/office/drawing/2014/main" xmlns="" id="{22A59A3D-7077-48CB-B74B-C0C0BB14E15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5" name="450 CuadroTexto">
          <a:extLst>
            <a:ext uri="{FF2B5EF4-FFF2-40B4-BE49-F238E27FC236}">
              <a16:creationId xmlns:a16="http://schemas.microsoft.com/office/drawing/2014/main" xmlns="" id="{1E16B0C4-BF61-4DB3-A7AC-35B210919EC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9956" name="451 CuadroTexto">
          <a:extLst>
            <a:ext uri="{FF2B5EF4-FFF2-40B4-BE49-F238E27FC236}">
              <a16:creationId xmlns:a16="http://schemas.microsoft.com/office/drawing/2014/main" xmlns="" id="{773E2BC7-B3C8-4A03-817F-6004739CDA9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57" name="17 CuadroTexto">
          <a:extLst>
            <a:ext uri="{FF2B5EF4-FFF2-40B4-BE49-F238E27FC236}">
              <a16:creationId xmlns:a16="http://schemas.microsoft.com/office/drawing/2014/main" xmlns="" id="{D02FD226-7390-4893-92C8-4E08FEFEE8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9958" name="90 CuadroTexto">
          <a:extLst>
            <a:ext uri="{FF2B5EF4-FFF2-40B4-BE49-F238E27FC236}">
              <a16:creationId xmlns:a16="http://schemas.microsoft.com/office/drawing/2014/main" xmlns="" id="{DC768861-38B8-4E42-A523-CB0EAA1B5F0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59" name="91 CuadroTexto">
          <a:extLst>
            <a:ext uri="{FF2B5EF4-FFF2-40B4-BE49-F238E27FC236}">
              <a16:creationId xmlns:a16="http://schemas.microsoft.com/office/drawing/2014/main" xmlns="" id="{4C1C6FED-398E-466F-B3B2-CDFCAE25C2E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0" name="92 CuadroTexto">
          <a:extLst>
            <a:ext uri="{FF2B5EF4-FFF2-40B4-BE49-F238E27FC236}">
              <a16:creationId xmlns:a16="http://schemas.microsoft.com/office/drawing/2014/main" xmlns="" id="{8239F66C-8381-4C80-9E4C-D65CC7D6D91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1" name="93 CuadroTexto">
          <a:extLst>
            <a:ext uri="{FF2B5EF4-FFF2-40B4-BE49-F238E27FC236}">
              <a16:creationId xmlns:a16="http://schemas.microsoft.com/office/drawing/2014/main" xmlns="" id="{72F0149B-64FF-4B18-9722-7B3691946B6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2" name="94 CuadroTexto">
          <a:extLst>
            <a:ext uri="{FF2B5EF4-FFF2-40B4-BE49-F238E27FC236}">
              <a16:creationId xmlns:a16="http://schemas.microsoft.com/office/drawing/2014/main" xmlns="" id="{F18FBA92-B9B3-474B-9F40-8FFB3169C82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3" name="95 CuadroTexto">
          <a:extLst>
            <a:ext uri="{FF2B5EF4-FFF2-40B4-BE49-F238E27FC236}">
              <a16:creationId xmlns:a16="http://schemas.microsoft.com/office/drawing/2014/main" xmlns="" id="{7D98F875-028F-44D0-A151-55C3FE02427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4" name="96 CuadroTexto">
          <a:extLst>
            <a:ext uri="{FF2B5EF4-FFF2-40B4-BE49-F238E27FC236}">
              <a16:creationId xmlns:a16="http://schemas.microsoft.com/office/drawing/2014/main" xmlns="" id="{4C435F28-2427-478B-AA73-BA2D354E331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5" name="97 CuadroTexto">
          <a:extLst>
            <a:ext uri="{FF2B5EF4-FFF2-40B4-BE49-F238E27FC236}">
              <a16:creationId xmlns:a16="http://schemas.microsoft.com/office/drawing/2014/main" xmlns="" id="{C901741C-201A-4815-B576-060893E1E92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6" name="98 CuadroTexto">
          <a:extLst>
            <a:ext uri="{FF2B5EF4-FFF2-40B4-BE49-F238E27FC236}">
              <a16:creationId xmlns:a16="http://schemas.microsoft.com/office/drawing/2014/main" xmlns="" id="{B7807853-9CFE-41E0-9769-4F4B6984E44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7" name="99 CuadroTexto">
          <a:extLst>
            <a:ext uri="{FF2B5EF4-FFF2-40B4-BE49-F238E27FC236}">
              <a16:creationId xmlns:a16="http://schemas.microsoft.com/office/drawing/2014/main" xmlns="" id="{2DF3E498-8C73-4E04-9EEB-021A7BE8C39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8" name="100 CuadroTexto">
          <a:extLst>
            <a:ext uri="{FF2B5EF4-FFF2-40B4-BE49-F238E27FC236}">
              <a16:creationId xmlns:a16="http://schemas.microsoft.com/office/drawing/2014/main" xmlns="" id="{8E084C7C-4A5B-40DB-BC24-EAD303DD23D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9969" name="101 CuadroTexto">
          <a:extLst>
            <a:ext uri="{FF2B5EF4-FFF2-40B4-BE49-F238E27FC236}">
              <a16:creationId xmlns:a16="http://schemas.microsoft.com/office/drawing/2014/main" xmlns="" id="{EA1F3473-A46B-4902-81D3-D781A0B2FB8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9970" name="118 CuadroTexto">
          <a:extLst>
            <a:ext uri="{FF2B5EF4-FFF2-40B4-BE49-F238E27FC236}">
              <a16:creationId xmlns:a16="http://schemas.microsoft.com/office/drawing/2014/main" xmlns="" id="{1AC90E17-CB64-476C-85E9-33F5A111AB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1" name="119 CuadroTexto">
          <a:extLst>
            <a:ext uri="{FF2B5EF4-FFF2-40B4-BE49-F238E27FC236}">
              <a16:creationId xmlns:a16="http://schemas.microsoft.com/office/drawing/2014/main" xmlns="" id="{984B8F38-1933-4648-8917-8B281A5DE5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2" name="120 CuadroTexto">
          <a:extLst>
            <a:ext uri="{FF2B5EF4-FFF2-40B4-BE49-F238E27FC236}">
              <a16:creationId xmlns:a16="http://schemas.microsoft.com/office/drawing/2014/main" xmlns="" id="{E99DC4E7-1CEF-4C5E-AF6D-E71E7BF50C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3" name="121 CuadroTexto">
          <a:extLst>
            <a:ext uri="{FF2B5EF4-FFF2-40B4-BE49-F238E27FC236}">
              <a16:creationId xmlns:a16="http://schemas.microsoft.com/office/drawing/2014/main" xmlns="" id="{0C7809ED-DA63-4CA4-B137-18A1A6627B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4" name="122 CuadroTexto">
          <a:extLst>
            <a:ext uri="{FF2B5EF4-FFF2-40B4-BE49-F238E27FC236}">
              <a16:creationId xmlns:a16="http://schemas.microsoft.com/office/drawing/2014/main" xmlns="" id="{31F5DD4D-49D8-4D25-843A-71529E0650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5" name="123 CuadroTexto">
          <a:extLst>
            <a:ext uri="{FF2B5EF4-FFF2-40B4-BE49-F238E27FC236}">
              <a16:creationId xmlns:a16="http://schemas.microsoft.com/office/drawing/2014/main" xmlns="" id="{E861742B-BA3E-4FF5-9E76-9D46CE5A44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6" name="124 CuadroTexto">
          <a:extLst>
            <a:ext uri="{FF2B5EF4-FFF2-40B4-BE49-F238E27FC236}">
              <a16:creationId xmlns:a16="http://schemas.microsoft.com/office/drawing/2014/main" xmlns="" id="{99F4BD68-8F7B-4040-A000-A53B473B12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7" name="125 CuadroTexto">
          <a:extLst>
            <a:ext uri="{FF2B5EF4-FFF2-40B4-BE49-F238E27FC236}">
              <a16:creationId xmlns:a16="http://schemas.microsoft.com/office/drawing/2014/main" xmlns="" id="{FECD0E3F-34EA-4C9C-B967-848F164A88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8" name="143 CuadroTexto">
          <a:extLst>
            <a:ext uri="{FF2B5EF4-FFF2-40B4-BE49-F238E27FC236}">
              <a16:creationId xmlns:a16="http://schemas.microsoft.com/office/drawing/2014/main" xmlns="" id="{D4CF9B39-8C67-4CB8-98B7-FBFE16D83E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79" name="144 CuadroTexto">
          <a:extLst>
            <a:ext uri="{FF2B5EF4-FFF2-40B4-BE49-F238E27FC236}">
              <a16:creationId xmlns:a16="http://schemas.microsoft.com/office/drawing/2014/main" xmlns="" id="{E76D6073-760E-4324-9263-734E97AC04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0" name="145 CuadroTexto">
          <a:extLst>
            <a:ext uri="{FF2B5EF4-FFF2-40B4-BE49-F238E27FC236}">
              <a16:creationId xmlns:a16="http://schemas.microsoft.com/office/drawing/2014/main" xmlns="" id="{1B14817F-08B3-40AE-B42D-901D735006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1" name="146 CuadroTexto">
          <a:extLst>
            <a:ext uri="{FF2B5EF4-FFF2-40B4-BE49-F238E27FC236}">
              <a16:creationId xmlns:a16="http://schemas.microsoft.com/office/drawing/2014/main" xmlns="" id="{DA461DD3-6A75-48AF-AF50-FB1C172A7E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2" name="147 CuadroTexto">
          <a:extLst>
            <a:ext uri="{FF2B5EF4-FFF2-40B4-BE49-F238E27FC236}">
              <a16:creationId xmlns:a16="http://schemas.microsoft.com/office/drawing/2014/main" xmlns="" id="{1FC212D4-30AB-4BE1-8298-BD9F1AAAEF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3" name="148 CuadroTexto">
          <a:extLst>
            <a:ext uri="{FF2B5EF4-FFF2-40B4-BE49-F238E27FC236}">
              <a16:creationId xmlns:a16="http://schemas.microsoft.com/office/drawing/2014/main" xmlns="" id="{50E293A6-DFDC-45E8-B273-B4E68DD27C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4" name="149 CuadroTexto">
          <a:extLst>
            <a:ext uri="{FF2B5EF4-FFF2-40B4-BE49-F238E27FC236}">
              <a16:creationId xmlns:a16="http://schemas.microsoft.com/office/drawing/2014/main" xmlns="" id="{3BD21C0A-BA03-43B7-929C-891A570541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5" name="150 CuadroTexto">
          <a:extLst>
            <a:ext uri="{FF2B5EF4-FFF2-40B4-BE49-F238E27FC236}">
              <a16:creationId xmlns:a16="http://schemas.microsoft.com/office/drawing/2014/main" xmlns="" id="{3C6F1C75-5C09-4949-92DB-6C93BF7DF7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6" name="151 CuadroTexto">
          <a:extLst>
            <a:ext uri="{FF2B5EF4-FFF2-40B4-BE49-F238E27FC236}">
              <a16:creationId xmlns:a16="http://schemas.microsoft.com/office/drawing/2014/main" xmlns="" id="{281A3A10-4115-4C44-87FD-356CFC82EF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7" name="152 CuadroTexto">
          <a:extLst>
            <a:ext uri="{FF2B5EF4-FFF2-40B4-BE49-F238E27FC236}">
              <a16:creationId xmlns:a16="http://schemas.microsoft.com/office/drawing/2014/main" xmlns="" id="{2B6F8BCD-8FFF-4FAB-89EF-3131BA93FB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8" name="153 CuadroTexto">
          <a:extLst>
            <a:ext uri="{FF2B5EF4-FFF2-40B4-BE49-F238E27FC236}">
              <a16:creationId xmlns:a16="http://schemas.microsoft.com/office/drawing/2014/main" xmlns="" id="{08D208CA-C79E-4095-B014-8772347B60A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89" name="154 CuadroTexto">
          <a:extLst>
            <a:ext uri="{FF2B5EF4-FFF2-40B4-BE49-F238E27FC236}">
              <a16:creationId xmlns:a16="http://schemas.microsoft.com/office/drawing/2014/main" xmlns="" id="{F9DE841B-1807-41CB-A6E2-E3023F4780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0" name="155 CuadroTexto">
          <a:extLst>
            <a:ext uri="{FF2B5EF4-FFF2-40B4-BE49-F238E27FC236}">
              <a16:creationId xmlns:a16="http://schemas.microsoft.com/office/drawing/2014/main" xmlns="" id="{0282E16C-25C6-41F5-9FC0-F88041FE0D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1" name="156 CuadroTexto">
          <a:extLst>
            <a:ext uri="{FF2B5EF4-FFF2-40B4-BE49-F238E27FC236}">
              <a16:creationId xmlns:a16="http://schemas.microsoft.com/office/drawing/2014/main" xmlns="" id="{937BCF07-9046-42C2-8432-9E00B54E77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2" name="157 CuadroTexto">
          <a:extLst>
            <a:ext uri="{FF2B5EF4-FFF2-40B4-BE49-F238E27FC236}">
              <a16:creationId xmlns:a16="http://schemas.microsoft.com/office/drawing/2014/main" xmlns="" id="{50C9F6A6-B5A7-41FC-909D-F86074205C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3" name="158 CuadroTexto">
          <a:extLst>
            <a:ext uri="{FF2B5EF4-FFF2-40B4-BE49-F238E27FC236}">
              <a16:creationId xmlns:a16="http://schemas.microsoft.com/office/drawing/2014/main" xmlns="" id="{41276107-8406-4ACE-8CD3-F0CD56517E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4" name="159 CuadroTexto">
          <a:extLst>
            <a:ext uri="{FF2B5EF4-FFF2-40B4-BE49-F238E27FC236}">
              <a16:creationId xmlns:a16="http://schemas.microsoft.com/office/drawing/2014/main" xmlns="" id="{DA1CD3B4-D2CA-463C-BA17-4485CF8526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5" name="160 CuadroTexto">
          <a:extLst>
            <a:ext uri="{FF2B5EF4-FFF2-40B4-BE49-F238E27FC236}">
              <a16:creationId xmlns:a16="http://schemas.microsoft.com/office/drawing/2014/main" xmlns="" id="{F6528A9E-2D10-470F-8CD2-FF4D9E1396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6" name="161 CuadroTexto">
          <a:extLst>
            <a:ext uri="{FF2B5EF4-FFF2-40B4-BE49-F238E27FC236}">
              <a16:creationId xmlns:a16="http://schemas.microsoft.com/office/drawing/2014/main" xmlns="" id="{F215F5DA-C153-4931-B112-B0CD7F1B93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7" name="162 CuadroTexto">
          <a:extLst>
            <a:ext uri="{FF2B5EF4-FFF2-40B4-BE49-F238E27FC236}">
              <a16:creationId xmlns:a16="http://schemas.microsoft.com/office/drawing/2014/main" xmlns="" id="{77155D3C-8DCF-4D0C-B43A-6D074CC8CB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8" name="163 CuadroTexto">
          <a:extLst>
            <a:ext uri="{FF2B5EF4-FFF2-40B4-BE49-F238E27FC236}">
              <a16:creationId xmlns:a16="http://schemas.microsoft.com/office/drawing/2014/main" xmlns="" id="{BA40738C-C005-48D4-96CB-33EC885A64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9999" name="164 CuadroTexto">
          <a:extLst>
            <a:ext uri="{FF2B5EF4-FFF2-40B4-BE49-F238E27FC236}">
              <a16:creationId xmlns:a16="http://schemas.microsoft.com/office/drawing/2014/main" xmlns="" id="{8C07785D-F47D-4BA2-87EA-1738DEDA7F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0" name="165 CuadroTexto">
          <a:extLst>
            <a:ext uri="{FF2B5EF4-FFF2-40B4-BE49-F238E27FC236}">
              <a16:creationId xmlns:a16="http://schemas.microsoft.com/office/drawing/2014/main" xmlns="" id="{E6B182CF-583A-443B-9E26-343D6C3957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1" name="166 CuadroTexto">
          <a:extLst>
            <a:ext uri="{FF2B5EF4-FFF2-40B4-BE49-F238E27FC236}">
              <a16:creationId xmlns:a16="http://schemas.microsoft.com/office/drawing/2014/main" xmlns="" id="{490F3981-DBC8-4F7B-AE77-3C35A5ADD1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2" name="167 CuadroTexto">
          <a:extLst>
            <a:ext uri="{FF2B5EF4-FFF2-40B4-BE49-F238E27FC236}">
              <a16:creationId xmlns:a16="http://schemas.microsoft.com/office/drawing/2014/main" xmlns="" id="{5B3E294E-9D9C-4F23-BE65-FC80105CB2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3" name="168 CuadroTexto">
          <a:extLst>
            <a:ext uri="{FF2B5EF4-FFF2-40B4-BE49-F238E27FC236}">
              <a16:creationId xmlns:a16="http://schemas.microsoft.com/office/drawing/2014/main" xmlns="" id="{9BAA73FD-BB05-45E7-A15B-A3134D91DE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4" name="169 CuadroTexto">
          <a:extLst>
            <a:ext uri="{FF2B5EF4-FFF2-40B4-BE49-F238E27FC236}">
              <a16:creationId xmlns:a16="http://schemas.microsoft.com/office/drawing/2014/main" xmlns="" id="{2F5BA643-D794-4F7B-8032-F8E511EB3E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5" name="170 CuadroTexto">
          <a:extLst>
            <a:ext uri="{FF2B5EF4-FFF2-40B4-BE49-F238E27FC236}">
              <a16:creationId xmlns:a16="http://schemas.microsoft.com/office/drawing/2014/main" xmlns="" id="{2156B0C0-63BA-40B7-9DEC-17D67FA76C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6" name="171 CuadroTexto">
          <a:extLst>
            <a:ext uri="{FF2B5EF4-FFF2-40B4-BE49-F238E27FC236}">
              <a16:creationId xmlns:a16="http://schemas.microsoft.com/office/drawing/2014/main" xmlns="" id="{99FC9FA3-090D-4FA6-A997-0E4E2AC299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7" name="172 CuadroTexto">
          <a:extLst>
            <a:ext uri="{FF2B5EF4-FFF2-40B4-BE49-F238E27FC236}">
              <a16:creationId xmlns:a16="http://schemas.microsoft.com/office/drawing/2014/main" xmlns="" id="{4D73FED9-C32E-4DEA-AADD-60D1991176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8" name="173 CuadroTexto">
          <a:extLst>
            <a:ext uri="{FF2B5EF4-FFF2-40B4-BE49-F238E27FC236}">
              <a16:creationId xmlns:a16="http://schemas.microsoft.com/office/drawing/2014/main" xmlns="" id="{3EF21038-D3C0-4DFD-8C4C-456A2596F6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09" name="174 CuadroTexto">
          <a:extLst>
            <a:ext uri="{FF2B5EF4-FFF2-40B4-BE49-F238E27FC236}">
              <a16:creationId xmlns:a16="http://schemas.microsoft.com/office/drawing/2014/main" xmlns="" id="{EF21CACE-87DF-4B62-8C12-5D77B49D69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0" name="175 CuadroTexto">
          <a:extLst>
            <a:ext uri="{FF2B5EF4-FFF2-40B4-BE49-F238E27FC236}">
              <a16:creationId xmlns:a16="http://schemas.microsoft.com/office/drawing/2014/main" xmlns="" id="{7323201E-5BDB-42F0-A2DD-224DF87046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1" name="176 CuadroTexto">
          <a:extLst>
            <a:ext uri="{FF2B5EF4-FFF2-40B4-BE49-F238E27FC236}">
              <a16:creationId xmlns:a16="http://schemas.microsoft.com/office/drawing/2014/main" xmlns="" id="{1647D7FA-AA12-4D04-A3C6-25DB68607C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2" name="177 CuadroTexto">
          <a:extLst>
            <a:ext uri="{FF2B5EF4-FFF2-40B4-BE49-F238E27FC236}">
              <a16:creationId xmlns:a16="http://schemas.microsoft.com/office/drawing/2014/main" xmlns="" id="{D9FA19C3-F2E6-47CB-B2C4-678FA5BE71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3" name="178 CuadroTexto">
          <a:extLst>
            <a:ext uri="{FF2B5EF4-FFF2-40B4-BE49-F238E27FC236}">
              <a16:creationId xmlns:a16="http://schemas.microsoft.com/office/drawing/2014/main" xmlns="" id="{46E43153-11F8-4109-93D7-16E543F47C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4" name="179 CuadroTexto">
          <a:extLst>
            <a:ext uri="{FF2B5EF4-FFF2-40B4-BE49-F238E27FC236}">
              <a16:creationId xmlns:a16="http://schemas.microsoft.com/office/drawing/2014/main" xmlns="" id="{136614A5-A3E6-4204-BF0A-4082EEEB90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5" name="180 CuadroTexto">
          <a:extLst>
            <a:ext uri="{FF2B5EF4-FFF2-40B4-BE49-F238E27FC236}">
              <a16:creationId xmlns:a16="http://schemas.microsoft.com/office/drawing/2014/main" xmlns="" id="{1A07E88F-76F7-42D5-8284-6595001F1A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6" name="181 CuadroTexto">
          <a:extLst>
            <a:ext uri="{FF2B5EF4-FFF2-40B4-BE49-F238E27FC236}">
              <a16:creationId xmlns:a16="http://schemas.microsoft.com/office/drawing/2014/main" xmlns="" id="{4F342062-43EF-4CA6-B7B6-D5327EBD83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7" name="182 CuadroTexto">
          <a:extLst>
            <a:ext uri="{FF2B5EF4-FFF2-40B4-BE49-F238E27FC236}">
              <a16:creationId xmlns:a16="http://schemas.microsoft.com/office/drawing/2014/main" xmlns="" id="{60FD1929-7C53-48F3-96A3-F0E05126E9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8" name="183 CuadroTexto">
          <a:extLst>
            <a:ext uri="{FF2B5EF4-FFF2-40B4-BE49-F238E27FC236}">
              <a16:creationId xmlns:a16="http://schemas.microsoft.com/office/drawing/2014/main" xmlns="" id="{5C95D4AC-3D3D-4171-A677-38374388C5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19" name="184 CuadroTexto">
          <a:extLst>
            <a:ext uri="{FF2B5EF4-FFF2-40B4-BE49-F238E27FC236}">
              <a16:creationId xmlns:a16="http://schemas.microsoft.com/office/drawing/2014/main" xmlns="" id="{1B184F9E-CD0C-4822-81BD-C9843FE711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0" name="185 CuadroTexto">
          <a:extLst>
            <a:ext uri="{FF2B5EF4-FFF2-40B4-BE49-F238E27FC236}">
              <a16:creationId xmlns:a16="http://schemas.microsoft.com/office/drawing/2014/main" xmlns="" id="{829614C5-013F-4501-BE8F-AD85B044B3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1" name="186 CuadroTexto">
          <a:extLst>
            <a:ext uri="{FF2B5EF4-FFF2-40B4-BE49-F238E27FC236}">
              <a16:creationId xmlns:a16="http://schemas.microsoft.com/office/drawing/2014/main" xmlns="" id="{20AAD345-74FE-47AD-BF38-48E4361D0C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2" name="187 CuadroTexto">
          <a:extLst>
            <a:ext uri="{FF2B5EF4-FFF2-40B4-BE49-F238E27FC236}">
              <a16:creationId xmlns:a16="http://schemas.microsoft.com/office/drawing/2014/main" xmlns="" id="{5D7AA96C-6239-4761-B85A-1BC25AC45D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3" name="188 CuadroTexto">
          <a:extLst>
            <a:ext uri="{FF2B5EF4-FFF2-40B4-BE49-F238E27FC236}">
              <a16:creationId xmlns:a16="http://schemas.microsoft.com/office/drawing/2014/main" xmlns="" id="{D1912F20-118C-4A3B-8C4B-85224390CB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4" name="189 CuadroTexto">
          <a:extLst>
            <a:ext uri="{FF2B5EF4-FFF2-40B4-BE49-F238E27FC236}">
              <a16:creationId xmlns:a16="http://schemas.microsoft.com/office/drawing/2014/main" xmlns="" id="{4873CBE8-5711-49A5-8EC4-ACA2989309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5" name="190 CuadroTexto">
          <a:extLst>
            <a:ext uri="{FF2B5EF4-FFF2-40B4-BE49-F238E27FC236}">
              <a16:creationId xmlns:a16="http://schemas.microsoft.com/office/drawing/2014/main" xmlns="" id="{F6BEDB2F-1E36-43B2-ACF0-FC09721756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6" name="191 CuadroTexto">
          <a:extLst>
            <a:ext uri="{FF2B5EF4-FFF2-40B4-BE49-F238E27FC236}">
              <a16:creationId xmlns:a16="http://schemas.microsoft.com/office/drawing/2014/main" xmlns="" id="{265EA816-3C44-4818-BA65-A274F82C42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7" name="192 CuadroTexto">
          <a:extLst>
            <a:ext uri="{FF2B5EF4-FFF2-40B4-BE49-F238E27FC236}">
              <a16:creationId xmlns:a16="http://schemas.microsoft.com/office/drawing/2014/main" xmlns="" id="{FB61CF1C-633E-4A61-9093-FE59A75064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8" name="193 CuadroTexto">
          <a:extLst>
            <a:ext uri="{FF2B5EF4-FFF2-40B4-BE49-F238E27FC236}">
              <a16:creationId xmlns:a16="http://schemas.microsoft.com/office/drawing/2014/main" xmlns="" id="{A446AE3F-5769-46A4-9D9E-45492803AE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29" name="194 CuadroTexto">
          <a:extLst>
            <a:ext uri="{FF2B5EF4-FFF2-40B4-BE49-F238E27FC236}">
              <a16:creationId xmlns:a16="http://schemas.microsoft.com/office/drawing/2014/main" xmlns="" id="{F626E6F4-FE44-449E-9874-53613AD5E4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0" name="195 CuadroTexto">
          <a:extLst>
            <a:ext uri="{FF2B5EF4-FFF2-40B4-BE49-F238E27FC236}">
              <a16:creationId xmlns:a16="http://schemas.microsoft.com/office/drawing/2014/main" xmlns="" id="{0C286EA4-4E5C-4F64-9291-21AED74EC2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1" name="196 CuadroTexto">
          <a:extLst>
            <a:ext uri="{FF2B5EF4-FFF2-40B4-BE49-F238E27FC236}">
              <a16:creationId xmlns:a16="http://schemas.microsoft.com/office/drawing/2014/main" xmlns="" id="{15E37174-6462-4FD2-B025-D978144619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2" name="197 CuadroTexto">
          <a:extLst>
            <a:ext uri="{FF2B5EF4-FFF2-40B4-BE49-F238E27FC236}">
              <a16:creationId xmlns:a16="http://schemas.microsoft.com/office/drawing/2014/main" xmlns="" id="{07D1EB97-71E4-4171-AF0B-70C2FCF66F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3" name="198 CuadroTexto">
          <a:extLst>
            <a:ext uri="{FF2B5EF4-FFF2-40B4-BE49-F238E27FC236}">
              <a16:creationId xmlns:a16="http://schemas.microsoft.com/office/drawing/2014/main" xmlns="" id="{CE429A82-D6C7-442F-8C40-D10BA63D7E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4" name="199 CuadroTexto">
          <a:extLst>
            <a:ext uri="{FF2B5EF4-FFF2-40B4-BE49-F238E27FC236}">
              <a16:creationId xmlns:a16="http://schemas.microsoft.com/office/drawing/2014/main" xmlns="" id="{968E5090-D4A4-4A5C-B0A9-A6704070CD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5" name="200 CuadroTexto">
          <a:extLst>
            <a:ext uri="{FF2B5EF4-FFF2-40B4-BE49-F238E27FC236}">
              <a16:creationId xmlns:a16="http://schemas.microsoft.com/office/drawing/2014/main" xmlns="" id="{5B24A458-57AE-447F-B5F9-F790036F11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6" name="201 CuadroTexto">
          <a:extLst>
            <a:ext uri="{FF2B5EF4-FFF2-40B4-BE49-F238E27FC236}">
              <a16:creationId xmlns:a16="http://schemas.microsoft.com/office/drawing/2014/main" xmlns="" id="{B55AF9D5-B269-449C-8849-3EFF66E5E3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7" name="202 CuadroTexto">
          <a:extLst>
            <a:ext uri="{FF2B5EF4-FFF2-40B4-BE49-F238E27FC236}">
              <a16:creationId xmlns:a16="http://schemas.microsoft.com/office/drawing/2014/main" xmlns="" id="{C5C2119D-2CF2-4A98-85F4-31BE2FBF839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8" name="203 CuadroTexto">
          <a:extLst>
            <a:ext uri="{FF2B5EF4-FFF2-40B4-BE49-F238E27FC236}">
              <a16:creationId xmlns:a16="http://schemas.microsoft.com/office/drawing/2014/main" xmlns="" id="{94327CB0-4872-4FEC-8989-F203339E27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39" name="204 CuadroTexto">
          <a:extLst>
            <a:ext uri="{FF2B5EF4-FFF2-40B4-BE49-F238E27FC236}">
              <a16:creationId xmlns:a16="http://schemas.microsoft.com/office/drawing/2014/main" xmlns="" id="{25D1E901-3899-49BA-8E86-F344894F31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0" name="205 CuadroTexto">
          <a:extLst>
            <a:ext uri="{FF2B5EF4-FFF2-40B4-BE49-F238E27FC236}">
              <a16:creationId xmlns:a16="http://schemas.microsoft.com/office/drawing/2014/main" xmlns="" id="{FE253ADF-152A-4F7D-A6DA-A54C97D165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1" name="206 CuadroTexto">
          <a:extLst>
            <a:ext uri="{FF2B5EF4-FFF2-40B4-BE49-F238E27FC236}">
              <a16:creationId xmlns:a16="http://schemas.microsoft.com/office/drawing/2014/main" xmlns="" id="{A9FB84B5-E63B-43E0-92BC-8215E7B577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2" name="207 CuadroTexto">
          <a:extLst>
            <a:ext uri="{FF2B5EF4-FFF2-40B4-BE49-F238E27FC236}">
              <a16:creationId xmlns:a16="http://schemas.microsoft.com/office/drawing/2014/main" xmlns="" id="{B76B79FC-E1A1-4545-9065-431964A529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3" name="208 CuadroTexto">
          <a:extLst>
            <a:ext uri="{FF2B5EF4-FFF2-40B4-BE49-F238E27FC236}">
              <a16:creationId xmlns:a16="http://schemas.microsoft.com/office/drawing/2014/main" xmlns="" id="{16C4F806-B88A-44B4-B503-0C3402E702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4" name="209 CuadroTexto">
          <a:extLst>
            <a:ext uri="{FF2B5EF4-FFF2-40B4-BE49-F238E27FC236}">
              <a16:creationId xmlns:a16="http://schemas.microsoft.com/office/drawing/2014/main" xmlns="" id="{AC35153C-44E2-42A5-9C8E-4E01AADA36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5" name="210 CuadroTexto">
          <a:extLst>
            <a:ext uri="{FF2B5EF4-FFF2-40B4-BE49-F238E27FC236}">
              <a16:creationId xmlns:a16="http://schemas.microsoft.com/office/drawing/2014/main" xmlns="" id="{B1CF9392-4835-4DB0-B943-7AC5A0E266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6" name="211 CuadroTexto">
          <a:extLst>
            <a:ext uri="{FF2B5EF4-FFF2-40B4-BE49-F238E27FC236}">
              <a16:creationId xmlns:a16="http://schemas.microsoft.com/office/drawing/2014/main" xmlns="" id="{FF801C04-84C2-44BD-B796-F25B60B262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7" name="212 CuadroTexto">
          <a:extLst>
            <a:ext uri="{FF2B5EF4-FFF2-40B4-BE49-F238E27FC236}">
              <a16:creationId xmlns:a16="http://schemas.microsoft.com/office/drawing/2014/main" xmlns="" id="{39D204F4-2306-44B4-B0E0-9A24575AB4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8" name="213 CuadroTexto">
          <a:extLst>
            <a:ext uri="{FF2B5EF4-FFF2-40B4-BE49-F238E27FC236}">
              <a16:creationId xmlns:a16="http://schemas.microsoft.com/office/drawing/2014/main" xmlns="" id="{A25B7BD7-DFB5-4336-A645-7FED26CE83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49" name="214 CuadroTexto">
          <a:extLst>
            <a:ext uri="{FF2B5EF4-FFF2-40B4-BE49-F238E27FC236}">
              <a16:creationId xmlns:a16="http://schemas.microsoft.com/office/drawing/2014/main" xmlns="" id="{175553A2-847C-4911-96B8-906EB1DB35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0" name="215 CuadroTexto">
          <a:extLst>
            <a:ext uri="{FF2B5EF4-FFF2-40B4-BE49-F238E27FC236}">
              <a16:creationId xmlns:a16="http://schemas.microsoft.com/office/drawing/2014/main" xmlns="" id="{92598007-2BF4-4932-B14E-805FFA18FD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1" name="216 CuadroTexto">
          <a:extLst>
            <a:ext uri="{FF2B5EF4-FFF2-40B4-BE49-F238E27FC236}">
              <a16:creationId xmlns:a16="http://schemas.microsoft.com/office/drawing/2014/main" xmlns="" id="{15490D22-5565-4AFF-94C2-3B7801966D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2" name="217 CuadroTexto">
          <a:extLst>
            <a:ext uri="{FF2B5EF4-FFF2-40B4-BE49-F238E27FC236}">
              <a16:creationId xmlns:a16="http://schemas.microsoft.com/office/drawing/2014/main" xmlns="" id="{F6DD83D1-78D1-4515-8F4D-92EE4F67BF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3" name="218 CuadroTexto">
          <a:extLst>
            <a:ext uri="{FF2B5EF4-FFF2-40B4-BE49-F238E27FC236}">
              <a16:creationId xmlns:a16="http://schemas.microsoft.com/office/drawing/2014/main" xmlns="" id="{CE3376B6-5B92-4263-94ED-31D5B434E5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4" name="219 CuadroTexto">
          <a:extLst>
            <a:ext uri="{FF2B5EF4-FFF2-40B4-BE49-F238E27FC236}">
              <a16:creationId xmlns:a16="http://schemas.microsoft.com/office/drawing/2014/main" xmlns="" id="{D7C40690-FE16-479D-A1CC-F6F005FEE2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5" name="220 CuadroTexto">
          <a:extLst>
            <a:ext uri="{FF2B5EF4-FFF2-40B4-BE49-F238E27FC236}">
              <a16:creationId xmlns:a16="http://schemas.microsoft.com/office/drawing/2014/main" xmlns="" id="{A99DA77F-ABD9-4432-99CE-265D9A7B79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6" name="221 CuadroTexto">
          <a:extLst>
            <a:ext uri="{FF2B5EF4-FFF2-40B4-BE49-F238E27FC236}">
              <a16:creationId xmlns:a16="http://schemas.microsoft.com/office/drawing/2014/main" xmlns="" id="{11B27C22-A3E2-4C03-BFDE-DF341B8370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7" name="222 CuadroTexto">
          <a:extLst>
            <a:ext uri="{FF2B5EF4-FFF2-40B4-BE49-F238E27FC236}">
              <a16:creationId xmlns:a16="http://schemas.microsoft.com/office/drawing/2014/main" xmlns="" id="{45BB05E5-641D-4A9F-8319-BB7AD8E216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8" name="223 CuadroTexto">
          <a:extLst>
            <a:ext uri="{FF2B5EF4-FFF2-40B4-BE49-F238E27FC236}">
              <a16:creationId xmlns:a16="http://schemas.microsoft.com/office/drawing/2014/main" xmlns="" id="{C28C4E27-F928-48A4-BA0A-0615EE224C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59" name="224 CuadroTexto">
          <a:extLst>
            <a:ext uri="{FF2B5EF4-FFF2-40B4-BE49-F238E27FC236}">
              <a16:creationId xmlns:a16="http://schemas.microsoft.com/office/drawing/2014/main" xmlns="" id="{DA85ED33-528D-4BDD-80EF-2722C53DF5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0" name="225 CuadroTexto">
          <a:extLst>
            <a:ext uri="{FF2B5EF4-FFF2-40B4-BE49-F238E27FC236}">
              <a16:creationId xmlns:a16="http://schemas.microsoft.com/office/drawing/2014/main" xmlns="" id="{BFD6B499-AA86-49A8-B285-E1CF84FCF8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1" name="226 CuadroTexto">
          <a:extLst>
            <a:ext uri="{FF2B5EF4-FFF2-40B4-BE49-F238E27FC236}">
              <a16:creationId xmlns:a16="http://schemas.microsoft.com/office/drawing/2014/main" xmlns="" id="{4C7B05E2-3722-4A5E-959E-D1D2C94303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2" name="227 CuadroTexto">
          <a:extLst>
            <a:ext uri="{FF2B5EF4-FFF2-40B4-BE49-F238E27FC236}">
              <a16:creationId xmlns:a16="http://schemas.microsoft.com/office/drawing/2014/main" xmlns="" id="{CE204256-DA56-49E0-B999-D0D492788D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3" name="228 CuadroTexto">
          <a:extLst>
            <a:ext uri="{FF2B5EF4-FFF2-40B4-BE49-F238E27FC236}">
              <a16:creationId xmlns:a16="http://schemas.microsoft.com/office/drawing/2014/main" xmlns="" id="{05626239-99EC-408F-9C1F-01A4248F5A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4" name="229 CuadroTexto">
          <a:extLst>
            <a:ext uri="{FF2B5EF4-FFF2-40B4-BE49-F238E27FC236}">
              <a16:creationId xmlns:a16="http://schemas.microsoft.com/office/drawing/2014/main" xmlns="" id="{5659CD26-8387-41CA-AFA8-D54012BBB3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5" name="230 CuadroTexto">
          <a:extLst>
            <a:ext uri="{FF2B5EF4-FFF2-40B4-BE49-F238E27FC236}">
              <a16:creationId xmlns:a16="http://schemas.microsoft.com/office/drawing/2014/main" xmlns="" id="{38B9EEFF-ACAA-4854-BC15-04CD0D2EA3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6" name="231 CuadroTexto">
          <a:extLst>
            <a:ext uri="{FF2B5EF4-FFF2-40B4-BE49-F238E27FC236}">
              <a16:creationId xmlns:a16="http://schemas.microsoft.com/office/drawing/2014/main" xmlns="" id="{FF89C9C7-A474-4BF5-BCBA-BD5A3E9B61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7" name="232 CuadroTexto">
          <a:extLst>
            <a:ext uri="{FF2B5EF4-FFF2-40B4-BE49-F238E27FC236}">
              <a16:creationId xmlns:a16="http://schemas.microsoft.com/office/drawing/2014/main" xmlns="" id="{9399F4BE-C271-49EB-BC36-7E52596D53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8" name="233 CuadroTexto">
          <a:extLst>
            <a:ext uri="{FF2B5EF4-FFF2-40B4-BE49-F238E27FC236}">
              <a16:creationId xmlns:a16="http://schemas.microsoft.com/office/drawing/2014/main" xmlns="" id="{660C2836-2C44-46C4-9C05-30718135B6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69" name="234 CuadroTexto">
          <a:extLst>
            <a:ext uri="{FF2B5EF4-FFF2-40B4-BE49-F238E27FC236}">
              <a16:creationId xmlns:a16="http://schemas.microsoft.com/office/drawing/2014/main" xmlns="" id="{0E0BFD6C-2494-465B-A76E-EA31408EF5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0" name="235 CuadroTexto">
          <a:extLst>
            <a:ext uri="{FF2B5EF4-FFF2-40B4-BE49-F238E27FC236}">
              <a16:creationId xmlns:a16="http://schemas.microsoft.com/office/drawing/2014/main" xmlns="" id="{4F835B2B-9E53-4BB5-BAEF-1E886840FF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1" name="236 CuadroTexto">
          <a:extLst>
            <a:ext uri="{FF2B5EF4-FFF2-40B4-BE49-F238E27FC236}">
              <a16:creationId xmlns:a16="http://schemas.microsoft.com/office/drawing/2014/main" xmlns="" id="{4C027C11-FA4F-435D-BA2E-B47090926E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2" name="237 CuadroTexto">
          <a:extLst>
            <a:ext uri="{FF2B5EF4-FFF2-40B4-BE49-F238E27FC236}">
              <a16:creationId xmlns:a16="http://schemas.microsoft.com/office/drawing/2014/main" xmlns="" id="{A60A0DC6-D9FD-4F93-8BAE-42E171D02D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3" name="238 CuadroTexto">
          <a:extLst>
            <a:ext uri="{FF2B5EF4-FFF2-40B4-BE49-F238E27FC236}">
              <a16:creationId xmlns:a16="http://schemas.microsoft.com/office/drawing/2014/main" xmlns="" id="{A1903685-0FE2-4D57-A69B-B437BB221F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4" name="239 CuadroTexto">
          <a:extLst>
            <a:ext uri="{FF2B5EF4-FFF2-40B4-BE49-F238E27FC236}">
              <a16:creationId xmlns:a16="http://schemas.microsoft.com/office/drawing/2014/main" xmlns="" id="{B2D94A8A-2BAC-4785-82B2-C2F63B9AC9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5" name="240 CuadroTexto">
          <a:extLst>
            <a:ext uri="{FF2B5EF4-FFF2-40B4-BE49-F238E27FC236}">
              <a16:creationId xmlns:a16="http://schemas.microsoft.com/office/drawing/2014/main" xmlns="" id="{1A71B3E5-88DF-4C05-A7AF-9EA38603A2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6" name="241 CuadroTexto">
          <a:extLst>
            <a:ext uri="{FF2B5EF4-FFF2-40B4-BE49-F238E27FC236}">
              <a16:creationId xmlns:a16="http://schemas.microsoft.com/office/drawing/2014/main" xmlns="" id="{FCD0F8C8-6C3F-44FE-AB7A-36A1D8DF02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7" name="242 CuadroTexto">
          <a:extLst>
            <a:ext uri="{FF2B5EF4-FFF2-40B4-BE49-F238E27FC236}">
              <a16:creationId xmlns:a16="http://schemas.microsoft.com/office/drawing/2014/main" xmlns="" id="{772FB384-9545-4BEC-BC11-16F288FA2A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8" name="243 CuadroTexto">
          <a:extLst>
            <a:ext uri="{FF2B5EF4-FFF2-40B4-BE49-F238E27FC236}">
              <a16:creationId xmlns:a16="http://schemas.microsoft.com/office/drawing/2014/main" xmlns="" id="{615F341D-7037-4BA8-84E6-848C2D46D59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79" name="244 CuadroTexto">
          <a:extLst>
            <a:ext uri="{FF2B5EF4-FFF2-40B4-BE49-F238E27FC236}">
              <a16:creationId xmlns:a16="http://schemas.microsoft.com/office/drawing/2014/main" xmlns="" id="{BB863195-E50F-4468-8B75-D14242F7CA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0" name="245 CuadroTexto">
          <a:extLst>
            <a:ext uri="{FF2B5EF4-FFF2-40B4-BE49-F238E27FC236}">
              <a16:creationId xmlns:a16="http://schemas.microsoft.com/office/drawing/2014/main" xmlns="" id="{3BA55CBB-B6B1-4C7C-A833-18D1DEA73A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1" name="246 CuadroTexto">
          <a:extLst>
            <a:ext uri="{FF2B5EF4-FFF2-40B4-BE49-F238E27FC236}">
              <a16:creationId xmlns:a16="http://schemas.microsoft.com/office/drawing/2014/main" xmlns="" id="{CE499E98-EB47-4493-8E0B-07C38B5282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2" name="247 CuadroTexto">
          <a:extLst>
            <a:ext uri="{FF2B5EF4-FFF2-40B4-BE49-F238E27FC236}">
              <a16:creationId xmlns:a16="http://schemas.microsoft.com/office/drawing/2014/main" xmlns="" id="{B1B737DA-C3F2-4DB5-9814-639136DAAC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3" name="248 CuadroTexto">
          <a:extLst>
            <a:ext uri="{FF2B5EF4-FFF2-40B4-BE49-F238E27FC236}">
              <a16:creationId xmlns:a16="http://schemas.microsoft.com/office/drawing/2014/main" xmlns="" id="{95E141B3-F692-4BA3-B7A1-E32FC3CA35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4" name="249 CuadroTexto">
          <a:extLst>
            <a:ext uri="{FF2B5EF4-FFF2-40B4-BE49-F238E27FC236}">
              <a16:creationId xmlns:a16="http://schemas.microsoft.com/office/drawing/2014/main" xmlns="" id="{0D94C3A2-0744-4D0A-8791-E2F19E633F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5" name="250 CuadroTexto">
          <a:extLst>
            <a:ext uri="{FF2B5EF4-FFF2-40B4-BE49-F238E27FC236}">
              <a16:creationId xmlns:a16="http://schemas.microsoft.com/office/drawing/2014/main" xmlns="" id="{3CDD3088-7A5F-4B1C-B4FF-18DD453466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6" name="251 CuadroTexto">
          <a:extLst>
            <a:ext uri="{FF2B5EF4-FFF2-40B4-BE49-F238E27FC236}">
              <a16:creationId xmlns:a16="http://schemas.microsoft.com/office/drawing/2014/main" xmlns="" id="{40D285FE-EEDC-4F74-89F2-E19A474AFE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7" name="252 CuadroTexto">
          <a:extLst>
            <a:ext uri="{FF2B5EF4-FFF2-40B4-BE49-F238E27FC236}">
              <a16:creationId xmlns:a16="http://schemas.microsoft.com/office/drawing/2014/main" xmlns="" id="{1F1C387A-1B0F-4B20-B347-AEFE35A8B0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8" name="253 CuadroTexto">
          <a:extLst>
            <a:ext uri="{FF2B5EF4-FFF2-40B4-BE49-F238E27FC236}">
              <a16:creationId xmlns:a16="http://schemas.microsoft.com/office/drawing/2014/main" xmlns="" id="{8E3EB324-8879-40E2-A0D0-AA0427E585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89" name="254 CuadroTexto">
          <a:extLst>
            <a:ext uri="{FF2B5EF4-FFF2-40B4-BE49-F238E27FC236}">
              <a16:creationId xmlns:a16="http://schemas.microsoft.com/office/drawing/2014/main" xmlns="" id="{FF7D2F62-D6D1-47ED-8066-882F922BB7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0" name="255 CuadroTexto">
          <a:extLst>
            <a:ext uri="{FF2B5EF4-FFF2-40B4-BE49-F238E27FC236}">
              <a16:creationId xmlns:a16="http://schemas.microsoft.com/office/drawing/2014/main" xmlns="" id="{3BD96551-003E-4F4A-82C2-86F7CE0F14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1" name="256 CuadroTexto">
          <a:extLst>
            <a:ext uri="{FF2B5EF4-FFF2-40B4-BE49-F238E27FC236}">
              <a16:creationId xmlns:a16="http://schemas.microsoft.com/office/drawing/2014/main" xmlns="" id="{13F80E29-2801-43C5-8475-7A04D0447C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2" name="257 CuadroTexto">
          <a:extLst>
            <a:ext uri="{FF2B5EF4-FFF2-40B4-BE49-F238E27FC236}">
              <a16:creationId xmlns:a16="http://schemas.microsoft.com/office/drawing/2014/main" xmlns="" id="{B0150FD8-34D6-4355-87B5-E475D8F282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3" name="258 CuadroTexto">
          <a:extLst>
            <a:ext uri="{FF2B5EF4-FFF2-40B4-BE49-F238E27FC236}">
              <a16:creationId xmlns:a16="http://schemas.microsoft.com/office/drawing/2014/main" xmlns="" id="{9E400E32-E73D-4C18-B222-EA55A8487B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4" name="259 CuadroTexto">
          <a:extLst>
            <a:ext uri="{FF2B5EF4-FFF2-40B4-BE49-F238E27FC236}">
              <a16:creationId xmlns:a16="http://schemas.microsoft.com/office/drawing/2014/main" xmlns="" id="{798C58D7-568F-4890-8CBE-BF247231C1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5" name="260 CuadroTexto">
          <a:extLst>
            <a:ext uri="{FF2B5EF4-FFF2-40B4-BE49-F238E27FC236}">
              <a16:creationId xmlns:a16="http://schemas.microsoft.com/office/drawing/2014/main" xmlns="" id="{D622CF3B-416F-44A4-99C3-EDD367ACB0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6" name="261 CuadroTexto">
          <a:extLst>
            <a:ext uri="{FF2B5EF4-FFF2-40B4-BE49-F238E27FC236}">
              <a16:creationId xmlns:a16="http://schemas.microsoft.com/office/drawing/2014/main" xmlns="" id="{03553AC7-242F-4D8F-A61E-F7CD9DAFBA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7" name="262 CuadroTexto">
          <a:extLst>
            <a:ext uri="{FF2B5EF4-FFF2-40B4-BE49-F238E27FC236}">
              <a16:creationId xmlns:a16="http://schemas.microsoft.com/office/drawing/2014/main" xmlns="" id="{F87DD7D5-9E7E-48B8-9A9F-E62E2ADC7D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8" name="263 CuadroTexto">
          <a:extLst>
            <a:ext uri="{FF2B5EF4-FFF2-40B4-BE49-F238E27FC236}">
              <a16:creationId xmlns:a16="http://schemas.microsoft.com/office/drawing/2014/main" xmlns="" id="{7DDAD0C9-417B-4225-AAE1-4486490C86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099" name="264 CuadroTexto">
          <a:extLst>
            <a:ext uri="{FF2B5EF4-FFF2-40B4-BE49-F238E27FC236}">
              <a16:creationId xmlns:a16="http://schemas.microsoft.com/office/drawing/2014/main" xmlns="" id="{A7488DD5-FBE2-48CE-B388-0BAE3A747C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00" name="265 CuadroTexto">
          <a:extLst>
            <a:ext uri="{FF2B5EF4-FFF2-40B4-BE49-F238E27FC236}">
              <a16:creationId xmlns:a16="http://schemas.microsoft.com/office/drawing/2014/main" xmlns="" id="{F3E63FA6-17C3-424B-8637-2158DD6E2C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01" name="266 CuadroTexto">
          <a:extLst>
            <a:ext uri="{FF2B5EF4-FFF2-40B4-BE49-F238E27FC236}">
              <a16:creationId xmlns:a16="http://schemas.microsoft.com/office/drawing/2014/main" xmlns="" id="{B1C7D943-BABC-40BF-A596-009A4050B1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02" name="267 CuadroTexto">
          <a:extLst>
            <a:ext uri="{FF2B5EF4-FFF2-40B4-BE49-F238E27FC236}">
              <a16:creationId xmlns:a16="http://schemas.microsoft.com/office/drawing/2014/main" xmlns="" id="{BAC4E6A0-02CA-4183-B537-77F1CF6A00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10103" name="268 CuadroTexto">
          <a:extLst>
            <a:ext uri="{FF2B5EF4-FFF2-40B4-BE49-F238E27FC236}">
              <a16:creationId xmlns:a16="http://schemas.microsoft.com/office/drawing/2014/main" xmlns="" id="{9570A8CB-D84F-437F-801E-C0A36372569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4" name="269 CuadroTexto">
          <a:extLst>
            <a:ext uri="{FF2B5EF4-FFF2-40B4-BE49-F238E27FC236}">
              <a16:creationId xmlns:a16="http://schemas.microsoft.com/office/drawing/2014/main" xmlns="" id="{032BE6BB-A846-475C-A056-108C6B71520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5" name="270 CuadroTexto">
          <a:extLst>
            <a:ext uri="{FF2B5EF4-FFF2-40B4-BE49-F238E27FC236}">
              <a16:creationId xmlns:a16="http://schemas.microsoft.com/office/drawing/2014/main" xmlns="" id="{5552C245-17B6-4C29-BFC8-F56CC635F49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6" name="271 CuadroTexto">
          <a:extLst>
            <a:ext uri="{FF2B5EF4-FFF2-40B4-BE49-F238E27FC236}">
              <a16:creationId xmlns:a16="http://schemas.microsoft.com/office/drawing/2014/main" xmlns="" id="{FDEDC260-0980-45D6-BBD1-5CD7F99D907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7" name="272 CuadroTexto">
          <a:extLst>
            <a:ext uri="{FF2B5EF4-FFF2-40B4-BE49-F238E27FC236}">
              <a16:creationId xmlns:a16="http://schemas.microsoft.com/office/drawing/2014/main" xmlns="" id="{98467855-D78F-4365-8AB7-20B0B7D4D20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8" name="273 CuadroTexto">
          <a:extLst>
            <a:ext uri="{FF2B5EF4-FFF2-40B4-BE49-F238E27FC236}">
              <a16:creationId xmlns:a16="http://schemas.microsoft.com/office/drawing/2014/main" xmlns="" id="{B5F7B816-4538-4621-B945-FDF6D4EFDA3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09" name="274 CuadroTexto">
          <a:extLst>
            <a:ext uri="{FF2B5EF4-FFF2-40B4-BE49-F238E27FC236}">
              <a16:creationId xmlns:a16="http://schemas.microsoft.com/office/drawing/2014/main" xmlns="" id="{E55EC8E5-CB74-4F01-A753-17A6D82FF4D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0" name="275 CuadroTexto">
          <a:extLst>
            <a:ext uri="{FF2B5EF4-FFF2-40B4-BE49-F238E27FC236}">
              <a16:creationId xmlns:a16="http://schemas.microsoft.com/office/drawing/2014/main" xmlns="" id="{D4487008-2C49-48EC-B92F-582117960B1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1" name="276 CuadroTexto">
          <a:extLst>
            <a:ext uri="{FF2B5EF4-FFF2-40B4-BE49-F238E27FC236}">
              <a16:creationId xmlns:a16="http://schemas.microsoft.com/office/drawing/2014/main" xmlns="" id="{6AA9483F-984F-4F45-AF6A-20CE4B13144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2" name="277 CuadroTexto">
          <a:extLst>
            <a:ext uri="{FF2B5EF4-FFF2-40B4-BE49-F238E27FC236}">
              <a16:creationId xmlns:a16="http://schemas.microsoft.com/office/drawing/2014/main" xmlns="" id="{79BFC956-67A6-4EA5-B7E2-2EA075373DA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3" name="278 CuadroTexto">
          <a:extLst>
            <a:ext uri="{FF2B5EF4-FFF2-40B4-BE49-F238E27FC236}">
              <a16:creationId xmlns:a16="http://schemas.microsoft.com/office/drawing/2014/main" xmlns="" id="{0D0B5AFC-6837-4BCC-AF2B-10D2C732BAF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4" name="279 CuadroTexto">
          <a:extLst>
            <a:ext uri="{FF2B5EF4-FFF2-40B4-BE49-F238E27FC236}">
              <a16:creationId xmlns:a16="http://schemas.microsoft.com/office/drawing/2014/main" xmlns="" id="{75E59328-274C-4556-A50F-4607658CD49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5" name="280 CuadroTexto">
          <a:extLst>
            <a:ext uri="{FF2B5EF4-FFF2-40B4-BE49-F238E27FC236}">
              <a16:creationId xmlns:a16="http://schemas.microsoft.com/office/drawing/2014/main" xmlns="" id="{719DE382-4004-4B84-B09F-9A7453F6BEE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6" name="281 CuadroTexto">
          <a:extLst>
            <a:ext uri="{FF2B5EF4-FFF2-40B4-BE49-F238E27FC236}">
              <a16:creationId xmlns:a16="http://schemas.microsoft.com/office/drawing/2014/main" xmlns="" id="{5938DAD3-40F7-4445-B3BD-4F71974F937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7" name="282 CuadroTexto">
          <a:extLst>
            <a:ext uri="{FF2B5EF4-FFF2-40B4-BE49-F238E27FC236}">
              <a16:creationId xmlns:a16="http://schemas.microsoft.com/office/drawing/2014/main" xmlns="" id="{C2640455-1A55-4171-B2DA-43DCB3E9A8C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8" name="283 CuadroTexto">
          <a:extLst>
            <a:ext uri="{FF2B5EF4-FFF2-40B4-BE49-F238E27FC236}">
              <a16:creationId xmlns:a16="http://schemas.microsoft.com/office/drawing/2014/main" xmlns="" id="{163192A8-4C82-4BA7-A777-9902231FECC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119" name="284 CuadroTexto">
          <a:extLst>
            <a:ext uri="{FF2B5EF4-FFF2-40B4-BE49-F238E27FC236}">
              <a16:creationId xmlns:a16="http://schemas.microsoft.com/office/drawing/2014/main" xmlns="" id="{FD7A43C5-20BC-4DA9-B8C8-CD21868B836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120" name="285 CuadroTexto">
          <a:extLst>
            <a:ext uri="{FF2B5EF4-FFF2-40B4-BE49-F238E27FC236}">
              <a16:creationId xmlns:a16="http://schemas.microsoft.com/office/drawing/2014/main" xmlns="" id="{865D46C4-5759-4C40-BB52-C808B60CA8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1" name="286 CuadroTexto">
          <a:extLst>
            <a:ext uri="{FF2B5EF4-FFF2-40B4-BE49-F238E27FC236}">
              <a16:creationId xmlns:a16="http://schemas.microsoft.com/office/drawing/2014/main" xmlns="" id="{8BF24690-456E-4DCB-AB81-C070795258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2" name="287 CuadroTexto">
          <a:extLst>
            <a:ext uri="{FF2B5EF4-FFF2-40B4-BE49-F238E27FC236}">
              <a16:creationId xmlns:a16="http://schemas.microsoft.com/office/drawing/2014/main" xmlns="" id="{61C0695F-F73C-4672-B17F-295D85EC4C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3" name="288 CuadroTexto">
          <a:extLst>
            <a:ext uri="{FF2B5EF4-FFF2-40B4-BE49-F238E27FC236}">
              <a16:creationId xmlns:a16="http://schemas.microsoft.com/office/drawing/2014/main" xmlns="" id="{9761F737-95F1-46C4-9E49-5E403F3453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4" name="289 CuadroTexto">
          <a:extLst>
            <a:ext uri="{FF2B5EF4-FFF2-40B4-BE49-F238E27FC236}">
              <a16:creationId xmlns:a16="http://schemas.microsoft.com/office/drawing/2014/main" xmlns="" id="{7D1B6A98-0B2D-4A65-8C82-A12A93E577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5" name="290 CuadroTexto">
          <a:extLst>
            <a:ext uri="{FF2B5EF4-FFF2-40B4-BE49-F238E27FC236}">
              <a16:creationId xmlns:a16="http://schemas.microsoft.com/office/drawing/2014/main" xmlns="" id="{703B2C15-DE78-4A21-822E-69AD9E275F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6" name="291 CuadroTexto">
          <a:extLst>
            <a:ext uri="{FF2B5EF4-FFF2-40B4-BE49-F238E27FC236}">
              <a16:creationId xmlns:a16="http://schemas.microsoft.com/office/drawing/2014/main" xmlns="" id="{5A2A0D0C-CAE2-448F-967F-1DDBDBDC27A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7" name="292 CuadroTexto">
          <a:extLst>
            <a:ext uri="{FF2B5EF4-FFF2-40B4-BE49-F238E27FC236}">
              <a16:creationId xmlns:a16="http://schemas.microsoft.com/office/drawing/2014/main" xmlns="" id="{45F8CD7E-B016-4BB4-8203-7E011E3601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8" name="293 CuadroTexto">
          <a:extLst>
            <a:ext uri="{FF2B5EF4-FFF2-40B4-BE49-F238E27FC236}">
              <a16:creationId xmlns:a16="http://schemas.microsoft.com/office/drawing/2014/main" xmlns="" id="{1B3C118E-5FEC-4EE1-8712-8D3B1D902B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29" name="294 CuadroTexto">
          <a:extLst>
            <a:ext uri="{FF2B5EF4-FFF2-40B4-BE49-F238E27FC236}">
              <a16:creationId xmlns:a16="http://schemas.microsoft.com/office/drawing/2014/main" xmlns="" id="{E3558AC9-D9DB-4773-ABA3-04D083AEC5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30" name="295 CuadroTexto">
          <a:extLst>
            <a:ext uri="{FF2B5EF4-FFF2-40B4-BE49-F238E27FC236}">
              <a16:creationId xmlns:a16="http://schemas.microsoft.com/office/drawing/2014/main" xmlns="" id="{0BC003BA-39AE-4C24-A71F-E497FA671C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31" name="296 CuadroTexto">
          <a:extLst>
            <a:ext uri="{FF2B5EF4-FFF2-40B4-BE49-F238E27FC236}">
              <a16:creationId xmlns:a16="http://schemas.microsoft.com/office/drawing/2014/main" xmlns="" id="{A944B1BD-A495-480F-859B-620787CD42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32" name="17 CuadroTexto">
          <a:extLst>
            <a:ext uri="{FF2B5EF4-FFF2-40B4-BE49-F238E27FC236}">
              <a16:creationId xmlns:a16="http://schemas.microsoft.com/office/drawing/2014/main" xmlns="" id="{7EBFB719-A37B-448C-B4CA-34099DF59C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10133" name="90 CuadroTexto">
          <a:extLst>
            <a:ext uri="{FF2B5EF4-FFF2-40B4-BE49-F238E27FC236}">
              <a16:creationId xmlns:a16="http://schemas.microsoft.com/office/drawing/2014/main" xmlns="" id="{C7FDAA8E-8E58-44B6-AB32-98E89C79E00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4" name="91 CuadroTexto">
          <a:extLst>
            <a:ext uri="{FF2B5EF4-FFF2-40B4-BE49-F238E27FC236}">
              <a16:creationId xmlns:a16="http://schemas.microsoft.com/office/drawing/2014/main" xmlns="" id="{369E59F9-E2D1-4F1A-A78B-68E31A67BF2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5" name="92 CuadroTexto">
          <a:extLst>
            <a:ext uri="{FF2B5EF4-FFF2-40B4-BE49-F238E27FC236}">
              <a16:creationId xmlns:a16="http://schemas.microsoft.com/office/drawing/2014/main" xmlns="" id="{90E6C1F3-E236-4200-A2F4-0FFE0D8C741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6" name="93 CuadroTexto">
          <a:extLst>
            <a:ext uri="{FF2B5EF4-FFF2-40B4-BE49-F238E27FC236}">
              <a16:creationId xmlns:a16="http://schemas.microsoft.com/office/drawing/2014/main" xmlns="" id="{33FD4B29-E58A-4BC5-9DCA-87DC4214E40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7" name="94 CuadroTexto">
          <a:extLst>
            <a:ext uri="{FF2B5EF4-FFF2-40B4-BE49-F238E27FC236}">
              <a16:creationId xmlns:a16="http://schemas.microsoft.com/office/drawing/2014/main" xmlns="" id="{2E92BAAC-5869-4DA7-BD66-DC8AB785962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8" name="95 CuadroTexto">
          <a:extLst>
            <a:ext uri="{FF2B5EF4-FFF2-40B4-BE49-F238E27FC236}">
              <a16:creationId xmlns:a16="http://schemas.microsoft.com/office/drawing/2014/main" xmlns="" id="{F36D260A-9359-416A-A176-82CD052ACA2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39" name="96 CuadroTexto">
          <a:extLst>
            <a:ext uri="{FF2B5EF4-FFF2-40B4-BE49-F238E27FC236}">
              <a16:creationId xmlns:a16="http://schemas.microsoft.com/office/drawing/2014/main" xmlns="" id="{5F707DE6-32D6-4E89-9033-C4E0A95D539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40" name="97 CuadroTexto">
          <a:extLst>
            <a:ext uri="{FF2B5EF4-FFF2-40B4-BE49-F238E27FC236}">
              <a16:creationId xmlns:a16="http://schemas.microsoft.com/office/drawing/2014/main" xmlns="" id="{1C5A7EEA-82DC-4825-B032-C89301E05A4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41" name="98 CuadroTexto">
          <a:extLst>
            <a:ext uri="{FF2B5EF4-FFF2-40B4-BE49-F238E27FC236}">
              <a16:creationId xmlns:a16="http://schemas.microsoft.com/office/drawing/2014/main" xmlns="" id="{142E6AAD-FC05-450E-A4B4-4C13B74BE25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42" name="99 CuadroTexto">
          <a:extLst>
            <a:ext uri="{FF2B5EF4-FFF2-40B4-BE49-F238E27FC236}">
              <a16:creationId xmlns:a16="http://schemas.microsoft.com/office/drawing/2014/main" xmlns="" id="{750102FE-9E55-4298-B1D7-4C6C28BFD8A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43" name="100 CuadroTexto">
          <a:extLst>
            <a:ext uri="{FF2B5EF4-FFF2-40B4-BE49-F238E27FC236}">
              <a16:creationId xmlns:a16="http://schemas.microsoft.com/office/drawing/2014/main" xmlns="" id="{12F640DB-6EC9-4B5B-9873-9CEA260A253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144" name="101 CuadroTexto">
          <a:extLst>
            <a:ext uri="{FF2B5EF4-FFF2-40B4-BE49-F238E27FC236}">
              <a16:creationId xmlns:a16="http://schemas.microsoft.com/office/drawing/2014/main" xmlns="" id="{11CACF84-14B2-40EE-88B4-1666874F0A3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145" name="118 CuadroTexto">
          <a:extLst>
            <a:ext uri="{FF2B5EF4-FFF2-40B4-BE49-F238E27FC236}">
              <a16:creationId xmlns:a16="http://schemas.microsoft.com/office/drawing/2014/main" xmlns="" id="{1BC7F135-3F4E-47F0-A9A8-F07E8FD8CB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46" name="119 CuadroTexto">
          <a:extLst>
            <a:ext uri="{FF2B5EF4-FFF2-40B4-BE49-F238E27FC236}">
              <a16:creationId xmlns:a16="http://schemas.microsoft.com/office/drawing/2014/main" xmlns="" id="{D7C50B77-64B7-4D5D-87CC-14F5340956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47" name="120 CuadroTexto">
          <a:extLst>
            <a:ext uri="{FF2B5EF4-FFF2-40B4-BE49-F238E27FC236}">
              <a16:creationId xmlns:a16="http://schemas.microsoft.com/office/drawing/2014/main" xmlns="" id="{EEE65AF0-9DF4-4B83-99A8-7723A13E08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48" name="121 CuadroTexto">
          <a:extLst>
            <a:ext uri="{FF2B5EF4-FFF2-40B4-BE49-F238E27FC236}">
              <a16:creationId xmlns:a16="http://schemas.microsoft.com/office/drawing/2014/main" xmlns="" id="{E8D02A26-5ABF-40F7-8683-306037C5DF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49" name="122 CuadroTexto">
          <a:extLst>
            <a:ext uri="{FF2B5EF4-FFF2-40B4-BE49-F238E27FC236}">
              <a16:creationId xmlns:a16="http://schemas.microsoft.com/office/drawing/2014/main" xmlns="" id="{EBF3BECD-C5AF-4AE5-A69F-A723B8AFD7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0" name="123 CuadroTexto">
          <a:extLst>
            <a:ext uri="{FF2B5EF4-FFF2-40B4-BE49-F238E27FC236}">
              <a16:creationId xmlns:a16="http://schemas.microsoft.com/office/drawing/2014/main" xmlns="" id="{C3A60632-68A7-4213-AEA9-8A8CDCEBD8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1" name="124 CuadroTexto">
          <a:extLst>
            <a:ext uri="{FF2B5EF4-FFF2-40B4-BE49-F238E27FC236}">
              <a16:creationId xmlns:a16="http://schemas.microsoft.com/office/drawing/2014/main" xmlns="" id="{C8BB8077-BCB8-4EEA-956D-63A69F8548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2" name="125 CuadroTexto">
          <a:extLst>
            <a:ext uri="{FF2B5EF4-FFF2-40B4-BE49-F238E27FC236}">
              <a16:creationId xmlns:a16="http://schemas.microsoft.com/office/drawing/2014/main" xmlns="" id="{5C749664-B2D4-4303-98D1-10907E228F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3" name="143 CuadroTexto">
          <a:extLst>
            <a:ext uri="{FF2B5EF4-FFF2-40B4-BE49-F238E27FC236}">
              <a16:creationId xmlns:a16="http://schemas.microsoft.com/office/drawing/2014/main" xmlns="" id="{94E84943-B32E-43B4-AC58-9621551431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4" name="144 CuadroTexto">
          <a:extLst>
            <a:ext uri="{FF2B5EF4-FFF2-40B4-BE49-F238E27FC236}">
              <a16:creationId xmlns:a16="http://schemas.microsoft.com/office/drawing/2014/main" xmlns="" id="{7D03C6A3-D9EE-41BC-ADA1-8A90FBED96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5" name="145 CuadroTexto">
          <a:extLst>
            <a:ext uri="{FF2B5EF4-FFF2-40B4-BE49-F238E27FC236}">
              <a16:creationId xmlns:a16="http://schemas.microsoft.com/office/drawing/2014/main" xmlns="" id="{FE717F42-0DAC-4114-B5CD-434792F623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6" name="146 CuadroTexto">
          <a:extLst>
            <a:ext uri="{FF2B5EF4-FFF2-40B4-BE49-F238E27FC236}">
              <a16:creationId xmlns:a16="http://schemas.microsoft.com/office/drawing/2014/main" xmlns="" id="{52C3FAC4-33CD-4A6D-8ECC-D69F895DBA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7" name="147 CuadroTexto">
          <a:extLst>
            <a:ext uri="{FF2B5EF4-FFF2-40B4-BE49-F238E27FC236}">
              <a16:creationId xmlns:a16="http://schemas.microsoft.com/office/drawing/2014/main" xmlns="" id="{533C0703-4D80-49E2-ADAB-A08A5390A8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8" name="148 CuadroTexto">
          <a:extLst>
            <a:ext uri="{FF2B5EF4-FFF2-40B4-BE49-F238E27FC236}">
              <a16:creationId xmlns:a16="http://schemas.microsoft.com/office/drawing/2014/main" xmlns="" id="{91D8BA20-ACA7-47D0-861A-72257A3010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59" name="149 CuadroTexto">
          <a:extLst>
            <a:ext uri="{FF2B5EF4-FFF2-40B4-BE49-F238E27FC236}">
              <a16:creationId xmlns:a16="http://schemas.microsoft.com/office/drawing/2014/main" xmlns="" id="{90B2BBBA-090B-4A87-B8CD-7A61A55D89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0" name="150 CuadroTexto">
          <a:extLst>
            <a:ext uri="{FF2B5EF4-FFF2-40B4-BE49-F238E27FC236}">
              <a16:creationId xmlns:a16="http://schemas.microsoft.com/office/drawing/2014/main" xmlns="" id="{2623EBC0-D490-45E2-9610-7BD62BF503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1" name="151 CuadroTexto">
          <a:extLst>
            <a:ext uri="{FF2B5EF4-FFF2-40B4-BE49-F238E27FC236}">
              <a16:creationId xmlns:a16="http://schemas.microsoft.com/office/drawing/2014/main" xmlns="" id="{F2F2B097-B14D-4A25-BD5D-165E9D0D2B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2" name="152 CuadroTexto">
          <a:extLst>
            <a:ext uri="{FF2B5EF4-FFF2-40B4-BE49-F238E27FC236}">
              <a16:creationId xmlns:a16="http://schemas.microsoft.com/office/drawing/2014/main" xmlns="" id="{1E39CE2D-D7A2-4F5F-A9BF-3562210F32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3" name="153 CuadroTexto">
          <a:extLst>
            <a:ext uri="{FF2B5EF4-FFF2-40B4-BE49-F238E27FC236}">
              <a16:creationId xmlns:a16="http://schemas.microsoft.com/office/drawing/2014/main" xmlns="" id="{121177DA-CB1E-422E-B320-5EFD69BBBC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4" name="154 CuadroTexto">
          <a:extLst>
            <a:ext uri="{FF2B5EF4-FFF2-40B4-BE49-F238E27FC236}">
              <a16:creationId xmlns:a16="http://schemas.microsoft.com/office/drawing/2014/main" xmlns="" id="{4C5C9ACD-3E31-496B-A20C-62A6977273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5" name="155 CuadroTexto">
          <a:extLst>
            <a:ext uri="{FF2B5EF4-FFF2-40B4-BE49-F238E27FC236}">
              <a16:creationId xmlns:a16="http://schemas.microsoft.com/office/drawing/2014/main" xmlns="" id="{16DF727A-9B52-4667-A4E9-612FEF19FA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6" name="156 CuadroTexto">
          <a:extLst>
            <a:ext uri="{FF2B5EF4-FFF2-40B4-BE49-F238E27FC236}">
              <a16:creationId xmlns:a16="http://schemas.microsoft.com/office/drawing/2014/main" xmlns="" id="{A8D9BC8B-4CD2-4D0A-9B4D-EAB6F05A2F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7" name="157 CuadroTexto">
          <a:extLst>
            <a:ext uri="{FF2B5EF4-FFF2-40B4-BE49-F238E27FC236}">
              <a16:creationId xmlns:a16="http://schemas.microsoft.com/office/drawing/2014/main" xmlns="" id="{D57D40DC-7003-437F-8F92-F9D974FF16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8" name="158 CuadroTexto">
          <a:extLst>
            <a:ext uri="{FF2B5EF4-FFF2-40B4-BE49-F238E27FC236}">
              <a16:creationId xmlns:a16="http://schemas.microsoft.com/office/drawing/2014/main" xmlns="" id="{6AAF7389-42B8-48E9-8745-71C09A97F2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69" name="159 CuadroTexto">
          <a:extLst>
            <a:ext uri="{FF2B5EF4-FFF2-40B4-BE49-F238E27FC236}">
              <a16:creationId xmlns:a16="http://schemas.microsoft.com/office/drawing/2014/main" xmlns="" id="{744C5070-42CB-4DAB-8B57-D7C54C3525A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0" name="160 CuadroTexto">
          <a:extLst>
            <a:ext uri="{FF2B5EF4-FFF2-40B4-BE49-F238E27FC236}">
              <a16:creationId xmlns:a16="http://schemas.microsoft.com/office/drawing/2014/main" xmlns="" id="{32D84C3E-54B2-4982-A851-B8D81CCF77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1" name="161 CuadroTexto">
          <a:extLst>
            <a:ext uri="{FF2B5EF4-FFF2-40B4-BE49-F238E27FC236}">
              <a16:creationId xmlns:a16="http://schemas.microsoft.com/office/drawing/2014/main" xmlns="" id="{40A79F51-51D9-43A6-AB61-E2B0D27DA4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2" name="162 CuadroTexto">
          <a:extLst>
            <a:ext uri="{FF2B5EF4-FFF2-40B4-BE49-F238E27FC236}">
              <a16:creationId xmlns:a16="http://schemas.microsoft.com/office/drawing/2014/main" xmlns="" id="{2EF8196F-3495-48EB-B622-386EE94AB2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3" name="163 CuadroTexto">
          <a:extLst>
            <a:ext uri="{FF2B5EF4-FFF2-40B4-BE49-F238E27FC236}">
              <a16:creationId xmlns:a16="http://schemas.microsoft.com/office/drawing/2014/main" xmlns="" id="{E81FD39E-DD81-475B-93AF-BA3923CB9F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4" name="164 CuadroTexto">
          <a:extLst>
            <a:ext uri="{FF2B5EF4-FFF2-40B4-BE49-F238E27FC236}">
              <a16:creationId xmlns:a16="http://schemas.microsoft.com/office/drawing/2014/main" xmlns="" id="{BD5DC961-FEEE-49B1-BCFE-5467FB8087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5" name="165 CuadroTexto">
          <a:extLst>
            <a:ext uri="{FF2B5EF4-FFF2-40B4-BE49-F238E27FC236}">
              <a16:creationId xmlns:a16="http://schemas.microsoft.com/office/drawing/2014/main" xmlns="" id="{A85948C7-8DCD-423D-8041-1E14D54881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6" name="166 CuadroTexto">
          <a:extLst>
            <a:ext uri="{FF2B5EF4-FFF2-40B4-BE49-F238E27FC236}">
              <a16:creationId xmlns:a16="http://schemas.microsoft.com/office/drawing/2014/main" xmlns="" id="{ECF7B04F-886B-41DD-974C-4066663B7D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7" name="167 CuadroTexto">
          <a:extLst>
            <a:ext uri="{FF2B5EF4-FFF2-40B4-BE49-F238E27FC236}">
              <a16:creationId xmlns:a16="http://schemas.microsoft.com/office/drawing/2014/main" xmlns="" id="{9511C514-1E4E-4814-803A-9A93B4FD04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8" name="168 CuadroTexto">
          <a:extLst>
            <a:ext uri="{FF2B5EF4-FFF2-40B4-BE49-F238E27FC236}">
              <a16:creationId xmlns:a16="http://schemas.microsoft.com/office/drawing/2014/main" xmlns="" id="{9E55C1F5-E8E0-47E4-91FB-BC7D3DF2BA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79" name="169 CuadroTexto">
          <a:extLst>
            <a:ext uri="{FF2B5EF4-FFF2-40B4-BE49-F238E27FC236}">
              <a16:creationId xmlns:a16="http://schemas.microsoft.com/office/drawing/2014/main" xmlns="" id="{8461F913-461F-4CB6-97B1-DDD704A3ED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0" name="170 CuadroTexto">
          <a:extLst>
            <a:ext uri="{FF2B5EF4-FFF2-40B4-BE49-F238E27FC236}">
              <a16:creationId xmlns:a16="http://schemas.microsoft.com/office/drawing/2014/main" xmlns="" id="{4D9C3A7D-44AB-4123-BCB5-4BA37EED53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1" name="171 CuadroTexto">
          <a:extLst>
            <a:ext uri="{FF2B5EF4-FFF2-40B4-BE49-F238E27FC236}">
              <a16:creationId xmlns:a16="http://schemas.microsoft.com/office/drawing/2014/main" xmlns="" id="{954225B4-EF23-48F3-9976-5043086B21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2" name="172 CuadroTexto">
          <a:extLst>
            <a:ext uri="{FF2B5EF4-FFF2-40B4-BE49-F238E27FC236}">
              <a16:creationId xmlns:a16="http://schemas.microsoft.com/office/drawing/2014/main" xmlns="" id="{888E0D51-A6C1-4093-AC94-3DD60C98C5C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3" name="173 CuadroTexto">
          <a:extLst>
            <a:ext uri="{FF2B5EF4-FFF2-40B4-BE49-F238E27FC236}">
              <a16:creationId xmlns:a16="http://schemas.microsoft.com/office/drawing/2014/main" xmlns="" id="{EE0413AB-A748-49F4-8CBD-BE4837D99F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4" name="174 CuadroTexto">
          <a:extLst>
            <a:ext uri="{FF2B5EF4-FFF2-40B4-BE49-F238E27FC236}">
              <a16:creationId xmlns:a16="http://schemas.microsoft.com/office/drawing/2014/main" xmlns="" id="{6EFD3070-EF7E-4910-81F3-17F03C5C2E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5" name="175 CuadroTexto">
          <a:extLst>
            <a:ext uri="{FF2B5EF4-FFF2-40B4-BE49-F238E27FC236}">
              <a16:creationId xmlns:a16="http://schemas.microsoft.com/office/drawing/2014/main" xmlns="" id="{6539D51A-2D68-4CE7-A2CA-485EC170E4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6" name="176 CuadroTexto">
          <a:extLst>
            <a:ext uri="{FF2B5EF4-FFF2-40B4-BE49-F238E27FC236}">
              <a16:creationId xmlns:a16="http://schemas.microsoft.com/office/drawing/2014/main" xmlns="" id="{0D94D0E7-9AFD-4B3B-A144-7509730C55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7" name="177 CuadroTexto">
          <a:extLst>
            <a:ext uri="{FF2B5EF4-FFF2-40B4-BE49-F238E27FC236}">
              <a16:creationId xmlns:a16="http://schemas.microsoft.com/office/drawing/2014/main" xmlns="" id="{72788E28-D29C-4F6C-8AEC-5E3CD6B75D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8" name="178 CuadroTexto">
          <a:extLst>
            <a:ext uri="{FF2B5EF4-FFF2-40B4-BE49-F238E27FC236}">
              <a16:creationId xmlns:a16="http://schemas.microsoft.com/office/drawing/2014/main" xmlns="" id="{6EC57601-4530-414A-B902-2C89347991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89" name="179 CuadroTexto">
          <a:extLst>
            <a:ext uri="{FF2B5EF4-FFF2-40B4-BE49-F238E27FC236}">
              <a16:creationId xmlns:a16="http://schemas.microsoft.com/office/drawing/2014/main" xmlns="" id="{85AB44F5-9F0C-4D1A-AADC-17587FB06B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0" name="180 CuadroTexto">
          <a:extLst>
            <a:ext uri="{FF2B5EF4-FFF2-40B4-BE49-F238E27FC236}">
              <a16:creationId xmlns:a16="http://schemas.microsoft.com/office/drawing/2014/main" xmlns="" id="{B3D02A5E-A55A-426C-B440-A7DE3AC6BF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1" name="181 CuadroTexto">
          <a:extLst>
            <a:ext uri="{FF2B5EF4-FFF2-40B4-BE49-F238E27FC236}">
              <a16:creationId xmlns:a16="http://schemas.microsoft.com/office/drawing/2014/main" xmlns="" id="{5F0F9487-8ED1-4DA9-BD62-0E9B43D5C5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2" name="182 CuadroTexto">
          <a:extLst>
            <a:ext uri="{FF2B5EF4-FFF2-40B4-BE49-F238E27FC236}">
              <a16:creationId xmlns:a16="http://schemas.microsoft.com/office/drawing/2014/main" xmlns="" id="{4940559B-9672-4F07-A7B7-AAFD94643D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3" name="183 CuadroTexto">
          <a:extLst>
            <a:ext uri="{FF2B5EF4-FFF2-40B4-BE49-F238E27FC236}">
              <a16:creationId xmlns:a16="http://schemas.microsoft.com/office/drawing/2014/main" xmlns="" id="{91E7CCC5-7DE1-41B7-8D30-E1EB1F6514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4" name="184 CuadroTexto">
          <a:extLst>
            <a:ext uri="{FF2B5EF4-FFF2-40B4-BE49-F238E27FC236}">
              <a16:creationId xmlns:a16="http://schemas.microsoft.com/office/drawing/2014/main" xmlns="" id="{D2D4643F-4874-4559-B3C7-BF7AAFB558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5" name="185 CuadroTexto">
          <a:extLst>
            <a:ext uri="{FF2B5EF4-FFF2-40B4-BE49-F238E27FC236}">
              <a16:creationId xmlns:a16="http://schemas.microsoft.com/office/drawing/2014/main" xmlns="" id="{B17FC21D-7AE7-4878-849F-1AE07BAD6B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6" name="186 CuadroTexto">
          <a:extLst>
            <a:ext uri="{FF2B5EF4-FFF2-40B4-BE49-F238E27FC236}">
              <a16:creationId xmlns:a16="http://schemas.microsoft.com/office/drawing/2014/main" xmlns="" id="{B4F0EF45-CD0D-41F6-9C5D-DCFF2683F9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7" name="187 CuadroTexto">
          <a:extLst>
            <a:ext uri="{FF2B5EF4-FFF2-40B4-BE49-F238E27FC236}">
              <a16:creationId xmlns:a16="http://schemas.microsoft.com/office/drawing/2014/main" xmlns="" id="{529EF260-130D-4F1F-8706-B53F749921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8" name="188 CuadroTexto">
          <a:extLst>
            <a:ext uri="{FF2B5EF4-FFF2-40B4-BE49-F238E27FC236}">
              <a16:creationId xmlns:a16="http://schemas.microsoft.com/office/drawing/2014/main" xmlns="" id="{499E77D6-4ECE-4B1B-A2CC-AD57DEF990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199" name="189 CuadroTexto">
          <a:extLst>
            <a:ext uri="{FF2B5EF4-FFF2-40B4-BE49-F238E27FC236}">
              <a16:creationId xmlns:a16="http://schemas.microsoft.com/office/drawing/2014/main" xmlns="" id="{8FB89550-DB65-4231-B184-914C11B0DC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0" name="190 CuadroTexto">
          <a:extLst>
            <a:ext uri="{FF2B5EF4-FFF2-40B4-BE49-F238E27FC236}">
              <a16:creationId xmlns:a16="http://schemas.microsoft.com/office/drawing/2014/main" xmlns="" id="{A01CFE5E-CE0E-4D3B-B97A-D94A119DE8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1" name="191 CuadroTexto">
          <a:extLst>
            <a:ext uri="{FF2B5EF4-FFF2-40B4-BE49-F238E27FC236}">
              <a16:creationId xmlns:a16="http://schemas.microsoft.com/office/drawing/2014/main" xmlns="" id="{B2868612-FBAE-4953-BE70-3C5B94130D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2" name="192 CuadroTexto">
          <a:extLst>
            <a:ext uri="{FF2B5EF4-FFF2-40B4-BE49-F238E27FC236}">
              <a16:creationId xmlns:a16="http://schemas.microsoft.com/office/drawing/2014/main" xmlns="" id="{FBA616DA-EFC4-4D8F-AB6A-8281E155E9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3" name="193 CuadroTexto">
          <a:extLst>
            <a:ext uri="{FF2B5EF4-FFF2-40B4-BE49-F238E27FC236}">
              <a16:creationId xmlns:a16="http://schemas.microsoft.com/office/drawing/2014/main" xmlns="" id="{46D1766C-8932-4A66-9749-53AE66D9E98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4" name="194 CuadroTexto">
          <a:extLst>
            <a:ext uri="{FF2B5EF4-FFF2-40B4-BE49-F238E27FC236}">
              <a16:creationId xmlns:a16="http://schemas.microsoft.com/office/drawing/2014/main" xmlns="" id="{9D1A1780-77C9-4B3B-91EC-75BBC30993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5" name="195 CuadroTexto">
          <a:extLst>
            <a:ext uri="{FF2B5EF4-FFF2-40B4-BE49-F238E27FC236}">
              <a16:creationId xmlns:a16="http://schemas.microsoft.com/office/drawing/2014/main" xmlns="" id="{F41BCD99-6574-48F3-B5B1-D9D451002B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6" name="196 CuadroTexto">
          <a:extLst>
            <a:ext uri="{FF2B5EF4-FFF2-40B4-BE49-F238E27FC236}">
              <a16:creationId xmlns:a16="http://schemas.microsoft.com/office/drawing/2014/main" xmlns="" id="{CA294227-8560-4C6F-9055-297D00CCBF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7" name="197 CuadroTexto">
          <a:extLst>
            <a:ext uri="{FF2B5EF4-FFF2-40B4-BE49-F238E27FC236}">
              <a16:creationId xmlns:a16="http://schemas.microsoft.com/office/drawing/2014/main" xmlns="" id="{3B879553-9281-4435-B342-5CF31589FA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8" name="198 CuadroTexto">
          <a:extLst>
            <a:ext uri="{FF2B5EF4-FFF2-40B4-BE49-F238E27FC236}">
              <a16:creationId xmlns:a16="http://schemas.microsoft.com/office/drawing/2014/main" xmlns="" id="{2516AD09-3571-40BD-A95C-93BC36DD80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09" name="199 CuadroTexto">
          <a:extLst>
            <a:ext uri="{FF2B5EF4-FFF2-40B4-BE49-F238E27FC236}">
              <a16:creationId xmlns:a16="http://schemas.microsoft.com/office/drawing/2014/main" xmlns="" id="{987F2B42-F88F-4B66-926F-ED67036EDA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0" name="200 CuadroTexto">
          <a:extLst>
            <a:ext uri="{FF2B5EF4-FFF2-40B4-BE49-F238E27FC236}">
              <a16:creationId xmlns:a16="http://schemas.microsoft.com/office/drawing/2014/main" xmlns="" id="{9A1B3DC9-606A-4DB3-AB96-25A03F8FC5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1" name="201 CuadroTexto">
          <a:extLst>
            <a:ext uri="{FF2B5EF4-FFF2-40B4-BE49-F238E27FC236}">
              <a16:creationId xmlns:a16="http://schemas.microsoft.com/office/drawing/2014/main" xmlns="" id="{EBF79D41-3EBB-4230-B12F-79AFFBEF86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2" name="202 CuadroTexto">
          <a:extLst>
            <a:ext uri="{FF2B5EF4-FFF2-40B4-BE49-F238E27FC236}">
              <a16:creationId xmlns:a16="http://schemas.microsoft.com/office/drawing/2014/main" xmlns="" id="{A01656EA-73E6-401D-8D73-70D20A9F8C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3" name="203 CuadroTexto">
          <a:extLst>
            <a:ext uri="{FF2B5EF4-FFF2-40B4-BE49-F238E27FC236}">
              <a16:creationId xmlns:a16="http://schemas.microsoft.com/office/drawing/2014/main" xmlns="" id="{8D8181C8-0BC4-4030-B780-80D678E3BB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4" name="204 CuadroTexto">
          <a:extLst>
            <a:ext uri="{FF2B5EF4-FFF2-40B4-BE49-F238E27FC236}">
              <a16:creationId xmlns:a16="http://schemas.microsoft.com/office/drawing/2014/main" xmlns="" id="{951830EA-A7CC-413B-82CB-076CC38DD2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5" name="205 CuadroTexto">
          <a:extLst>
            <a:ext uri="{FF2B5EF4-FFF2-40B4-BE49-F238E27FC236}">
              <a16:creationId xmlns:a16="http://schemas.microsoft.com/office/drawing/2014/main" xmlns="" id="{80038635-05FE-4D96-B02C-DAB4AC05CB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6" name="206 CuadroTexto">
          <a:extLst>
            <a:ext uri="{FF2B5EF4-FFF2-40B4-BE49-F238E27FC236}">
              <a16:creationId xmlns:a16="http://schemas.microsoft.com/office/drawing/2014/main" xmlns="" id="{01B8B811-4268-4B28-991F-AFC7ABE00D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7" name="207 CuadroTexto">
          <a:extLst>
            <a:ext uri="{FF2B5EF4-FFF2-40B4-BE49-F238E27FC236}">
              <a16:creationId xmlns:a16="http://schemas.microsoft.com/office/drawing/2014/main" xmlns="" id="{B0AD9027-44AD-42E6-90D3-4EB5367D0B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8" name="208 CuadroTexto">
          <a:extLst>
            <a:ext uri="{FF2B5EF4-FFF2-40B4-BE49-F238E27FC236}">
              <a16:creationId xmlns:a16="http://schemas.microsoft.com/office/drawing/2014/main" xmlns="" id="{55569817-9117-448E-9927-7E3387A8669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19" name="209 CuadroTexto">
          <a:extLst>
            <a:ext uri="{FF2B5EF4-FFF2-40B4-BE49-F238E27FC236}">
              <a16:creationId xmlns:a16="http://schemas.microsoft.com/office/drawing/2014/main" xmlns="" id="{814992BA-C148-4AF4-9606-52607666EE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0" name="210 CuadroTexto">
          <a:extLst>
            <a:ext uri="{FF2B5EF4-FFF2-40B4-BE49-F238E27FC236}">
              <a16:creationId xmlns:a16="http://schemas.microsoft.com/office/drawing/2014/main" xmlns="" id="{9C53653A-DE60-4328-999D-0B3FEA333A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1" name="211 CuadroTexto">
          <a:extLst>
            <a:ext uri="{FF2B5EF4-FFF2-40B4-BE49-F238E27FC236}">
              <a16:creationId xmlns:a16="http://schemas.microsoft.com/office/drawing/2014/main" xmlns="" id="{CEEB8117-5F8F-419F-9EE1-22F383F366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2" name="212 CuadroTexto">
          <a:extLst>
            <a:ext uri="{FF2B5EF4-FFF2-40B4-BE49-F238E27FC236}">
              <a16:creationId xmlns:a16="http://schemas.microsoft.com/office/drawing/2014/main" xmlns="" id="{5C0B6099-94F9-43F6-866A-4C17D0D429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3" name="213 CuadroTexto">
          <a:extLst>
            <a:ext uri="{FF2B5EF4-FFF2-40B4-BE49-F238E27FC236}">
              <a16:creationId xmlns:a16="http://schemas.microsoft.com/office/drawing/2014/main" xmlns="" id="{F32153E1-09D3-4AD7-8E2F-A237396ED2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4" name="214 CuadroTexto">
          <a:extLst>
            <a:ext uri="{FF2B5EF4-FFF2-40B4-BE49-F238E27FC236}">
              <a16:creationId xmlns:a16="http://schemas.microsoft.com/office/drawing/2014/main" xmlns="" id="{E1D9168F-946C-4CD8-B4E9-3AC93BD15F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5" name="215 CuadroTexto">
          <a:extLst>
            <a:ext uri="{FF2B5EF4-FFF2-40B4-BE49-F238E27FC236}">
              <a16:creationId xmlns:a16="http://schemas.microsoft.com/office/drawing/2014/main" xmlns="" id="{DFEEAE2D-6FA2-424E-B776-1C8870AF7B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6" name="216 CuadroTexto">
          <a:extLst>
            <a:ext uri="{FF2B5EF4-FFF2-40B4-BE49-F238E27FC236}">
              <a16:creationId xmlns:a16="http://schemas.microsoft.com/office/drawing/2014/main" xmlns="" id="{8E0ABBFC-9935-4B01-ABCD-CBEB72A5EE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7" name="217 CuadroTexto">
          <a:extLst>
            <a:ext uri="{FF2B5EF4-FFF2-40B4-BE49-F238E27FC236}">
              <a16:creationId xmlns:a16="http://schemas.microsoft.com/office/drawing/2014/main" xmlns="" id="{A49B726D-6B7D-4106-9239-31AEFBAC2A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8" name="218 CuadroTexto">
          <a:extLst>
            <a:ext uri="{FF2B5EF4-FFF2-40B4-BE49-F238E27FC236}">
              <a16:creationId xmlns:a16="http://schemas.microsoft.com/office/drawing/2014/main" xmlns="" id="{167E454A-7FF1-4B91-B642-3CE6782B41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29" name="219 CuadroTexto">
          <a:extLst>
            <a:ext uri="{FF2B5EF4-FFF2-40B4-BE49-F238E27FC236}">
              <a16:creationId xmlns:a16="http://schemas.microsoft.com/office/drawing/2014/main" xmlns="" id="{1D562426-80B2-4D1D-BE2B-A0A887B5E8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0" name="220 CuadroTexto">
          <a:extLst>
            <a:ext uri="{FF2B5EF4-FFF2-40B4-BE49-F238E27FC236}">
              <a16:creationId xmlns:a16="http://schemas.microsoft.com/office/drawing/2014/main" xmlns="" id="{43883F85-8B41-48A8-8CE8-2D87BFD413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1" name="221 CuadroTexto">
          <a:extLst>
            <a:ext uri="{FF2B5EF4-FFF2-40B4-BE49-F238E27FC236}">
              <a16:creationId xmlns:a16="http://schemas.microsoft.com/office/drawing/2014/main" xmlns="" id="{B8663EE3-69EF-4A28-B480-5F9F942F53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2" name="222 CuadroTexto">
          <a:extLst>
            <a:ext uri="{FF2B5EF4-FFF2-40B4-BE49-F238E27FC236}">
              <a16:creationId xmlns:a16="http://schemas.microsoft.com/office/drawing/2014/main" xmlns="" id="{DC56D8CC-7D7C-4D9F-A34F-2843642F08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3" name="223 CuadroTexto">
          <a:extLst>
            <a:ext uri="{FF2B5EF4-FFF2-40B4-BE49-F238E27FC236}">
              <a16:creationId xmlns:a16="http://schemas.microsoft.com/office/drawing/2014/main" xmlns="" id="{3AF6F18B-A0B6-469C-8C72-9BA8D4814E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4" name="224 CuadroTexto">
          <a:extLst>
            <a:ext uri="{FF2B5EF4-FFF2-40B4-BE49-F238E27FC236}">
              <a16:creationId xmlns:a16="http://schemas.microsoft.com/office/drawing/2014/main" xmlns="" id="{FA19A129-095C-495E-8319-7DA4AC753D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5" name="225 CuadroTexto">
          <a:extLst>
            <a:ext uri="{FF2B5EF4-FFF2-40B4-BE49-F238E27FC236}">
              <a16:creationId xmlns:a16="http://schemas.microsoft.com/office/drawing/2014/main" xmlns="" id="{B092D884-9585-454F-B3FF-B73E61CCEC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6" name="226 CuadroTexto">
          <a:extLst>
            <a:ext uri="{FF2B5EF4-FFF2-40B4-BE49-F238E27FC236}">
              <a16:creationId xmlns:a16="http://schemas.microsoft.com/office/drawing/2014/main" xmlns="" id="{6D722B6F-1C0F-4231-9731-2CE440569E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7" name="227 CuadroTexto">
          <a:extLst>
            <a:ext uri="{FF2B5EF4-FFF2-40B4-BE49-F238E27FC236}">
              <a16:creationId xmlns:a16="http://schemas.microsoft.com/office/drawing/2014/main" xmlns="" id="{DEA0192B-359B-4DB8-8D42-955CE2CEAD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8" name="228 CuadroTexto">
          <a:extLst>
            <a:ext uri="{FF2B5EF4-FFF2-40B4-BE49-F238E27FC236}">
              <a16:creationId xmlns:a16="http://schemas.microsoft.com/office/drawing/2014/main" xmlns="" id="{C5DA8A42-87AF-4373-A8C9-B22EC9C195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39" name="229 CuadroTexto">
          <a:extLst>
            <a:ext uri="{FF2B5EF4-FFF2-40B4-BE49-F238E27FC236}">
              <a16:creationId xmlns:a16="http://schemas.microsoft.com/office/drawing/2014/main" xmlns="" id="{141B8802-ADFD-4026-9B06-310DEDF4C0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0" name="230 CuadroTexto">
          <a:extLst>
            <a:ext uri="{FF2B5EF4-FFF2-40B4-BE49-F238E27FC236}">
              <a16:creationId xmlns:a16="http://schemas.microsoft.com/office/drawing/2014/main" xmlns="" id="{2AF071EE-765A-479B-BF9E-00106A6728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1" name="231 CuadroTexto">
          <a:extLst>
            <a:ext uri="{FF2B5EF4-FFF2-40B4-BE49-F238E27FC236}">
              <a16:creationId xmlns:a16="http://schemas.microsoft.com/office/drawing/2014/main" xmlns="" id="{9D7486B0-3F87-400B-BCF5-03413D0B57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2" name="232 CuadroTexto">
          <a:extLst>
            <a:ext uri="{FF2B5EF4-FFF2-40B4-BE49-F238E27FC236}">
              <a16:creationId xmlns:a16="http://schemas.microsoft.com/office/drawing/2014/main" xmlns="" id="{BC6A4963-F8B7-4A57-B4F9-D735011BDD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3" name="233 CuadroTexto">
          <a:extLst>
            <a:ext uri="{FF2B5EF4-FFF2-40B4-BE49-F238E27FC236}">
              <a16:creationId xmlns:a16="http://schemas.microsoft.com/office/drawing/2014/main" xmlns="" id="{48B2A46A-E1B2-4AFE-9414-A0F298ECC7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4" name="234 CuadroTexto">
          <a:extLst>
            <a:ext uri="{FF2B5EF4-FFF2-40B4-BE49-F238E27FC236}">
              <a16:creationId xmlns:a16="http://schemas.microsoft.com/office/drawing/2014/main" xmlns="" id="{391A970D-CF21-4E27-B860-BAC6872765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5" name="235 CuadroTexto">
          <a:extLst>
            <a:ext uri="{FF2B5EF4-FFF2-40B4-BE49-F238E27FC236}">
              <a16:creationId xmlns:a16="http://schemas.microsoft.com/office/drawing/2014/main" xmlns="" id="{B1014F11-3144-405D-944F-8B57FE2C56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6" name="236 CuadroTexto">
          <a:extLst>
            <a:ext uri="{FF2B5EF4-FFF2-40B4-BE49-F238E27FC236}">
              <a16:creationId xmlns:a16="http://schemas.microsoft.com/office/drawing/2014/main" xmlns="" id="{50713019-7717-460E-834E-C405D0716A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7" name="237 CuadroTexto">
          <a:extLst>
            <a:ext uri="{FF2B5EF4-FFF2-40B4-BE49-F238E27FC236}">
              <a16:creationId xmlns:a16="http://schemas.microsoft.com/office/drawing/2014/main" xmlns="" id="{D38FEC51-05CD-437C-8626-8E4E1D92E2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8" name="238 CuadroTexto">
          <a:extLst>
            <a:ext uri="{FF2B5EF4-FFF2-40B4-BE49-F238E27FC236}">
              <a16:creationId xmlns:a16="http://schemas.microsoft.com/office/drawing/2014/main" xmlns="" id="{61D839BC-A4C1-455C-AF27-B93C184C0A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49" name="239 CuadroTexto">
          <a:extLst>
            <a:ext uri="{FF2B5EF4-FFF2-40B4-BE49-F238E27FC236}">
              <a16:creationId xmlns:a16="http://schemas.microsoft.com/office/drawing/2014/main" xmlns="" id="{452EEA7F-CF16-4B94-9B52-A7F4A61236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0" name="240 CuadroTexto">
          <a:extLst>
            <a:ext uri="{FF2B5EF4-FFF2-40B4-BE49-F238E27FC236}">
              <a16:creationId xmlns:a16="http://schemas.microsoft.com/office/drawing/2014/main" xmlns="" id="{0F898B21-B028-48C9-923A-42C6F31307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1" name="241 CuadroTexto">
          <a:extLst>
            <a:ext uri="{FF2B5EF4-FFF2-40B4-BE49-F238E27FC236}">
              <a16:creationId xmlns:a16="http://schemas.microsoft.com/office/drawing/2014/main" xmlns="" id="{6ACA6104-0ADD-428B-93B1-745208C3E0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2" name="242 CuadroTexto">
          <a:extLst>
            <a:ext uri="{FF2B5EF4-FFF2-40B4-BE49-F238E27FC236}">
              <a16:creationId xmlns:a16="http://schemas.microsoft.com/office/drawing/2014/main" xmlns="" id="{2E67B578-D98B-4EB7-A5CC-09EC64D519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3" name="243 CuadroTexto">
          <a:extLst>
            <a:ext uri="{FF2B5EF4-FFF2-40B4-BE49-F238E27FC236}">
              <a16:creationId xmlns:a16="http://schemas.microsoft.com/office/drawing/2014/main" xmlns="" id="{056D8228-AFC2-407A-A2C6-2EA7723497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4" name="244 CuadroTexto">
          <a:extLst>
            <a:ext uri="{FF2B5EF4-FFF2-40B4-BE49-F238E27FC236}">
              <a16:creationId xmlns:a16="http://schemas.microsoft.com/office/drawing/2014/main" xmlns="" id="{8F51768B-1D2D-4B36-8D03-58BA75BAA5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5" name="245 CuadroTexto">
          <a:extLst>
            <a:ext uri="{FF2B5EF4-FFF2-40B4-BE49-F238E27FC236}">
              <a16:creationId xmlns:a16="http://schemas.microsoft.com/office/drawing/2014/main" xmlns="" id="{C7D899CF-E571-4320-A063-233D016A1F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6" name="246 CuadroTexto">
          <a:extLst>
            <a:ext uri="{FF2B5EF4-FFF2-40B4-BE49-F238E27FC236}">
              <a16:creationId xmlns:a16="http://schemas.microsoft.com/office/drawing/2014/main" xmlns="" id="{FDCCE434-1D67-443F-9209-B32B251714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7" name="247 CuadroTexto">
          <a:extLst>
            <a:ext uri="{FF2B5EF4-FFF2-40B4-BE49-F238E27FC236}">
              <a16:creationId xmlns:a16="http://schemas.microsoft.com/office/drawing/2014/main" xmlns="" id="{CF458C40-8C55-455A-93B0-CBFB3DE145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8" name="248 CuadroTexto">
          <a:extLst>
            <a:ext uri="{FF2B5EF4-FFF2-40B4-BE49-F238E27FC236}">
              <a16:creationId xmlns:a16="http://schemas.microsoft.com/office/drawing/2014/main" xmlns="" id="{9A633A45-F624-4820-81C5-369E27991D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59" name="249 CuadroTexto">
          <a:extLst>
            <a:ext uri="{FF2B5EF4-FFF2-40B4-BE49-F238E27FC236}">
              <a16:creationId xmlns:a16="http://schemas.microsoft.com/office/drawing/2014/main" xmlns="" id="{F07C9B37-44C0-40A3-95CB-60F61B87C3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0" name="250 CuadroTexto">
          <a:extLst>
            <a:ext uri="{FF2B5EF4-FFF2-40B4-BE49-F238E27FC236}">
              <a16:creationId xmlns:a16="http://schemas.microsoft.com/office/drawing/2014/main" xmlns="" id="{A6E0B682-F4FC-46A9-A40C-3124B60C4D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1" name="251 CuadroTexto">
          <a:extLst>
            <a:ext uri="{FF2B5EF4-FFF2-40B4-BE49-F238E27FC236}">
              <a16:creationId xmlns:a16="http://schemas.microsoft.com/office/drawing/2014/main" xmlns="" id="{C51752D8-8456-4DAC-B7C3-977A7AD0BA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2" name="252 CuadroTexto">
          <a:extLst>
            <a:ext uri="{FF2B5EF4-FFF2-40B4-BE49-F238E27FC236}">
              <a16:creationId xmlns:a16="http://schemas.microsoft.com/office/drawing/2014/main" xmlns="" id="{4F9097B0-A2CE-43BE-B481-1491091CBE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3" name="253 CuadroTexto">
          <a:extLst>
            <a:ext uri="{FF2B5EF4-FFF2-40B4-BE49-F238E27FC236}">
              <a16:creationId xmlns:a16="http://schemas.microsoft.com/office/drawing/2014/main" xmlns="" id="{B75BB17D-39C8-467A-A640-9C4A7FF964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4" name="254 CuadroTexto">
          <a:extLst>
            <a:ext uri="{FF2B5EF4-FFF2-40B4-BE49-F238E27FC236}">
              <a16:creationId xmlns:a16="http://schemas.microsoft.com/office/drawing/2014/main" xmlns="" id="{814FEC63-41F0-42F4-BC11-D9098BFE22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5" name="255 CuadroTexto">
          <a:extLst>
            <a:ext uri="{FF2B5EF4-FFF2-40B4-BE49-F238E27FC236}">
              <a16:creationId xmlns:a16="http://schemas.microsoft.com/office/drawing/2014/main" xmlns="" id="{1479D713-A286-465E-95FF-EDB4AD14CC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6" name="256 CuadroTexto">
          <a:extLst>
            <a:ext uri="{FF2B5EF4-FFF2-40B4-BE49-F238E27FC236}">
              <a16:creationId xmlns:a16="http://schemas.microsoft.com/office/drawing/2014/main" xmlns="" id="{98FD4665-C136-4A43-ACF8-8C6D7E67F7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7" name="257 CuadroTexto">
          <a:extLst>
            <a:ext uri="{FF2B5EF4-FFF2-40B4-BE49-F238E27FC236}">
              <a16:creationId xmlns:a16="http://schemas.microsoft.com/office/drawing/2014/main" xmlns="" id="{4B40F1EC-D4A9-41DC-9136-2AFCF307B2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8" name="258 CuadroTexto">
          <a:extLst>
            <a:ext uri="{FF2B5EF4-FFF2-40B4-BE49-F238E27FC236}">
              <a16:creationId xmlns:a16="http://schemas.microsoft.com/office/drawing/2014/main" xmlns="" id="{6BBE89CD-5001-4CEB-A59D-3CE102E095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69" name="259 CuadroTexto">
          <a:extLst>
            <a:ext uri="{FF2B5EF4-FFF2-40B4-BE49-F238E27FC236}">
              <a16:creationId xmlns:a16="http://schemas.microsoft.com/office/drawing/2014/main" xmlns="" id="{238B1110-2F3C-4E04-B2DD-573E0AC206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0" name="260 CuadroTexto">
          <a:extLst>
            <a:ext uri="{FF2B5EF4-FFF2-40B4-BE49-F238E27FC236}">
              <a16:creationId xmlns:a16="http://schemas.microsoft.com/office/drawing/2014/main" xmlns="" id="{20E0378D-68A7-46D8-BDEB-AC2F2170C8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1" name="261 CuadroTexto">
          <a:extLst>
            <a:ext uri="{FF2B5EF4-FFF2-40B4-BE49-F238E27FC236}">
              <a16:creationId xmlns:a16="http://schemas.microsoft.com/office/drawing/2014/main" xmlns="" id="{DA8B0DF4-DC04-41C5-9613-5CBFAF6C87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2" name="262 CuadroTexto">
          <a:extLst>
            <a:ext uri="{FF2B5EF4-FFF2-40B4-BE49-F238E27FC236}">
              <a16:creationId xmlns:a16="http://schemas.microsoft.com/office/drawing/2014/main" xmlns="" id="{AB55E20F-E481-4983-80EA-E7FF4C1CAC0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3" name="263 CuadroTexto">
          <a:extLst>
            <a:ext uri="{FF2B5EF4-FFF2-40B4-BE49-F238E27FC236}">
              <a16:creationId xmlns:a16="http://schemas.microsoft.com/office/drawing/2014/main" xmlns="" id="{00BB4D5D-FB6F-48BA-B0CA-11F1B76016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4" name="264 CuadroTexto">
          <a:extLst>
            <a:ext uri="{FF2B5EF4-FFF2-40B4-BE49-F238E27FC236}">
              <a16:creationId xmlns:a16="http://schemas.microsoft.com/office/drawing/2014/main" xmlns="" id="{1EA87998-EB26-4234-AB0F-1B7A6895F8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5" name="265 CuadroTexto">
          <a:extLst>
            <a:ext uri="{FF2B5EF4-FFF2-40B4-BE49-F238E27FC236}">
              <a16:creationId xmlns:a16="http://schemas.microsoft.com/office/drawing/2014/main" xmlns="" id="{C82F296B-E1BA-424B-A5E2-1E24BDA55A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6" name="266 CuadroTexto">
          <a:extLst>
            <a:ext uri="{FF2B5EF4-FFF2-40B4-BE49-F238E27FC236}">
              <a16:creationId xmlns:a16="http://schemas.microsoft.com/office/drawing/2014/main" xmlns="" id="{614E406C-A767-417B-A22E-E27ABF8188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77" name="267 CuadroTexto">
          <a:extLst>
            <a:ext uri="{FF2B5EF4-FFF2-40B4-BE49-F238E27FC236}">
              <a16:creationId xmlns:a16="http://schemas.microsoft.com/office/drawing/2014/main" xmlns="" id="{DD521D3F-A5AC-4343-978D-366BE5C054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10278" name="268 CuadroTexto">
          <a:extLst>
            <a:ext uri="{FF2B5EF4-FFF2-40B4-BE49-F238E27FC236}">
              <a16:creationId xmlns:a16="http://schemas.microsoft.com/office/drawing/2014/main" xmlns="" id="{F343ED08-5926-4DE8-B2D7-D28FA3D7DAF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79" name="269 CuadroTexto">
          <a:extLst>
            <a:ext uri="{FF2B5EF4-FFF2-40B4-BE49-F238E27FC236}">
              <a16:creationId xmlns:a16="http://schemas.microsoft.com/office/drawing/2014/main" xmlns="" id="{BC3450EA-0FD1-41D7-8F36-27F6859AC85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0" name="270 CuadroTexto">
          <a:extLst>
            <a:ext uri="{FF2B5EF4-FFF2-40B4-BE49-F238E27FC236}">
              <a16:creationId xmlns:a16="http://schemas.microsoft.com/office/drawing/2014/main" xmlns="" id="{388386DD-DEFC-42E6-9058-9F48D67800D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1" name="271 CuadroTexto">
          <a:extLst>
            <a:ext uri="{FF2B5EF4-FFF2-40B4-BE49-F238E27FC236}">
              <a16:creationId xmlns:a16="http://schemas.microsoft.com/office/drawing/2014/main" xmlns="" id="{798C177B-1D52-4BD8-B34F-AEB10489C81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2" name="272 CuadroTexto">
          <a:extLst>
            <a:ext uri="{FF2B5EF4-FFF2-40B4-BE49-F238E27FC236}">
              <a16:creationId xmlns:a16="http://schemas.microsoft.com/office/drawing/2014/main" xmlns="" id="{6216D066-532F-4FD2-950C-25610C77C95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3" name="273 CuadroTexto">
          <a:extLst>
            <a:ext uri="{FF2B5EF4-FFF2-40B4-BE49-F238E27FC236}">
              <a16:creationId xmlns:a16="http://schemas.microsoft.com/office/drawing/2014/main" xmlns="" id="{70B4C54D-8280-4F48-A0FB-5B03CAD36A0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4" name="274 CuadroTexto">
          <a:extLst>
            <a:ext uri="{FF2B5EF4-FFF2-40B4-BE49-F238E27FC236}">
              <a16:creationId xmlns:a16="http://schemas.microsoft.com/office/drawing/2014/main" xmlns="" id="{C9AA3B5D-C0D1-47FA-92C2-0D7BB356B8D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5" name="275 CuadroTexto">
          <a:extLst>
            <a:ext uri="{FF2B5EF4-FFF2-40B4-BE49-F238E27FC236}">
              <a16:creationId xmlns:a16="http://schemas.microsoft.com/office/drawing/2014/main" xmlns="" id="{64E491B3-FFA5-43D6-BF01-6299968179CB}"/>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6" name="276 CuadroTexto">
          <a:extLst>
            <a:ext uri="{FF2B5EF4-FFF2-40B4-BE49-F238E27FC236}">
              <a16:creationId xmlns:a16="http://schemas.microsoft.com/office/drawing/2014/main" xmlns="" id="{90455B8D-34B0-4812-A604-A18FE444A8B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7" name="277 CuadroTexto">
          <a:extLst>
            <a:ext uri="{FF2B5EF4-FFF2-40B4-BE49-F238E27FC236}">
              <a16:creationId xmlns:a16="http://schemas.microsoft.com/office/drawing/2014/main" xmlns="" id="{7C6AAEBE-BCC2-423D-B8F5-DDCA5EB0F04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8" name="278 CuadroTexto">
          <a:extLst>
            <a:ext uri="{FF2B5EF4-FFF2-40B4-BE49-F238E27FC236}">
              <a16:creationId xmlns:a16="http://schemas.microsoft.com/office/drawing/2014/main" xmlns="" id="{D14B43CA-78B9-4E79-BE7F-7FBDDF297CE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89" name="279 CuadroTexto">
          <a:extLst>
            <a:ext uri="{FF2B5EF4-FFF2-40B4-BE49-F238E27FC236}">
              <a16:creationId xmlns:a16="http://schemas.microsoft.com/office/drawing/2014/main" xmlns="" id="{DFBC2CA2-61B2-4939-B054-A8516CC9FA36}"/>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90" name="280 CuadroTexto">
          <a:extLst>
            <a:ext uri="{FF2B5EF4-FFF2-40B4-BE49-F238E27FC236}">
              <a16:creationId xmlns:a16="http://schemas.microsoft.com/office/drawing/2014/main" xmlns="" id="{0C0BF9BC-10E0-4725-AFDB-6D4279773C35}"/>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91" name="281 CuadroTexto">
          <a:extLst>
            <a:ext uri="{FF2B5EF4-FFF2-40B4-BE49-F238E27FC236}">
              <a16:creationId xmlns:a16="http://schemas.microsoft.com/office/drawing/2014/main" xmlns="" id="{DBD82F57-63FC-4041-B376-823AD26F78E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92" name="282 CuadroTexto">
          <a:extLst>
            <a:ext uri="{FF2B5EF4-FFF2-40B4-BE49-F238E27FC236}">
              <a16:creationId xmlns:a16="http://schemas.microsoft.com/office/drawing/2014/main" xmlns="" id="{2A320A3F-405F-452B-84F1-F5F5BCED96D9}"/>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93" name="283 CuadroTexto">
          <a:extLst>
            <a:ext uri="{FF2B5EF4-FFF2-40B4-BE49-F238E27FC236}">
              <a16:creationId xmlns:a16="http://schemas.microsoft.com/office/drawing/2014/main" xmlns="" id="{518FD1AB-AC84-4910-9C9A-E78A1E3CDBD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294" name="284 CuadroTexto">
          <a:extLst>
            <a:ext uri="{FF2B5EF4-FFF2-40B4-BE49-F238E27FC236}">
              <a16:creationId xmlns:a16="http://schemas.microsoft.com/office/drawing/2014/main" xmlns="" id="{A728D2FA-0C69-4D27-828F-44F07F0365FA}"/>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295" name="285 CuadroTexto">
          <a:extLst>
            <a:ext uri="{FF2B5EF4-FFF2-40B4-BE49-F238E27FC236}">
              <a16:creationId xmlns:a16="http://schemas.microsoft.com/office/drawing/2014/main" xmlns="" id="{437CBD48-272E-4C3F-831A-2510B278E4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96" name="286 CuadroTexto">
          <a:extLst>
            <a:ext uri="{FF2B5EF4-FFF2-40B4-BE49-F238E27FC236}">
              <a16:creationId xmlns:a16="http://schemas.microsoft.com/office/drawing/2014/main" xmlns="" id="{C985D7D0-7C4F-476B-A45A-8CD826CE12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97" name="287 CuadroTexto">
          <a:extLst>
            <a:ext uri="{FF2B5EF4-FFF2-40B4-BE49-F238E27FC236}">
              <a16:creationId xmlns:a16="http://schemas.microsoft.com/office/drawing/2014/main" xmlns="" id="{2D10A073-862D-4A76-A946-C6DB021BED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98" name="288 CuadroTexto">
          <a:extLst>
            <a:ext uri="{FF2B5EF4-FFF2-40B4-BE49-F238E27FC236}">
              <a16:creationId xmlns:a16="http://schemas.microsoft.com/office/drawing/2014/main" xmlns="" id="{8DE529F8-3222-4707-A634-F886BC600C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299" name="289 CuadroTexto">
          <a:extLst>
            <a:ext uri="{FF2B5EF4-FFF2-40B4-BE49-F238E27FC236}">
              <a16:creationId xmlns:a16="http://schemas.microsoft.com/office/drawing/2014/main" xmlns="" id="{6C045F29-1D3C-4B05-A0F1-648C9FD0D8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0" name="290 CuadroTexto">
          <a:extLst>
            <a:ext uri="{FF2B5EF4-FFF2-40B4-BE49-F238E27FC236}">
              <a16:creationId xmlns:a16="http://schemas.microsoft.com/office/drawing/2014/main" xmlns="" id="{1E2A23A0-37B0-4967-99E8-C9277B96E5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1" name="291 CuadroTexto">
          <a:extLst>
            <a:ext uri="{FF2B5EF4-FFF2-40B4-BE49-F238E27FC236}">
              <a16:creationId xmlns:a16="http://schemas.microsoft.com/office/drawing/2014/main" xmlns="" id="{28F2A42A-9717-414A-A5D2-2BFA5D575D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2" name="292 CuadroTexto">
          <a:extLst>
            <a:ext uri="{FF2B5EF4-FFF2-40B4-BE49-F238E27FC236}">
              <a16:creationId xmlns:a16="http://schemas.microsoft.com/office/drawing/2014/main" xmlns="" id="{71A184CE-6A9D-4E49-B746-0721A917D5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3" name="293 CuadroTexto">
          <a:extLst>
            <a:ext uri="{FF2B5EF4-FFF2-40B4-BE49-F238E27FC236}">
              <a16:creationId xmlns:a16="http://schemas.microsoft.com/office/drawing/2014/main" xmlns="" id="{19286CB5-6093-4FD6-811F-136F912F10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4" name="294 CuadroTexto">
          <a:extLst>
            <a:ext uri="{FF2B5EF4-FFF2-40B4-BE49-F238E27FC236}">
              <a16:creationId xmlns:a16="http://schemas.microsoft.com/office/drawing/2014/main" xmlns="" id="{CF4BE1BD-E549-455B-8960-F55C57B6CB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5" name="295 CuadroTexto">
          <a:extLst>
            <a:ext uri="{FF2B5EF4-FFF2-40B4-BE49-F238E27FC236}">
              <a16:creationId xmlns:a16="http://schemas.microsoft.com/office/drawing/2014/main" xmlns="" id="{48CF7080-33E8-4B30-BCCA-F21CAC6B63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06" name="296 CuadroTexto">
          <a:extLst>
            <a:ext uri="{FF2B5EF4-FFF2-40B4-BE49-F238E27FC236}">
              <a16:creationId xmlns:a16="http://schemas.microsoft.com/office/drawing/2014/main" xmlns="" id="{CDFAF8B7-565A-4332-8A4F-9BE13E199D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07" name="298 CuadroTexto">
          <a:extLst>
            <a:ext uri="{FF2B5EF4-FFF2-40B4-BE49-F238E27FC236}">
              <a16:creationId xmlns:a16="http://schemas.microsoft.com/office/drawing/2014/main" xmlns="" id="{9FEC3BFB-4A4E-41F3-B4CA-9F1C3B461F1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08" name="299 CuadroTexto">
          <a:extLst>
            <a:ext uri="{FF2B5EF4-FFF2-40B4-BE49-F238E27FC236}">
              <a16:creationId xmlns:a16="http://schemas.microsoft.com/office/drawing/2014/main" xmlns="" id="{C8934B5C-EB23-4EC1-8988-9C0FD043A0D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09" name="300 CuadroTexto">
          <a:extLst>
            <a:ext uri="{FF2B5EF4-FFF2-40B4-BE49-F238E27FC236}">
              <a16:creationId xmlns:a16="http://schemas.microsoft.com/office/drawing/2014/main" xmlns="" id="{CB1CF3F2-0174-4461-86A3-E976D8F05C6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0" name="301 CuadroTexto">
          <a:extLst>
            <a:ext uri="{FF2B5EF4-FFF2-40B4-BE49-F238E27FC236}">
              <a16:creationId xmlns:a16="http://schemas.microsoft.com/office/drawing/2014/main" xmlns="" id="{FB56E7E1-0238-4B72-8D1E-682883B512A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1" name="302 CuadroTexto">
          <a:extLst>
            <a:ext uri="{FF2B5EF4-FFF2-40B4-BE49-F238E27FC236}">
              <a16:creationId xmlns:a16="http://schemas.microsoft.com/office/drawing/2014/main" xmlns="" id="{454D0A5E-47D6-475D-8FEB-58E4B518B44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2" name="303 CuadroTexto">
          <a:extLst>
            <a:ext uri="{FF2B5EF4-FFF2-40B4-BE49-F238E27FC236}">
              <a16:creationId xmlns:a16="http://schemas.microsoft.com/office/drawing/2014/main" xmlns="" id="{0E65A9CE-4536-4CB1-8B6B-C9DDD78A470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3" name="304 CuadroTexto">
          <a:extLst>
            <a:ext uri="{FF2B5EF4-FFF2-40B4-BE49-F238E27FC236}">
              <a16:creationId xmlns:a16="http://schemas.microsoft.com/office/drawing/2014/main" xmlns="" id="{578AE2FE-7270-4597-BBA5-9094E235CE2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4" name="305 CuadroTexto">
          <a:extLst>
            <a:ext uri="{FF2B5EF4-FFF2-40B4-BE49-F238E27FC236}">
              <a16:creationId xmlns:a16="http://schemas.microsoft.com/office/drawing/2014/main" xmlns="" id="{D46A5782-E75E-4945-9EDB-A54945FECFD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315" name="452 CuadroTexto">
          <a:extLst>
            <a:ext uri="{FF2B5EF4-FFF2-40B4-BE49-F238E27FC236}">
              <a16:creationId xmlns:a16="http://schemas.microsoft.com/office/drawing/2014/main" xmlns="" id="{227902C0-84A4-4BBA-A19C-CB5C96D79CE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16" name="17 CuadroTexto">
          <a:extLst>
            <a:ext uri="{FF2B5EF4-FFF2-40B4-BE49-F238E27FC236}">
              <a16:creationId xmlns:a16="http://schemas.microsoft.com/office/drawing/2014/main" xmlns="" id="{E264429F-E8F1-4F79-9BF7-875F164809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10317" name="90 CuadroTexto">
          <a:extLst>
            <a:ext uri="{FF2B5EF4-FFF2-40B4-BE49-F238E27FC236}">
              <a16:creationId xmlns:a16="http://schemas.microsoft.com/office/drawing/2014/main" xmlns="" id="{D893DF9F-8BEE-4598-9ECE-B0B7FFF5A60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18" name="91 CuadroTexto">
          <a:extLst>
            <a:ext uri="{FF2B5EF4-FFF2-40B4-BE49-F238E27FC236}">
              <a16:creationId xmlns:a16="http://schemas.microsoft.com/office/drawing/2014/main" xmlns="" id="{B3161470-344A-4C8B-AD77-C73248BA378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19" name="92 CuadroTexto">
          <a:extLst>
            <a:ext uri="{FF2B5EF4-FFF2-40B4-BE49-F238E27FC236}">
              <a16:creationId xmlns:a16="http://schemas.microsoft.com/office/drawing/2014/main" xmlns="" id="{E6A2588B-C606-47D3-B563-C19ED57A08B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0" name="93 CuadroTexto">
          <a:extLst>
            <a:ext uri="{FF2B5EF4-FFF2-40B4-BE49-F238E27FC236}">
              <a16:creationId xmlns:a16="http://schemas.microsoft.com/office/drawing/2014/main" xmlns="" id="{4ED04953-3279-42D5-9CBA-D57DC8DD316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1" name="94 CuadroTexto">
          <a:extLst>
            <a:ext uri="{FF2B5EF4-FFF2-40B4-BE49-F238E27FC236}">
              <a16:creationId xmlns:a16="http://schemas.microsoft.com/office/drawing/2014/main" xmlns="" id="{22EB3777-9AE7-4123-BBF5-4BCD19AB6BD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2" name="95 CuadroTexto">
          <a:extLst>
            <a:ext uri="{FF2B5EF4-FFF2-40B4-BE49-F238E27FC236}">
              <a16:creationId xmlns:a16="http://schemas.microsoft.com/office/drawing/2014/main" xmlns="" id="{81FC4A93-BE8F-4473-9E49-68533134A29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3" name="96 CuadroTexto">
          <a:extLst>
            <a:ext uri="{FF2B5EF4-FFF2-40B4-BE49-F238E27FC236}">
              <a16:creationId xmlns:a16="http://schemas.microsoft.com/office/drawing/2014/main" xmlns="" id="{847F9433-E145-4F23-BBE6-14109384F9B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4" name="97 CuadroTexto">
          <a:extLst>
            <a:ext uri="{FF2B5EF4-FFF2-40B4-BE49-F238E27FC236}">
              <a16:creationId xmlns:a16="http://schemas.microsoft.com/office/drawing/2014/main" xmlns="" id="{E1C072DA-B556-4DE0-A4F8-89B91221E96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5" name="98 CuadroTexto">
          <a:extLst>
            <a:ext uri="{FF2B5EF4-FFF2-40B4-BE49-F238E27FC236}">
              <a16:creationId xmlns:a16="http://schemas.microsoft.com/office/drawing/2014/main" xmlns="" id="{FDA87107-9D00-4617-86A6-9F104C54D93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6" name="99 CuadroTexto">
          <a:extLst>
            <a:ext uri="{FF2B5EF4-FFF2-40B4-BE49-F238E27FC236}">
              <a16:creationId xmlns:a16="http://schemas.microsoft.com/office/drawing/2014/main" xmlns="" id="{7FEB65F9-BE5F-4143-BF56-4E63A6635D03}"/>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7" name="100 CuadroTexto">
          <a:extLst>
            <a:ext uri="{FF2B5EF4-FFF2-40B4-BE49-F238E27FC236}">
              <a16:creationId xmlns:a16="http://schemas.microsoft.com/office/drawing/2014/main" xmlns="" id="{35C9004F-E89F-4C2F-91DA-BAFD8D74113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328" name="101 CuadroTexto">
          <a:extLst>
            <a:ext uri="{FF2B5EF4-FFF2-40B4-BE49-F238E27FC236}">
              <a16:creationId xmlns:a16="http://schemas.microsoft.com/office/drawing/2014/main" xmlns="" id="{3B3AF8E4-ED38-442C-96AE-40EAB157CA7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329" name="118 CuadroTexto">
          <a:extLst>
            <a:ext uri="{FF2B5EF4-FFF2-40B4-BE49-F238E27FC236}">
              <a16:creationId xmlns:a16="http://schemas.microsoft.com/office/drawing/2014/main" xmlns="" id="{09E1B1C6-FF40-447F-8E56-610A0D0186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0" name="119 CuadroTexto">
          <a:extLst>
            <a:ext uri="{FF2B5EF4-FFF2-40B4-BE49-F238E27FC236}">
              <a16:creationId xmlns:a16="http://schemas.microsoft.com/office/drawing/2014/main" xmlns="" id="{6520327B-4E0A-46CC-B074-663193C0FF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1" name="120 CuadroTexto">
          <a:extLst>
            <a:ext uri="{FF2B5EF4-FFF2-40B4-BE49-F238E27FC236}">
              <a16:creationId xmlns:a16="http://schemas.microsoft.com/office/drawing/2014/main" xmlns="" id="{4F872F71-23AE-44AD-90C0-C7DB30A8CA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2" name="121 CuadroTexto">
          <a:extLst>
            <a:ext uri="{FF2B5EF4-FFF2-40B4-BE49-F238E27FC236}">
              <a16:creationId xmlns:a16="http://schemas.microsoft.com/office/drawing/2014/main" xmlns="" id="{1C71C8E9-433C-48C4-A1D6-1A3797142F9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3" name="122 CuadroTexto">
          <a:extLst>
            <a:ext uri="{FF2B5EF4-FFF2-40B4-BE49-F238E27FC236}">
              <a16:creationId xmlns:a16="http://schemas.microsoft.com/office/drawing/2014/main" xmlns="" id="{2306D101-73B9-40BF-86E8-C6C3D3B826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4" name="123 CuadroTexto">
          <a:extLst>
            <a:ext uri="{FF2B5EF4-FFF2-40B4-BE49-F238E27FC236}">
              <a16:creationId xmlns:a16="http://schemas.microsoft.com/office/drawing/2014/main" xmlns="" id="{CD816F8C-0AC4-4AD5-BB8B-130EB756FB3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5" name="124 CuadroTexto">
          <a:extLst>
            <a:ext uri="{FF2B5EF4-FFF2-40B4-BE49-F238E27FC236}">
              <a16:creationId xmlns:a16="http://schemas.microsoft.com/office/drawing/2014/main" xmlns="" id="{B468C3C7-4290-4C3E-803A-4076A0A784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6" name="125 CuadroTexto">
          <a:extLst>
            <a:ext uri="{FF2B5EF4-FFF2-40B4-BE49-F238E27FC236}">
              <a16:creationId xmlns:a16="http://schemas.microsoft.com/office/drawing/2014/main" xmlns="" id="{B675811E-959D-4378-908F-39A4547EE1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7" name="143 CuadroTexto">
          <a:extLst>
            <a:ext uri="{FF2B5EF4-FFF2-40B4-BE49-F238E27FC236}">
              <a16:creationId xmlns:a16="http://schemas.microsoft.com/office/drawing/2014/main" xmlns="" id="{9A2104B1-5281-49EE-B57D-B368D5605A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8" name="144 CuadroTexto">
          <a:extLst>
            <a:ext uri="{FF2B5EF4-FFF2-40B4-BE49-F238E27FC236}">
              <a16:creationId xmlns:a16="http://schemas.microsoft.com/office/drawing/2014/main" xmlns="" id="{6E1366F1-6B8A-4B8A-8CF7-C2DF47CDD9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39" name="145 CuadroTexto">
          <a:extLst>
            <a:ext uri="{FF2B5EF4-FFF2-40B4-BE49-F238E27FC236}">
              <a16:creationId xmlns:a16="http://schemas.microsoft.com/office/drawing/2014/main" xmlns="" id="{FD3A65FB-0639-4156-9B4D-B3FA7B964C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0" name="146 CuadroTexto">
          <a:extLst>
            <a:ext uri="{FF2B5EF4-FFF2-40B4-BE49-F238E27FC236}">
              <a16:creationId xmlns:a16="http://schemas.microsoft.com/office/drawing/2014/main" xmlns="" id="{522FD767-40BD-4EF2-804B-CAE65C43F2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1" name="147 CuadroTexto">
          <a:extLst>
            <a:ext uri="{FF2B5EF4-FFF2-40B4-BE49-F238E27FC236}">
              <a16:creationId xmlns:a16="http://schemas.microsoft.com/office/drawing/2014/main" xmlns="" id="{F7F752C2-20B3-469A-BD5B-4CA1E4F6E2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2" name="148 CuadroTexto">
          <a:extLst>
            <a:ext uri="{FF2B5EF4-FFF2-40B4-BE49-F238E27FC236}">
              <a16:creationId xmlns:a16="http://schemas.microsoft.com/office/drawing/2014/main" xmlns="" id="{2D4172DF-44B6-43B1-B14B-1D46291F200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3" name="149 CuadroTexto">
          <a:extLst>
            <a:ext uri="{FF2B5EF4-FFF2-40B4-BE49-F238E27FC236}">
              <a16:creationId xmlns:a16="http://schemas.microsoft.com/office/drawing/2014/main" xmlns="" id="{BBC54AA1-3657-4C52-9F55-EE23BD3842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4" name="150 CuadroTexto">
          <a:extLst>
            <a:ext uri="{FF2B5EF4-FFF2-40B4-BE49-F238E27FC236}">
              <a16:creationId xmlns:a16="http://schemas.microsoft.com/office/drawing/2014/main" xmlns="" id="{7FD5ECEA-F1C9-4116-AFB6-56F578EC29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5" name="151 CuadroTexto">
          <a:extLst>
            <a:ext uri="{FF2B5EF4-FFF2-40B4-BE49-F238E27FC236}">
              <a16:creationId xmlns:a16="http://schemas.microsoft.com/office/drawing/2014/main" xmlns="" id="{2909CB72-66F8-4DFD-8A68-36FF7FD4FC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6" name="152 CuadroTexto">
          <a:extLst>
            <a:ext uri="{FF2B5EF4-FFF2-40B4-BE49-F238E27FC236}">
              <a16:creationId xmlns:a16="http://schemas.microsoft.com/office/drawing/2014/main" xmlns="" id="{B0AEB9A4-8175-493B-AA93-F4248633F1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7" name="153 CuadroTexto">
          <a:extLst>
            <a:ext uri="{FF2B5EF4-FFF2-40B4-BE49-F238E27FC236}">
              <a16:creationId xmlns:a16="http://schemas.microsoft.com/office/drawing/2014/main" xmlns="" id="{56788825-4FB9-42A0-A4C5-500D0887A8D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8" name="154 CuadroTexto">
          <a:extLst>
            <a:ext uri="{FF2B5EF4-FFF2-40B4-BE49-F238E27FC236}">
              <a16:creationId xmlns:a16="http://schemas.microsoft.com/office/drawing/2014/main" xmlns="" id="{38B69EE2-69C6-4AC5-86B2-DE9CE3259A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49" name="155 CuadroTexto">
          <a:extLst>
            <a:ext uri="{FF2B5EF4-FFF2-40B4-BE49-F238E27FC236}">
              <a16:creationId xmlns:a16="http://schemas.microsoft.com/office/drawing/2014/main" xmlns="" id="{CE4E1FDE-A1F7-40B4-BEDE-4FF08948C9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0" name="156 CuadroTexto">
          <a:extLst>
            <a:ext uri="{FF2B5EF4-FFF2-40B4-BE49-F238E27FC236}">
              <a16:creationId xmlns:a16="http://schemas.microsoft.com/office/drawing/2014/main" xmlns="" id="{1A9FC6A9-F2B0-4EB4-9498-F137268AFC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1" name="157 CuadroTexto">
          <a:extLst>
            <a:ext uri="{FF2B5EF4-FFF2-40B4-BE49-F238E27FC236}">
              <a16:creationId xmlns:a16="http://schemas.microsoft.com/office/drawing/2014/main" xmlns="" id="{50E84269-EE55-4702-A6D1-10BAB196FC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2" name="158 CuadroTexto">
          <a:extLst>
            <a:ext uri="{FF2B5EF4-FFF2-40B4-BE49-F238E27FC236}">
              <a16:creationId xmlns:a16="http://schemas.microsoft.com/office/drawing/2014/main" xmlns="" id="{682CC7DC-ED25-47FD-800A-B197008007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3" name="159 CuadroTexto">
          <a:extLst>
            <a:ext uri="{FF2B5EF4-FFF2-40B4-BE49-F238E27FC236}">
              <a16:creationId xmlns:a16="http://schemas.microsoft.com/office/drawing/2014/main" xmlns="" id="{253CD70B-D6F7-40C2-BDC2-CD03EE2204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4" name="160 CuadroTexto">
          <a:extLst>
            <a:ext uri="{FF2B5EF4-FFF2-40B4-BE49-F238E27FC236}">
              <a16:creationId xmlns:a16="http://schemas.microsoft.com/office/drawing/2014/main" xmlns="" id="{9C824922-9C6F-4EA7-B9F6-B577F803B0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5" name="161 CuadroTexto">
          <a:extLst>
            <a:ext uri="{FF2B5EF4-FFF2-40B4-BE49-F238E27FC236}">
              <a16:creationId xmlns:a16="http://schemas.microsoft.com/office/drawing/2014/main" xmlns="" id="{39CDC156-5786-4569-BCC5-E39B910F1E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6" name="162 CuadroTexto">
          <a:extLst>
            <a:ext uri="{FF2B5EF4-FFF2-40B4-BE49-F238E27FC236}">
              <a16:creationId xmlns:a16="http://schemas.microsoft.com/office/drawing/2014/main" xmlns="" id="{9155B9EC-078E-4802-AC91-F916D820A4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7" name="163 CuadroTexto">
          <a:extLst>
            <a:ext uri="{FF2B5EF4-FFF2-40B4-BE49-F238E27FC236}">
              <a16:creationId xmlns:a16="http://schemas.microsoft.com/office/drawing/2014/main" xmlns="" id="{F5A2368C-1F5B-4C95-937E-0B7569D782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8" name="164 CuadroTexto">
          <a:extLst>
            <a:ext uri="{FF2B5EF4-FFF2-40B4-BE49-F238E27FC236}">
              <a16:creationId xmlns:a16="http://schemas.microsoft.com/office/drawing/2014/main" xmlns="" id="{887CEEBF-5C32-48AE-A1C6-4CE76CCB92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59" name="165 CuadroTexto">
          <a:extLst>
            <a:ext uri="{FF2B5EF4-FFF2-40B4-BE49-F238E27FC236}">
              <a16:creationId xmlns:a16="http://schemas.microsoft.com/office/drawing/2014/main" xmlns="" id="{F84AADDE-2006-458E-8B1B-C7E29B2BAA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0" name="166 CuadroTexto">
          <a:extLst>
            <a:ext uri="{FF2B5EF4-FFF2-40B4-BE49-F238E27FC236}">
              <a16:creationId xmlns:a16="http://schemas.microsoft.com/office/drawing/2014/main" xmlns="" id="{89CC31BD-E5E8-4451-AF57-64FBAFF217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1" name="167 CuadroTexto">
          <a:extLst>
            <a:ext uri="{FF2B5EF4-FFF2-40B4-BE49-F238E27FC236}">
              <a16:creationId xmlns:a16="http://schemas.microsoft.com/office/drawing/2014/main" xmlns="" id="{0F6119E3-2E22-4637-8D13-4FC9C71FD6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2" name="168 CuadroTexto">
          <a:extLst>
            <a:ext uri="{FF2B5EF4-FFF2-40B4-BE49-F238E27FC236}">
              <a16:creationId xmlns:a16="http://schemas.microsoft.com/office/drawing/2014/main" xmlns="" id="{686B96F6-30D8-4F97-A13C-B0F86579C7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3" name="169 CuadroTexto">
          <a:extLst>
            <a:ext uri="{FF2B5EF4-FFF2-40B4-BE49-F238E27FC236}">
              <a16:creationId xmlns:a16="http://schemas.microsoft.com/office/drawing/2014/main" xmlns="" id="{82448E0E-DD4A-4E1F-8EDD-6F1EC2A3CC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4" name="170 CuadroTexto">
          <a:extLst>
            <a:ext uri="{FF2B5EF4-FFF2-40B4-BE49-F238E27FC236}">
              <a16:creationId xmlns:a16="http://schemas.microsoft.com/office/drawing/2014/main" xmlns="" id="{5135887B-33C4-4C59-A4E0-69352C0D21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5" name="171 CuadroTexto">
          <a:extLst>
            <a:ext uri="{FF2B5EF4-FFF2-40B4-BE49-F238E27FC236}">
              <a16:creationId xmlns:a16="http://schemas.microsoft.com/office/drawing/2014/main" xmlns="" id="{DC06DB28-300B-4AE4-9D2E-247DBBC84E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6" name="172 CuadroTexto">
          <a:extLst>
            <a:ext uri="{FF2B5EF4-FFF2-40B4-BE49-F238E27FC236}">
              <a16:creationId xmlns:a16="http://schemas.microsoft.com/office/drawing/2014/main" xmlns="" id="{54FB284B-AF2D-4E61-8909-F1BC4945E3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7" name="173 CuadroTexto">
          <a:extLst>
            <a:ext uri="{FF2B5EF4-FFF2-40B4-BE49-F238E27FC236}">
              <a16:creationId xmlns:a16="http://schemas.microsoft.com/office/drawing/2014/main" xmlns="" id="{6CC02BCC-C6AF-4AF1-9827-B37B0FC3B9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8" name="174 CuadroTexto">
          <a:extLst>
            <a:ext uri="{FF2B5EF4-FFF2-40B4-BE49-F238E27FC236}">
              <a16:creationId xmlns:a16="http://schemas.microsoft.com/office/drawing/2014/main" xmlns="" id="{0FFD0712-A360-44E7-B29A-D6BE4F6FF7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69" name="175 CuadroTexto">
          <a:extLst>
            <a:ext uri="{FF2B5EF4-FFF2-40B4-BE49-F238E27FC236}">
              <a16:creationId xmlns:a16="http://schemas.microsoft.com/office/drawing/2014/main" xmlns="" id="{B6D894A3-3568-4A6D-89CF-E3E0502062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0" name="176 CuadroTexto">
          <a:extLst>
            <a:ext uri="{FF2B5EF4-FFF2-40B4-BE49-F238E27FC236}">
              <a16:creationId xmlns:a16="http://schemas.microsoft.com/office/drawing/2014/main" xmlns="" id="{8F056247-B135-4F39-AD36-51497B82E8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1" name="177 CuadroTexto">
          <a:extLst>
            <a:ext uri="{FF2B5EF4-FFF2-40B4-BE49-F238E27FC236}">
              <a16:creationId xmlns:a16="http://schemas.microsoft.com/office/drawing/2014/main" xmlns="" id="{B56729C9-235C-4C94-8C50-54A4F19DA4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2" name="178 CuadroTexto">
          <a:extLst>
            <a:ext uri="{FF2B5EF4-FFF2-40B4-BE49-F238E27FC236}">
              <a16:creationId xmlns:a16="http://schemas.microsoft.com/office/drawing/2014/main" xmlns="" id="{70A56186-A626-4B93-A599-D3D453DC69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3" name="179 CuadroTexto">
          <a:extLst>
            <a:ext uri="{FF2B5EF4-FFF2-40B4-BE49-F238E27FC236}">
              <a16:creationId xmlns:a16="http://schemas.microsoft.com/office/drawing/2014/main" xmlns="" id="{7EE6024C-9C8C-4563-AAD4-8BFC8B2446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4" name="180 CuadroTexto">
          <a:extLst>
            <a:ext uri="{FF2B5EF4-FFF2-40B4-BE49-F238E27FC236}">
              <a16:creationId xmlns:a16="http://schemas.microsoft.com/office/drawing/2014/main" xmlns="" id="{7199AB9D-B7A1-4520-9BB8-07CCE8F003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5" name="181 CuadroTexto">
          <a:extLst>
            <a:ext uri="{FF2B5EF4-FFF2-40B4-BE49-F238E27FC236}">
              <a16:creationId xmlns:a16="http://schemas.microsoft.com/office/drawing/2014/main" xmlns="" id="{8925357C-9208-4301-9235-67DD9D66A3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6" name="182 CuadroTexto">
          <a:extLst>
            <a:ext uri="{FF2B5EF4-FFF2-40B4-BE49-F238E27FC236}">
              <a16:creationId xmlns:a16="http://schemas.microsoft.com/office/drawing/2014/main" xmlns="" id="{7F11401D-19D3-4DC5-A7C6-55620B327C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7" name="183 CuadroTexto">
          <a:extLst>
            <a:ext uri="{FF2B5EF4-FFF2-40B4-BE49-F238E27FC236}">
              <a16:creationId xmlns:a16="http://schemas.microsoft.com/office/drawing/2014/main" xmlns="" id="{7E95085C-E46F-43B8-B743-8F64347E87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8" name="184 CuadroTexto">
          <a:extLst>
            <a:ext uri="{FF2B5EF4-FFF2-40B4-BE49-F238E27FC236}">
              <a16:creationId xmlns:a16="http://schemas.microsoft.com/office/drawing/2014/main" xmlns="" id="{61B79040-0668-467C-B762-13F3B18F79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79" name="185 CuadroTexto">
          <a:extLst>
            <a:ext uri="{FF2B5EF4-FFF2-40B4-BE49-F238E27FC236}">
              <a16:creationId xmlns:a16="http://schemas.microsoft.com/office/drawing/2014/main" xmlns="" id="{195B7FFC-2C0A-40D3-AB33-21181BA35F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0" name="186 CuadroTexto">
          <a:extLst>
            <a:ext uri="{FF2B5EF4-FFF2-40B4-BE49-F238E27FC236}">
              <a16:creationId xmlns:a16="http://schemas.microsoft.com/office/drawing/2014/main" xmlns="" id="{2C31B85F-1580-4940-9E57-996F0B8D3A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1" name="187 CuadroTexto">
          <a:extLst>
            <a:ext uri="{FF2B5EF4-FFF2-40B4-BE49-F238E27FC236}">
              <a16:creationId xmlns:a16="http://schemas.microsoft.com/office/drawing/2014/main" xmlns="" id="{D2231A59-A161-490B-97DD-DE58BAE572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2" name="188 CuadroTexto">
          <a:extLst>
            <a:ext uri="{FF2B5EF4-FFF2-40B4-BE49-F238E27FC236}">
              <a16:creationId xmlns:a16="http://schemas.microsoft.com/office/drawing/2014/main" xmlns="" id="{A4782EE5-0CCA-451E-A6A3-8FBCE0ADBF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3" name="189 CuadroTexto">
          <a:extLst>
            <a:ext uri="{FF2B5EF4-FFF2-40B4-BE49-F238E27FC236}">
              <a16:creationId xmlns:a16="http://schemas.microsoft.com/office/drawing/2014/main" xmlns="" id="{B867F29D-69B4-4683-B94F-0F612C34F7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4" name="190 CuadroTexto">
          <a:extLst>
            <a:ext uri="{FF2B5EF4-FFF2-40B4-BE49-F238E27FC236}">
              <a16:creationId xmlns:a16="http://schemas.microsoft.com/office/drawing/2014/main" xmlns="" id="{1CB2EAED-74AE-48AD-9EBF-9577216A25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5" name="191 CuadroTexto">
          <a:extLst>
            <a:ext uri="{FF2B5EF4-FFF2-40B4-BE49-F238E27FC236}">
              <a16:creationId xmlns:a16="http://schemas.microsoft.com/office/drawing/2014/main" xmlns="" id="{A6038B37-C0A3-4045-AD28-C04D6866D3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6" name="192 CuadroTexto">
          <a:extLst>
            <a:ext uri="{FF2B5EF4-FFF2-40B4-BE49-F238E27FC236}">
              <a16:creationId xmlns:a16="http://schemas.microsoft.com/office/drawing/2014/main" xmlns="" id="{752943D1-52D5-4FB0-B32F-24A83F8455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7" name="193 CuadroTexto">
          <a:extLst>
            <a:ext uri="{FF2B5EF4-FFF2-40B4-BE49-F238E27FC236}">
              <a16:creationId xmlns:a16="http://schemas.microsoft.com/office/drawing/2014/main" xmlns="" id="{47DA1883-25C2-46C5-BC71-383295F43D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8" name="194 CuadroTexto">
          <a:extLst>
            <a:ext uri="{FF2B5EF4-FFF2-40B4-BE49-F238E27FC236}">
              <a16:creationId xmlns:a16="http://schemas.microsoft.com/office/drawing/2014/main" xmlns="" id="{C399F938-6EF1-41DD-BAC7-879E634B04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89" name="195 CuadroTexto">
          <a:extLst>
            <a:ext uri="{FF2B5EF4-FFF2-40B4-BE49-F238E27FC236}">
              <a16:creationId xmlns:a16="http://schemas.microsoft.com/office/drawing/2014/main" xmlns="" id="{C8C39EB9-7225-4F21-BBA6-1DDAF381B1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0" name="196 CuadroTexto">
          <a:extLst>
            <a:ext uri="{FF2B5EF4-FFF2-40B4-BE49-F238E27FC236}">
              <a16:creationId xmlns:a16="http://schemas.microsoft.com/office/drawing/2014/main" xmlns="" id="{02ABBE47-D2E5-403D-9E5F-498AE52F8D1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1" name="197 CuadroTexto">
          <a:extLst>
            <a:ext uri="{FF2B5EF4-FFF2-40B4-BE49-F238E27FC236}">
              <a16:creationId xmlns:a16="http://schemas.microsoft.com/office/drawing/2014/main" xmlns="" id="{2AC63F3D-CFBD-43F6-A543-6C3B756A8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2" name="198 CuadroTexto">
          <a:extLst>
            <a:ext uri="{FF2B5EF4-FFF2-40B4-BE49-F238E27FC236}">
              <a16:creationId xmlns:a16="http://schemas.microsoft.com/office/drawing/2014/main" xmlns="" id="{6ADD92AE-1EE5-4D1E-98BC-681B104076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3" name="199 CuadroTexto">
          <a:extLst>
            <a:ext uri="{FF2B5EF4-FFF2-40B4-BE49-F238E27FC236}">
              <a16:creationId xmlns:a16="http://schemas.microsoft.com/office/drawing/2014/main" xmlns="" id="{D86EE77D-859C-4A3A-B667-561A237D52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4" name="200 CuadroTexto">
          <a:extLst>
            <a:ext uri="{FF2B5EF4-FFF2-40B4-BE49-F238E27FC236}">
              <a16:creationId xmlns:a16="http://schemas.microsoft.com/office/drawing/2014/main" xmlns="" id="{7303DC3E-66CF-43E2-B542-5BC88BA7AC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5" name="201 CuadroTexto">
          <a:extLst>
            <a:ext uri="{FF2B5EF4-FFF2-40B4-BE49-F238E27FC236}">
              <a16:creationId xmlns:a16="http://schemas.microsoft.com/office/drawing/2014/main" xmlns="" id="{B16B8BFF-2216-4D0D-82AC-8F4657944E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6" name="202 CuadroTexto">
          <a:extLst>
            <a:ext uri="{FF2B5EF4-FFF2-40B4-BE49-F238E27FC236}">
              <a16:creationId xmlns:a16="http://schemas.microsoft.com/office/drawing/2014/main" xmlns="" id="{972357A3-CB1E-4FAE-AAF8-004DC5BC0E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7" name="203 CuadroTexto">
          <a:extLst>
            <a:ext uri="{FF2B5EF4-FFF2-40B4-BE49-F238E27FC236}">
              <a16:creationId xmlns:a16="http://schemas.microsoft.com/office/drawing/2014/main" xmlns="" id="{72435143-A7E9-4AB4-ACF2-F0C0ECB790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8" name="204 CuadroTexto">
          <a:extLst>
            <a:ext uri="{FF2B5EF4-FFF2-40B4-BE49-F238E27FC236}">
              <a16:creationId xmlns:a16="http://schemas.microsoft.com/office/drawing/2014/main" xmlns="" id="{327BE6DA-C87C-45A0-98D4-1E925EDF8A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399" name="205 CuadroTexto">
          <a:extLst>
            <a:ext uri="{FF2B5EF4-FFF2-40B4-BE49-F238E27FC236}">
              <a16:creationId xmlns:a16="http://schemas.microsoft.com/office/drawing/2014/main" xmlns="" id="{BC726B33-8EB7-4AF9-B59B-A58CDC6FA1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0" name="206 CuadroTexto">
          <a:extLst>
            <a:ext uri="{FF2B5EF4-FFF2-40B4-BE49-F238E27FC236}">
              <a16:creationId xmlns:a16="http://schemas.microsoft.com/office/drawing/2014/main" xmlns="" id="{F3C91AAB-CC01-4499-A8B6-E2B829E2D4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1" name="207 CuadroTexto">
          <a:extLst>
            <a:ext uri="{FF2B5EF4-FFF2-40B4-BE49-F238E27FC236}">
              <a16:creationId xmlns:a16="http://schemas.microsoft.com/office/drawing/2014/main" xmlns="" id="{4D64D575-1DE0-4F1A-A910-2B78D0D604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2" name="208 CuadroTexto">
          <a:extLst>
            <a:ext uri="{FF2B5EF4-FFF2-40B4-BE49-F238E27FC236}">
              <a16:creationId xmlns:a16="http://schemas.microsoft.com/office/drawing/2014/main" xmlns="" id="{94B8FB89-B2EB-41BB-9704-78F22FE1F5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3" name="209 CuadroTexto">
          <a:extLst>
            <a:ext uri="{FF2B5EF4-FFF2-40B4-BE49-F238E27FC236}">
              <a16:creationId xmlns:a16="http://schemas.microsoft.com/office/drawing/2014/main" xmlns="" id="{B30A3704-D1BA-4D8B-931F-CC76103ACF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4" name="210 CuadroTexto">
          <a:extLst>
            <a:ext uri="{FF2B5EF4-FFF2-40B4-BE49-F238E27FC236}">
              <a16:creationId xmlns:a16="http://schemas.microsoft.com/office/drawing/2014/main" xmlns="" id="{C40B0EC8-CA1A-401E-B3CF-2E5D187FE8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5" name="211 CuadroTexto">
          <a:extLst>
            <a:ext uri="{FF2B5EF4-FFF2-40B4-BE49-F238E27FC236}">
              <a16:creationId xmlns:a16="http://schemas.microsoft.com/office/drawing/2014/main" xmlns="" id="{A3AD80D4-FC2F-4FE3-86CD-97118A53A0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6" name="212 CuadroTexto">
          <a:extLst>
            <a:ext uri="{FF2B5EF4-FFF2-40B4-BE49-F238E27FC236}">
              <a16:creationId xmlns:a16="http://schemas.microsoft.com/office/drawing/2014/main" xmlns="" id="{9CF43A37-261A-4EB7-A477-26E524151B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7" name="213 CuadroTexto">
          <a:extLst>
            <a:ext uri="{FF2B5EF4-FFF2-40B4-BE49-F238E27FC236}">
              <a16:creationId xmlns:a16="http://schemas.microsoft.com/office/drawing/2014/main" xmlns="" id="{0A5928A3-AEA3-4FE9-A888-4C83E37D0F7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8" name="214 CuadroTexto">
          <a:extLst>
            <a:ext uri="{FF2B5EF4-FFF2-40B4-BE49-F238E27FC236}">
              <a16:creationId xmlns:a16="http://schemas.microsoft.com/office/drawing/2014/main" xmlns="" id="{5F66DABA-D6C5-4F38-BED2-21D5F7D9AB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09" name="215 CuadroTexto">
          <a:extLst>
            <a:ext uri="{FF2B5EF4-FFF2-40B4-BE49-F238E27FC236}">
              <a16:creationId xmlns:a16="http://schemas.microsoft.com/office/drawing/2014/main" xmlns="" id="{349F201C-AFB4-48FD-AA9F-9C268FAEDA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0" name="216 CuadroTexto">
          <a:extLst>
            <a:ext uri="{FF2B5EF4-FFF2-40B4-BE49-F238E27FC236}">
              <a16:creationId xmlns:a16="http://schemas.microsoft.com/office/drawing/2014/main" xmlns="" id="{AAB51D53-A948-4E0E-9EF1-8AA373C81C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1" name="217 CuadroTexto">
          <a:extLst>
            <a:ext uri="{FF2B5EF4-FFF2-40B4-BE49-F238E27FC236}">
              <a16:creationId xmlns:a16="http://schemas.microsoft.com/office/drawing/2014/main" xmlns="" id="{E5FCCB32-2BF7-45FF-BCBA-584C5558D3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2" name="218 CuadroTexto">
          <a:extLst>
            <a:ext uri="{FF2B5EF4-FFF2-40B4-BE49-F238E27FC236}">
              <a16:creationId xmlns:a16="http://schemas.microsoft.com/office/drawing/2014/main" xmlns="" id="{AC5ACDFE-43AE-4283-B450-E923403988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3" name="219 CuadroTexto">
          <a:extLst>
            <a:ext uri="{FF2B5EF4-FFF2-40B4-BE49-F238E27FC236}">
              <a16:creationId xmlns:a16="http://schemas.microsoft.com/office/drawing/2014/main" xmlns="" id="{A90B7092-E710-4C0A-8DF2-D974E6A29B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4" name="220 CuadroTexto">
          <a:extLst>
            <a:ext uri="{FF2B5EF4-FFF2-40B4-BE49-F238E27FC236}">
              <a16:creationId xmlns:a16="http://schemas.microsoft.com/office/drawing/2014/main" xmlns="" id="{067135D1-F317-4AC9-86F6-8EB130B12D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5" name="221 CuadroTexto">
          <a:extLst>
            <a:ext uri="{FF2B5EF4-FFF2-40B4-BE49-F238E27FC236}">
              <a16:creationId xmlns:a16="http://schemas.microsoft.com/office/drawing/2014/main" xmlns="" id="{F77E6832-6800-4E6C-ABAB-AA9D91D12C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6" name="222 CuadroTexto">
          <a:extLst>
            <a:ext uri="{FF2B5EF4-FFF2-40B4-BE49-F238E27FC236}">
              <a16:creationId xmlns:a16="http://schemas.microsoft.com/office/drawing/2014/main" xmlns="" id="{E91D5705-C15B-4D7C-831E-383CEC518B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7" name="223 CuadroTexto">
          <a:extLst>
            <a:ext uri="{FF2B5EF4-FFF2-40B4-BE49-F238E27FC236}">
              <a16:creationId xmlns:a16="http://schemas.microsoft.com/office/drawing/2014/main" xmlns="" id="{8C0324EF-ECB9-4177-B29D-F221D98548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8" name="224 CuadroTexto">
          <a:extLst>
            <a:ext uri="{FF2B5EF4-FFF2-40B4-BE49-F238E27FC236}">
              <a16:creationId xmlns:a16="http://schemas.microsoft.com/office/drawing/2014/main" xmlns="" id="{7AC42C8B-57D6-477E-A991-B9F220559A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19" name="225 CuadroTexto">
          <a:extLst>
            <a:ext uri="{FF2B5EF4-FFF2-40B4-BE49-F238E27FC236}">
              <a16:creationId xmlns:a16="http://schemas.microsoft.com/office/drawing/2014/main" xmlns="" id="{5CEA8A37-EDBE-4135-B7A3-802E7F9C334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0" name="226 CuadroTexto">
          <a:extLst>
            <a:ext uri="{FF2B5EF4-FFF2-40B4-BE49-F238E27FC236}">
              <a16:creationId xmlns:a16="http://schemas.microsoft.com/office/drawing/2014/main" xmlns="" id="{8342C178-1712-4548-B4BA-DEF694717BE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1" name="227 CuadroTexto">
          <a:extLst>
            <a:ext uri="{FF2B5EF4-FFF2-40B4-BE49-F238E27FC236}">
              <a16:creationId xmlns:a16="http://schemas.microsoft.com/office/drawing/2014/main" xmlns="" id="{6A576BB4-BC75-4145-903C-712C35B34A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2" name="228 CuadroTexto">
          <a:extLst>
            <a:ext uri="{FF2B5EF4-FFF2-40B4-BE49-F238E27FC236}">
              <a16:creationId xmlns:a16="http://schemas.microsoft.com/office/drawing/2014/main" xmlns="" id="{25FA3048-129E-4211-9AB6-C28D147A22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3" name="229 CuadroTexto">
          <a:extLst>
            <a:ext uri="{FF2B5EF4-FFF2-40B4-BE49-F238E27FC236}">
              <a16:creationId xmlns:a16="http://schemas.microsoft.com/office/drawing/2014/main" xmlns="" id="{4920A4AB-CB80-4B0C-B986-AD186764954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4" name="230 CuadroTexto">
          <a:extLst>
            <a:ext uri="{FF2B5EF4-FFF2-40B4-BE49-F238E27FC236}">
              <a16:creationId xmlns:a16="http://schemas.microsoft.com/office/drawing/2014/main" xmlns="" id="{8B44916F-28A5-4255-AC34-12A171A142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5" name="231 CuadroTexto">
          <a:extLst>
            <a:ext uri="{FF2B5EF4-FFF2-40B4-BE49-F238E27FC236}">
              <a16:creationId xmlns:a16="http://schemas.microsoft.com/office/drawing/2014/main" xmlns="" id="{FBC55E23-B46E-4FDF-A6DC-DE72BAD64C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6" name="232 CuadroTexto">
          <a:extLst>
            <a:ext uri="{FF2B5EF4-FFF2-40B4-BE49-F238E27FC236}">
              <a16:creationId xmlns:a16="http://schemas.microsoft.com/office/drawing/2014/main" xmlns="" id="{FEB4678A-1964-44BB-B039-3481E455C8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7" name="233 CuadroTexto">
          <a:extLst>
            <a:ext uri="{FF2B5EF4-FFF2-40B4-BE49-F238E27FC236}">
              <a16:creationId xmlns:a16="http://schemas.microsoft.com/office/drawing/2014/main" xmlns="" id="{12590D7E-A94D-4F09-B612-EC7AE013D1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8" name="234 CuadroTexto">
          <a:extLst>
            <a:ext uri="{FF2B5EF4-FFF2-40B4-BE49-F238E27FC236}">
              <a16:creationId xmlns:a16="http://schemas.microsoft.com/office/drawing/2014/main" xmlns="" id="{276A2BC0-32B4-487F-A320-C5078635DB1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29" name="235 CuadroTexto">
          <a:extLst>
            <a:ext uri="{FF2B5EF4-FFF2-40B4-BE49-F238E27FC236}">
              <a16:creationId xmlns:a16="http://schemas.microsoft.com/office/drawing/2014/main" xmlns="" id="{10FC367A-154A-41F6-A9B3-FF3EC045F9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0" name="236 CuadroTexto">
          <a:extLst>
            <a:ext uri="{FF2B5EF4-FFF2-40B4-BE49-F238E27FC236}">
              <a16:creationId xmlns:a16="http://schemas.microsoft.com/office/drawing/2014/main" xmlns="" id="{1EFE107F-F419-4720-9FA7-D0C2596606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1" name="237 CuadroTexto">
          <a:extLst>
            <a:ext uri="{FF2B5EF4-FFF2-40B4-BE49-F238E27FC236}">
              <a16:creationId xmlns:a16="http://schemas.microsoft.com/office/drawing/2014/main" xmlns="" id="{F905B3D8-A365-4E7D-837E-878D49BC2B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2" name="238 CuadroTexto">
          <a:extLst>
            <a:ext uri="{FF2B5EF4-FFF2-40B4-BE49-F238E27FC236}">
              <a16:creationId xmlns:a16="http://schemas.microsoft.com/office/drawing/2014/main" xmlns="" id="{B2AF02EF-F628-4C1D-98CF-BD883C530D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3" name="239 CuadroTexto">
          <a:extLst>
            <a:ext uri="{FF2B5EF4-FFF2-40B4-BE49-F238E27FC236}">
              <a16:creationId xmlns:a16="http://schemas.microsoft.com/office/drawing/2014/main" xmlns="" id="{816282C8-6444-4509-90A1-ECB95D2021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4" name="240 CuadroTexto">
          <a:extLst>
            <a:ext uri="{FF2B5EF4-FFF2-40B4-BE49-F238E27FC236}">
              <a16:creationId xmlns:a16="http://schemas.microsoft.com/office/drawing/2014/main" xmlns="" id="{FD8B97BA-32D9-4AF2-A49A-2E42F441C7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5" name="241 CuadroTexto">
          <a:extLst>
            <a:ext uri="{FF2B5EF4-FFF2-40B4-BE49-F238E27FC236}">
              <a16:creationId xmlns:a16="http://schemas.microsoft.com/office/drawing/2014/main" xmlns="" id="{1DC96F68-005F-46CF-B7B6-A0D53AC311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6" name="242 CuadroTexto">
          <a:extLst>
            <a:ext uri="{FF2B5EF4-FFF2-40B4-BE49-F238E27FC236}">
              <a16:creationId xmlns:a16="http://schemas.microsoft.com/office/drawing/2014/main" xmlns="" id="{78EBA418-4B34-47BA-8867-7B4E797211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7" name="243 CuadroTexto">
          <a:extLst>
            <a:ext uri="{FF2B5EF4-FFF2-40B4-BE49-F238E27FC236}">
              <a16:creationId xmlns:a16="http://schemas.microsoft.com/office/drawing/2014/main" xmlns="" id="{9D211A7B-AECE-4F00-A9F6-0CBDEFBE29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8" name="244 CuadroTexto">
          <a:extLst>
            <a:ext uri="{FF2B5EF4-FFF2-40B4-BE49-F238E27FC236}">
              <a16:creationId xmlns:a16="http://schemas.microsoft.com/office/drawing/2014/main" xmlns="" id="{0ED44AD2-5CCD-4DE3-8B27-5AED686D37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39" name="245 CuadroTexto">
          <a:extLst>
            <a:ext uri="{FF2B5EF4-FFF2-40B4-BE49-F238E27FC236}">
              <a16:creationId xmlns:a16="http://schemas.microsoft.com/office/drawing/2014/main" xmlns="" id="{F0B44E0A-7829-458B-9E5A-71A4EF0D56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0" name="246 CuadroTexto">
          <a:extLst>
            <a:ext uri="{FF2B5EF4-FFF2-40B4-BE49-F238E27FC236}">
              <a16:creationId xmlns:a16="http://schemas.microsoft.com/office/drawing/2014/main" xmlns="" id="{D357736F-1E80-4323-BD9A-CB676950CE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1" name="247 CuadroTexto">
          <a:extLst>
            <a:ext uri="{FF2B5EF4-FFF2-40B4-BE49-F238E27FC236}">
              <a16:creationId xmlns:a16="http://schemas.microsoft.com/office/drawing/2014/main" xmlns="" id="{5E30D314-1DFC-49CF-8893-2B22CC9861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2" name="248 CuadroTexto">
          <a:extLst>
            <a:ext uri="{FF2B5EF4-FFF2-40B4-BE49-F238E27FC236}">
              <a16:creationId xmlns:a16="http://schemas.microsoft.com/office/drawing/2014/main" xmlns="" id="{CDEAEBD5-FD25-4AF9-A779-17E8C2EDAE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3" name="249 CuadroTexto">
          <a:extLst>
            <a:ext uri="{FF2B5EF4-FFF2-40B4-BE49-F238E27FC236}">
              <a16:creationId xmlns:a16="http://schemas.microsoft.com/office/drawing/2014/main" xmlns="" id="{2C9869B2-7C4E-447D-876E-464C17B240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4" name="250 CuadroTexto">
          <a:extLst>
            <a:ext uri="{FF2B5EF4-FFF2-40B4-BE49-F238E27FC236}">
              <a16:creationId xmlns:a16="http://schemas.microsoft.com/office/drawing/2014/main" xmlns="" id="{7F04A8F0-544F-4323-AD5B-F3C8B47FD6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5" name="251 CuadroTexto">
          <a:extLst>
            <a:ext uri="{FF2B5EF4-FFF2-40B4-BE49-F238E27FC236}">
              <a16:creationId xmlns:a16="http://schemas.microsoft.com/office/drawing/2014/main" xmlns="" id="{1FB0AAF2-65D8-451E-B3D3-82300C8BD0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6" name="252 CuadroTexto">
          <a:extLst>
            <a:ext uri="{FF2B5EF4-FFF2-40B4-BE49-F238E27FC236}">
              <a16:creationId xmlns:a16="http://schemas.microsoft.com/office/drawing/2014/main" xmlns="" id="{DB10BC8B-BB42-4954-83AD-84D827A6634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7" name="253 CuadroTexto">
          <a:extLst>
            <a:ext uri="{FF2B5EF4-FFF2-40B4-BE49-F238E27FC236}">
              <a16:creationId xmlns:a16="http://schemas.microsoft.com/office/drawing/2014/main" xmlns="" id="{D871BECF-9640-4857-9994-DC6770BDAD5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8" name="254 CuadroTexto">
          <a:extLst>
            <a:ext uri="{FF2B5EF4-FFF2-40B4-BE49-F238E27FC236}">
              <a16:creationId xmlns:a16="http://schemas.microsoft.com/office/drawing/2014/main" xmlns="" id="{E4B7D2DA-362D-477E-B502-855443E2C7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49" name="255 CuadroTexto">
          <a:extLst>
            <a:ext uri="{FF2B5EF4-FFF2-40B4-BE49-F238E27FC236}">
              <a16:creationId xmlns:a16="http://schemas.microsoft.com/office/drawing/2014/main" xmlns="" id="{1DA75150-A967-488D-B12E-90B21EAAB1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0" name="256 CuadroTexto">
          <a:extLst>
            <a:ext uri="{FF2B5EF4-FFF2-40B4-BE49-F238E27FC236}">
              <a16:creationId xmlns:a16="http://schemas.microsoft.com/office/drawing/2014/main" xmlns="" id="{6896337C-FC66-462E-BD08-CE810DE34F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1" name="257 CuadroTexto">
          <a:extLst>
            <a:ext uri="{FF2B5EF4-FFF2-40B4-BE49-F238E27FC236}">
              <a16:creationId xmlns:a16="http://schemas.microsoft.com/office/drawing/2014/main" xmlns="" id="{BC49181E-D3B9-4A8E-A6E7-F7B8345070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2" name="258 CuadroTexto">
          <a:extLst>
            <a:ext uri="{FF2B5EF4-FFF2-40B4-BE49-F238E27FC236}">
              <a16:creationId xmlns:a16="http://schemas.microsoft.com/office/drawing/2014/main" xmlns="" id="{88048681-0ECD-4696-8A15-B33652F2FF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3" name="259 CuadroTexto">
          <a:extLst>
            <a:ext uri="{FF2B5EF4-FFF2-40B4-BE49-F238E27FC236}">
              <a16:creationId xmlns:a16="http://schemas.microsoft.com/office/drawing/2014/main" xmlns="" id="{AC6B0BA2-106B-4A62-A336-5FFADA8955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4" name="260 CuadroTexto">
          <a:extLst>
            <a:ext uri="{FF2B5EF4-FFF2-40B4-BE49-F238E27FC236}">
              <a16:creationId xmlns:a16="http://schemas.microsoft.com/office/drawing/2014/main" xmlns="" id="{FF274584-0B12-4BF7-A007-2F551F3B14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5" name="261 CuadroTexto">
          <a:extLst>
            <a:ext uri="{FF2B5EF4-FFF2-40B4-BE49-F238E27FC236}">
              <a16:creationId xmlns:a16="http://schemas.microsoft.com/office/drawing/2014/main" xmlns="" id="{8E08009C-EDAF-4DEC-82C7-4862BB856F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6" name="262 CuadroTexto">
          <a:extLst>
            <a:ext uri="{FF2B5EF4-FFF2-40B4-BE49-F238E27FC236}">
              <a16:creationId xmlns:a16="http://schemas.microsoft.com/office/drawing/2014/main" xmlns="" id="{260B68A8-AF1F-4E8F-862B-9BE1745A01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7" name="263 CuadroTexto">
          <a:extLst>
            <a:ext uri="{FF2B5EF4-FFF2-40B4-BE49-F238E27FC236}">
              <a16:creationId xmlns:a16="http://schemas.microsoft.com/office/drawing/2014/main" xmlns="" id="{C750C418-8B93-4D8B-9B00-077F5D474F4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8" name="264 CuadroTexto">
          <a:extLst>
            <a:ext uri="{FF2B5EF4-FFF2-40B4-BE49-F238E27FC236}">
              <a16:creationId xmlns:a16="http://schemas.microsoft.com/office/drawing/2014/main" xmlns="" id="{B6CD27E5-4502-4959-8AC0-6D85087602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59" name="265 CuadroTexto">
          <a:extLst>
            <a:ext uri="{FF2B5EF4-FFF2-40B4-BE49-F238E27FC236}">
              <a16:creationId xmlns:a16="http://schemas.microsoft.com/office/drawing/2014/main" xmlns="" id="{4EC6D7B1-2722-43A4-BC8B-E4EBB69044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60" name="266 CuadroTexto">
          <a:extLst>
            <a:ext uri="{FF2B5EF4-FFF2-40B4-BE49-F238E27FC236}">
              <a16:creationId xmlns:a16="http://schemas.microsoft.com/office/drawing/2014/main" xmlns="" id="{81EB0044-5026-4D83-B696-67CD344F5F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61" name="267 CuadroTexto">
          <a:extLst>
            <a:ext uri="{FF2B5EF4-FFF2-40B4-BE49-F238E27FC236}">
              <a16:creationId xmlns:a16="http://schemas.microsoft.com/office/drawing/2014/main" xmlns="" id="{2682EFE3-AF89-4AB6-9157-2F2472662C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10462" name="268 CuadroTexto">
          <a:extLst>
            <a:ext uri="{FF2B5EF4-FFF2-40B4-BE49-F238E27FC236}">
              <a16:creationId xmlns:a16="http://schemas.microsoft.com/office/drawing/2014/main" xmlns="" id="{B06B16FC-6D76-4A8B-8F39-26785624761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3" name="269 CuadroTexto">
          <a:extLst>
            <a:ext uri="{FF2B5EF4-FFF2-40B4-BE49-F238E27FC236}">
              <a16:creationId xmlns:a16="http://schemas.microsoft.com/office/drawing/2014/main" xmlns="" id="{08899BDB-B768-4CF6-BC41-17A3C8CC7FC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4" name="270 CuadroTexto">
          <a:extLst>
            <a:ext uri="{FF2B5EF4-FFF2-40B4-BE49-F238E27FC236}">
              <a16:creationId xmlns:a16="http://schemas.microsoft.com/office/drawing/2014/main" xmlns="" id="{788A4D83-BA9B-4B0C-87BF-85FC1846802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5" name="271 CuadroTexto">
          <a:extLst>
            <a:ext uri="{FF2B5EF4-FFF2-40B4-BE49-F238E27FC236}">
              <a16:creationId xmlns:a16="http://schemas.microsoft.com/office/drawing/2014/main" xmlns="" id="{CCADA11D-B2F6-400E-98A4-EBE12338B26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6" name="272 CuadroTexto">
          <a:extLst>
            <a:ext uri="{FF2B5EF4-FFF2-40B4-BE49-F238E27FC236}">
              <a16:creationId xmlns:a16="http://schemas.microsoft.com/office/drawing/2014/main" xmlns="" id="{B6EDA0A3-3241-4512-894C-49A1CACEE58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7" name="273 CuadroTexto">
          <a:extLst>
            <a:ext uri="{FF2B5EF4-FFF2-40B4-BE49-F238E27FC236}">
              <a16:creationId xmlns:a16="http://schemas.microsoft.com/office/drawing/2014/main" xmlns="" id="{D0BE19C6-5110-49BD-A270-ACC4C1C9994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8" name="274 CuadroTexto">
          <a:extLst>
            <a:ext uri="{FF2B5EF4-FFF2-40B4-BE49-F238E27FC236}">
              <a16:creationId xmlns:a16="http://schemas.microsoft.com/office/drawing/2014/main" xmlns="" id="{F64E1899-C959-4946-81A2-CDEC69A64E44}"/>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69" name="275 CuadroTexto">
          <a:extLst>
            <a:ext uri="{FF2B5EF4-FFF2-40B4-BE49-F238E27FC236}">
              <a16:creationId xmlns:a16="http://schemas.microsoft.com/office/drawing/2014/main" xmlns="" id="{2D6A3916-A237-42BC-B3C2-3DBE535ECD1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0" name="276 CuadroTexto">
          <a:extLst>
            <a:ext uri="{FF2B5EF4-FFF2-40B4-BE49-F238E27FC236}">
              <a16:creationId xmlns:a16="http://schemas.microsoft.com/office/drawing/2014/main" xmlns="" id="{16299908-B3D2-4AAA-82F2-235E6114C9A8}"/>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1" name="277 CuadroTexto">
          <a:extLst>
            <a:ext uri="{FF2B5EF4-FFF2-40B4-BE49-F238E27FC236}">
              <a16:creationId xmlns:a16="http://schemas.microsoft.com/office/drawing/2014/main" xmlns="" id="{5D5F1522-3937-4F3D-9809-8379538C2337}"/>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2" name="278 CuadroTexto">
          <a:extLst>
            <a:ext uri="{FF2B5EF4-FFF2-40B4-BE49-F238E27FC236}">
              <a16:creationId xmlns:a16="http://schemas.microsoft.com/office/drawing/2014/main" xmlns="" id="{7B48604A-00EB-4BF4-952E-8EDB73B2BD7F}"/>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3" name="279 CuadroTexto">
          <a:extLst>
            <a:ext uri="{FF2B5EF4-FFF2-40B4-BE49-F238E27FC236}">
              <a16:creationId xmlns:a16="http://schemas.microsoft.com/office/drawing/2014/main" xmlns="" id="{47144645-3C1D-4D4F-A325-08DF2D1E3BED}"/>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4" name="280 CuadroTexto">
          <a:extLst>
            <a:ext uri="{FF2B5EF4-FFF2-40B4-BE49-F238E27FC236}">
              <a16:creationId xmlns:a16="http://schemas.microsoft.com/office/drawing/2014/main" xmlns="" id="{F3652454-AFB5-4891-82E6-15A8070B8E31}"/>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5" name="281 CuadroTexto">
          <a:extLst>
            <a:ext uri="{FF2B5EF4-FFF2-40B4-BE49-F238E27FC236}">
              <a16:creationId xmlns:a16="http://schemas.microsoft.com/office/drawing/2014/main" xmlns="" id="{F7E7234F-5180-4B10-9F4E-E0B5D92742A2}"/>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6" name="282 CuadroTexto">
          <a:extLst>
            <a:ext uri="{FF2B5EF4-FFF2-40B4-BE49-F238E27FC236}">
              <a16:creationId xmlns:a16="http://schemas.microsoft.com/office/drawing/2014/main" xmlns="" id="{D91301E5-5171-45D5-BD91-668941528283}"/>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7" name="283 CuadroTexto">
          <a:extLst>
            <a:ext uri="{FF2B5EF4-FFF2-40B4-BE49-F238E27FC236}">
              <a16:creationId xmlns:a16="http://schemas.microsoft.com/office/drawing/2014/main" xmlns="" id="{485C518D-2837-48F9-92D0-7AF90A7F96DC}"/>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10478" name="284 CuadroTexto">
          <a:extLst>
            <a:ext uri="{FF2B5EF4-FFF2-40B4-BE49-F238E27FC236}">
              <a16:creationId xmlns:a16="http://schemas.microsoft.com/office/drawing/2014/main" xmlns="" id="{A6F9E859-7834-4FB4-B8F6-2A75C0981EBE}"/>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479" name="285 CuadroTexto">
          <a:extLst>
            <a:ext uri="{FF2B5EF4-FFF2-40B4-BE49-F238E27FC236}">
              <a16:creationId xmlns:a16="http://schemas.microsoft.com/office/drawing/2014/main" xmlns="" id="{6A2315BC-D320-4531-B70E-E0332A8A60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0" name="286 CuadroTexto">
          <a:extLst>
            <a:ext uri="{FF2B5EF4-FFF2-40B4-BE49-F238E27FC236}">
              <a16:creationId xmlns:a16="http://schemas.microsoft.com/office/drawing/2014/main" xmlns="" id="{5B93C703-A716-44C5-B294-B869451A62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1" name="287 CuadroTexto">
          <a:extLst>
            <a:ext uri="{FF2B5EF4-FFF2-40B4-BE49-F238E27FC236}">
              <a16:creationId xmlns:a16="http://schemas.microsoft.com/office/drawing/2014/main" xmlns="" id="{B2228443-F8EB-4FFD-A8E0-5123E9764A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2" name="288 CuadroTexto">
          <a:extLst>
            <a:ext uri="{FF2B5EF4-FFF2-40B4-BE49-F238E27FC236}">
              <a16:creationId xmlns:a16="http://schemas.microsoft.com/office/drawing/2014/main" xmlns="" id="{E10BA0C9-6BE0-4331-8472-1352F1C0DE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3" name="289 CuadroTexto">
          <a:extLst>
            <a:ext uri="{FF2B5EF4-FFF2-40B4-BE49-F238E27FC236}">
              <a16:creationId xmlns:a16="http://schemas.microsoft.com/office/drawing/2014/main" xmlns="" id="{C6EEDEB9-BC59-4DFE-B242-44623B141D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4" name="290 CuadroTexto">
          <a:extLst>
            <a:ext uri="{FF2B5EF4-FFF2-40B4-BE49-F238E27FC236}">
              <a16:creationId xmlns:a16="http://schemas.microsoft.com/office/drawing/2014/main" xmlns="" id="{53DC7C68-4CB0-414D-8D91-7BF1A5D9DB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5" name="291 CuadroTexto">
          <a:extLst>
            <a:ext uri="{FF2B5EF4-FFF2-40B4-BE49-F238E27FC236}">
              <a16:creationId xmlns:a16="http://schemas.microsoft.com/office/drawing/2014/main" xmlns="" id="{91CCFBE3-76CA-448D-862F-180C1829C92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6" name="292 CuadroTexto">
          <a:extLst>
            <a:ext uri="{FF2B5EF4-FFF2-40B4-BE49-F238E27FC236}">
              <a16:creationId xmlns:a16="http://schemas.microsoft.com/office/drawing/2014/main" xmlns="" id="{7520A162-6360-438C-8810-BB85CDB00F5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7" name="293 CuadroTexto">
          <a:extLst>
            <a:ext uri="{FF2B5EF4-FFF2-40B4-BE49-F238E27FC236}">
              <a16:creationId xmlns:a16="http://schemas.microsoft.com/office/drawing/2014/main" xmlns="" id="{65F38BD1-B462-4955-B57B-586A405BCF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8" name="294 CuadroTexto">
          <a:extLst>
            <a:ext uri="{FF2B5EF4-FFF2-40B4-BE49-F238E27FC236}">
              <a16:creationId xmlns:a16="http://schemas.microsoft.com/office/drawing/2014/main" xmlns="" id="{24827992-A59E-4BF9-97E6-43D4B6B447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89" name="295 CuadroTexto">
          <a:extLst>
            <a:ext uri="{FF2B5EF4-FFF2-40B4-BE49-F238E27FC236}">
              <a16:creationId xmlns:a16="http://schemas.microsoft.com/office/drawing/2014/main" xmlns="" id="{8888E0DF-EA24-437C-83D4-C4557762C20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0" name="296 CuadroTexto">
          <a:extLst>
            <a:ext uri="{FF2B5EF4-FFF2-40B4-BE49-F238E27FC236}">
              <a16:creationId xmlns:a16="http://schemas.microsoft.com/office/drawing/2014/main" xmlns="" id="{35F80786-EE55-46D1-9FE7-673ACD2827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1" name="1 CuadroTexto">
          <a:extLst>
            <a:ext uri="{FF2B5EF4-FFF2-40B4-BE49-F238E27FC236}">
              <a16:creationId xmlns:a16="http://schemas.microsoft.com/office/drawing/2014/main" xmlns="" id="{7E5BD191-827B-41DF-AC2C-C00638A083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2" name="2 CuadroTexto">
          <a:extLst>
            <a:ext uri="{FF2B5EF4-FFF2-40B4-BE49-F238E27FC236}">
              <a16:creationId xmlns:a16="http://schemas.microsoft.com/office/drawing/2014/main" xmlns="" id="{3AEF80D9-87C9-461E-A42C-EEC4B9EE80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3" name="3 CuadroTexto">
          <a:extLst>
            <a:ext uri="{FF2B5EF4-FFF2-40B4-BE49-F238E27FC236}">
              <a16:creationId xmlns:a16="http://schemas.microsoft.com/office/drawing/2014/main" xmlns="" id="{85E9B271-C2FA-4869-8239-C93C82FADD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4" name="4 CuadroTexto">
          <a:extLst>
            <a:ext uri="{FF2B5EF4-FFF2-40B4-BE49-F238E27FC236}">
              <a16:creationId xmlns:a16="http://schemas.microsoft.com/office/drawing/2014/main" xmlns="" id="{E65B5EE1-1C23-4379-8EBA-CBFCD6B342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5" name="5 CuadroTexto">
          <a:extLst>
            <a:ext uri="{FF2B5EF4-FFF2-40B4-BE49-F238E27FC236}">
              <a16:creationId xmlns:a16="http://schemas.microsoft.com/office/drawing/2014/main" xmlns="" id="{3E542738-FE70-47F5-A3AA-7B8DB01E39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6" name="6 CuadroTexto">
          <a:extLst>
            <a:ext uri="{FF2B5EF4-FFF2-40B4-BE49-F238E27FC236}">
              <a16:creationId xmlns:a16="http://schemas.microsoft.com/office/drawing/2014/main" xmlns="" id="{B3F2FEC0-BA9D-4B9B-8DC0-9771310EBB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7" name="7 CuadroTexto">
          <a:extLst>
            <a:ext uri="{FF2B5EF4-FFF2-40B4-BE49-F238E27FC236}">
              <a16:creationId xmlns:a16="http://schemas.microsoft.com/office/drawing/2014/main" xmlns="" id="{F989A741-DF8D-4F0E-8D78-32559C767B2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8" name="8 CuadroTexto">
          <a:extLst>
            <a:ext uri="{FF2B5EF4-FFF2-40B4-BE49-F238E27FC236}">
              <a16:creationId xmlns:a16="http://schemas.microsoft.com/office/drawing/2014/main" xmlns="" id="{B9B55748-FA43-4B0F-8287-1069FE024C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499" name="9 CuadroTexto">
          <a:extLst>
            <a:ext uri="{FF2B5EF4-FFF2-40B4-BE49-F238E27FC236}">
              <a16:creationId xmlns:a16="http://schemas.microsoft.com/office/drawing/2014/main" xmlns="" id="{77C72A94-E46A-4B51-BD73-D8A8FFF3E6A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0" name="10 CuadroTexto">
          <a:extLst>
            <a:ext uri="{FF2B5EF4-FFF2-40B4-BE49-F238E27FC236}">
              <a16:creationId xmlns:a16="http://schemas.microsoft.com/office/drawing/2014/main" xmlns="" id="{AB0CA737-178C-4AC2-8492-3C60534FF6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1" name="11 CuadroTexto">
          <a:extLst>
            <a:ext uri="{FF2B5EF4-FFF2-40B4-BE49-F238E27FC236}">
              <a16:creationId xmlns:a16="http://schemas.microsoft.com/office/drawing/2014/main" xmlns="" id="{0923B66F-5002-4140-8C21-2FB329E115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2" name="12 CuadroTexto">
          <a:extLst>
            <a:ext uri="{FF2B5EF4-FFF2-40B4-BE49-F238E27FC236}">
              <a16:creationId xmlns:a16="http://schemas.microsoft.com/office/drawing/2014/main" xmlns="" id="{07C32187-0F45-4DA8-9177-2DA57148D0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3" name="13 CuadroTexto">
          <a:extLst>
            <a:ext uri="{FF2B5EF4-FFF2-40B4-BE49-F238E27FC236}">
              <a16:creationId xmlns:a16="http://schemas.microsoft.com/office/drawing/2014/main" xmlns="" id="{FA5C73BA-87EA-454E-83B2-1E5F253F91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4" name="14 CuadroTexto">
          <a:extLst>
            <a:ext uri="{FF2B5EF4-FFF2-40B4-BE49-F238E27FC236}">
              <a16:creationId xmlns:a16="http://schemas.microsoft.com/office/drawing/2014/main" xmlns="" id="{7D3EC4DA-A64D-4FF4-83CC-07167E99FC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5" name="15 CuadroTexto">
          <a:extLst>
            <a:ext uri="{FF2B5EF4-FFF2-40B4-BE49-F238E27FC236}">
              <a16:creationId xmlns:a16="http://schemas.microsoft.com/office/drawing/2014/main" xmlns="" id="{4C2EDB03-4D6D-4316-A06C-D6228EDF012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6" name="16 CuadroTexto">
          <a:extLst>
            <a:ext uri="{FF2B5EF4-FFF2-40B4-BE49-F238E27FC236}">
              <a16:creationId xmlns:a16="http://schemas.microsoft.com/office/drawing/2014/main" xmlns="" id="{AD434002-E7C8-4005-B704-B069405FE6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7" name="18 CuadroTexto">
          <a:extLst>
            <a:ext uri="{FF2B5EF4-FFF2-40B4-BE49-F238E27FC236}">
              <a16:creationId xmlns:a16="http://schemas.microsoft.com/office/drawing/2014/main" xmlns="" id="{E428AF65-DB9E-4E42-ACBF-ACDA7D13D1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8" name="19 CuadroTexto">
          <a:extLst>
            <a:ext uri="{FF2B5EF4-FFF2-40B4-BE49-F238E27FC236}">
              <a16:creationId xmlns:a16="http://schemas.microsoft.com/office/drawing/2014/main" xmlns="" id="{EC891CE0-E7AC-4E49-935F-783AB84775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09" name="20 CuadroTexto">
          <a:extLst>
            <a:ext uri="{FF2B5EF4-FFF2-40B4-BE49-F238E27FC236}">
              <a16:creationId xmlns:a16="http://schemas.microsoft.com/office/drawing/2014/main" xmlns="" id="{82DED7FA-5A5C-4F02-B257-3E6BB84BAC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0" name="21 CuadroTexto">
          <a:extLst>
            <a:ext uri="{FF2B5EF4-FFF2-40B4-BE49-F238E27FC236}">
              <a16:creationId xmlns:a16="http://schemas.microsoft.com/office/drawing/2014/main" xmlns="" id="{C460C266-60F2-4771-9224-7816C23FE05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1" name="22 CuadroTexto">
          <a:extLst>
            <a:ext uri="{FF2B5EF4-FFF2-40B4-BE49-F238E27FC236}">
              <a16:creationId xmlns:a16="http://schemas.microsoft.com/office/drawing/2014/main" xmlns="" id="{639CFFC2-076F-4DC8-A7F7-490F210344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2" name="23 CuadroTexto">
          <a:extLst>
            <a:ext uri="{FF2B5EF4-FFF2-40B4-BE49-F238E27FC236}">
              <a16:creationId xmlns:a16="http://schemas.microsoft.com/office/drawing/2014/main" xmlns="" id="{DB2BA789-21E9-4181-9C16-64FBBBA846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3" name="24 CuadroTexto">
          <a:extLst>
            <a:ext uri="{FF2B5EF4-FFF2-40B4-BE49-F238E27FC236}">
              <a16:creationId xmlns:a16="http://schemas.microsoft.com/office/drawing/2014/main" xmlns="" id="{8BCB8D67-6742-433D-AD8D-287A120B55E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4" name="25 CuadroTexto">
          <a:extLst>
            <a:ext uri="{FF2B5EF4-FFF2-40B4-BE49-F238E27FC236}">
              <a16:creationId xmlns:a16="http://schemas.microsoft.com/office/drawing/2014/main" xmlns="" id="{CA101E58-3DC3-48B2-8B8A-FA82402544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5" name="26 CuadroTexto">
          <a:extLst>
            <a:ext uri="{FF2B5EF4-FFF2-40B4-BE49-F238E27FC236}">
              <a16:creationId xmlns:a16="http://schemas.microsoft.com/office/drawing/2014/main" xmlns="" id="{AE76D8D2-9FA4-4BDE-8BF7-0CC7F2655CC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6" name="27 CuadroTexto">
          <a:extLst>
            <a:ext uri="{FF2B5EF4-FFF2-40B4-BE49-F238E27FC236}">
              <a16:creationId xmlns:a16="http://schemas.microsoft.com/office/drawing/2014/main" xmlns="" id="{59C82213-5480-4F97-9CD3-A0EEE54408F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7" name="28 CuadroTexto">
          <a:extLst>
            <a:ext uri="{FF2B5EF4-FFF2-40B4-BE49-F238E27FC236}">
              <a16:creationId xmlns:a16="http://schemas.microsoft.com/office/drawing/2014/main" xmlns="" id="{38F88967-ED95-420C-866C-1BF90400EE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8" name="29 CuadroTexto">
          <a:extLst>
            <a:ext uri="{FF2B5EF4-FFF2-40B4-BE49-F238E27FC236}">
              <a16:creationId xmlns:a16="http://schemas.microsoft.com/office/drawing/2014/main" xmlns="" id="{31AD79C7-0D42-4707-B55D-D91B358856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19" name="30 CuadroTexto">
          <a:extLst>
            <a:ext uri="{FF2B5EF4-FFF2-40B4-BE49-F238E27FC236}">
              <a16:creationId xmlns:a16="http://schemas.microsoft.com/office/drawing/2014/main" xmlns="" id="{7C166686-F833-443E-A03D-A020161EC0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0" name="31 CuadroTexto">
          <a:extLst>
            <a:ext uri="{FF2B5EF4-FFF2-40B4-BE49-F238E27FC236}">
              <a16:creationId xmlns:a16="http://schemas.microsoft.com/office/drawing/2014/main" xmlns="" id="{6E892AD0-9AF4-4D5B-9890-9D2760F280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1" name="32 CuadroTexto">
          <a:extLst>
            <a:ext uri="{FF2B5EF4-FFF2-40B4-BE49-F238E27FC236}">
              <a16:creationId xmlns:a16="http://schemas.microsoft.com/office/drawing/2014/main" xmlns="" id="{4866390F-06C7-4FB7-8EEF-CAFEC5FE1A5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2" name="33 CuadroTexto">
          <a:extLst>
            <a:ext uri="{FF2B5EF4-FFF2-40B4-BE49-F238E27FC236}">
              <a16:creationId xmlns:a16="http://schemas.microsoft.com/office/drawing/2014/main" xmlns="" id="{4643BB7C-93A3-4D60-8DC2-7779457220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3" name="34 CuadroTexto">
          <a:extLst>
            <a:ext uri="{FF2B5EF4-FFF2-40B4-BE49-F238E27FC236}">
              <a16:creationId xmlns:a16="http://schemas.microsoft.com/office/drawing/2014/main" xmlns="" id="{1BD67D5C-C550-4381-97EE-0ACD3F5D54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4" name="35 CuadroTexto">
          <a:extLst>
            <a:ext uri="{FF2B5EF4-FFF2-40B4-BE49-F238E27FC236}">
              <a16:creationId xmlns:a16="http://schemas.microsoft.com/office/drawing/2014/main" xmlns="" id="{4DDE5C41-4B10-47AC-AC4F-F7173F0B75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5" name="36 CuadroTexto">
          <a:extLst>
            <a:ext uri="{FF2B5EF4-FFF2-40B4-BE49-F238E27FC236}">
              <a16:creationId xmlns:a16="http://schemas.microsoft.com/office/drawing/2014/main" xmlns="" id="{BE955A47-0333-4CD6-878E-D19D3947D2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6" name="37 CuadroTexto">
          <a:extLst>
            <a:ext uri="{FF2B5EF4-FFF2-40B4-BE49-F238E27FC236}">
              <a16:creationId xmlns:a16="http://schemas.microsoft.com/office/drawing/2014/main" xmlns="" id="{E34A8E2E-07D0-4958-B006-5D60B19488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7" name="38 CuadroTexto">
          <a:extLst>
            <a:ext uri="{FF2B5EF4-FFF2-40B4-BE49-F238E27FC236}">
              <a16:creationId xmlns:a16="http://schemas.microsoft.com/office/drawing/2014/main" xmlns="" id="{A4B19152-8301-45F4-9109-FB4473796CF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8" name="39 CuadroTexto">
          <a:extLst>
            <a:ext uri="{FF2B5EF4-FFF2-40B4-BE49-F238E27FC236}">
              <a16:creationId xmlns:a16="http://schemas.microsoft.com/office/drawing/2014/main" xmlns="" id="{BBF553CA-3929-4B22-9F2A-40802079A7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29" name="40 CuadroTexto">
          <a:extLst>
            <a:ext uri="{FF2B5EF4-FFF2-40B4-BE49-F238E27FC236}">
              <a16:creationId xmlns:a16="http://schemas.microsoft.com/office/drawing/2014/main" xmlns="" id="{659AAA72-C057-449A-9F85-40F5FC46F0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0" name="41 CuadroTexto">
          <a:extLst>
            <a:ext uri="{FF2B5EF4-FFF2-40B4-BE49-F238E27FC236}">
              <a16:creationId xmlns:a16="http://schemas.microsoft.com/office/drawing/2014/main" xmlns="" id="{6BEA16D7-8481-4E30-AC68-5CEEF8A1EE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1" name="42 CuadroTexto">
          <a:extLst>
            <a:ext uri="{FF2B5EF4-FFF2-40B4-BE49-F238E27FC236}">
              <a16:creationId xmlns:a16="http://schemas.microsoft.com/office/drawing/2014/main" xmlns="" id="{CBEF5D95-238F-4836-9607-8294182DD4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2" name="43 CuadroTexto">
          <a:extLst>
            <a:ext uri="{FF2B5EF4-FFF2-40B4-BE49-F238E27FC236}">
              <a16:creationId xmlns:a16="http://schemas.microsoft.com/office/drawing/2014/main" xmlns="" id="{5A96A059-4C69-4EBC-BC6C-9C2723E7E8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3" name="44 CuadroTexto">
          <a:extLst>
            <a:ext uri="{FF2B5EF4-FFF2-40B4-BE49-F238E27FC236}">
              <a16:creationId xmlns:a16="http://schemas.microsoft.com/office/drawing/2014/main" xmlns="" id="{309B908F-4CCF-406E-8CC9-F6D258B0032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4" name="45 CuadroTexto">
          <a:extLst>
            <a:ext uri="{FF2B5EF4-FFF2-40B4-BE49-F238E27FC236}">
              <a16:creationId xmlns:a16="http://schemas.microsoft.com/office/drawing/2014/main" xmlns="" id="{F09B0770-7812-45CC-8518-681DE04915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5" name="46 CuadroTexto">
          <a:extLst>
            <a:ext uri="{FF2B5EF4-FFF2-40B4-BE49-F238E27FC236}">
              <a16:creationId xmlns:a16="http://schemas.microsoft.com/office/drawing/2014/main" xmlns="" id="{8D8162DB-22E4-4787-AE43-BCBB61B540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6" name="47 CuadroTexto">
          <a:extLst>
            <a:ext uri="{FF2B5EF4-FFF2-40B4-BE49-F238E27FC236}">
              <a16:creationId xmlns:a16="http://schemas.microsoft.com/office/drawing/2014/main" xmlns="" id="{06257D61-A44F-47ED-96A5-367D8EC161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7" name="48 CuadroTexto">
          <a:extLst>
            <a:ext uri="{FF2B5EF4-FFF2-40B4-BE49-F238E27FC236}">
              <a16:creationId xmlns:a16="http://schemas.microsoft.com/office/drawing/2014/main" xmlns="" id="{FEAF7034-A6BB-458C-9741-3E0E1CF3DD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8" name="49 CuadroTexto">
          <a:extLst>
            <a:ext uri="{FF2B5EF4-FFF2-40B4-BE49-F238E27FC236}">
              <a16:creationId xmlns:a16="http://schemas.microsoft.com/office/drawing/2014/main" xmlns="" id="{74CB4A98-60A3-4964-A48C-CE149F2D96C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39" name="50 CuadroTexto">
          <a:extLst>
            <a:ext uri="{FF2B5EF4-FFF2-40B4-BE49-F238E27FC236}">
              <a16:creationId xmlns:a16="http://schemas.microsoft.com/office/drawing/2014/main" xmlns="" id="{95A78FE3-3250-43BF-ABF6-7FD1998468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0" name="51 CuadroTexto">
          <a:extLst>
            <a:ext uri="{FF2B5EF4-FFF2-40B4-BE49-F238E27FC236}">
              <a16:creationId xmlns:a16="http://schemas.microsoft.com/office/drawing/2014/main" xmlns="" id="{4849E867-15A5-4BBC-A92A-2BCBB009F5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1" name="52 CuadroTexto">
          <a:extLst>
            <a:ext uri="{FF2B5EF4-FFF2-40B4-BE49-F238E27FC236}">
              <a16:creationId xmlns:a16="http://schemas.microsoft.com/office/drawing/2014/main" xmlns="" id="{5C68AB5C-21DB-4EC4-860A-7AA157800A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2" name="53 CuadroTexto">
          <a:extLst>
            <a:ext uri="{FF2B5EF4-FFF2-40B4-BE49-F238E27FC236}">
              <a16:creationId xmlns:a16="http://schemas.microsoft.com/office/drawing/2014/main" xmlns="" id="{E7E74840-535E-4F70-817B-ABAA633D20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3" name="54 CuadroTexto">
          <a:extLst>
            <a:ext uri="{FF2B5EF4-FFF2-40B4-BE49-F238E27FC236}">
              <a16:creationId xmlns:a16="http://schemas.microsoft.com/office/drawing/2014/main" xmlns="" id="{D3EC7EDD-CC6F-4481-B8EC-6BF704F7BB6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4" name="55 CuadroTexto">
          <a:extLst>
            <a:ext uri="{FF2B5EF4-FFF2-40B4-BE49-F238E27FC236}">
              <a16:creationId xmlns:a16="http://schemas.microsoft.com/office/drawing/2014/main" xmlns="" id="{EDCD263E-F443-4E1E-A4B9-D5EC895818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5" name="56 CuadroTexto">
          <a:extLst>
            <a:ext uri="{FF2B5EF4-FFF2-40B4-BE49-F238E27FC236}">
              <a16:creationId xmlns:a16="http://schemas.microsoft.com/office/drawing/2014/main" xmlns="" id="{3D31C3E7-2156-4ABD-93CA-B9844EA0FD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6" name="57 CuadroTexto">
          <a:extLst>
            <a:ext uri="{FF2B5EF4-FFF2-40B4-BE49-F238E27FC236}">
              <a16:creationId xmlns:a16="http://schemas.microsoft.com/office/drawing/2014/main" xmlns="" id="{ADA51A7B-811E-4A31-A665-14E237574D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7" name="58 CuadroTexto">
          <a:extLst>
            <a:ext uri="{FF2B5EF4-FFF2-40B4-BE49-F238E27FC236}">
              <a16:creationId xmlns:a16="http://schemas.microsoft.com/office/drawing/2014/main" xmlns="" id="{5EF1EE48-29EE-4041-A05E-86A96BDB26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8" name="59 CuadroTexto">
          <a:extLst>
            <a:ext uri="{FF2B5EF4-FFF2-40B4-BE49-F238E27FC236}">
              <a16:creationId xmlns:a16="http://schemas.microsoft.com/office/drawing/2014/main" xmlns="" id="{6E1473A2-5039-4766-A245-6C488F5325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49" name="60 CuadroTexto">
          <a:extLst>
            <a:ext uri="{FF2B5EF4-FFF2-40B4-BE49-F238E27FC236}">
              <a16:creationId xmlns:a16="http://schemas.microsoft.com/office/drawing/2014/main" xmlns="" id="{2FD7B449-186E-48CE-876C-FB498ECB7E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0" name="61 CuadroTexto">
          <a:extLst>
            <a:ext uri="{FF2B5EF4-FFF2-40B4-BE49-F238E27FC236}">
              <a16:creationId xmlns:a16="http://schemas.microsoft.com/office/drawing/2014/main" xmlns="" id="{66A6BAF1-BFEF-44A8-9743-3777DF835C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1" name="62 CuadroTexto">
          <a:extLst>
            <a:ext uri="{FF2B5EF4-FFF2-40B4-BE49-F238E27FC236}">
              <a16:creationId xmlns:a16="http://schemas.microsoft.com/office/drawing/2014/main" xmlns="" id="{A8F8E3C6-D1E6-4706-9DE6-43BCE45ADE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2" name="63 CuadroTexto">
          <a:extLst>
            <a:ext uri="{FF2B5EF4-FFF2-40B4-BE49-F238E27FC236}">
              <a16:creationId xmlns:a16="http://schemas.microsoft.com/office/drawing/2014/main" xmlns="" id="{934D347F-0C5B-4A26-B507-B88BFE00A5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3" name="64 CuadroTexto">
          <a:extLst>
            <a:ext uri="{FF2B5EF4-FFF2-40B4-BE49-F238E27FC236}">
              <a16:creationId xmlns:a16="http://schemas.microsoft.com/office/drawing/2014/main" xmlns="" id="{45C487D0-CE57-4A47-B3FD-02FB98C8DF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4" name="65 CuadroTexto">
          <a:extLst>
            <a:ext uri="{FF2B5EF4-FFF2-40B4-BE49-F238E27FC236}">
              <a16:creationId xmlns:a16="http://schemas.microsoft.com/office/drawing/2014/main" xmlns="" id="{A09E9EA3-7A46-4D9C-B5E8-B71B7621CE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5" name="66 CuadroTexto">
          <a:extLst>
            <a:ext uri="{FF2B5EF4-FFF2-40B4-BE49-F238E27FC236}">
              <a16:creationId xmlns:a16="http://schemas.microsoft.com/office/drawing/2014/main" xmlns="" id="{99770858-3212-4D58-B890-79A27C9B79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6" name="67 CuadroTexto">
          <a:extLst>
            <a:ext uri="{FF2B5EF4-FFF2-40B4-BE49-F238E27FC236}">
              <a16:creationId xmlns:a16="http://schemas.microsoft.com/office/drawing/2014/main" xmlns="" id="{23070E12-B5F2-47D3-A58A-DD76DBB041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7" name="68 CuadroTexto">
          <a:extLst>
            <a:ext uri="{FF2B5EF4-FFF2-40B4-BE49-F238E27FC236}">
              <a16:creationId xmlns:a16="http://schemas.microsoft.com/office/drawing/2014/main" xmlns="" id="{BF8D89C7-DB20-490D-B7B4-4F33445032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8" name="69 CuadroTexto">
          <a:extLst>
            <a:ext uri="{FF2B5EF4-FFF2-40B4-BE49-F238E27FC236}">
              <a16:creationId xmlns:a16="http://schemas.microsoft.com/office/drawing/2014/main" xmlns="" id="{C67FE1DD-40D1-4328-A5A7-4E5F13542BA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59" name="70 CuadroTexto">
          <a:extLst>
            <a:ext uri="{FF2B5EF4-FFF2-40B4-BE49-F238E27FC236}">
              <a16:creationId xmlns:a16="http://schemas.microsoft.com/office/drawing/2014/main" xmlns="" id="{AA8C7686-E1BB-4EEC-98FB-9F3FA75463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0" name="71 CuadroTexto">
          <a:extLst>
            <a:ext uri="{FF2B5EF4-FFF2-40B4-BE49-F238E27FC236}">
              <a16:creationId xmlns:a16="http://schemas.microsoft.com/office/drawing/2014/main" xmlns="" id="{ECCAC058-7503-4680-8144-C5E12353D5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1" name="72 CuadroTexto">
          <a:extLst>
            <a:ext uri="{FF2B5EF4-FFF2-40B4-BE49-F238E27FC236}">
              <a16:creationId xmlns:a16="http://schemas.microsoft.com/office/drawing/2014/main" xmlns="" id="{0EA4D41E-80DF-4BBF-8CF2-341E533053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2" name="73 CuadroTexto">
          <a:extLst>
            <a:ext uri="{FF2B5EF4-FFF2-40B4-BE49-F238E27FC236}">
              <a16:creationId xmlns:a16="http://schemas.microsoft.com/office/drawing/2014/main" xmlns="" id="{C4B230A1-2102-4FF4-814A-AE140AD00E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3" name="74 CuadroTexto">
          <a:extLst>
            <a:ext uri="{FF2B5EF4-FFF2-40B4-BE49-F238E27FC236}">
              <a16:creationId xmlns:a16="http://schemas.microsoft.com/office/drawing/2014/main" xmlns="" id="{233D44E7-3FEB-4EBA-BE3A-D755072DDD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4" name="75 CuadroTexto">
          <a:extLst>
            <a:ext uri="{FF2B5EF4-FFF2-40B4-BE49-F238E27FC236}">
              <a16:creationId xmlns:a16="http://schemas.microsoft.com/office/drawing/2014/main" xmlns="" id="{5E4C103C-308A-4539-B4A5-7906940D4F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5" name="76 CuadroTexto">
          <a:extLst>
            <a:ext uri="{FF2B5EF4-FFF2-40B4-BE49-F238E27FC236}">
              <a16:creationId xmlns:a16="http://schemas.microsoft.com/office/drawing/2014/main" xmlns="" id="{EBACF3C7-A977-41E9-8AD1-1F46C061EB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6" name="77 CuadroTexto">
          <a:extLst>
            <a:ext uri="{FF2B5EF4-FFF2-40B4-BE49-F238E27FC236}">
              <a16:creationId xmlns:a16="http://schemas.microsoft.com/office/drawing/2014/main" xmlns="" id="{EE608C97-48DB-4F48-B302-C3E5E20D376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7" name="78 CuadroTexto">
          <a:extLst>
            <a:ext uri="{FF2B5EF4-FFF2-40B4-BE49-F238E27FC236}">
              <a16:creationId xmlns:a16="http://schemas.microsoft.com/office/drawing/2014/main" xmlns="" id="{D4FE2D97-37BE-4750-AEAB-F098BE6D6B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8" name="79 CuadroTexto">
          <a:extLst>
            <a:ext uri="{FF2B5EF4-FFF2-40B4-BE49-F238E27FC236}">
              <a16:creationId xmlns:a16="http://schemas.microsoft.com/office/drawing/2014/main" xmlns="" id="{3EBD95CE-A1CC-447B-9DD7-78C7ED1011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69" name="80 CuadroTexto">
          <a:extLst>
            <a:ext uri="{FF2B5EF4-FFF2-40B4-BE49-F238E27FC236}">
              <a16:creationId xmlns:a16="http://schemas.microsoft.com/office/drawing/2014/main" xmlns="" id="{7DAED348-80A3-44B2-AEEA-A6B197CBC7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0" name="81 CuadroTexto">
          <a:extLst>
            <a:ext uri="{FF2B5EF4-FFF2-40B4-BE49-F238E27FC236}">
              <a16:creationId xmlns:a16="http://schemas.microsoft.com/office/drawing/2014/main" xmlns="" id="{258DAC0F-9452-4865-8A99-6A6D5D786D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1" name="82 CuadroTexto">
          <a:extLst>
            <a:ext uri="{FF2B5EF4-FFF2-40B4-BE49-F238E27FC236}">
              <a16:creationId xmlns:a16="http://schemas.microsoft.com/office/drawing/2014/main" xmlns="" id="{F9B75C28-ADD2-437E-AB20-6FF62BCD93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2" name="83 CuadroTexto">
          <a:extLst>
            <a:ext uri="{FF2B5EF4-FFF2-40B4-BE49-F238E27FC236}">
              <a16:creationId xmlns:a16="http://schemas.microsoft.com/office/drawing/2014/main" xmlns="" id="{DF3792DB-52B7-48B4-BFD8-DB941153AB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3" name="84 CuadroTexto">
          <a:extLst>
            <a:ext uri="{FF2B5EF4-FFF2-40B4-BE49-F238E27FC236}">
              <a16:creationId xmlns:a16="http://schemas.microsoft.com/office/drawing/2014/main" xmlns="" id="{59C020AC-7DDC-45C5-85D8-B9B67DC367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4" name="85 CuadroTexto">
          <a:extLst>
            <a:ext uri="{FF2B5EF4-FFF2-40B4-BE49-F238E27FC236}">
              <a16:creationId xmlns:a16="http://schemas.microsoft.com/office/drawing/2014/main" xmlns="" id="{84DA54CE-E26B-4D14-BAAE-8FF5C4F637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5" name="86 CuadroTexto">
          <a:extLst>
            <a:ext uri="{FF2B5EF4-FFF2-40B4-BE49-F238E27FC236}">
              <a16:creationId xmlns:a16="http://schemas.microsoft.com/office/drawing/2014/main" xmlns="" id="{B3821F74-5920-454B-A537-1B2C7328CD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6" name="87 CuadroTexto">
          <a:extLst>
            <a:ext uri="{FF2B5EF4-FFF2-40B4-BE49-F238E27FC236}">
              <a16:creationId xmlns:a16="http://schemas.microsoft.com/office/drawing/2014/main" xmlns="" id="{DEB08257-E98F-4647-8470-5FC0F5D3FB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7" name="88 CuadroTexto">
          <a:extLst>
            <a:ext uri="{FF2B5EF4-FFF2-40B4-BE49-F238E27FC236}">
              <a16:creationId xmlns:a16="http://schemas.microsoft.com/office/drawing/2014/main" xmlns="" id="{B645FDF9-5E17-49DA-AFB4-50A46095BD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8" name="89 CuadroTexto">
          <a:extLst>
            <a:ext uri="{FF2B5EF4-FFF2-40B4-BE49-F238E27FC236}">
              <a16:creationId xmlns:a16="http://schemas.microsoft.com/office/drawing/2014/main" xmlns="" id="{E198682B-0510-4245-B33F-8466EEC854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79" name="102 CuadroTexto">
          <a:extLst>
            <a:ext uri="{FF2B5EF4-FFF2-40B4-BE49-F238E27FC236}">
              <a16:creationId xmlns:a16="http://schemas.microsoft.com/office/drawing/2014/main" xmlns="" id="{9F354431-930F-4F1B-88A3-F74E905E39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0" name="103 CuadroTexto">
          <a:extLst>
            <a:ext uri="{FF2B5EF4-FFF2-40B4-BE49-F238E27FC236}">
              <a16:creationId xmlns:a16="http://schemas.microsoft.com/office/drawing/2014/main" xmlns="" id="{80C06754-E58D-4A8A-966C-32BFB085CF4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1" name="104 CuadroTexto">
          <a:extLst>
            <a:ext uri="{FF2B5EF4-FFF2-40B4-BE49-F238E27FC236}">
              <a16:creationId xmlns:a16="http://schemas.microsoft.com/office/drawing/2014/main" xmlns="" id="{A5141C5E-2B5C-429C-B91D-BC197093BF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2" name="105 CuadroTexto">
          <a:extLst>
            <a:ext uri="{FF2B5EF4-FFF2-40B4-BE49-F238E27FC236}">
              <a16:creationId xmlns:a16="http://schemas.microsoft.com/office/drawing/2014/main" xmlns="" id="{5A9A1EA2-8A9B-4502-8904-5436D4D2C2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3" name="106 CuadroTexto">
          <a:extLst>
            <a:ext uri="{FF2B5EF4-FFF2-40B4-BE49-F238E27FC236}">
              <a16:creationId xmlns:a16="http://schemas.microsoft.com/office/drawing/2014/main" xmlns="" id="{4498A51A-182D-4723-AF5D-E5ABB5E0738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4" name="107 CuadroTexto">
          <a:extLst>
            <a:ext uri="{FF2B5EF4-FFF2-40B4-BE49-F238E27FC236}">
              <a16:creationId xmlns:a16="http://schemas.microsoft.com/office/drawing/2014/main" xmlns="" id="{97D46CD2-1C9A-430F-8960-C1C4D524ACC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5" name="108 CuadroTexto">
          <a:extLst>
            <a:ext uri="{FF2B5EF4-FFF2-40B4-BE49-F238E27FC236}">
              <a16:creationId xmlns:a16="http://schemas.microsoft.com/office/drawing/2014/main" xmlns="" id="{C25CED68-E1BF-44E1-8EEB-10CD53ACCA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6" name="109 CuadroTexto">
          <a:extLst>
            <a:ext uri="{FF2B5EF4-FFF2-40B4-BE49-F238E27FC236}">
              <a16:creationId xmlns:a16="http://schemas.microsoft.com/office/drawing/2014/main" xmlns="" id="{9BA473B6-30FA-40FB-BDAD-78905FF73FA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7" name="110 CuadroTexto">
          <a:extLst>
            <a:ext uri="{FF2B5EF4-FFF2-40B4-BE49-F238E27FC236}">
              <a16:creationId xmlns:a16="http://schemas.microsoft.com/office/drawing/2014/main" xmlns="" id="{96031FB7-24C1-487E-B6BC-77E7FFBDC4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8" name="111 CuadroTexto">
          <a:extLst>
            <a:ext uri="{FF2B5EF4-FFF2-40B4-BE49-F238E27FC236}">
              <a16:creationId xmlns:a16="http://schemas.microsoft.com/office/drawing/2014/main" xmlns="" id="{2EF8E15C-2E2F-482E-A58A-EA69709A3F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89" name="112 CuadroTexto">
          <a:extLst>
            <a:ext uri="{FF2B5EF4-FFF2-40B4-BE49-F238E27FC236}">
              <a16:creationId xmlns:a16="http://schemas.microsoft.com/office/drawing/2014/main" xmlns="" id="{C12E9C6A-A9FE-4A95-BF86-6EB3AFA845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0" name="113 CuadroTexto">
          <a:extLst>
            <a:ext uri="{FF2B5EF4-FFF2-40B4-BE49-F238E27FC236}">
              <a16:creationId xmlns:a16="http://schemas.microsoft.com/office/drawing/2014/main" xmlns="" id="{20A8DA40-C1FF-48BD-AB1F-F393B97D19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1" name="114 CuadroTexto">
          <a:extLst>
            <a:ext uri="{FF2B5EF4-FFF2-40B4-BE49-F238E27FC236}">
              <a16:creationId xmlns:a16="http://schemas.microsoft.com/office/drawing/2014/main" xmlns="" id="{ACA4085B-3661-4F43-9E69-EFAB8A9E40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2" name="115 CuadroTexto">
          <a:extLst>
            <a:ext uri="{FF2B5EF4-FFF2-40B4-BE49-F238E27FC236}">
              <a16:creationId xmlns:a16="http://schemas.microsoft.com/office/drawing/2014/main" xmlns="" id="{3ACD41C8-8F43-42D8-B898-6778E37AAD6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3" name="116 CuadroTexto">
          <a:extLst>
            <a:ext uri="{FF2B5EF4-FFF2-40B4-BE49-F238E27FC236}">
              <a16:creationId xmlns:a16="http://schemas.microsoft.com/office/drawing/2014/main" xmlns="" id="{379F4120-49F2-49B1-AE86-4F949AE42D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4" name="117 CuadroTexto">
          <a:extLst>
            <a:ext uri="{FF2B5EF4-FFF2-40B4-BE49-F238E27FC236}">
              <a16:creationId xmlns:a16="http://schemas.microsoft.com/office/drawing/2014/main" xmlns="" id="{7C06DFCB-B982-4723-AEF4-97F4056B39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5" name="126 CuadroTexto">
          <a:extLst>
            <a:ext uri="{FF2B5EF4-FFF2-40B4-BE49-F238E27FC236}">
              <a16:creationId xmlns:a16="http://schemas.microsoft.com/office/drawing/2014/main" xmlns="" id="{14FD8B4A-1A18-46A9-83D3-2570B8D41E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6" name="127 CuadroTexto">
          <a:extLst>
            <a:ext uri="{FF2B5EF4-FFF2-40B4-BE49-F238E27FC236}">
              <a16:creationId xmlns:a16="http://schemas.microsoft.com/office/drawing/2014/main" xmlns="" id="{D5000E2B-1B58-4EE1-A38F-B47AF72B928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7" name="128 CuadroTexto">
          <a:extLst>
            <a:ext uri="{FF2B5EF4-FFF2-40B4-BE49-F238E27FC236}">
              <a16:creationId xmlns:a16="http://schemas.microsoft.com/office/drawing/2014/main" xmlns="" id="{281EFC8D-93D8-4289-AB3A-5D0D93A3963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8" name="129 CuadroTexto">
          <a:extLst>
            <a:ext uri="{FF2B5EF4-FFF2-40B4-BE49-F238E27FC236}">
              <a16:creationId xmlns:a16="http://schemas.microsoft.com/office/drawing/2014/main" xmlns="" id="{82FF2835-D3D3-4668-985E-34D35379D2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599" name="130 CuadroTexto">
          <a:extLst>
            <a:ext uri="{FF2B5EF4-FFF2-40B4-BE49-F238E27FC236}">
              <a16:creationId xmlns:a16="http://schemas.microsoft.com/office/drawing/2014/main" xmlns="" id="{CF8D45E9-C80E-45E0-A7C0-EAA09D0954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0" name="131 CuadroTexto">
          <a:extLst>
            <a:ext uri="{FF2B5EF4-FFF2-40B4-BE49-F238E27FC236}">
              <a16:creationId xmlns:a16="http://schemas.microsoft.com/office/drawing/2014/main" xmlns="" id="{CDEDE533-7728-4405-A661-EC2FB37456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1" name="132 CuadroTexto">
          <a:extLst>
            <a:ext uri="{FF2B5EF4-FFF2-40B4-BE49-F238E27FC236}">
              <a16:creationId xmlns:a16="http://schemas.microsoft.com/office/drawing/2014/main" xmlns="" id="{151CE317-2157-4EB7-9056-F58F3150D3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2" name="133 CuadroTexto">
          <a:extLst>
            <a:ext uri="{FF2B5EF4-FFF2-40B4-BE49-F238E27FC236}">
              <a16:creationId xmlns:a16="http://schemas.microsoft.com/office/drawing/2014/main" xmlns="" id="{302F2B4F-F486-4DB5-B3ED-F2CA51940D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3" name="134 CuadroTexto">
          <a:extLst>
            <a:ext uri="{FF2B5EF4-FFF2-40B4-BE49-F238E27FC236}">
              <a16:creationId xmlns:a16="http://schemas.microsoft.com/office/drawing/2014/main" xmlns="" id="{BD63A117-6283-4579-9333-464B29CC11A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4" name="135 CuadroTexto">
          <a:extLst>
            <a:ext uri="{FF2B5EF4-FFF2-40B4-BE49-F238E27FC236}">
              <a16:creationId xmlns:a16="http://schemas.microsoft.com/office/drawing/2014/main" xmlns="" id="{DEF00049-087A-47E6-B4A3-17D5A29EF0E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5" name="136 CuadroTexto">
          <a:extLst>
            <a:ext uri="{FF2B5EF4-FFF2-40B4-BE49-F238E27FC236}">
              <a16:creationId xmlns:a16="http://schemas.microsoft.com/office/drawing/2014/main" xmlns="" id="{FD7F4DDC-9C95-4476-9DEA-B4FFC9FF8E3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6" name="137 CuadroTexto">
          <a:extLst>
            <a:ext uri="{FF2B5EF4-FFF2-40B4-BE49-F238E27FC236}">
              <a16:creationId xmlns:a16="http://schemas.microsoft.com/office/drawing/2014/main" xmlns="" id="{D250CF04-F21B-4385-B2A5-668AEAE75B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7" name="138 CuadroTexto">
          <a:extLst>
            <a:ext uri="{FF2B5EF4-FFF2-40B4-BE49-F238E27FC236}">
              <a16:creationId xmlns:a16="http://schemas.microsoft.com/office/drawing/2014/main" xmlns="" id="{72E7C5E7-84CB-438F-9233-70446975FC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8" name="139 CuadroTexto">
          <a:extLst>
            <a:ext uri="{FF2B5EF4-FFF2-40B4-BE49-F238E27FC236}">
              <a16:creationId xmlns:a16="http://schemas.microsoft.com/office/drawing/2014/main" xmlns="" id="{D77B085B-6C33-4996-9306-C771757BCD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09" name="140 CuadroTexto">
          <a:extLst>
            <a:ext uri="{FF2B5EF4-FFF2-40B4-BE49-F238E27FC236}">
              <a16:creationId xmlns:a16="http://schemas.microsoft.com/office/drawing/2014/main" xmlns="" id="{A41AB31A-C17B-42F4-ABD0-FEE43F196CD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10" name="141 CuadroTexto">
          <a:extLst>
            <a:ext uri="{FF2B5EF4-FFF2-40B4-BE49-F238E27FC236}">
              <a16:creationId xmlns:a16="http://schemas.microsoft.com/office/drawing/2014/main" xmlns="" id="{1CFAEEDC-337E-477D-B6A3-CEBC81BD27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611" name="142 CuadroTexto">
          <a:extLst>
            <a:ext uri="{FF2B5EF4-FFF2-40B4-BE49-F238E27FC236}">
              <a16:creationId xmlns:a16="http://schemas.microsoft.com/office/drawing/2014/main" xmlns="" id="{0A70A300-7625-47AF-9A6E-D99525978E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2" name="307 CuadroTexto">
          <a:extLst>
            <a:ext uri="{FF2B5EF4-FFF2-40B4-BE49-F238E27FC236}">
              <a16:creationId xmlns:a16="http://schemas.microsoft.com/office/drawing/2014/main" xmlns="" id="{34E1E543-6C33-472E-A70B-B601835663D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3" name="308 CuadroTexto">
          <a:extLst>
            <a:ext uri="{FF2B5EF4-FFF2-40B4-BE49-F238E27FC236}">
              <a16:creationId xmlns:a16="http://schemas.microsoft.com/office/drawing/2014/main" xmlns="" id="{A5C9291A-2905-441E-B5E3-871C035B0A0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4" name="309 CuadroTexto">
          <a:extLst>
            <a:ext uri="{FF2B5EF4-FFF2-40B4-BE49-F238E27FC236}">
              <a16:creationId xmlns:a16="http://schemas.microsoft.com/office/drawing/2014/main" xmlns="" id="{C0C328FC-4569-415B-8DE6-8FEF1F3436C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5" name="310 CuadroTexto">
          <a:extLst>
            <a:ext uri="{FF2B5EF4-FFF2-40B4-BE49-F238E27FC236}">
              <a16:creationId xmlns:a16="http://schemas.microsoft.com/office/drawing/2014/main" xmlns="" id="{33051758-DC50-4F16-B4D8-50787366618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6" name="311 CuadroTexto">
          <a:extLst>
            <a:ext uri="{FF2B5EF4-FFF2-40B4-BE49-F238E27FC236}">
              <a16:creationId xmlns:a16="http://schemas.microsoft.com/office/drawing/2014/main" xmlns="" id="{D7548E2C-C009-4E23-B68D-CEDAB2DE7B1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7" name="312 CuadroTexto">
          <a:extLst>
            <a:ext uri="{FF2B5EF4-FFF2-40B4-BE49-F238E27FC236}">
              <a16:creationId xmlns:a16="http://schemas.microsoft.com/office/drawing/2014/main" xmlns="" id="{19EE430A-2DEB-41C1-A4C6-60B4BBB7062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8" name="313 CuadroTexto">
          <a:extLst>
            <a:ext uri="{FF2B5EF4-FFF2-40B4-BE49-F238E27FC236}">
              <a16:creationId xmlns:a16="http://schemas.microsoft.com/office/drawing/2014/main" xmlns="" id="{DADD8239-4021-416C-84C9-ED9A60C7D6B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19" name="314 CuadroTexto">
          <a:extLst>
            <a:ext uri="{FF2B5EF4-FFF2-40B4-BE49-F238E27FC236}">
              <a16:creationId xmlns:a16="http://schemas.microsoft.com/office/drawing/2014/main" xmlns="" id="{D2C20B78-EB45-48E4-800E-BE5F187BF8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0" name="315 CuadroTexto">
          <a:extLst>
            <a:ext uri="{FF2B5EF4-FFF2-40B4-BE49-F238E27FC236}">
              <a16:creationId xmlns:a16="http://schemas.microsoft.com/office/drawing/2014/main" xmlns="" id="{9C594BF9-9CC8-4E05-B219-73F893A2FA4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1" name="316 CuadroTexto">
          <a:extLst>
            <a:ext uri="{FF2B5EF4-FFF2-40B4-BE49-F238E27FC236}">
              <a16:creationId xmlns:a16="http://schemas.microsoft.com/office/drawing/2014/main" xmlns="" id="{7182F025-F549-4DE0-9DDF-681BE0E3B47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2" name="317 CuadroTexto">
          <a:extLst>
            <a:ext uri="{FF2B5EF4-FFF2-40B4-BE49-F238E27FC236}">
              <a16:creationId xmlns:a16="http://schemas.microsoft.com/office/drawing/2014/main" xmlns="" id="{B3F899C6-A087-46D1-A80D-1BDB7CE820A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3" name="318 CuadroTexto">
          <a:extLst>
            <a:ext uri="{FF2B5EF4-FFF2-40B4-BE49-F238E27FC236}">
              <a16:creationId xmlns:a16="http://schemas.microsoft.com/office/drawing/2014/main" xmlns="" id="{FB9DA6B9-7147-4907-A7F8-21231A8CE6E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4" name="319 CuadroTexto">
          <a:extLst>
            <a:ext uri="{FF2B5EF4-FFF2-40B4-BE49-F238E27FC236}">
              <a16:creationId xmlns:a16="http://schemas.microsoft.com/office/drawing/2014/main" xmlns="" id="{F06A659B-9C12-4539-B6F1-06FDB604775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5" name="320 CuadroTexto">
          <a:extLst>
            <a:ext uri="{FF2B5EF4-FFF2-40B4-BE49-F238E27FC236}">
              <a16:creationId xmlns:a16="http://schemas.microsoft.com/office/drawing/2014/main" xmlns="" id="{5FD060E0-EA9A-445A-8CEC-DC24C442020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6" name="321 CuadroTexto">
          <a:extLst>
            <a:ext uri="{FF2B5EF4-FFF2-40B4-BE49-F238E27FC236}">
              <a16:creationId xmlns:a16="http://schemas.microsoft.com/office/drawing/2014/main" xmlns="" id="{CDC541E4-58F2-4A1B-9EF2-9F815A91B39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7" name="322 CuadroTexto">
          <a:extLst>
            <a:ext uri="{FF2B5EF4-FFF2-40B4-BE49-F238E27FC236}">
              <a16:creationId xmlns:a16="http://schemas.microsoft.com/office/drawing/2014/main" xmlns="" id="{FACA80D3-37FE-4F62-A0B3-A7C847F64DE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8" name="323 CuadroTexto">
          <a:extLst>
            <a:ext uri="{FF2B5EF4-FFF2-40B4-BE49-F238E27FC236}">
              <a16:creationId xmlns:a16="http://schemas.microsoft.com/office/drawing/2014/main" xmlns="" id="{BC7C5F33-166D-4A03-A450-35BC0689C15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29" name="324 CuadroTexto">
          <a:extLst>
            <a:ext uri="{FF2B5EF4-FFF2-40B4-BE49-F238E27FC236}">
              <a16:creationId xmlns:a16="http://schemas.microsoft.com/office/drawing/2014/main" xmlns="" id="{A6097FBF-E02E-4483-B222-D7531109513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0" name="325 CuadroTexto">
          <a:extLst>
            <a:ext uri="{FF2B5EF4-FFF2-40B4-BE49-F238E27FC236}">
              <a16:creationId xmlns:a16="http://schemas.microsoft.com/office/drawing/2014/main" xmlns="" id="{D4BF3F68-B52D-4BF1-AFF0-8B894ED7F6A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1" name="326 CuadroTexto">
          <a:extLst>
            <a:ext uri="{FF2B5EF4-FFF2-40B4-BE49-F238E27FC236}">
              <a16:creationId xmlns:a16="http://schemas.microsoft.com/office/drawing/2014/main" xmlns="" id="{486C1554-4EDD-47CC-850A-CE4F21DD73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2" name="327 CuadroTexto">
          <a:extLst>
            <a:ext uri="{FF2B5EF4-FFF2-40B4-BE49-F238E27FC236}">
              <a16:creationId xmlns:a16="http://schemas.microsoft.com/office/drawing/2014/main" xmlns="" id="{E8B0DF16-C7FD-442A-8FB9-54ACB13787C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3" name="328 CuadroTexto">
          <a:extLst>
            <a:ext uri="{FF2B5EF4-FFF2-40B4-BE49-F238E27FC236}">
              <a16:creationId xmlns:a16="http://schemas.microsoft.com/office/drawing/2014/main" xmlns="" id="{C6F7C40B-68D8-4D18-8339-4B49C40DB3E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4" name="329 CuadroTexto">
          <a:extLst>
            <a:ext uri="{FF2B5EF4-FFF2-40B4-BE49-F238E27FC236}">
              <a16:creationId xmlns:a16="http://schemas.microsoft.com/office/drawing/2014/main" xmlns="" id="{185722AE-C738-4230-B62D-10120D75A99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5" name="330 CuadroTexto">
          <a:extLst>
            <a:ext uri="{FF2B5EF4-FFF2-40B4-BE49-F238E27FC236}">
              <a16:creationId xmlns:a16="http://schemas.microsoft.com/office/drawing/2014/main" xmlns="" id="{B98DADF0-F4FB-4839-8A57-29E5C98393A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6" name="331 CuadroTexto">
          <a:extLst>
            <a:ext uri="{FF2B5EF4-FFF2-40B4-BE49-F238E27FC236}">
              <a16:creationId xmlns:a16="http://schemas.microsoft.com/office/drawing/2014/main" xmlns="" id="{578F2540-F39C-4043-92AA-CDF737A8921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7" name="332 CuadroTexto">
          <a:extLst>
            <a:ext uri="{FF2B5EF4-FFF2-40B4-BE49-F238E27FC236}">
              <a16:creationId xmlns:a16="http://schemas.microsoft.com/office/drawing/2014/main" xmlns="" id="{4102EA7D-C40D-401D-9B17-34BD34C6E6D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8" name="333 CuadroTexto">
          <a:extLst>
            <a:ext uri="{FF2B5EF4-FFF2-40B4-BE49-F238E27FC236}">
              <a16:creationId xmlns:a16="http://schemas.microsoft.com/office/drawing/2014/main" xmlns="" id="{6B4E6DAF-2247-4799-867C-88812611D63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39" name="334 CuadroTexto">
          <a:extLst>
            <a:ext uri="{FF2B5EF4-FFF2-40B4-BE49-F238E27FC236}">
              <a16:creationId xmlns:a16="http://schemas.microsoft.com/office/drawing/2014/main" xmlns="" id="{61A90CAB-608D-4C63-B71B-A5279940CB8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0" name="335 CuadroTexto">
          <a:extLst>
            <a:ext uri="{FF2B5EF4-FFF2-40B4-BE49-F238E27FC236}">
              <a16:creationId xmlns:a16="http://schemas.microsoft.com/office/drawing/2014/main" xmlns="" id="{2F205408-876E-4FED-8AB5-879C84E49F9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1" name="336 CuadroTexto">
          <a:extLst>
            <a:ext uri="{FF2B5EF4-FFF2-40B4-BE49-F238E27FC236}">
              <a16:creationId xmlns:a16="http://schemas.microsoft.com/office/drawing/2014/main" xmlns="" id="{F897F90E-1E58-42C0-8408-5649F977F0B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2" name="337 CuadroTexto">
          <a:extLst>
            <a:ext uri="{FF2B5EF4-FFF2-40B4-BE49-F238E27FC236}">
              <a16:creationId xmlns:a16="http://schemas.microsoft.com/office/drawing/2014/main" xmlns="" id="{112D00EE-6995-44AF-8B23-47697981B26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3" name="338 CuadroTexto">
          <a:extLst>
            <a:ext uri="{FF2B5EF4-FFF2-40B4-BE49-F238E27FC236}">
              <a16:creationId xmlns:a16="http://schemas.microsoft.com/office/drawing/2014/main" xmlns="" id="{4A0C0168-B134-48FB-AED0-E39F5D08E46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4" name="339 CuadroTexto">
          <a:extLst>
            <a:ext uri="{FF2B5EF4-FFF2-40B4-BE49-F238E27FC236}">
              <a16:creationId xmlns:a16="http://schemas.microsoft.com/office/drawing/2014/main" xmlns="" id="{4E45FF4F-8C8C-489F-9086-4CEBB49D534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5" name="340 CuadroTexto">
          <a:extLst>
            <a:ext uri="{FF2B5EF4-FFF2-40B4-BE49-F238E27FC236}">
              <a16:creationId xmlns:a16="http://schemas.microsoft.com/office/drawing/2014/main" xmlns="" id="{F87AABEC-A72A-4AAB-B364-4D5C6A2D196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6" name="341 CuadroTexto">
          <a:extLst>
            <a:ext uri="{FF2B5EF4-FFF2-40B4-BE49-F238E27FC236}">
              <a16:creationId xmlns:a16="http://schemas.microsoft.com/office/drawing/2014/main" xmlns="" id="{F3E42E8D-1EF2-481D-9F7B-19439859D3A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7" name="342 CuadroTexto">
          <a:extLst>
            <a:ext uri="{FF2B5EF4-FFF2-40B4-BE49-F238E27FC236}">
              <a16:creationId xmlns:a16="http://schemas.microsoft.com/office/drawing/2014/main" xmlns="" id="{8C1ACF02-2E12-4483-BB77-09303965176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8" name="343 CuadroTexto">
          <a:extLst>
            <a:ext uri="{FF2B5EF4-FFF2-40B4-BE49-F238E27FC236}">
              <a16:creationId xmlns:a16="http://schemas.microsoft.com/office/drawing/2014/main" xmlns="" id="{C3332CF0-892C-49AE-89BE-2399B0C8375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49" name="344 CuadroTexto">
          <a:extLst>
            <a:ext uri="{FF2B5EF4-FFF2-40B4-BE49-F238E27FC236}">
              <a16:creationId xmlns:a16="http://schemas.microsoft.com/office/drawing/2014/main" xmlns="" id="{28B22F5C-96D5-4DA6-85CD-3106473688D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0" name="345 CuadroTexto">
          <a:extLst>
            <a:ext uri="{FF2B5EF4-FFF2-40B4-BE49-F238E27FC236}">
              <a16:creationId xmlns:a16="http://schemas.microsoft.com/office/drawing/2014/main" xmlns="" id="{E0E6955A-BBFB-4DBA-9A9D-5C4E603CFB4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1" name="346 CuadroTexto">
          <a:extLst>
            <a:ext uri="{FF2B5EF4-FFF2-40B4-BE49-F238E27FC236}">
              <a16:creationId xmlns:a16="http://schemas.microsoft.com/office/drawing/2014/main" xmlns="" id="{230437C3-3632-4020-9AFB-B04B7BCF7E9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2" name="347 CuadroTexto">
          <a:extLst>
            <a:ext uri="{FF2B5EF4-FFF2-40B4-BE49-F238E27FC236}">
              <a16:creationId xmlns:a16="http://schemas.microsoft.com/office/drawing/2014/main" xmlns="" id="{538A4F73-EA99-4C20-B4E2-FEE7A3710A4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3" name="348 CuadroTexto">
          <a:extLst>
            <a:ext uri="{FF2B5EF4-FFF2-40B4-BE49-F238E27FC236}">
              <a16:creationId xmlns:a16="http://schemas.microsoft.com/office/drawing/2014/main" xmlns="" id="{D9CDEDD4-BE18-4343-8CB1-3751D3F4A62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4" name="349 CuadroTexto">
          <a:extLst>
            <a:ext uri="{FF2B5EF4-FFF2-40B4-BE49-F238E27FC236}">
              <a16:creationId xmlns:a16="http://schemas.microsoft.com/office/drawing/2014/main" xmlns="" id="{E3A4218B-02FD-4916-91C2-B521C59DA7E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5" name="350 CuadroTexto">
          <a:extLst>
            <a:ext uri="{FF2B5EF4-FFF2-40B4-BE49-F238E27FC236}">
              <a16:creationId xmlns:a16="http://schemas.microsoft.com/office/drawing/2014/main" xmlns="" id="{2FC29EFF-1FE1-427D-9A38-53A97F6CDF5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6" name="351 CuadroTexto">
          <a:extLst>
            <a:ext uri="{FF2B5EF4-FFF2-40B4-BE49-F238E27FC236}">
              <a16:creationId xmlns:a16="http://schemas.microsoft.com/office/drawing/2014/main" xmlns="" id="{B086DFDE-DCED-4863-8652-063E5D5909B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7" name="352 CuadroTexto">
          <a:extLst>
            <a:ext uri="{FF2B5EF4-FFF2-40B4-BE49-F238E27FC236}">
              <a16:creationId xmlns:a16="http://schemas.microsoft.com/office/drawing/2014/main" xmlns="" id="{65A9661E-7B20-477D-B82B-D09206297A9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8" name="353 CuadroTexto">
          <a:extLst>
            <a:ext uri="{FF2B5EF4-FFF2-40B4-BE49-F238E27FC236}">
              <a16:creationId xmlns:a16="http://schemas.microsoft.com/office/drawing/2014/main" xmlns="" id="{AAB23583-12B1-4FA6-A21F-D32B293C467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59" name="354 CuadroTexto">
          <a:extLst>
            <a:ext uri="{FF2B5EF4-FFF2-40B4-BE49-F238E27FC236}">
              <a16:creationId xmlns:a16="http://schemas.microsoft.com/office/drawing/2014/main" xmlns="" id="{B2D73F04-679A-470D-8459-539738C716E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0" name="355 CuadroTexto">
          <a:extLst>
            <a:ext uri="{FF2B5EF4-FFF2-40B4-BE49-F238E27FC236}">
              <a16:creationId xmlns:a16="http://schemas.microsoft.com/office/drawing/2014/main" xmlns="" id="{7B6EED52-EBE3-48D2-8938-B9C579AC4FD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1" name="356 CuadroTexto">
          <a:extLst>
            <a:ext uri="{FF2B5EF4-FFF2-40B4-BE49-F238E27FC236}">
              <a16:creationId xmlns:a16="http://schemas.microsoft.com/office/drawing/2014/main" xmlns="" id="{8CE5180C-9DD1-40F0-B6C5-FE8BE84D7FF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2" name="357 CuadroTexto">
          <a:extLst>
            <a:ext uri="{FF2B5EF4-FFF2-40B4-BE49-F238E27FC236}">
              <a16:creationId xmlns:a16="http://schemas.microsoft.com/office/drawing/2014/main" xmlns="" id="{C0FB5963-1180-43AA-A67B-94179DC82D2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3" name="358 CuadroTexto">
          <a:extLst>
            <a:ext uri="{FF2B5EF4-FFF2-40B4-BE49-F238E27FC236}">
              <a16:creationId xmlns:a16="http://schemas.microsoft.com/office/drawing/2014/main" xmlns="" id="{A003831A-2F52-475E-884C-84B95369775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4" name="359 CuadroTexto">
          <a:extLst>
            <a:ext uri="{FF2B5EF4-FFF2-40B4-BE49-F238E27FC236}">
              <a16:creationId xmlns:a16="http://schemas.microsoft.com/office/drawing/2014/main" xmlns="" id="{C241AE76-82F1-456A-80A1-D309942C7DC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5" name="360 CuadroTexto">
          <a:extLst>
            <a:ext uri="{FF2B5EF4-FFF2-40B4-BE49-F238E27FC236}">
              <a16:creationId xmlns:a16="http://schemas.microsoft.com/office/drawing/2014/main" xmlns="" id="{A09FCAC6-9C57-4B4B-940B-FB54FA81CDE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6" name="361 CuadroTexto">
          <a:extLst>
            <a:ext uri="{FF2B5EF4-FFF2-40B4-BE49-F238E27FC236}">
              <a16:creationId xmlns:a16="http://schemas.microsoft.com/office/drawing/2014/main" xmlns="" id="{5B49ED1B-97B5-4540-9A8E-689BB909AC0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7" name="362 CuadroTexto">
          <a:extLst>
            <a:ext uri="{FF2B5EF4-FFF2-40B4-BE49-F238E27FC236}">
              <a16:creationId xmlns:a16="http://schemas.microsoft.com/office/drawing/2014/main" xmlns="" id="{1BB33193-C477-4E15-B902-D1975575BC0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8" name="363 CuadroTexto">
          <a:extLst>
            <a:ext uri="{FF2B5EF4-FFF2-40B4-BE49-F238E27FC236}">
              <a16:creationId xmlns:a16="http://schemas.microsoft.com/office/drawing/2014/main" xmlns="" id="{25195957-8D98-4608-A32F-ED40AE2F060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69" name="364 CuadroTexto">
          <a:extLst>
            <a:ext uri="{FF2B5EF4-FFF2-40B4-BE49-F238E27FC236}">
              <a16:creationId xmlns:a16="http://schemas.microsoft.com/office/drawing/2014/main" xmlns="" id="{10532F70-7844-45C5-B06F-03A09E5281E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0" name="365 CuadroTexto">
          <a:extLst>
            <a:ext uri="{FF2B5EF4-FFF2-40B4-BE49-F238E27FC236}">
              <a16:creationId xmlns:a16="http://schemas.microsoft.com/office/drawing/2014/main" xmlns="" id="{C19A9B73-A2C2-4052-B734-DB35761114E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1" name="366 CuadroTexto">
          <a:extLst>
            <a:ext uri="{FF2B5EF4-FFF2-40B4-BE49-F238E27FC236}">
              <a16:creationId xmlns:a16="http://schemas.microsoft.com/office/drawing/2014/main" xmlns="" id="{E3E86803-2B90-4196-82C7-6F8AE006C9A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2" name="367 CuadroTexto">
          <a:extLst>
            <a:ext uri="{FF2B5EF4-FFF2-40B4-BE49-F238E27FC236}">
              <a16:creationId xmlns:a16="http://schemas.microsoft.com/office/drawing/2014/main" xmlns="" id="{E0D7DBDE-3DFC-4B5A-AC9A-D6E8F685A4B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3" name="368 CuadroTexto">
          <a:extLst>
            <a:ext uri="{FF2B5EF4-FFF2-40B4-BE49-F238E27FC236}">
              <a16:creationId xmlns:a16="http://schemas.microsoft.com/office/drawing/2014/main" xmlns="" id="{703E8149-A719-48B3-93C4-7665A0EBBDA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4" name="369 CuadroTexto">
          <a:extLst>
            <a:ext uri="{FF2B5EF4-FFF2-40B4-BE49-F238E27FC236}">
              <a16:creationId xmlns:a16="http://schemas.microsoft.com/office/drawing/2014/main" xmlns="" id="{2B6A76FD-2EBE-455A-814D-955B34E6BE0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5" name="370 CuadroTexto">
          <a:extLst>
            <a:ext uri="{FF2B5EF4-FFF2-40B4-BE49-F238E27FC236}">
              <a16:creationId xmlns:a16="http://schemas.microsoft.com/office/drawing/2014/main" xmlns="" id="{6F184636-6DBA-4639-BECA-043105BDEB1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6" name="371 CuadroTexto">
          <a:extLst>
            <a:ext uri="{FF2B5EF4-FFF2-40B4-BE49-F238E27FC236}">
              <a16:creationId xmlns:a16="http://schemas.microsoft.com/office/drawing/2014/main" xmlns="" id="{592968D2-926C-4B59-A865-0693A7C8005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7" name="372 CuadroTexto">
          <a:extLst>
            <a:ext uri="{FF2B5EF4-FFF2-40B4-BE49-F238E27FC236}">
              <a16:creationId xmlns:a16="http://schemas.microsoft.com/office/drawing/2014/main" xmlns="" id="{36306267-C4AE-4C0B-AFB9-33717D8FDC0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8" name="373 CuadroTexto">
          <a:extLst>
            <a:ext uri="{FF2B5EF4-FFF2-40B4-BE49-F238E27FC236}">
              <a16:creationId xmlns:a16="http://schemas.microsoft.com/office/drawing/2014/main" xmlns="" id="{F46AA677-76D3-44E8-A929-D5B98D79759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79" name="374 CuadroTexto">
          <a:extLst>
            <a:ext uri="{FF2B5EF4-FFF2-40B4-BE49-F238E27FC236}">
              <a16:creationId xmlns:a16="http://schemas.microsoft.com/office/drawing/2014/main" xmlns="" id="{DF6D3DE8-F36C-4445-994B-B4748477DF1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0" name="375 CuadroTexto">
          <a:extLst>
            <a:ext uri="{FF2B5EF4-FFF2-40B4-BE49-F238E27FC236}">
              <a16:creationId xmlns:a16="http://schemas.microsoft.com/office/drawing/2014/main" xmlns="" id="{195C0620-F27E-47E1-AA28-CB75EFCCBAB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1" name="376 CuadroTexto">
          <a:extLst>
            <a:ext uri="{FF2B5EF4-FFF2-40B4-BE49-F238E27FC236}">
              <a16:creationId xmlns:a16="http://schemas.microsoft.com/office/drawing/2014/main" xmlns="" id="{BC002C9D-7730-4B7F-A94F-CFFFE23326C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2" name="377 CuadroTexto">
          <a:extLst>
            <a:ext uri="{FF2B5EF4-FFF2-40B4-BE49-F238E27FC236}">
              <a16:creationId xmlns:a16="http://schemas.microsoft.com/office/drawing/2014/main" xmlns="" id="{1FF3B489-4A53-427A-9D30-EAAE625F9D5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3" name="378 CuadroTexto">
          <a:extLst>
            <a:ext uri="{FF2B5EF4-FFF2-40B4-BE49-F238E27FC236}">
              <a16:creationId xmlns:a16="http://schemas.microsoft.com/office/drawing/2014/main" xmlns="" id="{B7665C22-2505-49D1-BB04-D81C90313AE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4" name="379 CuadroTexto">
          <a:extLst>
            <a:ext uri="{FF2B5EF4-FFF2-40B4-BE49-F238E27FC236}">
              <a16:creationId xmlns:a16="http://schemas.microsoft.com/office/drawing/2014/main" xmlns="" id="{6DA6F528-B7A7-4F4F-A7DC-35E0ECE5D4A3}"/>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5" name="380 CuadroTexto">
          <a:extLst>
            <a:ext uri="{FF2B5EF4-FFF2-40B4-BE49-F238E27FC236}">
              <a16:creationId xmlns:a16="http://schemas.microsoft.com/office/drawing/2014/main" xmlns="" id="{0CCA31D3-8669-471A-B3AE-49657593853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6" name="381 CuadroTexto">
          <a:extLst>
            <a:ext uri="{FF2B5EF4-FFF2-40B4-BE49-F238E27FC236}">
              <a16:creationId xmlns:a16="http://schemas.microsoft.com/office/drawing/2014/main" xmlns="" id="{6530E759-C093-4180-8DF2-99C7478EDAD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7" name="382 CuadroTexto">
          <a:extLst>
            <a:ext uri="{FF2B5EF4-FFF2-40B4-BE49-F238E27FC236}">
              <a16:creationId xmlns:a16="http://schemas.microsoft.com/office/drawing/2014/main" xmlns="" id="{DA9C4DBB-933B-43B9-BBB3-E0442011174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8" name="383 CuadroTexto">
          <a:extLst>
            <a:ext uri="{FF2B5EF4-FFF2-40B4-BE49-F238E27FC236}">
              <a16:creationId xmlns:a16="http://schemas.microsoft.com/office/drawing/2014/main" xmlns="" id="{640DBD96-768E-4E77-A201-2E9B52FB374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89" name="384 CuadroTexto">
          <a:extLst>
            <a:ext uri="{FF2B5EF4-FFF2-40B4-BE49-F238E27FC236}">
              <a16:creationId xmlns:a16="http://schemas.microsoft.com/office/drawing/2014/main" xmlns="" id="{18BC4A50-8E1C-4F2C-9D55-D8D25B58801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0" name="385 CuadroTexto">
          <a:extLst>
            <a:ext uri="{FF2B5EF4-FFF2-40B4-BE49-F238E27FC236}">
              <a16:creationId xmlns:a16="http://schemas.microsoft.com/office/drawing/2014/main" xmlns="" id="{C30BA8FD-E3BF-42D6-821C-CC7DBBAF573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1" name="386 CuadroTexto">
          <a:extLst>
            <a:ext uri="{FF2B5EF4-FFF2-40B4-BE49-F238E27FC236}">
              <a16:creationId xmlns:a16="http://schemas.microsoft.com/office/drawing/2014/main" xmlns="" id="{3B56A750-A741-4A14-B03D-877A8038ADE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2" name="387 CuadroTexto">
          <a:extLst>
            <a:ext uri="{FF2B5EF4-FFF2-40B4-BE49-F238E27FC236}">
              <a16:creationId xmlns:a16="http://schemas.microsoft.com/office/drawing/2014/main" xmlns="" id="{38BEC467-0193-4602-A6D7-B74C5D76D85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3" name="388 CuadroTexto">
          <a:extLst>
            <a:ext uri="{FF2B5EF4-FFF2-40B4-BE49-F238E27FC236}">
              <a16:creationId xmlns:a16="http://schemas.microsoft.com/office/drawing/2014/main" xmlns="" id="{ECAD866D-29DD-45E7-8AA2-9C8147D49B4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4" name="389 CuadroTexto">
          <a:extLst>
            <a:ext uri="{FF2B5EF4-FFF2-40B4-BE49-F238E27FC236}">
              <a16:creationId xmlns:a16="http://schemas.microsoft.com/office/drawing/2014/main" xmlns="" id="{5E06288B-B273-4457-BAE7-A632D733E24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5" name="390 CuadroTexto">
          <a:extLst>
            <a:ext uri="{FF2B5EF4-FFF2-40B4-BE49-F238E27FC236}">
              <a16:creationId xmlns:a16="http://schemas.microsoft.com/office/drawing/2014/main" xmlns="" id="{5FC9E701-AF9F-41AD-8DC8-9E0814EEEE8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6" name="391 CuadroTexto">
          <a:extLst>
            <a:ext uri="{FF2B5EF4-FFF2-40B4-BE49-F238E27FC236}">
              <a16:creationId xmlns:a16="http://schemas.microsoft.com/office/drawing/2014/main" xmlns="" id="{0C67405F-7529-447F-9DFB-85B075095A29}"/>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7" name="392 CuadroTexto">
          <a:extLst>
            <a:ext uri="{FF2B5EF4-FFF2-40B4-BE49-F238E27FC236}">
              <a16:creationId xmlns:a16="http://schemas.microsoft.com/office/drawing/2014/main" xmlns="" id="{E6A3CA00-36F1-4489-8295-19AB181030D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8" name="393 CuadroTexto">
          <a:extLst>
            <a:ext uri="{FF2B5EF4-FFF2-40B4-BE49-F238E27FC236}">
              <a16:creationId xmlns:a16="http://schemas.microsoft.com/office/drawing/2014/main" xmlns="" id="{E3D29D2B-EE4E-4ABF-B112-CF7647EED9E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699" name="394 CuadroTexto">
          <a:extLst>
            <a:ext uri="{FF2B5EF4-FFF2-40B4-BE49-F238E27FC236}">
              <a16:creationId xmlns:a16="http://schemas.microsoft.com/office/drawing/2014/main" xmlns="" id="{548535A7-4F5B-4646-B552-ABDBD176882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0" name="395 CuadroTexto">
          <a:extLst>
            <a:ext uri="{FF2B5EF4-FFF2-40B4-BE49-F238E27FC236}">
              <a16:creationId xmlns:a16="http://schemas.microsoft.com/office/drawing/2014/main" xmlns="" id="{931F01C9-21DA-47F8-B5F4-E16B64A2D19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1" name="396 CuadroTexto">
          <a:extLst>
            <a:ext uri="{FF2B5EF4-FFF2-40B4-BE49-F238E27FC236}">
              <a16:creationId xmlns:a16="http://schemas.microsoft.com/office/drawing/2014/main" xmlns="" id="{C8E3295F-C27A-4A18-9B66-FB2232D77235}"/>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2" name="397 CuadroTexto">
          <a:extLst>
            <a:ext uri="{FF2B5EF4-FFF2-40B4-BE49-F238E27FC236}">
              <a16:creationId xmlns:a16="http://schemas.microsoft.com/office/drawing/2014/main" xmlns="" id="{A06A3582-7057-4E46-A430-7E0E08F1D7C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3" name="398 CuadroTexto">
          <a:extLst>
            <a:ext uri="{FF2B5EF4-FFF2-40B4-BE49-F238E27FC236}">
              <a16:creationId xmlns:a16="http://schemas.microsoft.com/office/drawing/2014/main" xmlns="" id="{0F215415-C386-4E1A-8E79-5C149BCB9E1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4" name="399 CuadroTexto">
          <a:extLst>
            <a:ext uri="{FF2B5EF4-FFF2-40B4-BE49-F238E27FC236}">
              <a16:creationId xmlns:a16="http://schemas.microsoft.com/office/drawing/2014/main" xmlns="" id="{64F08586-9088-41C2-BAC4-F83B3328FE4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5" name="400 CuadroTexto">
          <a:extLst>
            <a:ext uri="{FF2B5EF4-FFF2-40B4-BE49-F238E27FC236}">
              <a16:creationId xmlns:a16="http://schemas.microsoft.com/office/drawing/2014/main" xmlns="" id="{6D30C3F3-E282-4D44-9B4E-20D59FDF280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6" name="401 CuadroTexto">
          <a:extLst>
            <a:ext uri="{FF2B5EF4-FFF2-40B4-BE49-F238E27FC236}">
              <a16:creationId xmlns:a16="http://schemas.microsoft.com/office/drawing/2014/main" xmlns="" id="{3E101ED9-F544-453B-9F7C-606A7FD743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7" name="402 CuadroTexto">
          <a:extLst>
            <a:ext uri="{FF2B5EF4-FFF2-40B4-BE49-F238E27FC236}">
              <a16:creationId xmlns:a16="http://schemas.microsoft.com/office/drawing/2014/main" xmlns="" id="{F492F50B-7807-474A-9C1D-2C33B35F326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8" name="403 CuadroTexto">
          <a:extLst>
            <a:ext uri="{FF2B5EF4-FFF2-40B4-BE49-F238E27FC236}">
              <a16:creationId xmlns:a16="http://schemas.microsoft.com/office/drawing/2014/main" xmlns="" id="{4A17FE30-A369-4A62-B378-F55C9392F29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09" name="404 CuadroTexto">
          <a:extLst>
            <a:ext uri="{FF2B5EF4-FFF2-40B4-BE49-F238E27FC236}">
              <a16:creationId xmlns:a16="http://schemas.microsoft.com/office/drawing/2014/main" xmlns="" id="{B760F336-F11C-4279-B8EE-94D0014B86F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0" name="405 CuadroTexto">
          <a:extLst>
            <a:ext uri="{FF2B5EF4-FFF2-40B4-BE49-F238E27FC236}">
              <a16:creationId xmlns:a16="http://schemas.microsoft.com/office/drawing/2014/main" xmlns="" id="{A8C3F6AC-3F6D-456F-B143-8952C66CE66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1" name="406 CuadroTexto">
          <a:extLst>
            <a:ext uri="{FF2B5EF4-FFF2-40B4-BE49-F238E27FC236}">
              <a16:creationId xmlns:a16="http://schemas.microsoft.com/office/drawing/2014/main" xmlns="" id="{5187A094-8446-4164-8F99-4BF4D8ECDC1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2" name="407 CuadroTexto">
          <a:extLst>
            <a:ext uri="{FF2B5EF4-FFF2-40B4-BE49-F238E27FC236}">
              <a16:creationId xmlns:a16="http://schemas.microsoft.com/office/drawing/2014/main" xmlns="" id="{0F8BB0FF-4772-48BA-930E-AFCD3A5633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3" name="408 CuadroTexto">
          <a:extLst>
            <a:ext uri="{FF2B5EF4-FFF2-40B4-BE49-F238E27FC236}">
              <a16:creationId xmlns:a16="http://schemas.microsoft.com/office/drawing/2014/main" xmlns="" id="{9E7FF3F5-3B47-40A0-B981-5793209DDFDB}"/>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4" name="409 CuadroTexto">
          <a:extLst>
            <a:ext uri="{FF2B5EF4-FFF2-40B4-BE49-F238E27FC236}">
              <a16:creationId xmlns:a16="http://schemas.microsoft.com/office/drawing/2014/main" xmlns="" id="{6FBCFA6F-60C1-44C9-AEDD-D53455685DE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5" name="410 CuadroTexto">
          <a:extLst>
            <a:ext uri="{FF2B5EF4-FFF2-40B4-BE49-F238E27FC236}">
              <a16:creationId xmlns:a16="http://schemas.microsoft.com/office/drawing/2014/main" xmlns="" id="{EB70ED24-CA0F-46CA-BF99-94F6793A6331}"/>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6" name="411 CuadroTexto">
          <a:extLst>
            <a:ext uri="{FF2B5EF4-FFF2-40B4-BE49-F238E27FC236}">
              <a16:creationId xmlns:a16="http://schemas.microsoft.com/office/drawing/2014/main" xmlns="" id="{DD169589-5B7E-4B97-95B3-F5433C25934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7" name="412 CuadroTexto">
          <a:extLst>
            <a:ext uri="{FF2B5EF4-FFF2-40B4-BE49-F238E27FC236}">
              <a16:creationId xmlns:a16="http://schemas.microsoft.com/office/drawing/2014/main" xmlns="" id="{44006FFD-6E3D-4512-9C36-FE052583ECE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8" name="413 CuadroTexto">
          <a:extLst>
            <a:ext uri="{FF2B5EF4-FFF2-40B4-BE49-F238E27FC236}">
              <a16:creationId xmlns:a16="http://schemas.microsoft.com/office/drawing/2014/main" xmlns="" id="{BDCB5F34-B0EC-4415-BE4F-D469E919342A}"/>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19" name="414 CuadroTexto">
          <a:extLst>
            <a:ext uri="{FF2B5EF4-FFF2-40B4-BE49-F238E27FC236}">
              <a16:creationId xmlns:a16="http://schemas.microsoft.com/office/drawing/2014/main" xmlns="" id="{C7AF23B5-BC92-4752-9530-B4814865440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0" name="415 CuadroTexto">
          <a:extLst>
            <a:ext uri="{FF2B5EF4-FFF2-40B4-BE49-F238E27FC236}">
              <a16:creationId xmlns:a16="http://schemas.microsoft.com/office/drawing/2014/main" xmlns="" id="{75697700-2E8F-4E23-9F36-EFA3477097F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1" name="416 CuadroTexto">
          <a:extLst>
            <a:ext uri="{FF2B5EF4-FFF2-40B4-BE49-F238E27FC236}">
              <a16:creationId xmlns:a16="http://schemas.microsoft.com/office/drawing/2014/main" xmlns="" id="{A25E1608-BA4E-4B4F-92DE-5E68498E587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2" name="417 CuadroTexto">
          <a:extLst>
            <a:ext uri="{FF2B5EF4-FFF2-40B4-BE49-F238E27FC236}">
              <a16:creationId xmlns:a16="http://schemas.microsoft.com/office/drawing/2014/main" xmlns="" id="{86B7C54E-2338-470D-842B-8B4D477E9BE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3" name="418 CuadroTexto">
          <a:extLst>
            <a:ext uri="{FF2B5EF4-FFF2-40B4-BE49-F238E27FC236}">
              <a16:creationId xmlns:a16="http://schemas.microsoft.com/office/drawing/2014/main" xmlns="" id="{E0DF1301-5D3E-4664-88AD-4016E0CB9F5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4" name="419 CuadroTexto">
          <a:extLst>
            <a:ext uri="{FF2B5EF4-FFF2-40B4-BE49-F238E27FC236}">
              <a16:creationId xmlns:a16="http://schemas.microsoft.com/office/drawing/2014/main" xmlns="" id="{B996EC63-C4A1-4F48-97C4-F806367E89C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5" name="420 CuadroTexto">
          <a:extLst>
            <a:ext uri="{FF2B5EF4-FFF2-40B4-BE49-F238E27FC236}">
              <a16:creationId xmlns:a16="http://schemas.microsoft.com/office/drawing/2014/main" xmlns="" id="{69959B2D-A9A5-44C9-BA7A-D3CE7284A01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6" name="421 CuadroTexto">
          <a:extLst>
            <a:ext uri="{FF2B5EF4-FFF2-40B4-BE49-F238E27FC236}">
              <a16:creationId xmlns:a16="http://schemas.microsoft.com/office/drawing/2014/main" xmlns="" id="{B43BAA7A-876C-4924-8984-442506BCE47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7" name="422 CuadroTexto">
          <a:extLst>
            <a:ext uri="{FF2B5EF4-FFF2-40B4-BE49-F238E27FC236}">
              <a16:creationId xmlns:a16="http://schemas.microsoft.com/office/drawing/2014/main" xmlns="" id="{FDC86B30-D536-4164-AA2B-109CC500257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8" name="440 CuadroTexto">
          <a:extLst>
            <a:ext uri="{FF2B5EF4-FFF2-40B4-BE49-F238E27FC236}">
              <a16:creationId xmlns:a16="http://schemas.microsoft.com/office/drawing/2014/main" xmlns="" id="{EF9BA98C-29DE-4517-A753-5657B4D446B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29" name="441 CuadroTexto">
          <a:extLst>
            <a:ext uri="{FF2B5EF4-FFF2-40B4-BE49-F238E27FC236}">
              <a16:creationId xmlns:a16="http://schemas.microsoft.com/office/drawing/2014/main" xmlns="" id="{FA83F08E-518E-493B-8D8D-B206E4694CA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0" name="442 CuadroTexto">
          <a:extLst>
            <a:ext uri="{FF2B5EF4-FFF2-40B4-BE49-F238E27FC236}">
              <a16:creationId xmlns:a16="http://schemas.microsoft.com/office/drawing/2014/main" xmlns="" id="{F70082CC-04A9-4A64-87AB-DE4F2A9B585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1" name="443 CuadroTexto">
          <a:extLst>
            <a:ext uri="{FF2B5EF4-FFF2-40B4-BE49-F238E27FC236}">
              <a16:creationId xmlns:a16="http://schemas.microsoft.com/office/drawing/2014/main" xmlns="" id="{15AF2C61-8CBD-4A55-904D-A6840F0D07A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2" name="444 CuadroTexto">
          <a:extLst>
            <a:ext uri="{FF2B5EF4-FFF2-40B4-BE49-F238E27FC236}">
              <a16:creationId xmlns:a16="http://schemas.microsoft.com/office/drawing/2014/main" xmlns="" id="{641D8F0D-21D7-419E-B733-A0479E4F16D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3" name="445 CuadroTexto">
          <a:extLst>
            <a:ext uri="{FF2B5EF4-FFF2-40B4-BE49-F238E27FC236}">
              <a16:creationId xmlns:a16="http://schemas.microsoft.com/office/drawing/2014/main" xmlns="" id="{00EEEB07-5E6D-4E0C-B35C-3843240A828E}"/>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4" name="446 CuadroTexto">
          <a:extLst>
            <a:ext uri="{FF2B5EF4-FFF2-40B4-BE49-F238E27FC236}">
              <a16:creationId xmlns:a16="http://schemas.microsoft.com/office/drawing/2014/main" xmlns="" id="{E314C904-2DE9-43CC-B86B-CA4C167EB99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5" name="447 CuadroTexto">
          <a:extLst>
            <a:ext uri="{FF2B5EF4-FFF2-40B4-BE49-F238E27FC236}">
              <a16:creationId xmlns:a16="http://schemas.microsoft.com/office/drawing/2014/main" xmlns="" id="{08233B7A-2144-47D6-8AA6-1C9BB47266F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6" name="448 CuadroTexto">
          <a:extLst>
            <a:ext uri="{FF2B5EF4-FFF2-40B4-BE49-F238E27FC236}">
              <a16:creationId xmlns:a16="http://schemas.microsoft.com/office/drawing/2014/main" xmlns="" id="{B1059AE6-033B-4D50-B50E-24D290E7807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7" name="449 CuadroTexto">
          <a:extLst>
            <a:ext uri="{FF2B5EF4-FFF2-40B4-BE49-F238E27FC236}">
              <a16:creationId xmlns:a16="http://schemas.microsoft.com/office/drawing/2014/main" xmlns="" id="{8DEDD315-9F9D-4E2A-8CD0-F1E449F13B24}"/>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8" name="450 CuadroTexto">
          <a:extLst>
            <a:ext uri="{FF2B5EF4-FFF2-40B4-BE49-F238E27FC236}">
              <a16:creationId xmlns:a16="http://schemas.microsoft.com/office/drawing/2014/main" xmlns="" id="{B636DE58-5FDF-436F-889A-D1B4334A8A5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0739" name="451 CuadroTexto">
          <a:extLst>
            <a:ext uri="{FF2B5EF4-FFF2-40B4-BE49-F238E27FC236}">
              <a16:creationId xmlns:a16="http://schemas.microsoft.com/office/drawing/2014/main" xmlns="" id="{59E53CE5-1D5F-4424-A032-AB6CE1239CC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40" name="17 CuadroTexto">
          <a:extLst>
            <a:ext uri="{FF2B5EF4-FFF2-40B4-BE49-F238E27FC236}">
              <a16:creationId xmlns:a16="http://schemas.microsoft.com/office/drawing/2014/main" xmlns="" id="{4CDFEEFD-C38E-49B3-B71E-1FA043F79A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10741" name="90 CuadroTexto">
          <a:extLst>
            <a:ext uri="{FF2B5EF4-FFF2-40B4-BE49-F238E27FC236}">
              <a16:creationId xmlns:a16="http://schemas.microsoft.com/office/drawing/2014/main" xmlns="" id="{462A1453-B44B-4D32-91B9-A18777955C1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2" name="91 CuadroTexto">
          <a:extLst>
            <a:ext uri="{FF2B5EF4-FFF2-40B4-BE49-F238E27FC236}">
              <a16:creationId xmlns:a16="http://schemas.microsoft.com/office/drawing/2014/main" xmlns="" id="{F5930FA6-BB85-4F3A-B824-9CB3CC59868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3" name="92 CuadroTexto">
          <a:extLst>
            <a:ext uri="{FF2B5EF4-FFF2-40B4-BE49-F238E27FC236}">
              <a16:creationId xmlns:a16="http://schemas.microsoft.com/office/drawing/2014/main" xmlns="" id="{A36474D0-165A-4BAE-865B-7DBEAB6B76C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4" name="93 CuadroTexto">
          <a:extLst>
            <a:ext uri="{FF2B5EF4-FFF2-40B4-BE49-F238E27FC236}">
              <a16:creationId xmlns:a16="http://schemas.microsoft.com/office/drawing/2014/main" xmlns="" id="{5C5B0146-6688-4953-9CF0-FA942FFAE15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5" name="94 CuadroTexto">
          <a:extLst>
            <a:ext uri="{FF2B5EF4-FFF2-40B4-BE49-F238E27FC236}">
              <a16:creationId xmlns:a16="http://schemas.microsoft.com/office/drawing/2014/main" xmlns="" id="{A751F2B8-5ED7-4CB4-9ACE-5B0258104C7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6" name="95 CuadroTexto">
          <a:extLst>
            <a:ext uri="{FF2B5EF4-FFF2-40B4-BE49-F238E27FC236}">
              <a16:creationId xmlns:a16="http://schemas.microsoft.com/office/drawing/2014/main" xmlns="" id="{CED697EB-EF7E-4FCB-BCE3-25CA1A94D53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7" name="96 CuadroTexto">
          <a:extLst>
            <a:ext uri="{FF2B5EF4-FFF2-40B4-BE49-F238E27FC236}">
              <a16:creationId xmlns:a16="http://schemas.microsoft.com/office/drawing/2014/main" xmlns="" id="{3F7C1184-A998-46FD-A1BF-1B009E8F8C4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8" name="97 CuadroTexto">
          <a:extLst>
            <a:ext uri="{FF2B5EF4-FFF2-40B4-BE49-F238E27FC236}">
              <a16:creationId xmlns:a16="http://schemas.microsoft.com/office/drawing/2014/main" xmlns="" id="{8AF687BA-023E-4077-B987-E92927C1488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49" name="98 CuadroTexto">
          <a:extLst>
            <a:ext uri="{FF2B5EF4-FFF2-40B4-BE49-F238E27FC236}">
              <a16:creationId xmlns:a16="http://schemas.microsoft.com/office/drawing/2014/main" xmlns="" id="{01606387-CAE0-477A-9EEE-584AF8D4765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50" name="99 CuadroTexto">
          <a:extLst>
            <a:ext uri="{FF2B5EF4-FFF2-40B4-BE49-F238E27FC236}">
              <a16:creationId xmlns:a16="http://schemas.microsoft.com/office/drawing/2014/main" xmlns="" id="{7A2D9110-4D6B-4D3D-8340-31C0EF1671D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51" name="100 CuadroTexto">
          <a:extLst>
            <a:ext uri="{FF2B5EF4-FFF2-40B4-BE49-F238E27FC236}">
              <a16:creationId xmlns:a16="http://schemas.microsoft.com/office/drawing/2014/main" xmlns="" id="{29305083-1041-4351-B2C2-E6B6419B886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752" name="101 CuadroTexto">
          <a:extLst>
            <a:ext uri="{FF2B5EF4-FFF2-40B4-BE49-F238E27FC236}">
              <a16:creationId xmlns:a16="http://schemas.microsoft.com/office/drawing/2014/main" xmlns="" id="{1DAFBD48-8A45-4036-922E-9B49FA18B39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753" name="118 CuadroTexto">
          <a:extLst>
            <a:ext uri="{FF2B5EF4-FFF2-40B4-BE49-F238E27FC236}">
              <a16:creationId xmlns:a16="http://schemas.microsoft.com/office/drawing/2014/main" xmlns="" id="{5BF770FA-9AB4-492B-BB31-1B31057E15A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4" name="119 CuadroTexto">
          <a:extLst>
            <a:ext uri="{FF2B5EF4-FFF2-40B4-BE49-F238E27FC236}">
              <a16:creationId xmlns:a16="http://schemas.microsoft.com/office/drawing/2014/main" xmlns="" id="{BACD38D7-6E09-4D41-BED4-9327A0F531C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5" name="120 CuadroTexto">
          <a:extLst>
            <a:ext uri="{FF2B5EF4-FFF2-40B4-BE49-F238E27FC236}">
              <a16:creationId xmlns:a16="http://schemas.microsoft.com/office/drawing/2014/main" xmlns="" id="{DB125EE7-C1AE-4355-B9FF-45A2C07695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6" name="121 CuadroTexto">
          <a:extLst>
            <a:ext uri="{FF2B5EF4-FFF2-40B4-BE49-F238E27FC236}">
              <a16:creationId xmlns:a16="http://schemas.microsoft.com/office/drawing/2014/main" xmlns="" id="{6848328B-F356-4882-9F9B-5F121BBFC6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7" name="122 CuadroTexto">
          <a:extLst>
            <a:ext uri="{FF2B5EF4-FFF2-40B4-BE49-F238E27FC236}">
              <a16:creationId xmlns:a16="http://schemas.microsoft.com/office/drawing/2014/main" xmlns="" id="{EF0A927F-7F42-43CD-9B02-D1AA5B68E9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8" name="123 CuadroTexto">
          <a:extLst>
            <a:ext uri="{FF2B5EF4-FFF2-40B4-BE49-F238E27FC236}">
              <a16:creationId xmlns:a16="http://schemas.microsoft.com/office/drawing/2014/main" xmlns="" id="{06DCAC81-8012-4AAF-886A-8FAC892D42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59" name="124 CuadroTexto">
          <a:extLst>
            <a:ext uri="{FF2B5EF4-FFF2-40B4-BE49-F238E27FC236}">
              <a16:creationId xmlns:a16="http://schemas.microsoft.com/office/drawing/2014/main" xmlns="" id="{13C1BA1A-E6AB-4CE8-9C24-1743D00DB8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0" name="125 CuadroTexto">
          <a:extLst>
            <a:ext uri="{FF2B5EF4-FFF2-40B4-BE49-F238E27FC236}">
              <a16:creationId xmlns:a16="http://schemas.microsoft.com/office/drawing/2014/main" xmlns="" id="{32DC3A26-1CEA-4463-852B-BFA4BB3AF64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1" name="143 CuadroTexto">
          <a:extLst>
            <a:ext uri="{FF2B5EF4-FFF2-40B4-BE49-F238E27FC236}">
              <a16:creationId xmlns:a16="http://schemas.microsoft.com/office/drawing/2014/main" xmlns="" id="{CDFA277B-2F24-454D-84E2-127ABA764A1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2" name="144 CuadroTexto">
          <a:extLst>
            <a:ext uri="{FF2B5EF4-FFF2-40B4-BE49-F238E27FC236}">
              <a16:creationId xmlns:a16="http://schemas.microsoft.com/office/drawing/2014/main" xmlns="" id="{CD4E34B7-1D21-4402-8E9A-D4C743B2F96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3" name="145 CuadroTexto">
          <a:extLst>
            <a:ext uri="{FF2B5EF4-FFF2-40B4-BE49-F238E27FC236}">
              <a16:creationId xmlns:a16="http://schemas.microsoft.com/office/drawing/2014/main" xmlns="" id="{D110C738-4184-464E-9024-D87E3F9F8F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4" name="146 CuadroTexto">
          <a:extLst>
            <a:ext uri="{FF2B5EF4-FFF2-40B4-BE49-F238E27FC236}">
              <a16:creationId xmlns:a16="http://schemas.microsoft.com/office/drawing/2014/main" xmlns="" id="{62C27131-E0E0-4659-B7DB-346D50A6E9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5" name="147 CuadroTexto">
          <a:extLst>
            <a:ext uri="{FF2B5EF4-FFF2-40B4-BE49-F238E27FC236}">
              <a16:creationId xmlns:a16="http://schemas.microsoft.com/office/drawing/2014/main" xmlns="" id="{5A88BBD0-8D4B-47E0-90AE-EE18D682920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6" name="148 CuadroTexto">
          <a:extLst>
            <a:ext uri="{FF2B5EF4-FFF2-40B4-BE49-F238E27FC236}">
              <a16:creationId xmlns:a16="http://schemas.microsoft.com/office/drawing/2014/main" xmlns="" id="{A3E98271-F10B-42AF-AFE3-AD11A89D38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7" name="149 CuadroTexto">
          <a:extLst>
            <a:ext uri="{FF2B5EF4-FFF2-40B4-BE49-F238E27FC236}">
              <a16:creationId xmlns:a16="http://schemas.microsoft.com/office/drawing/2014/main" xmlns="" id="{4C5FF993-37C9-4C7A-B34C-7A447CA2336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8" name="150 CuadroTexto">
          <a:extLst>
            <a:ext uri="{FF2B5EF4-FFF2-40B4-BE49-F238E27FC236}">
              <a16:creationId xmlns:a16="http://schemas.microsoft.com/office/drawing/2014/main" xmlns="" id="{3074248E-C976-4B44-902D-B1A27F26AB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69" name="151 CuadroTexto">
          <a:extLst>
            <a:ext uri="{FF2B5EF4-FFF2-40B4-BE49-F238E27FC236}">
              <a16:creationId xmlns:a16="http://schemas.microsoft.com/office/drawing/2014/main" xmlns="" id="{2F815308-2F5E-4FBD-939F-02F30799CD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0" name="152 CuadroTexto">
          <a:extLst>
            <a:ext uri="{FF2B5EF4-FFF2-40B4-BE49-F238E27FC236}">
              <a16:creationId xmlns:a16="http://schemas.microsoft.com/office/drawing/2014/main" xmlns="" id="{1791129E-6BDF-486E-8E5A-ECC78722B07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1" name="153 CuadroTexto">
          <a:extLst>
            <a:ext uri="{FF2B5EF4-FFF2-40B4-BE49-F238E27FC236}">
              <a16:creationId xmlns:a16="http://schemas.microsoft.com/office/drawing/2014/main" xmlns="" id="{EFCB9EBF-7D32-48B1-BB95-853EB3E60E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2" name="154 CuadroTexto">
          <a:extLst>
            <a:ext uri="{FF2B5EF4-FFF2-40B4-BE49-F238E27FC236}">
              <a16:creationId xmlns:a16="http://schemas.microsoft.com/office/drawing/2014/main" xmlns="" id="{E259A967-BB9D-4DEA-BD29-D59D4192B9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3" name="155 CuadroTexto">
          <a:extLst>
            <a:ext uri="{FF2B5EF4-FFF2-40B4-BE49-F238E27FC236}">
              <a16:creationId xmlns:a16="http://schemas.microsoft.com/office/drawing/2014/main" xmlns="" id="{76A52F43-F3FF-46C4-8DDA-EDD02D46B9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4" name="156 CuadroTexto">
          <a:extLst>
            <a:ext uri="{FF2B5EF4-FFF2-40B4-BE49-F238E27FC236}">
              <a16:creationId xmlns:a16="http://schemas.microsoft.com/office/drawing/2014/main" xmlns="" id="{E2186015-54F0-4A94-9A3E-D0A5CF5CC1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5" name="157 CuadroTexto">
          <a:extLst>
            <a:ext uri="{FF2B5EF4-FFF2-40B4-BE49-F238E27FC236}">
              <a16:creationId xmlns:a16="http://schemas.microsoft.com/office/drawing/2014/main" xmlns="" id="{865D0481-DF94-418F-9DA0-9EB410F6370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6" name="158 CuadroTexto">
          <a:extLst>
            <a:ext uri="{FF2B5EF4-FFF2-40B4-BE49-F238E27FC236}">
              <a16:creationId xmlns:a16="http://schemas.microsoft.com/office/drawing/2014/main" xmlns="" id="{7E429B80-9BEF-43A3-8800-71334280EC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7" name="159 CuadroTexto">
          <a:extLst>
            <a:ext uri="{FF2B5EF4-FFF2-40B4-BE49-F238E27FC236}">
              <a16:creationId xmlns:a16="http://schemas.microsoft.com/office/drawing/2014/main" xmlns="" id="{C325D3C1-1300-4886-9AB4-E641846E9B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8" name="160 CuadroTexto">
          <a:extLst>
            <a:ext uri="{FF2B5EF4-FFF2-40B4-BE49-F238E27FC236}">
              <a16:creationId xmlns:a16="http://schemas.microsoft.com/office/drawing/2014/main" xmlns="" id="{C4DA6AC5-7197-4DF3-97DA-4AD32467FE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79" name="161 CuadroTexto">
          <a:extLst>
            <a:ext uri="{FF2B5EF4-FFF2-40B4-BE49-F238E27FC236}">
              <a16:creationId xmlns:a16="http://schemas.microsoft.com/office/drawing/2014/main" xmlns="" id="{F8937851-CB0B-4E23-9559-6D8C3D1C07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0" name="162 CuadroTexto">
          <a:extLst>
            <a:ext uri="{FF2B5EF4-FFF2-40B4-BE49-F238E27FC236}">
              <a16:creationId xmlns:a16="http://schemas.microsoft.com/office/drawing/2014/main" xmlns="" id="{6EBE6614-CDBD-4BE0-A3F2-0D899E9894A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1" name="163 CuadroTexto">
          <a:extLst>
            <a:ext uri="{FF2B5EF4-FFF2-40B4-BE49-F238E27FC236}">
              <a16:creationId xmlns:a16="http://schemas.microsoft.com/office/drawing/2014/main" xmlns="" id="{6F07DCC7-2D99-44F9-AA53-A1EE1832059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2" name="164 CuadroTexto">
          <a:extLst>
            <a:ext uri="{FF2B5EF4-FFF2-40B4-BE49-F238E27FC236}">
              <a16:creationId xmlns:a16="http://schemas.microsoft.com/office/drawing/2014/main" xmlns="" id="{85C3A2B4-9721-4EA3-90BC-C2D38E0E5E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3" name="165 CuadroTexto">
          <a:extLst>
            <a:ext uri="{FF2B5EF4-FFF2-40B4-BE49-F238E27FC236}">
              <a16:creationId xmlns:a16="http://schemas.microsoft.com/office/drawing/2014/main" xmlns="" id="{90784B26-77F5-456C-B158-AEDC9917A8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4" name="166 CuadroTexto">
          <a:extLst>
            <a:ext uri="{FF2B5EF4-FFF2-40B4-BE49-F238E27FC236}">
              <a16:creationId xmlns:a16="http://schemas.microsoft.com/office/drawing/2014/main" xmlns="" id="{C86FAFD6-0485-453C-8C58-F22C34D286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5" name="167 CuadroTexto">
          <a:extLst>
            <a:ext uri="{FF2B5EF4-FFF2-40B4-BE49-F238E27FC236}">
              <a16:creationId xmlns:a16="http://schemas.microsoft.com/office/drawing/2014/main" xmlns="" id="{809A58CA-85E5-4900-9985-7D7583C577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6" name="168 CuadroTexto">
          <a:extLst>
            <a:ext uri="{FF2B5EF4-FFF2-40B4-BE49-F238E27FC236}">
              <a16:creationId xmlns:a16="http://schemas.microsoft.com/office/drawing/2014/main" xmlns="" id="{144BCFC7-311A-4B51-A2A5-E940FBF5E1D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7" name="169 CuadroTexto">
          <a:extLst>
            <a:ext uri="{FF2B5EF4-FFF2-40B4-BE49-F238E27FC236}">
              <a16:creationId xmlns:a16="http://schemas.microsoft.com/office/drawing/2014/main" xmlns="" id="{38319365-5889-41C2-8C4F-A9EE5D399B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8" name="170 CuadroTexto">
          <a:extLst>
            <a:ext uri="{FF2B5EF4-FFF2-40B4-BE49-F238E27FC236}">
              <a16:creationId xmlns:a16="http://schemas.microsoft.com/office/drawing/2014/main" xmlns="" id="{5B7EF4CE-65DF-426E-AD4D-A94089A24C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89" name="171 CuadroTexto">
          <a:extLst>
            <a:ext uri="{FF2B5EF4-FFF2-40B4-BE49-F238E27FC236}">
              <a16:creationId xmlns:a16="http://schemas.microsoft.com/office/drawing/2014/main" xmlns="" id="{4601D475-EBA7-48BE-87E8-C12223FB21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0" name="172 CuadroTexto">
          <a:extLst>
            <a:ext uri="{FF2B5EF4-FFF2-40B4-BE49-F238E27FC236}">
              <a16:creationId xmlns:a16="http://schemas.microsoft.com/office/drawing/2014/main" xmlns="" id="{31D7447B-5D89-4439-9CC8-79340C5432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1" name="173 CuadroTexto">
          <a:extLst>
            <a:ext uri="{FF2B5EF4-FFF2-40B4-BE49-F238E27FC236}">
              <a16:creationId xmlns:a16="http://schemas.microsoft.com/office/drawing/2014/main" xmlns="" id="{D5885439-67B1-4E59-A769-81CBC54DD39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2" name="174 CuadroTexto">
          <a:extLst>
            <a:ext uri="{FF2B5EF4-FFF2-40B4-BE49-F238E27FC236}">
              <a16:creationId xmlns:a16="http://schemas.microsoft.com/office/drawing/2014/main" xmlns="" id="{858701E4-EEE5-4C8C-A9BB-32053D96EC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3" name="175 CuadroTexto">
          <a:extLst>
            <a:ext uri="{FF2B5EF4-FFF2-40B4-BE49-F238E27FC236}">
              <a16:creationId xmlns:a16="http://schemas.microsoft.com/office/drawing/2014/main" xmlns="" id="{324302DE-EF6C-4BAE-9D31-A302F5EA5B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4" name="176 CuadroTexto">
          <a:extLst>
            <a:ext uri="{FF2B5EF4-FFF2-40B4-BE49-F238E27FC236}">
              <a16:creationId xmlns:a16="http://schemas.microsoft.com/office/drawing/2014/main" xmlns="" id="{B8E187D4-AF8C-4888-BF90-17637957134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5" name="177 CuadroTexto">
          <a:extLst>
            <a:ext uri="{FF2B5EF4-FFF2-40B4-BE49-F238E27FC236}">
              <a16:creationId xmlns:a16="http://schemas.microsoft.com/office/drawing/2014/main" xmlns="" id="{CC21AA1E-3342-420C-8FC7-98E86697EE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6" name="178 CuadroTexto">
          <a:extLst>
            <a:ext uri="{FF2B5EF4-FFF2-40B4-BE49-F238E27FC236}">
              <a16:creationId xmlns:a16="http://schemas.microsoft.com/office/drawing/2014/main" xmlns="" id="{CA83D3D2-0811-43AD-B020-BEAB9837575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7" name="179 CuadroTexto">
          <a:extLst>
            <a:ext uri="{FF2B5EF4-FFF2-40B4-BE49-F238E27FC236}">
              <a16:creationId xmlns:a16="http://schemas.microsoft.com/office/drawing/2014/main" xmlns="" id="{E090618D-2624-4CFB-BF72-09F45778359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8" name="180 CuadroTexto">
          <a:extLst>
            <a:ext uri="{FF2B5EF4-FFF2-40B4-BE49-F238E27FC236}">
              <a16:creationId xmlns:a16="http://schemas.microsoft.com/office/drawing/2014/main" xmlns="" id="{7A04947D-605E-4BF7-A73C-0DE1619A9D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799" name="181 CuadroTexto">
          <a:extLst>
            <a:ext uri="{FF2B5EF4-FFF2-40B4-BE49-F238E27FC236}">
              <a16:creationId xmlns:a16="http://schemas.microsoft.com/office/drawing/2014/main" xmlns="" id="{E2B13B2C-BBB6-442B-8EF5-F3DB939DAA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0" name="182 CuadroTexto">
          <a:extLst>
            <a:ext uri="{FF2B5EF4-FFF2-40B4-BE49-F238E27FC236}">
              <a16:creationId xmlns:a16="http://schemas.microsoft.com/office/drawing/2014/main" xmlns="" id="{00577C77-795F-4B3E-B6F5-7100903332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1" name="183 CuadroTexto">
          <a:extLst>
            <a:ext uri="{FF2B5EF4-FFF2-40B4-BE49-F238E27FC236}">
              <a16:creationId xmlns:a16="http://schemas.microsoft.com/office/drawing/2014/main" xmlns="" id="{4FDE2182-0A97-42E6-A187-AFEC41A411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2" name="184 CuadroTexto">
          <a:extLst>
            <a:ext uri="{FF2B5EF4-FFF2-40B4-BE49-F238E27FC236}">
              <a16:creationId xmlns:a16="http://schemas.microsoft.com/office/drawing/2014/main" xmlns="" id="{5E36B2EF-FF5E-47C9-B08F-666F9AA21D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3" name="185 CuadroTexto">
          <a:extLst>
            <a:ext uri="{FF2B5EF4-FFF2-40B4-BE49-F238E27FC236}">
              <a16:creationId xmlns:a16="http://schemas.microsoft.com/office/drawing/2014/main" xmlns="" id="{7F0F066E-5884-41F0-B7E1-382DB4F8F1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4" name="186 CuadroTexto">
          <a:extLst>
            <a:ext uri="{FF2B5EF4-FFF2-40B4-BE49-F238E27FC236}">
              <a16:creationId xmlns:a16="http://schemas.microsoft.com/office/drawing/2014/main" xmlns="" id="{F25E0E28-1FD5-499E-8C9D-3F793F7A3F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5" name="187 CuadroTexto">
          <a:extLst>
            <a:ext uri="{FF2B5EF4-FFF2-40B4-BE49-F238E27FC236}">
              <a16:creationId xmlns:a16="http://schemas.microsoft.com/office/drawing/2014/main" xmlns="" id="{1C247F37-1C73-46A3-B05D-CAD1CA78F4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6" name="188 CuadroTexto">
          <a:extLst>
            <a:ext uri="{FF2B5EF4-FFF2-40B4-BE49-F238E27FC236}">
              <a16:creationId xmlns:a16="http://schemas.microsoft.com/office/drawing/2014/main" xmlns="" id="{5CE70D85-D9F1-4708-92EE-D1B8FFF2DB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7" name="189 CuadroTexto">
          <a:extLst>
            <a:ext uri="{FF2B5EF4-FFF2-40B4-BE49-F238E27FC236}">
              <a16:creationId xmlns:a16="http://schemas.microsoft.com/office/drawing/2014/main" xmlns="" id="{64027649-EE9D-4D55-A3C2-97C66970189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8" name="190 CuadroTexto">
          <a:extLst>
            <a:ext uri="{FF2B5EF4-FFF2-40B4-BE49-F238E27FC236}">
              <a16:creationId xmlns:a16="http://schemas.microsoft.com/office/drawing/2014/main" xmlns="" id="{6E6F306C-7A02-4807-A2AC-0CCB34776B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09" name="191 CuadroTexto">
          <a:extLst>
            <a:ext uri="{FF2B5EF4-FFF2-40B4-BE49-F238E27FC236}">
              <a16:creationId xmlns:a16="http://schemas.microsoft.com/office/drawing/2014/main" xmlns="" id="{9B300F09-3A4E-435C-B061-B5820B8F24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0" name="192 CuadroTexto">
          <a:extLst>
            <a:ext uri="{FF2B5EF4-FFF2-40B4-BE49-F238E27FC236}">
              <a16:creationId xmlns:a16="http://schemas.microsoft.com/office/drawing/2014/main" xmlns="" id="{90C8153A-452B-4FA3-A99B-202B1FE70A3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1" name="193 CuadroTexto">
          <a:extLst>
            <a:ext uri="{FF2B5EF4-FFF2-40B4-BE49-F238E27FC236}">
              <a16:creationId xmlns:a16="http://schemas.microsoft.com/office/drawing/2014/main" xmlns="" id="{A043B2C4-93A7-4057-BF42-DE368B239A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2" name="194 CuadroTexto">
          <a:extLst>
            <a:ext uri="{FF2B5EF4-FFF2-40B4-BE49-F238E27FC236}">
              <a16:creationId xmlns:a16="http://schemas.microsoft.com/office/drawing/2014/main" xmlns="" id="{7BD6D9EB-59ED-4536-B893-60F529E3D0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3" name="195 CuadroTexto">
          <a:extLst>
            <a:ext uri="{FF2B5EF4-FFF2-40B4-BE49-F238E27FC236}">
              <a16:creationId xmlns:a16="http://schemas.microsoft.com/office/drawing/2014/main" xmlns="" id="{3AA150E1-8667-4F9E-BEA0-B309EF45927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4" name="196 CuadroTexto">
          <a:extLst>
            <a:ext uri="{FF2B5EF4-FFF2-40B4-BE49-F238E27FC236}">
              <a16:creationId xmlns:a16="http://schemas.microsoft.com/office/drawing/2014/main" xmlns="" id="{EB79058B-F07C-4050-8648-FF0ADB2876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5" name="197 CuadroTexto">
          <a:extLst>
            <a:ext uri="{FF2B5EF4-FFF2-40B4-BE49-F238E27FC236}">
              <a16:creationId xmlns:a16="http://schemas.microsoft.com/office/drawing/2014/main" xmlns="" id="{85C04966-81F8-432A-8EAE-D2139EA2CC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6" name="198 CuadroTexto">
          <a:extLst>
            <a:ext uri="{FF2B5EF4-FFF2-40B4-BE49-F238E27FC236}">
              <a16:creationId xmlns:a16="http://schemas.microsoft.com/office/drawing/2014/main" xmlns="" id="{1D14143C-2427-4A27-9C55-773D697CEB6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7" name="199 CuadroTexto">
          <a:extLst>
            <a:ext uri="{FF2B5EF4-FFF2-40B4-BE49-F238E27FC236}">
              <a16:creationId xmlns:a16="http://schemas.microsoft.com/office/drawing/2014/main" xmlns="" id="{91F1C0D6-C158-43D2-B7EC-54DA25972B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8" name="200 CuadroTexto">
          <a:extLst>
            <a:ext uri="{FF2B5EF4-FFF2-40B4-BE49-F238E27FC236}">
              <a16:creationId xmlns:a16="http://schemas.microsoft.com/office/drawing/2014/main" xmlns="" id="{FFB93886-8B72-48A1-99F5-8F63B41E40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19" name="201 CuadroTexto">
          <a:extLst>
            <a:ext uri="{FF2B5EF4-FFF2-40B4-BE49-F238E27FC236}">
              <a16:creationId xmlns:a16="http://schemas.microsoft.com/office/drawing/2014/main" xmlns="" id="{D9497F3E-496F-4596-8720-BB5E7639B6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0" name="202 CuadroTexto">
          <a:extLst>
            <a:ext uri="{FF2B5EF4-FFF2-40B4-BE49-F238E27FC236}">
              <a16:creationId xmlns:a16="http://schemas.microsoft.com/office/drawing/2014/main" xmlns="" id="{CEEDC048-3789-40FC-91C8-7ABDE20FAB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1" name="203 CuadroTexto">
          <a:extLst>
            <a:ext uri="{FF2B5EF4-FFF2-40B4-BE49-F238E27FC236}">
              <a16:creationId xmlns:a16="http://schemas.microsoft.com/office/drawing/2014/main" xmlns="" id="{F00D720A-0AC0-441C-9B87-608D91CCA9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2" name="204 CuadroTexto">
          <a:extLst>
            <a:ext uri="{FF2B5EF4-FFF2-40B4-BE49-F238E27FC236}">
              <a16:creationId xmlns:a16="http://schemas.microsoft.com/office/drawing/2014/main" xmlns="" id="{78389C24-44FB-49C6-9227-44195E9BE2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3" name="205 CuadroTexto">
          <a:extLst>
            <a:ext uri="{FF2B5EF4-FFF2-40B4-BE49-F238E27FC236}">
              <a16:creationId xmlns:a16="http://schemas.microsoft.com/office/drawing/2014/main" xmlns="" id="{1C1DBA39-F60F-4E57-8B9F-AEF0C06481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4" name="206 CuadroTexto">
          <a:extLst>
            <a:ext uri="{FF2B5EF4-FFF2-40B4-BE49-F238E27FC236}">
              <a16:creationId xmlns:a16="http://schemas.microsoft.com/office/drawing/2014/main" xmlns="" id="{CBB441FE-901A-406C-9DDA-60013C587E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5" name="207 CuadroTexto">
          <a:extLst>
            <a:ext uri="{FF2B5EF4-FFF2-40B4-BE49-F238E27FC236}">
              <a16:creationId xmlns:a16="http://schemas.microsoft.com/office/drawing/2014/main" xmlns="" id="{2367BDED-67BB-4F34-8D2C-33F1B511BE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6" name="208 CuadroTexto">
          <a:extLst>
            <a:ext uri="{FF2B5EF4-FFF2-40B4-BE49-F238E27FC236}">
              <a16:creationId xmlns:a16="http://schemas.microsoft.com/office/drawing/2014/main" xmlns="" id="{CADB4E0E-ECC3-4AE6-BA78-B0A03E586D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7" name="209 CuadroTexto">
          <a:extLst>
            <a:ext uri="{FF2B5EF4-FFF2-40B4-BE49-F238E27FC236}">
              <a16:creationId xmlns:a16="http://schemas.microsoft.com/office/drawing/2014/main" xmlns="" id="{3044C32E-23C5-408B-9BE5-7058BE89A9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8" name="210 CuadroTexto">
          <a:extLst>
            <a:ext uri="{FF2B5EF4-FFF2-40B4-BE49-F238E27FC236}">
              <a16:creationId xmlns:a16="http://schemas.microsoft.com/office/drawing/2014/main" xmlns="" id="{26AEC715-18C5-418A-B070-3E7D5FB3BB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29" name="211 CuadroTexto">
          <a:extLst>
            <a:ext uri="{FF2B5EF4-FFF2-40B4-BE49-F238E27FC236}">
              <a16:creationId xmlns:a16="http://schemas.microsoft.com/office/drawing/2014/main" xmlns="" id="{F573981D-76BB-469E-A2B7-49391A0E2B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0" name="212 CuadroTexto">
          <a:extLst>
            <a:ext uri="{FF2B5EF4-FFF2-40B4-BE49-F238E27FC236}">
              <a16:creationId xmlns:a16="http://schemas.microsoft.com/office/drawing/2014/main" xmlns="" id="{845F9153-02FE-4697-8F0C-D6BFE586E9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1" name="213 CuadroTexto">
          <a:extLst>
            <a:ext uri="{FF2B5EF4-FFF2-40B4-BE49-F238E27FC236}">
              <a16:creationId xmlns:a16="http://schemas.microsoft.com/office/drawing/2014/main" xmlns="" id="{E4D68554-61D4-45EF-8BA5-4B12FDB259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2" name="214 CuadroTexto">
          <a:extLst>
            <a:ext uri="{FF2B5EF4-FFF2-40B4-BE49-F238E27FC236}">
              <a16:creationId xmlns:a16="http://schemas.microsoft.com/office/drawing/2014/main" xmlns="" id="{1D8345BD-F72D-4885-93E0-3C73F5071E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3" name="215 CuadroTexto">
          <a:extLst>
            <a:ext uri="{FF2B5EF4-FFF2-40B4-BE49-F238E27FC236}">
              <a16:creationId xmlns:a16="http://schemas.microsoft.com/office/drawing/2014/main" xmlns="" id="{EBC6CCA5-0F15-48C2-A708-CD23CEFC68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4" name="216 CuadroTexto">
          <a:extLst>
            <a:ext uri="{FF2B5EF4-FFF2-40B4-BE49-F238E27FC236}">
              <a16:creationId xmlns:a16="http://schemas.microsoft.com/office/drawing/2014/main" xmlns="" id="{82303A71-BA71-4642-8151-645F912BD7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5" name="217 CuadroTexto">
          <a:extLst>
            <a:ext uri="{FF2B5EF4-FFF2-40B4-BE49-F238E27FC236}">
              <a16:creationId xmlns:a16="http://schemas.microsoft.com/office/drawing/2014/main" xmlns="" id="{6D3D434F-39C1-42C5-BC36-B6FDC758E6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6" name="218 CuadroTexto">
          <a:extLst>
            <a:ext uri="{FF2B5EF4-FFF2-40B4-BE49-F238E27FC236}">
              <a16:creationId xmlns:a16="http://schemas.microsoft.com/office/drawing/2014/main" xmlns="" id="{DBB7BF91-11A2-49B0-AA72-744C49910D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7" name="219 CuadroTexto">
          <a:extLst>
            <a:ext uri="{FF2B5EF4-FFF2-40B4-BE49-F238E27FC236}">
              <a16:creationId xmlns:a16="http://schemas.microsoft.com/office/drawing/2014/main" xmlns="" id="{00DBACD6-BD8B-4B60-B19A-B4864BB599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8" name="220 CuadroTexto">
          <a:extLst>
            <a:ext uri="{FF2B5EF4-FFF2-40B4-BE49-F238E27FC236}">
              <a16:creationId xmlns:a16="http://schemas.microsoft.com/office/drawing/2014/main" xmlns="" id="{ED1F8A17-8BFD-45CE-B710-09F9AEAB713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39" name="221 CuadroTexto">
          <a:extLst>
            <a:ext uri="{FF2B5EF4-FFF2-40B4-BE49-F238E27FC236}">
              <a16:creationId xmlns:a16="http://schemas.microsoft.com/office/drawing/2014/main" xmlns="" id="{88EF5B1E-F00D-441E-8D8F-2B86A34808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0" name="222 CuadroTexto">
          <a:extLst>
            <a:ext uri="{FF2B5EF4-FFF2-40B4-BE49-F238E27FC236}">
              <a16:creationId xmlns:a16="http://schemas.microsoft.com/office/drawing/2014/main" xmlns="" id="{202B0A30-821E-42B4-88C5-250A52B7195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1" name="223 CuadroTexto">
          <a:extLst>
            <a:ext uri="{FF2B5EF4-FFF2-40B4-BE49-F238E27FC236}">
              <a16:creationId xmlns:a16="http://schemas.microsoft.com/office/drawing/2014/main" xmlns="" id="{92BE75C8-FA02-42D5-8284-ABE5FA92DC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2" name="224 CuadroTexto">
          <a:extLst>
            <a:ext uri="{FF2B5EF4-FFF2-40B4-BE49-F238E27FC236}">
              <a16:creationId xmlns:a16="http://schemas.microsoft.com/office/drawing/2014/main" xmlns="" id="{4DEB8535-74E1-40C1-9CF6-FBCBAABBA1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3" name="225 CuadroTexto">
          <a:extLst>
            <a:ext uri="{FF2B5EF4-FFF2-40B4-BE49-F238E27FC236}">
              <a16:creationId xmlns:a16="http://schemas.microsoft.com/office/drawing/2014/main" xmlns="" id="{89699A9C-026F-47AF-BDC0-CE1504DE49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4" name="226 CuadroTexto">
          <a:extLst>
            <a:ext uri="{FF2B5EF4-FFF2-40B4-BE49-F238E27FC236}">
              <a16:creationId xmlns:a16="http://schemas.microsoft.com/office/drawing/2014/main" xmlns="" id="{6596E2C8-DECA-4FBB-BCE9-4CBFF07FB5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5" name="227 CuadroTexto">
          <a:extLst>
            <a:ext uri="{FF2B5EF4-FFF2-40B4-BE49-F238E27FC236}">
              <a16:creationId xmlns:a16="http://schemas.microsoft.com/office/drawing/2014/main" xmlns="" id="{C77F6B00-ED02-415B-9E63-ECC2D8193DD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6" name="228 CuadroTexto">
          <a:extLst>
            <a:ext uri="{FF2B5EF4-FFF2-40B4-BE49-F238E27FC236}">
              <a16:creationId xmlns:a16="http://schemas.microsoft.com/office/drawing/2014/main" xmlns="" id="{61AE6B25-F233-489B-B04F-A105546A67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7" name="229 CuadroTexto">
          <a:extLst>
            <a:ext uri="{FF2B5EF4-FFF2-40B4-BE49-F238E27FC236}">
              <a16:creationId xmlns:a16="http://schemas.microsoft.com/office/drawing/2014/main" xmlns="" id="{1155883E-C141-4E58-B0EA-1B4300761E2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8" name="230 CuadroTexto">
          <a:extLst>
            <a:ext uri="{FF2B5EF4-FFF2-40B4-BE49-F238E27FC236}">
              <a16:creationId xmlns:a16="http://schemas.microsoft.com/office/drawing/2014/main" xmlns="" id="{3FCF18D6-752D-4D4F-86E8-38E2B43474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49" name="231 CuadroTexto">
          <a:extLst>
            <a:ext uri="{FF2B5EF4-FFF2-40B4-BE49-F238E27FC236}">
              <a16:creationId xmlns:a16="http://schemas.microsoft.com/office/drawing/2014/main" xmlns="" id="{F56D61BF-7EE7-4814-94F7-998376F070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0" name="232 CuadroTexto">
          <a:extLst>
            <a:ext uri="{FF2B5EF4-FFF2-40B4-BE49-F238E27FC236}">
              <a16:creationId xmlns:a16="http://schemas.microsoft.com/office/drawing/2014/main" xmlns="" id="{D3F9E1D4-9809-4D1A-81F5-C58A0E27092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1" name="233 CuadroTexto">
          <a:extLst>
            <a:ext uri="{FF2B5EF4-FFF2-40B4-BE49-F238E27FC236}">
              <a16:creationId xmlns:a16="http://schemas.microsoft.com/office/drawing/2014/main" xmlns="" id="{FBA0C0D9-835A-44BC-AC68-ED22A8FE00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2" name="234 CuadroTexto">
          <a:extLst>
            <a:ext uri="{FF2B5EF4-FFF2-40B4-BE49-F238E27FC236}">
              <a16:creationId xmlns:a16="http://schemas.microsoft.com/office/drawing/2014/main" xmlns="" id="{B8693188-3D1C-4A16-BDDA-90CEA62350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3" name="235 CuadroTexto">
          <a:extLst>
            <a:ext uri="{FF2B5EF4-FFF2-40B4-BE49-F238E27FC236}">
              <a16:creationId xmlns:a16="http://schemas.microsoft.com/office/drawing/2014/main" xmlns="" id="{62464C76-E13A-454E-9C88-6A697101E45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4" name="236 CuadroTexto">
          <a:extLst>
            <a:ext uri="{FF2B5EF4-FFF2-40B4-BE49-F238E27FC236}">
              <a16:creationId xmlns:a16="http://schemas.microsoft.com/office/drawing/2014/main" xmlns="" id="{D26705EA-3FF7-4518-AE10-A13C64CDB5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5" name="237 CuadroTexto">
          <a:extLst>
            <a:ext uri="{FF2B5EF4-FFF2-40B4-BE49-F238E27FC236}">
              <a16:creationId xmlns:a16="http://schemas.microsoft.com/office/drawing/2014/main" xmlns="" id="{636E7C63-4469-4866-B2D2-F02E5D8F5F8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6" name="238 CuadroTexto">
          <a:extLst>
            <a:ext uri="{FF2B5EF4-FFF2-40B4-BE49-F238E27FC236}">
              <a16:creationId xmlns:a16="http://schemas.microsoft.com/office/drawing/2014/main" xmlns="" id="{F6F055C5-29EC-4BB0-9CBC-DA02EEC7EF5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7" name="239 CuadroTexto">
          <a:extLst>
            <a:ext uri="{FF2B5EF4-FFF2-40B4-BE49-F238E27FC236}">
              <a16:creationId xmlns:a16="http://schemas.microsoft.com/office/drawing/2014/main" xmlns="" id="{E92A03E6-8D95-4897-BA87-6742E5F732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8" name="240 CuadroTexto">
          <a:extLst>
            <a:ext uri="{FF2B5EF4-FFF2-40B4-BE49-F238E27FC236}">
              <a16:creationId xmlns:a16="http://schemas.microsoft.com/office/drawing/2014/main" xmlns="" id="{1ACEB766-2288-4597-9CF3-50DE253BF5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59" name="241 CuadroTexto">
          <a:extLst>
            <a:ext uri="{FF2B5EF4-FFF2-40B4-BE49-F238E27FC236}">
              <a16:creationId xmlns:a16="http://schemas.microsoft.com/office/drawing/2014/main" xmlns="" id="{C99F7CBB-4BA5-4C1A-B945-BF6C20CB71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0" name="242 CuadroTexto">
          <a:extLst>
            <a:ext uri="{FF2B5EF4-FFF2-40B4-BE49-F238E27FC236}">
              <a16:creationId xmlns:a16="http://schemas.microsoft.com/office/drawing/2014/main" xmlns="" id="{B110ED5F-D71E-4203-8199-99E3D5223D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1" name="243 CuadroTexto">
          <a:extLst>
            <a:ext uri="{FF2B5EF4-FFF2-40B4-BE49-F238E27FC236}">
              <a16:creationId xmlns:a16="http://schemas.microsoft.com/office/drawing/2014/main" xmlns="" id="{3E973C83-90A9-4B76-BBA8-08AA1E1433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2" name="244 CuadroTexto">
          <a:extLst>
            <a:ext uri="{FF2B5EF4-FFF2-40B4-BE49-F238E27FC236}">
              <a16:creationId xmlns:a16="http://schemas.microsoft.com/office/drawing/2014/main" xmlns="" id="{C862A612-2996-4AFF-BBCB-5226F33D76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3" name="245 CuadroTexto">
          <a:extLst>
            <a:ext uri="{FF2B5EF4-FFF2-40B4-BE49-F238E27FC236}">
              <a16:creationId xmlns:a16="http://schemas.microsoft.com/office/drawing/2014/main" xmlns="" id="{3C6F838E-616F-4AD7-81B7-1E97C89175B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4" name="246 CuadroTexto">
          <a:extLst>
            <a:ext uri="{FF2B5EF4-FFF2-40B4-BE49-F238E27FC236}">
              <a16:creationId xmlns:a16="http://schemas.microsoft.com/office/drawing/2014/main" xmlns="" id="{2EBE5C27-C674-46C0-8503-E11165C86E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5" name="247 CuadroTexto">
          <a:extLst>
            <a:ext uri="{FF2B5EF4-FFF2-40B4-BE49-F238E27FC236}">
              <a16:creationId xmlns:a16="http://schemas.microsoft.com/office/drawing/2014/main" xmlns="" id="{E4533389-BF16-4A64-8876-0A52B08A79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6" name="248 CuadroTexto">
          <a:extLst>
            <a:ext uri="{FF2B5EF4-FFF2-40B4-BE49-F238E27FC236}">
              <a16:creationId xmlns:a16="http://schemas.microsoft.com/office/drawing/2014/main" xmlns="" id="{DA3056B4-B3E0-489B-AFA5-A4B7016E67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7" name="249 CuadroTexto">
          <a:extLst>
            <a:ext uri="{FF2B5EF4-FFF2-40B4-BE49-F238E27FC236}">
              <a16:creationId xmlns:a16="http://schemas.microsoft.com/office/drawing/2014/main" xmlns="" id="{87F793E9-166C-4A1E-A51D-35BAC1EE23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8" name="250 CuadroTexto">
          <a:extLst>
            <a:ext uri="{FF2B5EF4-FFF2-40B4-BE49-F238E27FC236}">
              <a16:creationId xmlns:a16="http://schemas.microsoft.com/office/drawing/2014/main" xmlns="" id="{0755CF65-A180-41EB-BB13-CDEA2B7A4B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69" name="251 CuadroTexto">
          <a:extLst>
            <a:ext uri="{FF2B5EF4-FFF2-40B4-BE49-F238E27FC236}">
              <a16:creationId xmlns:a16="http://schemas.microsoft.com/office/drawing/2014/main" xmlns="" id="{B5A791C9-C275-4CC6-970A-82DE91B4D55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0" name="252 CuadroTexto">
          <a:extLst>
            <a:ext uri="{FF2B5EF4-FFF2-40B4-BE49-F238E27FC236}">
              <a16:creationId xmlns:a16="http://schemas.microsoft.com/office/drawing/2014/main" xmlns="" id="{CFD60AF4-4552-409A-B6E5-C507DB70450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1" name="253 CuadroTexto">
          <a:extLst>
            <a:ext uri="{FF2B5EF4-FFF2-40B4-BE49-F238E27FC236}">
              <a16:creationId xmlns:a16="http://schemas.microsoft.com/office/drawing/2014/main" xmlns="" id="{416D7C5B-D27C-4C31-B51A-B254CBBC9B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2" name="254 CuadroTexto">
          <a:extLst>
            <a:ext uri="{FF2B5EF4-FFF2-40B4-BE49-F238E27FC236}">
              <a16:creationId xmlns:a16="http://schemas.microsoft.com/office/drawing/2014/main" xmlns="" id="{B0990CDA-337F-4D6E-9A71-4BB7FE0401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3" name="255 CuadroTexto">
          <a:extLst>
            <a:ext uri="{FF2B5EF4-FFF2-40B4-BE49-F238E27FC236}">
              <a16:creationId xmlns:a16="http://schemas.microsoft.com/office/drawing/2014/main" xmlns="" id="{2988D06D-4314-4B6F-9FE3-D39FDA58E3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4" name="256 CuadroTexto">
          <a:extLst>
            <a:ext uri="{FF2B5EF4-FFF2-40B4-BE49-F238E27FC236}">
              <a16:creationId xmlns:a16="http://schemas.microsoft.com/office/drawing/2014/main" xmlns="" id="{488BE793-017F-4DB7-B8C0-F7B9FB50CA3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5" name="257 CuadroTexto">
          <a:extLst>
            <a:ext uri="{FF2B5EF4-FFF2-40B4-BE49-F238E27FC236}">
              <a16:creationId xmlns:a16="http://schemas.microsoft.com/office/drawing/2014/main" xmlns="" id="{ED50B09F-7514-469D-9FDE-2168CC56624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6" name="258 CuadroTexto">
          <a:extLst>
            <a:ext uri="{FF2B5EF4-FFF2-40B4-BE49-F238E27FC236}">
              <a16:creationId xmlns:a16="http://schemas.microsoft.com/office/drawing/2014/main" xmlns="" id="{61023123-70C1-4EB0-AC7D-CB9556E685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7" name="259 CuadroTexto">
          <a:extLst>
            <a:ext uri="{FF2B5EF4-FFF2-40B4-BE49-F238E27FC236}">
              <a16:creationId xmlns:a16="http://schemas.microsoft.com/office/drawing/2014/main" xmlns="" id="{2F54F815-99C1-4C47-AD1F-4CE677DDA2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8" name="260 CuadroTexto">
          <a:extLst>
            <a:ext uri="{FF2B5EF4-FFF2-40B4-BE49-F238E27FC236}">
              <a16:creationId xmlns:a16="http://schemas.microsoft.com/office/drawing/2014/main" xmlns="" id="{348C9C8A-A720-4FE6-8DB0-1FE8CDCD21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79" name="261 CuadroTexto">
          <a:extLst>
            <a:ext uri="{FF2B5EF4-FFF2-40B4-BE49-F238E27FC236}">
              <a16:creationId xmlns:a16="http://schemas.microsoft.com/office/drawing/2014/main" xmlns="" id="{D236B95D-A409-45D5-91AA-6EA023F8AF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0" name="262 CuadroTexto">
          <a:extLst>
            <a:ext uri="{FF2B5EF4-FFF2-40B4-BE49-F238E27FC236}">
              <a16:creationId xmlns:a16="http://schemas.microsoft.com/office/drawing/2014/main" xmlns="" id="{66E04F5E-456C-4B60-89FC-FCA9C81508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1" name="263 CuadroTexto">
          <a:extLst>
            <a:ext uri="{FF2B5EF4-FFF2-40B4-BE49-F238E27FC236}">
              <a16:creationId xmlns:a16="http://schemas.microsoft.com/office/drawing/2014/main" xmlns="" id="{79C4CA97-8D9D-4803-9CE3-FFD9952D48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2" name="264 CuadroTexto">
          <a:extLst>
            <a:ext uri="{FF2B5EF4-FFF2-40B4-BE49-F238E27FC236}">
              <a16:creationId xmlns:a16="http://schemas.microsoft.com/office/drawing/2014/main" xmlns="" id="{DA3EFC10-BC01-4CCA-AFF7-C0472E05CF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3" name="265 CuadroTexto">
          <a:extLst>
            <a:ext uri="{FF2B5EF4-FFF2-40B4-BE49-F238E27FC236}">
              <a16:creationId xmlns:a16="http://schemas.microsoft.com/office/drawing/2014/main" xmlns="" id="{ADDD0698-DEA6-40FB-B022-B049DFA2E6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4" name="266 CuadroTexto">
          <a:extLst>
            <a:ext uri="{FF2B5EF4-FFF2-40B4-BE49-F238E27FC236}">
              <a16:creationId xmlns:a16="http://schemas.microsoft.com/office/drawing/2014/main" xmlns="" id="{1C3E40F3-E7D4-4386-9583-92D0B5F89E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5" name="267 CuadroTexto">
          <a:extLst>
            <a:ext uri="{FF2B5EF4-FFF2-40B4-BE49-F238E27FC236}">
              <a16:creationId xmlns:a16="http://schemas.microsoft.com/office/drawing/2014/main" xmlns="" id="{A71AB242-7A29-4362-9F84-4571AA1919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6" name="285 CuadroTexto">
          <a:extLst>
            <a:ext uri="{FF2B5EF4-FFF2-40B4-BE49-F238E27FC236}">
              <a16:creationId xmlns:a16="http://schemas.microsoft.com/office/drawing/2014/main" xmlns="" id="{23CFB33E-834B-4335-AAB3-B5B8942D3C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7" name="286 CuadroTexto">
          <a:extLst>
            <a:ext uri="{FF2B5EF4-FFF2-40B4-BE49-F238E27FC236}">
              <a16:creationId xmlns:a16="http://schemas.microsoft.com/office/drawing/2014/main" xmlns="" id="{04B332FE-DC6B-493D-8784-BEF5318D2C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8" name="287 CuadroTexto">
          <a:extLst>
            <a:ext uri="{FF2B5EF4-FFF2-40B4-BE49-F238E27FC236}">
              <a16:creationId xmlns:a16="http://schemas.microsoft.com/office/drawing/2014/main" xmlns="" id="{A633DDF1-0967-4D07-9C24-1D1D5B309B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89" name="288 CuadroTexto">
          <a:extLst>
            <a:ext uri="{FF2B5EF4-FFF2-40B4-BE49-F238E27FC236}">
              <a16:creationId xmlns:a16="http://schemas.microsoft.com/office/drawing/2014/main" xmlns="" id="{E460F6D6-81DC-48B9-8233-7974072B24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0" name="289 CuadroTexto">
          <a:extLst>
            <a:ext uri="{FF2B5EF4-FFF2-40B4-BE49-F238E27FC236}">
              <a16:creationId xmlns:a16="http://schemas.microsoft.com/office/drawing/2014/main" xmlns="" id="{1742FEC0-7DB9-4B67-AE84-BDE6F6D8F6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1" name="290 CuadroTexto">
          <a:extLst>
            <a:ext uri="{FF2B5EF4-FFF2-40B4-BE49-F238E27FC236}">
              <a16:creationId xmlns:a16="http://schemas.microsoft.com/office/drawing/2014/main" xmlns="" id="{A29591E8-E776-4329-A43E-2FBE6023BF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2" name="291 CuadroTexto">
          <a:extLst>
            <a:ext uri="{FF2B5EF4-FFF2-40B4-BE49-F238E27FC236}">
              <a16:creationId xmlns:a16="http://schemas.microsoft.com/office/drawing/2014/main" xmlns="" id="{58952403-D757-4B08-A33E-2AB30AA345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3" name="292 CuadroTexto">
          <a:extLst>
            <a:ext uri="{FF2B5EF4-FFF2-40B4-BE49-F238E27FC236}">
              <a16:creationId xmlns:a16="http://schemas.microsoft.com/office/drawing/2014/main" xmlns="" id="{721E7DF2-C5AB-42F9-A53F-ADEE0C55EB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4" name="293 CuadroTexto">
          <a:extLst>
            <a:ext uri="{FF2B5EF4-FFF2-40B4-BE49-F238E27FC236}">
              <a16:creationId xmlns:a16="http://schemas.microsoft.com/office/drawing/2014/main" xmlns="" id="{8E4AC3AA-7A1D-47AF-82BB-6AF477C0F0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5" name="294 CuadroTexto">
          <a:extLst>
            <a:ext uri="{FF2B5EF4-FFF2-40B4-BE49-F238E27FC236}">
              <a16:creationId xmlns:a16="http://schemas.microsoft.com/office/drawing/2014/main" xmlns="" id="{A1C7F0BF-B3F2-41B5-AE09-87CD2B83598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6" name="295 CuadroTexto">
          <a:extLst>
            <a:ext uri="{FF2B5EF4-FFF2-40B4-BE49-F238E27FC236}">
              <a16:creationId xmlns:a16="http://schemas.microsoft.com/office/drawing/2014/main" xmlns="" id="{0407E12D-2FF7-49B7-BFAE-3CD81338F9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7" name="296 CuadroTexto">
          <a:extLst>
            <a:ext uri="{FF2B5EF4-FFF2-40B4-BE49-F238E27FC236}">
              <a16:creationId xmlns:a16="http://schemas.microsoft.com/office/drawing/2014/main" xmlns="" id="{113E4615-D942-4E58-9DC0-6F947EA14E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898" name="17 CuadroTexto">
          <a:extLst>
            <a:ext uri="{FF2B5EF4-FFF2-40B4-BE49-F238E27FC236}">
              <a16:creationId xmlns:a16="http://schemas.microsoft.com/office/drawing/2014/main" xmlns="" id="{103C8301-8FF5-487E-B8B7-CDE290C5101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10899" name="90 CuadroTexto">
          <a:extLst>
            <a:ext uri="{FF2B5EF4-FFF2-40B4-BE49-F238E27FC236}">
              <a16:creationId xmlns:a16="http://schemas.microsoft.com/office/drawing/2014/main" xmlns="" id="{57E77DFF-B1EA-4564-8DB7-BA395261FAE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0" name="91 CuadroTexto">
          <a:extLst>
            <a:ext uri="{FF2B5EF4-FFF2-40B4-BE49-F238E27FC236}">
              <a16:creationId xmlns:a16="http://schemas.microsoft.com/office/drawing/2014/main" xmlns="" id="{FF91C284-3E5C-4A57-ADC5-D445EF1A57A4}"/>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1" name="92 CuadroTexto">
          <a:extLst>
            <a:ext uri="{FF2B5EF4-FFF2-40B4-BE49-F238E27FC236}">
              <a16:creationId xmlns:a16="http://schemas.microsoft.com/office/drawing/2014/main" xmlns="" id="{95101D51-9C55-4590-9817-4A46F521DDC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2" name="93 CuadroTexto">
          <a:extLst>
            <a:ext uri="{FF2B5EF4-FFF2-40B4-BE49-F238E27FC236}">
              <a16:creationId xmlns:a16="http://schemas.microsoft.com/office/drawing/2014/main" xmlns="" id="{5DFF1C74-05EB-49A2-9667-CBFD43A505B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3" name="94 CuadroTexto">
          <a:extLst>
            <a:ext uri="{FF2B5EF4-FFF2-40B4-BE49-F238E27FC236}">
              <a16:creationId xmlns:a16="http://schemas.microsoft.com/office/drawing/2014/main" xmlns="" id="{4F56F9D7-3C02-4BE6-A873-A3F679E62BE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4" name="95 CuadroTexto">
          <a:extLst>
            <a:ext uri="{FF2B5EF4-FFF2-40B4-BE49-F238E27FC236}">
              <a16:creationId xmlns:a16="http://schemas.microsoft.com/office/drawing/2014/main" xmlns="" id="{DC1C8443-919B-42C6-9DB0-B196ED1D081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5" name="96 CuadroTexto">
          <a:extLst>
            <a:ext uri="{FF2B5EF4-FFF2-40B4-BE49-F238E27FC236}">
              <a16:creationId xmlns:a16="http://schemas.microsoft.com/office/drawing/2014/main" xmlns="" id="{D11ECAA3-F954-4064-B717-FB74434AEF4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6" name="97 CuadroTexto">
          <a:extLst>
            <a:ext uri="{FF2B5EF4-FFF2-40B4-BE49-F238E27FC236}">
              <a16:creationId xmlns:a16="http://schemas.microsoft.com/office/drawing/2014/main" xmlns="" id="{32CEC37E-126F-48AA-9D02-D4E1308577C8}"/>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7" name="98 CuadroTexto">
          <a:extLst>
            <a:ext uri="{FF2B5EF4-FFF2-40B4-BE49-F238E27FC236}">
              <a16:creationId xmlns:a16="http://schemas.microsoft.com/office/drawing/2014/main" xmlns="" id="{D7214BD9-DDA7-432E-A2F3-83ADD436125D}"/>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8" name="99 CuadroTexto">
          <a:extLst>
            <a:ext uri="{FF2B5EF4-FFF2-40B4-BE49-F238E27FC236}">
              <a16:creationId xmlns:a16="http://schemas.microsoft.com/office/drawing/2014/main" xmlns="" id="{36797408-C26F-4367-8BA5-D935790E444B}"/>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09" name="100 CuadroTexto">
          <a:extLst>
            <a:ext uri="{FF2B5EF4-FFF2-40B4-BE49-F238E27FC236}">
              <a16:creationId xmlns:a16="http://schemas.microsoft.com/office/drawing/2014/main" xmlns="" id="{6AD5F512-82C0-456A-85C6-7638B81A337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0910" name="101 CuadroTexto">
          <a:extLst>
            <a:ext uri="{FF2B5EF4-FFF2-40B4-BE49-F238E27FC236}">
              <a16:creationId xmlns:a16="http://schemas.microsoft.com/office/drawing/2014/main" xmlns="" id="{DB27D5DB-8A3B-40BE-BC9A-07DA7649031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0911" name="118 CuadroTexto">
          <a:extLst>
            <a:ext uri="{FF2B5EF4-FFF2-40B4-BE49-F238E27FC236}">
              <a16:creationId xmlns:a16="http://schemas.microsoft.com/office/drawing/2014/main" xmlns="" id="{A04ED945-82A7-4992-B315-C6E7A1CF83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2" name="119 CuadroTexto">
          <a:extLst>
            <a:ext uri="{FF2B5EF4-FFF2-40B4-BE49-F238E27FC236}">
              <a16:creationId xmlns:a16="http://schemas.microsoft.com/office/drawing/2014/main" xmlns="" id="{4C3D342C-2A9D-4DCD-A0BB-26708BC1EA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3" name="120 CuadroTexto">
          <a:extLst>
            <a:ext uri="{FF2B5EF4-FFF2-40B4-BE49-F238E27FC236}">
              <a16:creationId xmlns:a16="http://schemas.microsoft.com/office/drawing/2014/main" xmlns="" id="{9281661E-90C1-433B-BA21-7DB3CC3B9F8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4" name="121 CuadroTexto">
          <a:extLst>
            <a:ext uri="{FF2B5EF4-FFF2-40B4-BE49-F238E27FC236}">
              <a16:creationId xmlns:a16="http://schemas.microsoft.com/office/drawing/2014/main" xmlns="" id="{28A53612-DAA3-496D-86D1-92AE7F6024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5" name="122 CuadroTexto">
          <a:extLst>
            <a:ext uri="{FF2B5EF4-FFF2-40B4-BE49-F238E27FC236}">
              <a16:creationId xmlns:a16="http://schemas.microsoft.com/office/drawing/2014/main" xmlns="" id="{67CE848E-4882-4B80-8176-6028C4E5B2B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6" name="123 CuadroTexto">
          <a:extLst>
            <a:ext uri="{FF2B5EF4-FFF2-40B4-BE49-F238E27FC236}">
              <a16:creationId xmlns:a16="http://schemas.microsoft.com/office/drawing/2014/main" xmlns="" id="{B1CB62B2-BF93-4C35-9C59-7104D00914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7" name="124 CuadroTexto">
          <a:extLst>
            <a:ext uri="{FF2B5EF4-FFF2-40B4-BE49-F238E27FC236}">
              <a16:creationId xmlns:a16="http://schemas.microsoft.com/office/drawing/2014/main" xmlns="" id="{A69E9DB2-2CD4-4DEC-A5DD-45AA5BB39E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8" name="125 CuadroTexto">
          <a:extLst>
            <a:ext uri="{FF2B5EF4-FFF2-40B4-BE49-F238E27FC236}">
              <a16:creationId xmlns:a16="http://schemas.microsoft.com/office/drawing/2014/main" xmlns="" id="{10AF7D9A-68C4-4BF8-95AE-A9EC4D41CFB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19" name="143 CuadroTexto">
          <a:extLst>
            <a:ext uri="{FF2B5EF4-FFF2-40B4-BE49-F238E27FC236}">
              <a16:creationId xmlns:a16="http://schemas.microsoft.com/office/drawing/2014/main" xmlns="" id="{81A290D1-73BF-4FBC-B1F8-EFD486CB97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0" name="144 CuadroTexto">
          <a:extLst>
            <a:ext uri="{FF2B5EF4-FFF2-40B4-BE49-F238E27FC236}">
              <a16:creationId xmlns:a16="http://schemas.microsoft.com/office/drawing/2014/main" xmlns="" id="{23D483F2-7DB9-47EF-B0C0-5C7EB89317D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1" name="145 CuadroTexto">
          <a:extLst>
            <a:ext uri="{FF2B5EF4-FFF2-40B4-BE49-F238E27FC236}">
              <a16:creationId xmlns:a16="http://schemas.microsoft.com/office/drawing/2014/main" xmlns="" id="{773038F4-253D-4A53-99DD-DEC477B4237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2" name="146 CuadroTexto">
          <a:extLst>
            <a:ext uri="{FF2B5EF4-FFF2-40B4-BE49-F238E27FC236}">
              <a16:creationId xmlns:a16="http://schemas.microsoft.com/office/drawing/2014/main" xmlns="" id="{85650732-EA39-4A4B-8130-5708BDBEA8F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3" name="147 CuadroTexto">
          <a:extLst>
            <a:ext uri="{FF2B5EF4-FFF2-40B4-BE49-F238E27FC236}">
              <a16:creationId xmlns:a16="http://schemas.microsoft.com/office/drawing/2014/main" xmlns="" id="{6CC4C885-34CE-41BB-9684-C73C6F11A54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4" name="148 CuadroTexto">
          <a:extLst>
            <a:ext uri="{FF2B5EF4-FFF2-40B4-BE49-F238E27FC236}">
              <a16:creationId xmlns:a16="http://schemas.microsoft.com/office/drawing/2014/main" xmlns="" id="{461BF79B-B03E-49D9-95AB-3D80F7A0AC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5" name="149 CuadroTexto">
          <a:extLst>
            <a:ext uri="{FF2B5EF4-FFF2-40B4-BE49-F238E27FC236}">
              <a16:creationId xmlns:a16="http://schemas.microsoft.com/office/drawing/2014/main" xmlns="" id="{B8D2338F-76DB-4E5F-BA2F-AF3D6DE6C3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6" name="150 CuadroTexto">
          <a:extLst>
            <a:ext uri="{FF2B5EF4-FFF2-40B4-BE49-F238E27FC236}">
              <a16:creationId xmlns:a16="http://schemas.microsoft.com/office/drawing/2014/main" xmlns="" id="{E1B815A7-62E5-4B31-AEB1-356DD74C93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7" name="151 CuadroTexto">
          <a:extLst>
            <a:ext uri="{FF2B5EF4-FFF2-40B4-BE49-F238E27FC236}">
              <a16:creationId xmlns:a16="http://schemas.microsoft.com/office/drawing/2014/main" xmlns="" id="{BDB36043-95CD-4D90-ADBC-078D0843779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8" name="152 CuadroTexto">
          <a:extLst>
            <a:ext uri="{FF2B5EF4-FFF2-40B4-BE49-F238E27FC236}">
              <a16:creationId xmlns:a16="http://schemas.microsoft.com/office/drawing/2014/main" xmlns="" id="{0443EE55-2EA5-4835-9B5A-0BB5EDCCAA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29" name="153 CuadroTexto">
          <a:extLst>
            <a:ext uri="{FF2B5EF4-FFF2-40B4-BE49-F238E27FC236}">
              <a16:creationId xmlns:a16="http://schemas.microsoft.com/office/drawing/2014/main" xmlns="" id="{EEB20653-3D2F-47CF-832B-4F6E1A627F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0" name="154 CuadroTexto">
          <a:extLst>
            <a:ext uri="{FF2B5EF4-FFF2-40B4-BE49-F238E27FC236}">
              <a16:creationId xmlns:a16="http://schemas.microsoft.com/office/drawing/2014/main" xmlns="" id="{C19F8708-715C-4C92-90E3-118EAE71D3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1" name="155 CuadroTexto">
          <a:extLst>
            <a:ext uri="{FF2B5EF4-FFF2-40B4-BE49-F238E27FC236}">
              <a16:creationId xmlns:a16="http://schemas.microsoft.com/office/drawing/2014/main" xmlns="" id="{2D3BA035-1953-4D10-AA17-2D9ADB52AB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2" name="156 CuadroTexto">
          <a:extLst>
            <a:ext uri="{FF2B5EF4-FFF2-40B4-BE49-F238E27FC236}">
              <a16:creationId xmlns:a16="http://schemas.microsoft.com/office/drawing/2014/main" xmlns="" id="{358AE053-1365-427C-91CC-A476D87CCE0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3" name="157 CuadroTexto">
          <a:extLst>
            <a:ext uri="{FF2B5EF4-FFF2-40B4-BE49-F238E27FC236}">
              <a16:creationId xmlns:a16="http://schemas.microsoft.com/office/drawing/2014/main" xmlns="" id="{18D8D6EA-D650-4877-AE10-E96E44A25EC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4" name="158 CuadroTexto">
          <a:extLst>
            <a:ext uri="{FF2B5EF4-FFF2-40B4-BE49-F238E27FC236}">
              <a16:creationId xmlns:a16="http://schemas.microsoft.com/office/drawing/2014/main" xmlns="" id="{D3A988EE-DB70-4056-8044-472AAA8657B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5" name="159 CuadroTexto">
          <a:extLst>
            <a:ext uri="{FF2B5EF4-FFF2-40B4-BE49-F238E27FC236}">
              <a16:creationId xmlns:a16="http://schemas.microsoft.com/office/drawing/2014/main" xmlns="" id="{8BC476D8-E119-4136-B741-75717BDF79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6" name="160 CuadroTexto">
          <a:extLst>
            <a:ext uri="{FF2B5EF4-FFF2-40B4-BE49-F238E27FC236}">
              <a16:creationId xmlns:a16="http://schemas.microsoft.com/office/drawing/2014/main" xmlns="" id="{FE207087-E86C-4734-A95C-64EA2E9C2E7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7" name="161 CuadroTexto">
          <a:extLst>
            <a:ext uri="{FF2B5EF4-FFF2-40B4-BE49-F238E27FC236}">
              <a16:creationId xmlns:a16="http://schemas.microsoft.com/office/drawing/2014/main" xmlns="" id="{DFEF4D05-41B6-42E6-A01F-4B3564D8D1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8" name="162 CuadroTexto">
          <a:extLst>
            <a:ext uri="{FF2B5EF4-FFF2-40B4-BE49-F238E27FC236}">
              <a16:creationId xmlns:a16="http://schemas.microsoft.com/office/drawing/2014/main" xmlns="" id="{DF60D6C8-CBC3-455A-9F32-34B347DA63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39" name="163 CuadroTexto">
          <a:extLst>
            <a:ext uri="{FF2B5EF4-FFF2-40B4-BE49-F238E27FC236}">
              <a16:creationId xmlns:a16="http://schemas.microsoft.com/office/drawing/2014/main" xmlns="" id="{275E367B-C1EC-41A2-ADF6-1353971C043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0" name="164 CuadroTexto">
          <a:extLst>
            <a:ext uri="{FF2B5EF4-FFF2-40B4-BE49-F238E27FC236}">
              <a16:creationId xmlns:a16="http://schemas.microsoft.com/office/drawing/2014/main" xmlns="" id="{E4A5F59A-9E7A-4594-914D-A1725D73C9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1" name="165 CuadroTexto">
          <a:extLst>
            <a:ext uri="{FF2B5EF4-FFF2-40B4-BE49-F238E27FC236}">
              <a16:creationId xmlns:a16="http://schemas.microsoft.com/office/drawing/2014/main" xmlns="" id="{CCBBC899-187A-40EC-B05D-2C81032C92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2" name="166 CuadroTexto">
          <a:extLst>
            <a:ext uri="{FF2B5EF4-FFF2-40B4-BE49-F238E27FC236}">
              <a16:creationId xmlns:a16="http://schemas.microsoft.com/office/drawing/2014/main" xmlns="" id="{AD9B2968-4D74-4A21-A880-88E5E84271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3" name="167 CuadroTexto">
          <a:extLst>
            <a:ext uri="{FF2B5EF4-FFF2-40B4-BE49-F238E27FC236}">
              <a16:creationId xmlns:a16="http://schemas.microsoft.com/office/drawing/2014/main" xmlns="" id="{D0551F0C-5445-4B18-B945-10EE712776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4" name="168 CuadroTexto">
          <a:extLst>
            <a:ext uri="{FF2B5EF4-FFF2-40B4-BE49-F238E27FC236}">
              <a16:creationId xmlns:a16="http://schemas.microsoft.com/office/drawing/2014/main" xmlns="" id="{58C0146C-FDBC-4A0D-9EA5-59996CD2A3F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5" name="169 CuadroTexto">
          <a:extLst>
            <a:ext uri="{FF2B5EF4-FFF2-40B4-BE49-F238E27FC236}">
              <a16:creationId xmlns:a16="http://schemas.microsoft.com/office/drawing/2014/main" xmlns="" id="{C5196D08-EC64-4F27-A393-38F27AE678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6" name="170 CuadroTexto">
          <a:extLst>
            <a:ext uri="{FF2B5EF4-FFF2-40B4-BE49-F238E27FC236}">
              <a16:creationId xmlns:a16="http://schemas.microsoft.com/office/drawing/2014/main" xmlns="" id="{95F85313-4245-4A82-A377-B498A58FA9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7" name="171 CuadroTexto">
          <a:extLst>
            <a:ext uri="{FF2B5EF4-FFF2-40B4-BE49-F238E27FC236}">
              <a16:creationId xmlns:a16="http://schemas.microsoft.com/office/drawing/2014/main" xmlns="" id="{C81D1E55-82D1-46F5-95F1-0DDA416A9C6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8" name="172 CuadroTexto">
          <a:extLst>
            <a:ext uri="{FF2B5EF4-FFF2-40B4-BE49-F238E27FC236}">
              <a16:creationId xmlns:a16="http://schemas.microsoft.com/office/drawing/2014/main" xmlns="" id="{EF2416A5-92E9-4B71-98BA-E20876F903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49" name="173 CuadroTexto">
          <a:extLst>
            <a:ext uri="{FF2B5EF4-FFF2-40B4-BE49-F238E27FC236}">
              <a16:creationId xmlns:a16="http://schemas.microsoft.com/office/drawing/2014/main" xmlns="" id="{6B4F2B00-3787-4DA3-A88D-C847AD83DA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0" name="174 CuadroTexto">
          <a:extLst>
            <a:ext uri="{FF2B5EF4-FFF2-40B4-BE49-F238E27FC236}">
              <a16:creationId xmlns:a16="http://schemas.microsoft.com/office/drawing/2014/main" xmlns="" id="{6AC7C4FE-F5C9-4B33-822A-2923B81E2A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1" name="175 CuadroTexto">
          <a:extLst>
            <a:ext uri="{FF2B5EF4-FFF2-40B4-BE49-F238E27FC236}">
              <a16:creationId xmlns:a16="http://schemas.microsoft.com/office/drawing/2014/main" xmlns="" id="{7E1DF20E-A2D2-479D-80C6-79D917F6366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2" name="176 CuadroTexto">
          <a:extLst>
            <a:ext uri="{FF2B5EF4-FFF2-40B4-BE49-F238E27FC236}">
              <a16:creationId xmlns:a16="http://schemas.microsoft.com/office/drawing/2014/main" xmlns="" id="{C2600C22-A6B0-4E93-A919-F8A255521B5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3" name="177 CuadroTexto">
          <a:extLst>
            <a:ext uri="{FF2B5EF4-FFF2-40B4-BE49-F238E27FC236}">
              <a16:creationId xmlns:a16="http://schemas.microsoft.com/office/drawing/2014/main" xmlns="" id="{E4C0C05B-7E1C-4749-9ECE-183189A8DB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4" name="178 CuadroTexto">
          <a:extLst>
            <a:ext uri="{FF2B5EF4-FFF2-40B4-BE49-F238E27FC236}">
              <a16:creationId xmlns:a16="http://schemas.microsoft.com/office/drawing/2014/main" xmlns="" id="{C01C6CA2-6D15-4C94-9347-6BDCB797D4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5" name="179 CuadroTexto">
          <a:extLst>
            <a:ext uri="{FF2B5EF4-FFF2-40B4-BE49-F238E27FC236}">
              <a16:creationId xmlns:a16="http://schemas.microsoft.com/office/drawing/2014/main" xmlns="" id="{E3FE00C9-A3AC-45B6-A7B1-4B404E4CF5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6" name="180 CuadroTexto">
          <a:extLst>
            <a:ext uri="{FF2B5EF4-FFF2-40B4-BE49-F238E27FC236}">
              <a16:creationId xmlns:a16="http://schemas.microsoft.com/office/drawing/2014/main" xmlns="" id="{682A8E57-7B5C-4A92-BA39-A404BFD6169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7" name="181 CuadroTexto">
          <a:extLst>
            <a:ext uri="{FF2B5EF4-FFF2-40B4-BE49-F238E27FC236}">
              <a16:creationId xmlns:a16="http://schemas.microsoft.com/office/drawing/2014/main" xmlns="" id="{F2855F0D-A72F-4260-A4FB-EF3DB98B0A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8" name="182 CuadroTexto">
          <a:extLst>
            <a:ext uri="{FF2B5EF4-FFF2-40B4-BE49-F238E27FC236}">
              <a16:creationId xmlns:a16="http://schemas.microsoft.com/office/drawing/2014/main" xmlns="" id="{4A1D7B50-DB75-4EFA-B21A-88C8C4CBDB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59" name="183 CuadroTexto">
          <a:extLst>
            <a:ext uri="{FF2B5EF4-FFF2-40B4-BE49-F238E27FC236}">
              <a16:creationId xmlns:a16="http://schemas.microsoft.com/office/drawing/2014/main" xmlns="" id="{AE8FC6F2-F994-489B-861B-13D713905BE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0" name="184 CuadroTexto">
          <a:extLst>
            <a:ext uri="{FF2B5EF4-FFF2-40B4-BE49-F238E27FC236}">
              <a16:creationId xmlns:a16="http://schemas.microsoft.com/office/drawing/2014/main" xmlns="" id="{F1F19E92-5F6F-41A9-91C6-01739350D55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1" name="185 CuadroTexto">
          <a:extLst>
            <a:ext uri="{FF2B5EF4-FFF2-40B4-BE49-F238E27FC236}">
              <a16:creationId xmlns:a16="http://schemas.microsoft.com/office/drawing/2014/main" xmlns="" id="{B6C95E60-A757-45F6-A5A6-79FDC46BF3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2" name="186 CuadroTexto">
          <a:extLst>
            <a:ext uri="{FF2B5EF4-FFF2-40B4-BE49-F238E27FC236}">
              <a16:creationId xmlns:a16="http://schemas.microsoft.com/office/drawing/2014/main" xmlns="" id="{AF38C9D6-E9A9-4770-BCFD-7B7CCCA5A31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3" name="187 CuadroTexto">
          <a:extLst>
            <a:ext uri="{FF2B5EF4-FFF2-40B4-BE49-F238E27FC236}">
              <a16:creationId xmlns:a16="http://schemas.microsoft.com/office/drawing/2014/main" xmlns="" id="{92716B34-F798-4194-931C-57002601961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4" name="188 CuadroTexto">
          <a:extLst>
            <a:ext uri="{FF2B5EF4-FFF2-40B4-BE49-F238E27FC236}">
              <a16:creationId xmlns:a16="http://schemas.microsoft.com/office/drawing/2014/main" xmlns="" id="{C640B360-EE65-4955-8350-4577BBD3A1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5" name="189 CuadroTexto">
          <a:extLst>
            <a:ext uri="{FF2B5EF4-FFF2-40B4-BE49-F238E27FC236}">
              <a16:creationId xmlns:a16="http://schemas.microsoft.com/office/drawing/2014/main" xmlns="" id="{1B60ABB1-6F4F-4221-8D87-052AFB7C22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6" name="190 CuadroTexto">
          <a:extLst>
            <a:ext uri="{FF2B5EF4-FFF2-40B4-BE49-F238E27FC236}">
              <a16:creationId xmlns:a16="http://schemas.microsoft.com/office/drawing/2014/main" xmlns="" id="{B91E5159-9DC3-45AD-9A48-442FF19B339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7" name="191 CuadroTexto">
          <a:extLst>
            <a:ext uri="{FF2B5EF4-FFF2-40B4-BE49-F238E27FC236}">
              <a16:creationId xmlns:a16="http://schemas.microsoft.com/office/drawing/2014/main" xmlns="" id="{194263D6-C72B-4F20-B1E4-F7883F29C2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8" name="192 CuadroTexto">
          <a:extLst>
            <a:ext uri="{FF2B5EF4-FFF2-40B4-BE49-F238E27FC236}">
              <a16:creationId xmlns:a16="http://schemas.microsoft.com/office/drawing/2014/main" xmlns="" id="{5E6651A3-F3B3-4998-96FC-6AF007313A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69" name="193 CuadroTexto">
          <a:extLst>
            <a:ext uri="{FF2B5EF4-FFF2-40B4-BE49-F238E27FC236}">
              <a16:creationId xmlns:a16="http://schemas.microsoft.com/office/drawing/2014/main" xmlns="" id="{37E36FA7-A2D1-4718-A27A-77B151CB02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0" name="194 CuadroTexto">
          <a:extLst>
            <a:ext uri="{FF2B5EF4-FFF2-40B4-BE49-F238E27FC236}">
              <a16:creationId xmlns:a16="http://schemas.microsoft.com/office/drawing/2014/main" xmlns="" id="{2835951B-AA76-4E45-9179-262199536F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1" name="195 CuadroTexto">
          <a:extLst>
            <a:ext uri="{FF2B5EF4-FFF2-40B4-BE49-F238E27FC236}">
              <a16:creationId xmlns:a16="http://schemas.microsoft.com/office/drawing/2014/main" xmlns="" id="{DC49BAC0-FE28-4935-8F29-E2241C55A1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2" name="196 CuadroTexto">
          <a:extLst>
            <a:ext uri="{FF2B5EF4-FFF2-40B4-BE49-F238E27FC236}">
              <a16:creationId xmlns:a16="http://schemas.microsoft.com/office/drawing/2014/main" xmlns="" id="{E4B40067-9F65-4B5A-B6CA-F488E990DF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3" name="197 CuadroTexto">
          <a:extLst>
            <a:ext uri="{FF2B5EF4-FFF2-40B4-BE49-F238E27FC236}">
              <a16:creationId xmlns:a16="http://schemas.microsoft.com/office/drawing/2014/main" xmlns="" id="{B4B961A1-DC37-4839-8AAD-A6CA101270F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4" name="198 CuadroTexto">
          <a:extLst>
            <a:ext uri="{FF2B5EF4-FFF2-40B4-BE49-F238E27FC236}">
              <a16:creationId xmlns:a16="http://schemas.microsoft.com/office/drawing/2014/main" xmlns="" id="{0F986F1F-109B-4081-A606-A91530C688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5" name="199 CuadroTexto">
          <a:extLst>
            <a:ext uri="{FF2B5EF4-FFF2-40B4-BE49-F238E27FC236}">
              <a16:creationId xmlns:a16="http://schemas.microsoft.com/office/drawing/2014/main" xmlns="" id="{2D030866-6F16-4691-A778-FD0C4C810F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6" name="200 CuadroTexto">
          <a:extLst>
            <a:ext uri="{FF2B5EF4-FFF2-40B4-BE49-F238E27FC236}">
              <a16:creationId xmlns:a16="http://schemas.microsoft.com/office/drawing/2014/main" xmlns="" id="{6BA97CEC-C616-421A-BC18-D363ABC96E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7" name="201 CuadroTexto">
          <a:extLst>
            <a:ext uri="{FF2B5EF4-FFF2-40B4-BE49-F238E27FC236}">
              <a16:creationId xmlns:a16="http://schemas.microsoft.com/office/drawing/2014/main" xmlns="" id="{A186FE0A-FE82-4C48-8545-8630C067183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8" name="202 CuadroTexto">
          <a:extLst>
            <a:ext uri="{FF2B5EF4-FFF2-40B4-BE49-F238E27FC236}">
              <a16:creationId xmlns:a16="http://schemas.microsoft.com/office/drawing/2014/main" xmlns="" id="{6D02FDBC-8C6E-468F-BB5E-B18835BBE5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79" name="203 CuadroTexto">
          <a:extLst>
            <a:ext uri="{FF2B5EF4-FFF2-40B4-BE49-F238E27FC236}">
              <a16:creationId xmlns:a16="http://schemas.microsoft.com/office/drawing/2014/main" xmlns="" id="{056E49AD-CD79-469D-88CA-5208E95B42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0" name="204 CuadroTexto">
          <a:extLst>
            <a:ext uri="{FF2B5EF4-FFF2-40B4-BE49-F238E27FC236}">
              <a16:creationId xmlns:a16="http://schemas.microsoft.com/office/drawing/2014/main" xmlns="" id="{B35D55A3-1572-42AD-83D2-09280893CF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1" name="205 CuadroTexto">
          <a:extLst>
            <a:ext uri="{FF2B5EF4-FFF2-40B4-BE49-F238E27FC236}">
              <a16:creationId xmlns:a16="http://schemas.microsoft.com/office/drawing/2014/main" xmlns="" id="{BAA37346-AA9C-4953-8A74-FE19B9DDCB1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2" name="206 CuadroTexto">
          <a:extLst>
            <a:ext uri="{FF2B5EF4-FFF2-40B4-BE49-F238E27FC236}">
              <a16:creationId xmlns:a16="http://schemas.microsoft.com/office/drawing/2014/main" xmlns="" id="{CFB20643-7512-4EDE-BDC0-1E6D460CAE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3" name="207 CuadroTexto">
          <a:extLst>
            <a:ext uri="{FF2B5EF4-FFF2-40B4-BE49-F238E27FC236}">
              <a16:creationId xmlns:a16="http://schemas.microsoft.com/office/drawing/2014/main" xmlns="" id="{B1F1A362-3FD8-4B46-9CEE-4A09B24F3C3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4" name="208 CuadroTexto">
          <a:extLst>
            <a:ext uri="{FF2B5EF4-FFF2-40B4-BE49-F238E27FC236}">
              <a16:creationId xmlns:a16="http://schemas.microsoft.com/office/drawing/2014/main" xmlns="" id="{0A7D2864-081A-47C1-87AE-E276F163D4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5" name="209 CuadroTexto">
          <a:extLst>
            <a:ext uri="{FF2B5EF4-FFF2-40B4-BE49-F238E27FC236}">
              <a16:creationId xmlns:a16="http://schemas.microsoft.com/office/drawing/2014/main" xmlns="" id="{0395E769-EADC-41D9-91E9-D324BF3608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6" name="210 CuadroTexto">
          <a:extLst>
            <a:ext uri="{FF2B5EF4-FFF2-40B4-BE49-F238E27FC236}">
              <a16:creationId xmlns:a16="http://schemas.microsoft.com/office/drawing/2014/main" xmlns="" id="{81E96FA7-64B7-4A3F-8FAF-CBB41522BF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7" name="211 CuadroTexto">
          <a:extLst>
            <a:ext uri="{FF2B5EF4-FFF2-40B4-BE49-F238E27FC236}">
              <a16:creationId xmlns:a16="http://schemas.microsoft.com/office/drawing/2014/main" xmlns="" id="{E9307F64-707A-4907-8CDB-EF09C9BF8A2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8" name="212 CuadroTexto">
          <a:extLst>
            <a:ext uri="{FF2B5EF4-FFF2-40B4-BE49-F238E27FC236}">
              <a16:creationId xmlns:a16="http://schemas.microsoft.com/office/drawing/2014/main" xmlns="" id="{C9956154-66A0-48A7-ADDD-5DEA40F712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89" name="213 CuadroTexto">
          <a:extLst>
            <a:ext uri="{FF2B5EF4-FFF2-40B4-BE49-F238E27FC236}">
              <a16:creationId xmlns:a16="http://schemas.microsoft.com/office/drawing/2014/main" xmlns="" id="{27C0C792-BCEA-4C9C-89C4-C3B97754910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0" name="214 CuadroTexto">
          <a:extLst>
            <a:ext uri="{FF2B5EF4-FFF2-40B4-BE49-F238E27FC236}">
              <a16:creationId xmlns:a16="http://schemas.microsoft.com/office/drawing/2014/main" xmlns="" id="{348D432B-C10E-42F7-8428-3E1DB889C48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1" name="215 CuadroTexto">
          <a:extLst>
            <a:ext uri="{FF2B5EF4-FFF2-40B4-BE49-F238E27FC236}">
              <a16:creationId xmlns:a16="http://schemas.microsoft.com/office/drawing/2014/main" xmlns="" id="{F2B6ABFC-5EA8-451F-90A8-0F2F66C1AB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2" name="216 CuadroTexto">
          <a:extLst>
            <a:ext uri="{FF2B5EF4-FFF2-40B4-BE49-F238E27FC236}">
              <a16:creationId xmlns:a16="http://schemas.microsoft.com/office/drawing/2014/main" xmlns="" id="{F8AC4821-5E97-4B1B-8A4C-0C6253510D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3" name="217 CuadroTexto">
          <a:extLst>
            <a:ext uri="{FF2B5EF4-FFF2-40B4-BE49-F238E27FC236}">
              <a16:creationId xmlns:a16="http://schemas.microsoft.com/office/drawing/2014/main" xmlns="" id="{7C7AC312-4645-4B29-8A50-99C573D6F7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4" name="218 CuadroTexto">
          <a:extLst>
            <a:ext uri="{FF2B5EF4-FFF2-40B4-BE49-F238E27FC236}">
              <a16:creationId xmlns:a16="http://schemas.microsoft.com/office/drawing/2014/main" xmlns="" id="{A180C2B8-5833-40B0-B4B7-29D9ACFB37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5" name="219 CuadroTexto">
          <a:extLst>
            <a:ext uri="{FF2B5EF4-FFF2-40B4-BE49-F238E27FC236}">
              <a16:creationId xmlns:a16="http://schemas.microsoft.com/office/drawing/2014/main" xmlns="" id="{D5F50EE9-B90D-4346-9077-164AA75531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6" name="220 CuadroTexto">
          <a:extLst>
            <a:ext uri="{FF2B5EF4-FFF2-40B4-BE49-F238E27FC236}">
              <a16:creationId xmlns:a16="http://schemas.microsoft.com/office/drawing/2014/main" xmlns="" id="{C8AE6192-D3B0-42B6-88C8-63253603E64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7" name="221 CuadroTexto">
          <a:extLst>
            <a:ext uri="{FF2B5EF4-FFF2-40B4-BE49-F238E27FC236}">
              <a16:creationId xmlns:a16="http://schemas.microsoft.com/office/drawing/2014/main" xmlns="" id="{7B879BDA-4B0A-4F37-B12B-5B3D971AACB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8" name="222 CuadroTexto">
          <a:extLst>
            <a:ext uri="{FF2B5EF4-FFF2-40B4-BE49-F238E27FC236}">
              <a16:creationId xmlns:a16="http://schemas.microsoft.com/office/drawing/2014/main" xmlns="" id="{EEE7CC2E-06FD-4B6A-B9F5-29E67126814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0999" name="223 CuadroTexto">
          <a:extLst>
            <a:ext uri="{FF2B5EF4-FFF2-40B4-BE49-F238E27FC236}">
              <a16:creationId xmlns:a16="http://schemas.microsoft.com/office/drawing/2014/main" xmlns="" id="{CA5B1F79-4677-483D-930B-EEA3CF2A838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0" name="224 CuadroTexto">
          <a:extLst>
            <a:ext uri="{FF2B5EF4-FFF2-40B4-BE49-F238E27FC236}">
              <a16:creationId xmlns:a16="http://schemas.microsoft.com/office/drawing/2014/main" xmlns="" id="{E0B96D52-92D1-4E3A-A76B-83C8245925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1" name="225 CuadroTexto">
          <a:extLst>
            <a:ext uri="{FF2B5EF4-FFF2-40B4-BE49-F238E27FC236}">
              <a16:creationId xmlns:a16="http://schemas.microsoft.com/office/drawing/2014/main" xmlns="" id="{574CE9F2-3AE1-416C-977A-DBEF6BE298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2" name="226 CuadroTexto">
          <a:extLst>
            <a:ext uri="{FF2B5EF4-FFF2-40B4-BE49-F238E27FC236}">
              <a16:creationId xmlns:a16="http://schemas.microsoft.com/office/drawing/2014/main" xmlns="" id="{06E7DA6C-3562-4F16-9BDD-56BF779F58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3" name="227 CuadroTexto">
          <a:extLst>
            <a:ext uri="{FF2B5EF4-FFF2-40B4-BE49-F238E27FC236}">
              <a16:creationId xmlns:a16="http://schemas.microsoft.com/office/drawing/2014/main" xmlns="" id="{9B1DEC4A-EC7D-4DF4-B466-040330401D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4" name="228 CuadroTexto">
          <a:extLst>
            <a:ext uri="{FF2B5EF4-FFF2-40B4-BE49-F238E27FC236}">
              <a16:creationId xmlns:a16="http://schemas.microsoft.com/office/drawing/2014/main" xmlns="" id="{C031C089-0E6E-4C77-AB5A-BA616CC6D0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5" name="229 CuadroTexto">
          <a:extLst>
            <a:ext uri="{FF2B5EF4-FFF2-40B4-BE49-F238E27FC236}">
              <a16:creationId xmlns:a16="http://schemas.microsoft.com/office/drawing/2014/main" xmlns="" id="{A03CEC23-F03A-4290-98BA-0107ECCB37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6" name="230 CuadroTexto">
          <a:extLst>
            <a:ext uri="{FF2B5EF4-FFF2-40B4-BE49-F238E27FC236}">
              <a16:creationId xmlns:a16="http://schemas.microsoft.com/office/drawing/2014/main" xmlns="" id="{8B2B84A1-B9A4-482C-A48F-BB37D4264F9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7" name="231 CuadroTexto">
          <a:extLst>
            <a:ext uri="{FF2B5EF4-FFF2-40B4-BE49-F238E27FC236}">
              <a16:creationId xmlns:a16="http://schemas.microsoft.com/office/drawing/2014/main" xmlns="" id="{56332F74-4F8D-4074-B086-02857BD195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8" name="232 CuadroTexto">
          <a:extLst>
            <a:ext uri="{FF2B5EF4-FFF2-40B4-BE49-F238E27FC236}">
              <a16:creationId xmlns:a16="http://schemas.microsoft.com/office/drawing/2014/main" xmlns="" id="{4A5C7F49-04FE-48DF-89BA-5ABA96147D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09" name="233 CuadroTexto">
          <a:extLst>
            <a:ext uri="{FF2B5EF4-FFF2-40B4-BE49-F238E27FC236}">
              <a16:creationId xmlns:a16="http://schemas.microsoft.com/office/drawing/2014/main" xmlns="" id="{E687920F-6B08-4A66-9DE3-029DD71A45A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0" name="234 CuadroTexto">
          <a:extLst>
            <a:ext uri="{FF2B5EF4-FFF2-40B4-BE49-F238E27FC236}">
              <a16:creationId xmlns:a16="http://schemas.microsoft.com/office/drawing/2014/main" xmlns="" id="{76A94DD3-7637-4209-A065-F283AE6E3FB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1" name="235 CuadroTexto">
          <a:extLst>
            <a:ext uri="{FF2B5EF4-FFF2-40B4-BE49-F238E27FC236}">
              <a16:creationId xmlns:a16="http://schemas.microsoft.com/office/drawing/2014/main" xmlns="" id="{2D8DD39B-BB66-4E8F-9540-9F1F849E0E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2" name="236 CuadroTexto">
          <a:extLst>
            <a:ext uri="{FF2B5EF4-FFF2-40B4-BE49-F238E27FC236}">
              <a16:creationId xmlns:a16="http://schemas.microsoft.com/office/drawing/2014/main" xmlns="" id="{868CBC14-55AE-4587-B402-3B83DFF0F5B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3" name="237 CuadroTexto">
          <a:extLst>
            <a:ext uri="{FF2B5EF4-FFF2-40B4-BE49-F238E27FC236}">
              <a16:creationId xmlns:a16="http://schemas.microsoft.com/office/drawing/2014/main" xmlns="" id="{C1EB6184-E0EE-4A42-A271-83D6DBCBEA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4" name="238 CuadroTexto">
          <a:extLst>
            <a:ext uri="{FF2B5EF4-FFF2-40B4-BE49-F238E27FC236}">
              <a16:creationId xmlns:a16="http://schemas.microsoft.com/office/drawing/2014/main" xmlns="" id="{C9D2511B-0661-4517-BC71-7D6D6181191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5" name="239 CuadroTexto">
          <a:extLst>
            <a:ext uri="{FF2B5EF4-FFF2-40B4-BE49-F238E27FC236}">
              <a16:creationId xmlns:a16="http://schemas.microsoft.com/office/drawing/2014/main" xmlns="" id="{47A4D528-1DB2-437C-879D-FB885DFDEB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6" name="240 CuadroTexto">
          <a:extLst>
            <a:ext uri="{FF2B5EF4-FFF2-40B4-BE49-F238E27FC236}">
              <a16:creationId xmlns:a16="http://schemas.microsoft.com/office/drawing/2014/main" xmlns="" id="{C147A05D-5E83-4A67-9E2A-B25876AF9E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7" name="241 CuadroTexto">
          <a:extLst>
            <a:ext uri="{FF2B5EF4-FFF2-40B4-BE49-F238E27FC236}">
              <a16:creationId xmlns:a16="http://schemas.microsoft.com/office/drawing/2014/main" xmlns="" id="{9DFC0D15-05B0-4584-889A-BDC8FF1F2F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8" name="242 CuadroTexto">
          <a:extLst>
            <a:ext uri="{FF2B5EF4-FFF2-40B4-BE49-F238E27FC236}">
              <a16:creationId xmlns:a16="http://schemas.microsoft.com/office/drawing/2014/main" xmlns="" id="{3DCF838E-E4CA-45CF-8D75-9231B8F1320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19" name="243 CuadroTexto">
          <a:extLst>
            <a:ext uri="{FF2B5EF4-FFF2-40B4-BE49-F238E27FC236}">
              <a16:creationId xmlns:a16="http://schemas.microsoft.com/office/drawing/2014/main" xmlns="" id="{562B1D83-B8E6-4EC7-BD77-BF6F547D3A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0" name="244 CuadroTexto">
          <a:extLst>
            <a:ext uri="{FF2B5EF4-FFF2-40B4-BE49-F238E27FC236}">
              <a16:creationId xmlns:a16="http://schemas.microsoft.com/office/drawing/2014/main" xmlns="" id="{B89203F0-152A-4D3E-A674-E156E6F2083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1" name="245 CuadroTexto">
          <a:extLst>
            <a:ext uri="{FF2B5EF4-FFF2-40B4-BE49-F238E27FC236}">
              <a16:creationId xmlns:a16="http://schemas.microsoft.com/office/drawing/2014/main" xmlns="" id="{99326808-C54A-43E7-AD74-88465B7518B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2" name="246 CuadroTexto">
          <a:extLst>
            <a:ext uri="{FF2B5EF4-FFF2-40B4-BE49-F238E27FC236}">
              <a16:creationId xmlns:a16="http://schemas.microsoft.com/office/drawing/2014/main" xmlns="" id="{DB66285E-4982-4D85-8ECC-EAAA3B4FC3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3" name="247 CuadroTexto">
          <a:extLst>
            <a:ext uri="{FF2B5EF4-FFF2-40B4-BE49-F238E27FC236}">
              <a16:creationId xmlns:a16="http://schemas.microsoft.com/office/drawing/2014/main" xmlns="" id="{ED37E59A-1037-45E7-883C-12C0C37F332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4" name="248 CuadroTexto">
          <a:extLst>
            <a:ext uri="{FF2B5EF4-FFF2-40B4-BE49-F238E27FC236}">
              <a16:creationId xmlns:a16="http://schemas.microsoft.com/office/drawing/2014/main" xmlns="" id="{A800B64C-8D26-40B0-9A10-BD232391820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5" name="249 CuadroTexto">
          <a:extLst>
            <a:ext uri="{FF2B5EF4-FFF2-40B4-BE49-F238E27FC236}">
              <a16:creationId xmlns:a16="http://schemas.microsoft.com/office/drawing/2014/main" xmlns="" id="{482EC809-07AD-4A35-8B5C-5765D871F4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6" name="250 CuadroTexto">
          <a:extLst>
            <a:ext uri="{FF2B5EF4-FFF2-40B4-BE49-F238E27FC236}">
              <a16:creationId xmlns:a16="http://schemas.microsoft.com/office/drawing/2014/main" xmlns="" id="{B90E78C1-C3EF-4C45-99DE-D3FF3EF972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7" name="251 CuadroTexto">
          <a:extLst>
            <a:ext uri="{FF2B5EF4-FFF2-40B4-BE49-F238E27FC236}">
              <a16:creationId xmlns:a16="http://schemas.microsoft.com/office/drawing/2014/main" xmlns="" id="{21866BA9-976A-4FF8-8506-7002F09AC9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8" name="252 CuadroTexto">
          <a:extLst>
            <a:ext uri="{FF2B5EF4-FFF2-40B4-BE49-F238E27FC236}">
              <a16:creationId xmlns:a16="http://schemas.microsoft.com/office/drawing/2014/main" xmlns="" id="{7B6E0311-BBDC-4587-A81F-FDCEC16D034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29" name="253 CuadroTexto">
          <a:extLst>
            <a:ext uri="{FF2B5EF4-FFF2-40B4-BE49-F238E27FC236}">
              <a16:creationId xmlns:a16="http://schemas.microsoft.com/office/drawing/2014/main" xmlns="" id="{76468EE6-E3AF-4BCA-A97F-757D3C336C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0" name="254 CuadroTexto">
          <a:extLst>
            <a:ext uri="{FF2B5EF4-FFF2-40B4-BE49-F238E27FC236}">
              <a16:creationId xmlns:a16="http://schemas.microsoft.com/office/drawing/2014/main" xmlns="" id="{8163691C-4B94-4899-AAEC-413BBA6CC92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1" name="255 CuadroTexto">
          <a:extLst>
            <a:ext uri="{FF2B5EF4-FFF2-40B4-BE49-F238E27FC236}">
              <a16:creationId xmlns:a16="http://schemas.microsoft.com/office/drawing/2014/main" xmlns="" id="{CA9FAEE4-A5F5-4A34-AE3C-37157BF758E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2" name="256 CuadroTexto">
          <a:extLst>
            <a:ext uri="{FF2B5EF4-FFF2-40B4-BE49-F238E27FC236}">
              <a16:creationId xmlns:a16="http://schemas.microsoft.com/office/drawing/2014/main" xmlns="" id="{EA3674F6-7133-4214-A077-839AD8C7590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3" name="257 CuadroTexto">
          <a:extLst>
            <a:ext uri="{FF2B5EF4-FFF2-40B4-BE49-F238E27FC236}">
              <a16:creationId xmlns:a16="http://schemas.microsoft.com/office/drawing/2014/main" xmlns="" id="{8191F0E9-1DB9-4BD0-AC40-75C220C90E1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4" name="258 CuadroTexto">
          <a:extLst>
            <a:ext uri="{FF2B5EF4-FFF2-40B4-BE49-F238E27FC236}">
              <a16:creationId xmlns:a16="http://schemas.microsoft.com/office/drawing/2014/main" xmlns="" id="{4DDA5C99-9CF7-4E74-8FC0-5DAE7F1A1EF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5" name="259 CuadroTexto">
          <a:extLst>
            <a:ext uri="{FF2B5EF4-FFF2-40B4-BE49-F238E27FC236}">
              <a16:creationId xmlns:a16="http://schemas.microsoft.com/office/drawing/2014/main" xmlns="" id="{FA49FF65-DB4F-48E7-8754-5B65F2375DE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6" name="260 CuadroTexto">
          <a:extLst>
            <a:ext uri="{FF2B5EF4-FFF2-40B4-BE49-F238E27FC236}">
              <a16:creationId xmlns:a16="http://schemas.microsoft.com/office/drawing/2014/main" xmlns="" id="{496D54FD-3D76-4CA7-96FC-A8BD92BF81D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7" name="261 CuadroTexto">
          <a:extLst>
            <a:ext uri="{FF2B5EF4-FFF2-40B4-BE49-F238E27FC236}">
              <a16:creationId xmlns:a16="http://schemas.microsoft.com/office/drawing/2014/main" xmlns="" id="{431AC742-3ECE-4AD0-922E-D076DC90BA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8" name="262 CuadroTexto">
          <a:extLst>
            <a:ext uri="{FF2B5EF4-FFF2-40B4-BE49-F238E27FC236}">
              <a16:creationId xmlns:a16="http://schemas.microsoft.com/office/drawing/2014/main" xmlns="" id="{7ECF9083-2E93-45E1-B47C-394A416D94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39" name="263 CuadroTexto">
          <a:extLst>
            <a:ext uri="{FF2B5EF4-FFF2-40B4-BE49-F238E27FC236}">
              <a16:creationId xmlns:a16="http://schemas.microsoft.com/office/drawing/2014/main" xmlns="" id="{7EF4951D-EBA3-4340-B777-21BA17F307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0" name="264 CuadroTexto">
          <a:extLst>
            <a:ext uri="{FF2B5EF4-FFF2-40B4-BE49-F238E27FC236}">
              <a16:creationId xmlns:a16="http://schemas.microsoft.com/office/drawing/2014/main" xmlns="" id="{D856CAB2-EFE3-4BAE-BB81-3F408882A05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1" name="265 CuadroTexto">
          <a:extLst>
            <a:ext uri="{FF2B5EF4-FFF2-40B4-BE49-F238E27FC236}">
              <a16:creationId xmlns:a16="http://schemas.microsoft.com/office/drawing/2014/main" xmlns="" id="{296B719E-97B3-4C6F-8CFB-6CF820655FC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2" name="266 CuadroTexto">
          <a:extLst>
            <a:ext uri="{FF2B5EF4-FFF2-40B4-BE49-F238E27FC236}">
              <a16:creationId xmlns:a16="http://schemas.microsoft.com/office/drawing/2014/main" xmlns="" id="{11722D33-8556-4D99-9B8E-6F7B199FD30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3" name="267 CuadroTexto">
          <a:extLst>
            <a:ext uri="{FF2B5EF4-FFF2-40B4-BE49-F238E27FC236}">
              <a16:creationId xmlns:a16="http://schemas.microsoft.com/office/drawing/2014/main" xmlns="" id="{8575638E-7A0A-40EF-AF51-420AA07D243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4" name="285 CuadroTexto">
          <a:extLst>
            <a:ext uri="{FF2B5EF4-FFF2-40B4-BE49-F238E27FC236}">
              <a16:creationId xmlns:a16="http://schemas.microsoft.com/office/drawing/2014/main" xmlns="" id="{DDD0B5AB-5384-4578-A005-6A143A99AD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5" name="286 CuadroTexto">
          <a:extLst>
            <a:ext uri="{FF2B5EF4-FFF2-40B4-BE49-F238E27FC236}">
              <a16:creationId xmlns:a16="http://schemas.microsoft.com/office/drawing/2014/main" xmlns="" id="{43A171B7-7A0A-4C9F-93CE-1477B4914AE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6" name="287 CuadroTexto">
          <a:extLst>
            <a:ext uri="{FF2B5EF4-FFF2-40B4-BE49-F238E27FC236}">
              <a16:creationId xmlns:a16="http://schemas.microsoft.com/office/drawing/2014/main" xmlns="" id="{BA5E1966-F1E6-453F-9FA7-3767D1D4DC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7" name="288 CuadroTexto">
          <a:extLst>
            <a:ext uri="{FF2B5EF4-FFF2-40B4-BE49-F238E27FC236}">
              <a16:creationId xmlns:a16="http://schemas.microsoft.com/office/drawing/2014/main" xmlns="" id="{987B8118-98CE-4144-BB4E-D1FD1930471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8" name="289 CuadroTexto">
          <a:extLst>
            <a:ext uri="{FF2B5EF4-FFF2-40B4-BE49-F238E27FC236}">
              <a16:creationId xmlns:a16="http://schemas.microsoft.com/office/drawing/2014/main" xmlns="" id="{0FB9D77E-8BC0-4A84-8D4F-80ACD82C44E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49" name="290 CuadroTexto">
          <a:extLst>
            <a:ext uri="{FF2B5EF4-FFF2-40B4-BE49-F238E27FC236}">
              <a16:creationId xmlns:a16="http://schemas.microsoft.com/office/drawing/2014/main" xmlns="" id="{FDEC72F2-B529-4945-A65D-E2E15FFD0E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0" name="291 CuadroTexto">
          <a:extLst>
            <a:ext uri="{FF2B5EF4-FFF2-40B4-BE49-F238E27FC236}">
              <a16:creationId xmlns:a16="http://schemas.microsoft.com/office/drawing/2014/main" xmlns="" id="{02E8C64C-4BF4-4E81-BC33-7E194FF5B7F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1" name="292 CuadroTexto">
          <a:extLst>
            <a:ext uri="{FF2B5EF4-FFF2-40B4-BE49-F238E27FC236}">
              <a16:creationId xmlns:a16="http://schemas.microsoft.com/office/drawing/2014/main" xmlns="" id="{573B0A1B-6851-416E-9601-3E2BE360C51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2" name="293 CuadroTexto">
          <a:extLst>
            <a:ext uri="{FF2B5EF4-FFF2-40B4-BE49-F238E27FC236}">
              <a16:creationId xmlns:a16="http://schemas.microsoft.com/office/drawing/2014/main" xmlns="" id="{B7C82FA5-B125-4F96-91CF-8E317BB1939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3" name="294 CuadroTexto">
          <a:extLst>
            <a:ext uri="{FF2B5EF4-FFF2-40B4-BE49-F238E27FC236}">
              <a16:creationId xmlns:a16="http://schemas.microsoft.com/office/drawing/2014/main" xmlns="" id="{4DF3F33C-1FE0-4259-8E91-4E4A79529C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4" name="295 CuadroTexto">
          <a:extLst>
            <a:ext uri="{FF2B5EF4-FFF2-40B4-BE49-F238E27FC236}">
              <a16:creationId xmlns:a16="http://schemas.microsoft.com/office/drawing/2014/main" xmlns="" id="{4DB6713B-A79F-4395-A124-D2E53FFA0B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55" name="296 CuadroTexto">
          <a:extLst>
            <a:ext uri="{FF2B5EF4-FFF2-40B4-BE49-F238E27FC236}">
              <a16:creationId xmlns:a16="http://schemas.microsoft.com/office/drawing/2014/main" xmlns="" id="{A39AF537-17B9-4A7A-A073-7A3E308E34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56" name="298 CuadroTexto">
          <a:extLst>
            <a:ext uri="{FF2B5EF4-FFF2-40B4-BE49-F238E27FC236}">
              <a16:creationId xmlns:a16="http://schemas.microsoft.com/office/drawing/2014/main" xmlns="" id="{5D37574B-DAE0-460E-9BC5-4BA7944A980C}"/>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57" name="299 CuadroTexto">
          <a:extLst>
            <a:ext uri="{FF2B5EF4-FFF2-40B4-BE49-F238E27FC236}">
              <a16:creationId xmlns:a16="http://schemas.microsoft.com/office/drawing/2014/main" xmlns="" id="{A3A7255A-A982-4230-A4FA-4371C01426F7}"/>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58" name="300 CuadroTexto">
          <a:extLst>
            <a:ext uri="{FF2B5EF4-FFF2-40B4-BE49-F238E27FC236}">
              <a16:creationId xmlns:a16="http://schemas.microsoft.com/office/drawing/2014/main" xmlns="" id="{415F4484-C931-4BFF-8D6B-8B4C6E65EBF2}"/>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59" name="301 CuadroTexto">
          <a:extLst>
            <a:ext uri="{FF2B5EF4-FFF2-40B4-BE49-F238E27FC236}">
              <a16:creationId xmlns:a16="http://schemas.microsoft.com/office/drawing/2014/main" xmlns="" id="{C2A4B7FA-385E-4993-9D6B-0B8123E6B096}"/>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60" name="302 CuadroTexto">
          <a:extLst>
            <a:ext uri="{FF2B5EF4-FFF2-40B4-BE49-F238E27FC236}">
              <a16:creationId xmlns:a16="http://schemas.microsoft.com/office/drawing/2014/main" xmlns="" id="{9BB04349-74FD-41E7-99C1-1849909B93FD}"/>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61" name="303 CuadroTexto">
          <a:extLst>
            <a:ext uri="{FF2B5EF4-FFF2-40B4-BE49-F238E27FC236}">
              <a16:creationId xmlns:a16="http://schemas.microsoft.com/office/drawing/2014/main" xmlns="" id="{8015F75D-01D1-48D3-BC5B-A376F5258FC8}"/>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62" name="304 CuadroTexto">
          <a:extLst>
            <a:ext uri="{FF2B5EF4-FFF2-40B4-BE49-F238E27FC236}">
              <a16:creationId xmlns:a16="http://schemas.microsoft.com/office/drawing/2014/main" xmlns="" id="{4330E12F-2473-45AB-BDF4-197594C246F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63" name="305 CuadroTexto">
          <a:extLst>
            <a:ext uri="{FF2B5EF4-FFF2-40B4-BE49-F238E27FC236}">
              <a16:creationId xmlns:a16="http://schemas.microsoft.com/office/drawing/2014/main" xmlns="" id="{7D0C1464-B353-4F86-81F3-4BA0E174417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7</xdr:row>
      <xdr:rowOff>0</xdr:rowOff>
    </xdr:from>
    <xdr:ext cx="184731" cy="264560"/>
    <xdr:sp macro="" textlink="">
      <xdr:nvSpPr>
        <xdr:cNvPr id="11064" name="452 CuadroTexto">
          <a:extLst>
            <a:ext uri="{FF2B5EF4-FFF2-40B4-BE49-F238E27FC236}">
              <a16:creationId xmlns:a16="http://schemas.microsoft.com/office/drawing/2014/main" xmlns="" id="{84209B5F-FBDD-4580-A9C9-5FFDC4B310EF}"/>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65" name="17 CuadroTexto">
          <a:extLst>
            <a:ext uri="{FF2B5EF4-FFF2-40B4-BE49-F238E27FC236}">
              <a16:creationId xmlns:a16="http://schemas.microsoft.com/office/drawing/2014/main" xmlns="" id="{203D61A8-D6DF-4D96-9609-F18278B64E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11066" name="90 CuadroTexto">
          <a:extLst>
            <a:ext uri="{FF2B5EF4-FFF2-40B4-BE49-F238E27FC236}">
              <a16:creationId xmlns:a16="http://schemas.microsoft.com/office/drawing/2014/main" xmlns="" id="{4919F3D8-FE0A-47F0-B322-65A8BB2C8347}"/>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67" name="91 CuadroTexto">
          <a:extLst>
            <a:ext uri="{FF2B5EF4-FFF2-40B4-BE49-F238E27FC236}">
              <a16:creationId xmlns:a16="http://schemas.microsoft.com/office/drawing/2014/main" xmlns="" id="{FF986F89-8812-434A-B679-66A61F0E8D91}"/>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68" name="92 CuadroTexto">
          <a:extLst>
            <a:ext uri="{FF2B5EF4-FFF2-40B4-BE49-F238E27FC236}">
              <a16:creationId xmlns:a16="http://schemas.microsoft.com/office/drawing/2014/main" xmlns="" id="{BA0D19AA-5F17-49A6-AE74-38E34C2FFE3A}"/>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69" name="93 CuadroTexto">
          <a:extLst>
            <a:ext uri="{FF2B5EF4-FFF2-40B4-BE49-F238E27FC236}">
              <a16:creationId xmlns:a16="http://schemas.microsoft.com/office/drawing/2014/main" xmlns="" id="{5809FA70-CDCC-4117-BB28-47133BDC6E3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0" name="94 CuadroTexto">
          <a:extLst>
            <a:ext uri="{FF2B5EF4-FFF2-40B4-BE49-F238E27FC236}">
              <a16:creationId xmlns:a16="http://schemas.microsoft.com/office/drawing/2014/main" xmlns="" id="{69AC4318-086B-4F2B-838B-17971B533D7E}"/>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1" name="95 CuadroTexto">
          <a:extLst>
            <a:ext uri="{FF2B5EF4-FFF2-40B4-BE49-F238E27FC236}">
              <a16:creationId xmlns:a16="http://schemas.microsoft.com/office/drawing/2014/main" xmlns="" id="{9EB7C421-7595-4F65-B2B6-F770A407AD59}"/>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2" name="96 CuadroTexto">
          <a:extLst>
            <a:ext uri="{FF2B5EF4-FFF2-40B4-BE49-F238E27FC236}">
              <a16:creationId xmlns:a16="http://schemas.microsoft.com/office/drawing/2014/main" xmlns="" id="{B7F24FF9-B678-482B-B25D-73088AADF01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3" name="97 CuadroTexto">
          <a:extLst>
            <a:ext uri="{FF2B5EF4-FFF2-40B4-BE49-F238E27FC236}">
              <a16:creationId xmlns:a16="http://schemas.microsoft.com/office/drawing/2014/main" xmlns="" id="{02EB80AE-F00F-4114-9ECE-DC3126934282}"/>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4" name="98 CuadroTexto">
          <a:extLst>
            <a:ext uri="{FF2B5EF4-FFF2-40B4-BE49-F238E27FC236}">
              <a16:creationId xmlns:a16="http://schemas.microsoft.com/office/drawing/2014/main" xmlns="" id="{ADA8469D-3F7D-4053-ABFB-96E037A6D105}"/>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5" name="99 CuadroTexto">
          <a:extLst>
            <a:ext uri="{FF2B5EF4-FFF2-40B4-BE49-F238E27FC236}">
              <a16:creationId xmlns:a16="http://schemas.microsoft.com/office/drawing/2014/main" xmlns="" id="{886D9E9E-0A66-4242-BF5B-FFD0C758BE8F}"/>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6" name="100 CuadroTexto">
          <a:extLst>
            <a:ext uri="{FF2B5EF4-FFF2-40B4-BE49-F238E27FC236}">
              <a16:creationId xmlns:a16="http://schemas.microsoft.com/office/drawing/2014/main" xmlns="" id="{D7705BE9-A698-405B-B57E-6A325E19E03C}"/>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11077" name="101 CuadroTexto">
          <a:extLst>
            <a:ext uri="{FF2B5EF4-FFF2-40B4-BE49-F238E27FC236}">
              <a16:creationId xmlns:a16="http://schemas.microsoft.com/office/drawing/2014/main" xmlns="" id="{D8C3A9C8-3E36-46C6-92A0-FCDCA647D3F6}"/>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11078" name="118 CuadroTexto">
          <a:extLst>
            <a:ext uri="{FF2B5EF4-FFF2-40B4-BE49-F238E27FC236}">
              <a16:creationId xmlns:a16="http://schemas.microsoft.com/office/drawing/2014/main" xmlns="" id="{9EBEF676-C22E-4779-8EFB-BFF28D259DB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79" name="119 CuadroTexto">
          <a:extLst>
            <a:ext uri="{FF2B5EF4-FFF2-40B4-BE49-F238E27FC236}">
              <a16:creationId xmlns:a16="http://schemas.microsoft.com/office/drawing/2014/main" xmlns="" id="{8561C994-D8F2-4B84-A29E-376D780F13A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0" name="120 CuadroTexto">
          <a:extLst>
            <a:ext uri="{FF2B5EF4-FFF2-40B4-BE49-F238E27FC236}">
              <a16:creationId xmlns:a16="http://schemas.microsoft.com/office/drawing/2014/main" xmlns="" id="{D6460544-393C-43CB-BDFC-EABE1448C7F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1" name="121 CuadroTexto">
          <a:extLst>
            <a:ext uri="{FF2B5EF4-FFF2-40B4-BE49-F238E27FC236}">
              <a16:creationId xmlns:a16="http://schemas.microsoft.com/office/drawing/2014/main" xmlns="" id="{7B54EDA6-E5F1-4442-AE52-6E7EE359E10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2" name="122 CuadroTexto">
          <a:extLst>
            <a:ext uri="{FF2B5EF4-FFF2-40B4-BE49-F238E27FC236}">
              <a16:creationId xmlns:a16="http://schemas.microsoft.com/office/drawing/2014/main" xmlns="" id="{628BE166-0967-478D-9E09-FA6CE592E9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3" name="123 CuadroTexto">
          <a:extLst>
            <a:ext uri="{FF2B5EF4-FFF2-40B4-BE49-F238E27FC236}">
              <a16:creationId xmlns:a16="http://schemas.microsoft.com/office/drawing/2014/main" xmlns="" id="{2576FC60-E9FF-4560-8857-DC24A1714FD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4" name="124 CuadroTexto">
          <a:extLst>
            <a:ext uri="{FF2B5EF4-FFF2-40B4-BE49-F238E27FC236}">
              <a16:creationId xmlns:a16="http://schemas.microsoft.com/office/drawing/2014/main" xmlns="" id="{FF0184A9-CD7F-4745-AF8B-B30D9BA1796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5" name="125 CuadroTexto">
          <a:extLst>
            <a:ext uri="{FF2B5EF4-FFF2-40B4-BE49-F238E27FC236}">
              <a16:creationId xmlns:a16="http://schemas.microsoft.com/office/drawing/2014/main" xmlns="" id="{4A7FDECE-ABFF-4BD5-BA51-747F71A51F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6" name="143 CuadroTexto">
          <a:extLst>
            <a:ext uri="{FF2B5EF4-FFF2-40B4-BE49-F238E27FC236}">
              <a16:creationId xmlns:a16="http://schemas.microsoft.com/office/drawing/2014/main" xmlns="" id="{7CCB0A4A-BCD1-458F-9271-CD52F3D72BE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7" name="144 CuadroTexto">
          <a:extLst>
            <a:ext uri="{FF2B5EF4-FFF2-40B4-BE49-F238E27FC236}">
              <a16:creationId xmlns:a16="http://schemas.microsoft.com/office/drawing/2014/main" xmlns="" id="{715DBC04-F13D-430B-AB99-E9AE0632C78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8" name="145 CuadroTexto">
          <a:extLst>
            <a:ext uri="{FF2B5EF4-FFF2-40B4-BE49-F238E27FC236}">
              <a16:creationId xmlns:a16="http://schemas.microsoft.com/office/drawing/2014/main" xmlns="" id="{95E78D69-5FB7-4C8B-B3EA-1F26E2CF7B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89" name="146 CuadroTexto">
          <a:extLst>
            <a:ext uri="{FF2B5EF4-FFF2-40B4-BE49-F238E27FC236}">
              <a16:creationId xmlns:a16="http://schemas.microsoft.com/office/drawing/2014/main" xmlns="" id="{0D90D822-CC09-4956-A0C4-0E120C5815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0" name="147 CuadroTexto">
          <a:extLst>
            <a:ext uri="{FF2B5EF4-FFF2-40B4-BE49-F238E27FC236}">
              <a16:creationId xmlns:a16="http://schemas.microsoft.com/office/drawing/2014/main" xmlns="" id="{7EC856B5-2B43-473E-AF3D-0A8FD5EF1D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1" name="148 CuadroTexto">
          <a:extLst>
            <a:ext uri="{FF2B5EF4-FFF2-40B4-BE49-F238E27FC236}">
              <a16:creationId xmlns:a16="http://schemas.microsoft.com/office/drawing/2014/main" xmlns="" id="{27E2528D-E82C-408F-8F02-4019F9DF53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2" name="149 CuadroTexto">
          <a:extLst>
            <a:ext uri="{FF2B5EF4-FFF2-40B4-BE49-F238E27FC236}">
              <a16:creationId xmlns:a16="http://schemas.microsoft.com/office/drawing/2014/main" xmlns="" id="{6A199529-A353-48F0-A491-164D9D8A2B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3" name="150 CuadroTexto">
          <a:extLst>
            <a:ext uri="{FF2B5EF4-FFF2-40B4-BE49-F238E27FC236}">
              <a16:creationId xmlns:a16="http://schemas.microsoft.com/office/drawing/2014/main" xmlns="" id="{4C777146-99FF-4D0C-AB2F-CC41E101B4E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4" name="151 CuadroTexto">
          <a:extLst>
            <a:ext uri="{FF2B5EF4-FFF2-40B4-BE49-F238E27FC236}">
              <a16:creationId xmlns:a16="http://schemas.microsoft.com/office/drawing/2014/main" xmlns="" id="{3D80FC44-36D3-4447-A27F-5391171E35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5" name="152 CuadroTexto">
          <a:extLst>
            <a:ext uri="{FF2B5EF4-FFF2-40B4-BE49-F238E27FC236}">
              <a16:creationId xmlns:a16="http://schemas.microsoft.com/office/drawing/2014/main" xmlns="" id="{594AB304-8795-40FF-B88B-B18E1B10FD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6" name="153 CuadroTexto">
          <a:extLst>
            <a:ext uri="{FF2B5EF4-FFF2-40B4-BE49-F238E27FC236}">
              <a16:creationId xmlns:a16="http://schemas.microsoft.com/office/drawing/2014/main" xmlns="" id="{6A716B20-649E-467E-A0FA-32F1AD11804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7" name="154 CuadroTexto">
          <a:extLst>
            <a:ext uri="{FF2B5EF4-FFF2-40B4-BE49-F238E27FC236}">
              <a16:creationId xmlns:a16="http://schemas.microsoft.com/office/drawing/2014/main" xmlns="" id="{5F66B75E-0276-4F94-B631-855954E0A02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8" name="155 CuadroTexto">
          <a:extLst>
            <a:ext uri="{FF2B5EF4-FFF2-40B4-BE49-F238E27FC236}">
              <a16:creationId xmlns:a16="http://schemas.microsoft.com/office/drawing/2014/main" xmlns="" id="{F93BC404-A5F8-4C8E-9995-E6468975D97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099" name="156 CuadroTexto">
          <a:extLst>
            <a:ext uri="{FF2B5EF4-FFF2-40B4-BE49-F238E27FC236}">
              <a16:creationId xmlns:a16="http://schemas.microsoft.com/office/drawing/2014/main" xmlns="" id="{5D23DDAF-E7D3-4ADC-B278-FE6FAE25A5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0" name="157 CuadroTexto">
          <a:extLst>
            <a:ext uri="{FF2B5EF4-FFF2-40B4-BE49-F238E27FC236}">
              <a16:creationId xmlns:a16="http://schemas.microsoft.com/office/drawing/2014/main" xmlns="" id="{4DC4D4D3-2C29-46FA-9A3D-D6181FAEFD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1" name="158 CuadroTexto">
          <a:extLst>
            <a:ext uri="{FF2B5EF4-FFF2-40B4-BE49-F238E27FC236}">
              <a16:creationId xmlns:a16="http://schemas.microsoft.com/office/drawing/2014/main" xmlns="" id="{9155D89E-C2D9-418B-88D7-B7E124565C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2" name="159 CuadroTexto">
          <a:extLst>
            <a:ext uri="{FF2B5EF4-FFF2-40B4-BE49-F238E27FC236}">
              <a16:creationId xmlns:a16="http://schemas.microsoft.com/office/drawing/2014/main" xmlns="" id="{73A6C8F1-3CC2-48D5-98DE-6E36BBA8324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3" name="160 CuadroTexto">
          <a:extLst>
            <a:ext uri="{FF2B5EF4-FFF2-40B4-BE49-F238E27FC236}">
              <a16:creationId xmlns:a16="http://schemas.microsoft.com/office/drawing/2014/main" xmlns="" id="{602F2744-F98E-4D28-8E87-C9A1CB635EF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4" name="161 CuadroTexto">
          <a:extLst>
            <a:ext uri="{FF2B5EF4-FFF2-40B4-BE49-F238E27FC236}">
              <a16:creationId xmlns:a16="http://schemas.microsoft.com/office/drawing/2014/main" xmlns="" id="{54DC2ECF-1C9C-4FE7-A139-7EA75B660D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5" name="162 CuadroTexto">
          <a:extLst>
            <a:ext uri="{FF2B5EF4-FFF2-40B4-BE49-F238E27FC236}">
              <a16:creationId xmlns:a16="http://schemas.microsoft.com/office/drawing/2014/main" xmlns="" id="{F285082E-9246-45CB-8EE8-44A7B3B65A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6" name="163 CuadroTexto">
          <a:extLst>
            <a:ext uri="{FF2B5EF4-FFF2-40B4-BE49-F238E27FC236}">
              <a16:creationId xmlns:a16="http://schemas.microsoft.com/office/drawing/2014/main" xmlns="" id="{7460D500-FD84-4EF4-AD2C-A301DE7C91E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7" name="164 CuadroTexto">
          <a:extLst>
            <a:ext uri="{FF2B5EF4-FFF2-40B4-BE49-F238E27FC236}">
              <a16:creationId xmlns:a16="http://schemas.microsoft.com/office/drawing/2014/main" xmlns="" id="{55B6853B-C646-4A1A-80BD-738906DC28F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8" name="165 CuadroTexto">
          <a:extLst>
            <a:ext uri="{FF2B5EF4-FFF2-40B4-BE49-F238E27FC236}">
              <a16:creationId xmlns:a16="http://schemas.microsoft.com/office/drawing/2014/main" xmlns="" id="{7C893AB6-693A-4760-ADDD-F1B5499EB1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09" name="166 CuadroTexto">
          <a:extLst>
            <a:ext uri="{FF2B5EF4-FFF2-40B4-BE49-F238E27FC236}">
              <a16:creationId xmlns:a16="http://schemas.microsoft.com/office/drawing/2014/main" xmlns="" id="{08B3D4C1-D738-4409-8E04-F6D7EB2A63D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0" name="167 CuadroTexto">
          <a:extLst>
            <a:ext uri="{FF2B5EF4-FFF2-40B4-BE49-F238E27FC236}">
              <a16:creationId xmlns:a16="http://schemas.microsoft.com/office/drawing/2014/main" xmlns="" id="{F1F22DA8-EEEC-4FEF-A555-CE8063B0E98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1" name="168 CuadroTexto">
          <a:extLst>
            <a:ext uri="{FF2B5EF4-FFF2-40B4-BE49-F238E27FC236}">
              <a16:creationId xmlns:a16="http://schemas.microsoft.com/office/drawing/2014/main" xmlns="" id="{CE47E463-E22D-415B-B09B-A98A6E2A001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2" name="169 CuadroTexto">
          <a:extLst>
            <a:ext uri="{FF2B5EF4-FFF2-40B4-BE49-F238E27FC236}">
              <a16:creationId xmlns:a16="http://schemas.microsoft.com/office/drawing/2014/main" xmlns="" id="{84EA82AF-9818-49D2-A77B-B92D7652515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3" name="170 CuadroTexto">
          <a:extLst>
            <a:ext uri="{FF2B5EF4-FFF2-40B4-BE49-F238E27FC236}">
              <a16:creationId xmlns:a16="http://schemas.microsoft.com/office/drawing/2014/main" xmlns="" id="{41C72BE2-17EF-44B0-9976-16D6DDE2084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4" name="171 CuadroTexto">
          <a:extLst>
            <a:ext uri="{FF2B5EF4-FFF2-40B4-BE49-F238E27FC236}">
              <a16:creationId xmlns:a16="http://schemas.microsoft.com/office/drawing/2014/main" xmlns="" id="{11E26407-3AC7-47B7-9A19-636617029A6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5" name="172 CuadroTexto">
          <a:extLst>
            <a:ext uri="{FF2B5EF4-FFF2-40B4-BE49-F238E27FC236}">
              <a16:creationId xmlns:a16="http://schemas.microsoft.com/office/drawing/2014/main" xmlns="" id="{BB17D547-C1E0-43F0-965D-FAFC9A893F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6" name="173 CuadroTexto">
          <a:extLst>
            <a:ext uri="{FF2B5EF4-FFF2-40B4-BE49-F238E27FC236}">
              <a16:creationId xmlns:a16="http://schemas.microsoft.com/office/drawing/2014/main" xmlns="" id="{E486021E-7DA3-461B-8F22-A3E52CD9082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7" name="174 CuadroTexto">
          <a:extLst>
            <a:ext uri="{FF2B5EF4-FFF2-40B4-BE49-F238E27FC236}">
              <a16:creationId xmlns:a16="http://schemas.microsoft.com/office/drawing/2014/main" xmlns="" id="{15D223DE-72CC-4A3B-9F5C-5394CEEDF0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8" name="175 CuadroTexto">
          <a:extLst>
            <a:ext uri="{FF2B5EF4-FFF2-40B4-BE49-F238E27FC236}">
              <a16:creationId xmlns:a16="http://schemas.microsoft.com/office/drawing/2014/main" xmlns="" id="{2DE848D4-D948-4EFD-85CA-805549F814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19" name="176 CuadroTexto">
          <a:extLst>
            <a:ext uri="{FF2B5EF4-FFF2-40B4-BE49-F238E27FC236}">
              <a16:creationId xmlns:a16="http://schemas.microsoft.com/office/drawing/2014/main" xmlns="" id="{72EF494B-BFFE-49E0-A1D5-927E758471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0" name="177 CuadroTexto">
          <a:extLst>
            <a:ext uri="{FF2B5EF4-FFF2-40B4-BE49-F238E27FC236}">
              <a16:creationId xmlns:a16="http://schemas.microsoft.com/office/drawing/2014/main" xmlns="" id="{BAF9FD4B-7EF3-4E74-8C38-5DFE0EE2E1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1" name="178 CuadroTexto">
          <a:extLst>
            <a:ext uri="{FF2B5EF4-FFF2-40B4-BE49-F238E27FC236}">
              <a16:creationId xmlns:a16="http://schemas.microsoft.com/office/drawing/2014/main" xmlns="" id="{62451B99-B681-4C92-A7EA-A398D0B9737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2" name="179 CuadroTexto">
          <a:extLst>
            <a:ext uri="{FF2B5EF4-FFF2-40B4-BE49-F238E27FC236}">
              <a16:creationId xmlns:a16="http://schemas.microsoft.com/office/drawing/2014/main" xmlns="" id="{A99FDF1A-85B0-46DB-99A1-D08460ED7F4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3" name="180 CuadroTexto">
          <a:extLst>
            <a:ext uri="{FF2B5EF4-FFF2-40B4-BE49-F238E27FC236}">
              <a16:creationId xmlns:a16="http://schemas.microsoft.com/office/drawing/2014/main" xmlns="" id="{5091F87A-5784-4680-9919-F709829F006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4" name="181 CuadroTexto">
          <a:extLst>
            <a:ext uri="{FF2B5EF4-FFF2-40B4-BE49-F238E27FC236}">
              <a16:creationId xmlns:a16="http://schemas.microsoft.com/office/drawing/2014/main" xmlns="" id="{68FC54A8-6297-49F1-84DE-A1465B35E87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5" name="182 CuadroTexto">
          <a:extLst>
            <a:ext uri="{FF2B5EF4-FFF2-40B4-BE49-F238E27FC236}">
              <a16:creationId xmlns:a16="http://schemas.microsoft.com/office/drawing/2014/main" xmlns="" id="{12EF9280-0388-4856-BC8F-9A1BAF58C4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6" name="183 CuadroTexto">
          <a:extLst>
            <a:ext uri="{FF2B5EF4-FFF2-40B4-BE49-F238E27FC236}">
              <a16:creationId xmlns:a16="http://schemas.microsoft.com/office/drawing/2014/main" xmlns="" id="{9A03E7C1-F954-4610-8DB9-13FC37878DF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7" name="184 CuadroTexto">
          <a:extLst>
            <a:ext uri="{FF2B5EF4-FFF2-40B4-BE49-F238E27FC236}">
              <a16:creationId xmlns:a16="http://schemas.microsoft.com/office/drawing/2014/main" xmlns="" id="{9719B369-A2DF-4BAE-9B6B-872F9D43BF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8" name="185 CuadroTexto">
          <a:extLst>
            <a:ext uri="{FF2B5EF4-FFF2-40B4-BE49-F238E27FC236}">
              <a16:creationId xmlns:a16="http://schemas.microsoft.com/office/drawing/2014/main" xmlns="" id="{FDA90409-BC77-41BC-9E64-23A708098E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29" name="186 CuadroTexto">
          <a:extLst>
            <a:ext uri="{FF2B5EF4-FFF2-40B4-BE49-F238E27FC236}">
              <a16:creationId xmlns:a16="http://schemas.microsoft.com/office/drawing/2014/main" xmlns="" id="{44BC2B57-2933-4335-8C37-2C1D4C3945E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0" name="187 CuadroTexto">
          <a:extLst>
            <a:ext uri="{FF2B5EF4-FFF2-40B4-BE49-F238E27FC236}">
              <a16:creationId xmlns:a16="http://schemas.microsoft.com/office/drawing/2014/main" xmlns="" id="{61547D2E-E940-40BB-862E-C39065AA41B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1" name="188 CuadroTexto">
          <a:extLst>
            <a:ext uri="{FF2B5EF4-FFF2-40B4-BE49-F238E27FC236}">
              <a16:creationId xmlns:a16="http://schemas.microsoft.com/office/drawing/2014/main" xmlns="" id="{74E62890-B673-411A-B7CC-513472121E3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2" name="189 CuadroTexto">
          <a:extLst>
            <a:ext uri="{FF2B5EF4-FFF2-40B4-BE49-F238E27FC236}">
              <a16:creationId xmlns:a16="http://schemas.microsoft.com/office/drawing/2014/main" xmlns="" id="{D389D7DA-AA36-419B-BCC2-71A18B63A26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3" name="190 CuadroTexto">
          <a:extLst>
            <a:ext uri="{FF2B5EF4-FFF2-40B4-BE49-F238E27FC236}">
              <a16:creationId xmlns:a16="http://schemas.microsoft.com/office/drawing/2014/main" xmlns="" id="{8E94BAA2-4372-486D-9445-CDB1F27F486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4" name="191 CuadroTexto">
          <a:extLst>
            <a:ext uri="{FF2B5EF4-FFF2-40B4-BE49-F238E27FC236}">
              <a16:creationId xmlns:a16="http://schemas.microsoft.com/office/drawing/2014/main" xmlns="" id="{B0E730B9-B0F1-4C8D-85A5-94632BF6A1C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5" name="192 CuadroTexto">
          <a:extLst>
            <a:ext uri="{FF2B5EF4-FFF2-40B4-BE49-F238E27FC236}">
              <a16:creationId xmlns:a16="http://schemas.microsoft.com/office/drawing/2014/main" xmlns="" id="{24525A1C-5667-4BEB-A189-28AB1A07BB6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6" name="193 CuadroTexto">
          <a:extLst>
            <a:ext uri="{FF2B5EF4-FFF2-40B4-BE49-F238E27FC236}">
              <a16:creationId xmlns:a16="http://schemas.microsoft.com/office/drawing/2014/main" xmlns="" id="{6EF6D398-FC85-4578-B0BF-7A163E7197C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7" name="194 CuadroTexto">
          <a:extLst>
            <a:ext uri="{FF2B5EF4-FFF2-40B4-BE49-F238E27FC236}">
              <a16:creationId xmlns:a16="http://schemas.microsoft.com/office/drawing/2014/main" xmlns="" id="{747B7994-A02A-45D2-92F8-DDB6BF5E6A5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8" name="195 CuadroTexto">
          <a:extLst>
            <a:ext uri="{FF2B5EF4-FFF2-40B4-BE49-F238E27FC236}">
              <a16:creationId xmlns:a16="http://schemas.microsoft.com/office/drawing/2014/main" xmlns="" id="{5C3834E0-BBFE-4B03-B95E-ED2553518CB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39" name="196 CuadroTexto">
          <a:extLst>
            <a:ext uri="{FF2B5EF4-FFF2-40B4-BE49-F238E27FC236}">
              <a16:creationId xmlns:a16="http://schemas.microsoft.com/office/drawing/2014/main" xmlns="" id="{F6E0A80B-E8E4-42F9-9F97-FFAD539C0B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0" name="197 CuadroTexto">
          <a:extLst>
            <a:ext uri="{FF2B5EF4-FFF2-40B4-BE49-F238E27FC236}">
              <a16:creationId xmlns:a16="http://schemas.microsoft.com/office/drawing/2014/main" xmlns="" id="{8BF4EF90-A0D3-45D5-AEDB-9EC94DDAC1F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1" name="198 CuadroTexto">
          <a:extLst>
            <a:ext uri="{FF2B5EF4-FFF2-40B4-BE49-F238E27FC236}">
              <a16:creationId xmlns:a16="http://schemas.microsoft.com/office/drawing/2014/main" xmlns="" id="{E706317F-D608-4F1D-9D58-986805C9F67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2" name="199 CuadroTexto">
          <a:extLst>
            <a:ext uri="{FF2B5EF4-FFF2-40B4-BE49-F238E27FC236}">
              <a16:creationId xmlns:a16="http://schemas.microsoft.com/office/drawing/2014/main" xmlns="" id="{6032EC7D-ACC0-4D6B-9BF6-6973A65AAA7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3" name="200 CuadroTexto">
          <a:extLst>
            <a:ext uri="{FF2B5EF4-FFF2-40B4-BE49-F238E27FC236}">
              <a16:creationId xmlns:a16="http://schemas.microsoft.com/office/drawing/2014/main" xmlns="" id="{B94E2C86-1E6E-4E24-9A13-E8F4FC4A162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4" name="201 CuadroTexto">
          <a:extLst>
            <a:ext uri="{FF2B5EF4-FFF2-40B4-BE49-F238E27FC236}">
              <a16:creationId xmlns:a16="http://schemas.microsoft.com/office/drawing/2014/main" xmlns="" id="{6EB52121-9DCE-4129-A26D-7730263B979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5" name="202 CuadroTexto">
          <a:extLst>
            <a:ext uri="{FF2B5EF4-FFF2-40B4-BE49-F238E27FC236}">
              <a16:creationId xmlns:a16="http://schemas.microsoft.com/office/drawing/2014/main" xmlns="" id="{4D20A425-F1F4-45B7-B96F-EC9ABF6F36C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6" name="203 CuadroTexto">
          <a:extLst>
            <a:ext uri="{FF2B5EF4-FFF2-40B4-BE49-F238E27FC236}">
              <a16:creationId xmlns:a16="http://schemas.microsoft.com/office/drawing/2014/main" xmlns="" id="{42B59336-8B58-4D89-B16F-F9DFAD292F2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7" name="204 CuadroTexto">
          <a:extLst>
            <a:ext uri="{FF2B5EF4-FFF2-40B4-BE49-F238E27FC236}">
              <a16:creationId xmlns:a16="http://schemas.microsoft.com/office/drawing/2014/main" xmlns="" id="{422EAF25-14C8-4044-80FA-158CE04C517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8" name="205 CuadroTexto">
          <a:extLst>
            <a:ext uri="{FF2B5EF4-FFF2-40B4-BE49-F238E27FC236}">
              <a16:creationId xmlns:a16="http://schemas.microsoft.com/office/drawing/2014/main" xmlns="" id="{C7E2AAA9-4C70-4DF2-9C73-7BE07104CB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49" name="206 CuadroTexto">
          <a:extLst>
            <a:ext uri="{FF2B5EF4-FFF2-40B4-BE49-F238E27FC236}">
              <a16:creationId xmlns:a16="http://schemas.microsoft.com/office/drawing/2014/main" xmlns="" id="{BABF62F4-5AFA-434D-9169-45076671C98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0" name="207 CuadroTexto">
          <a:extLst>
            <a:ext uri="{FF2B5EF4-FFF2-40B4-BE49-F238E27FC236}">
              <a16:creationId xmlns:a16="http://schemas.microsoft.com/office/drawing/2014/main" xmlns="" id="{04BE7853-AF55-46F4-A124-B6F6A6A33E0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1" name="208 CuadroTexto">
          <a:extLst>
            <a:ext uri="{FF2B5EF4-FFF2-40B4-BE49-F238E27FC236}">
              <a16:creationId xmlns:a16="http://schemas.microsoft.com/office/drawing/2014/main" xmlns="" id="{30D3132B-0D49-4DB6-AFF5-DA1064BD6C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2" name="209 CuadroTexto">
          <a:extLst>
            <a:ext uri="{FF2B5EF4-FFF2-40B4-BE49-F238E27FC236}">
              <a16:creationId xmlns:a16="http://schemas.microsoft.com/office/drawing/2014/main" xmlns="" id="{928460FE-816E-4068-A0B0-C6FAF69AAA1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3" name="210 CuadroTexto">
          <a:extLst>
            <a:ext uri="{FF2B5EF4-FFF2-40B4-BE49-F238E27FC236}">
              <a16:creationId xmlns:a16="http://schemas.microsoft.com/office/drawing/2014/main" xmlns="" id="{F6E81994-49D9-4716-A312-E0FCEBC1661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4" name="211 CuadroTexto">
          <a:extLst>
            <a:ext uri="{FF2B5EF4-FFF2-40B4-BE49-F238E27FC236}">
              <a16:creationId xmlns:a16="http://schemas.microsoft.com/office/drawing/2014/main" xmlns="" id="{29C89771-CD27-47DD-9077-E07DAA93363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5" name="212 CuadroTexto">
          <a:extLst>
            <a:ext uri="{FF2B5EF4-FFF2-40B4-BE49-F238E27FC236}">
              <a16:creationId xmlns:a16="http://schemas.microsoft.com/office/drawing/2014/main" xmlns="" id="{305914A9-B02C-45D9-B755-E9230740D67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6" name="213 CuadroTexto">
          <a:extLst>
            <a:ext uri="{FF2B5EF4-FFF2-40B4-BE49-F238E27FC236}">
              <a16:creationId xmlns:a16="http://schemas.microsoft.com/office/drawing/2014/main" xmlns="" id="{4606A4B4-4CE1-4381-88EE-DF3158CD992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7" name="214 CuadroTexto">
          <a:extLst>
            <a:ext uri="{FF2B5EF4-FFF2-40B4-BE49-F238E27FC236}">
              <a16:creationId xmlns:a16="http://schemas.microsoft.com/office/drawing/2014/main" xmlns="" id="{20B2886B-15D8-465B-9BAE-8FF19BB1867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8" name="215 CuadroTexto">
          <a:extLst>
            <a:ext uri="{FF2B5EF4-FFF2-40B4-BE49-F238E27FC236}">
              <a16:creationId xmlns:a16="http://schemas.microsoft.com/office/drawing/2014/main" xmlns="" id="{BCC27F93-9873-45F4-8167-E39C61F56F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59" name="216 CuadroTexto">
          <a:extLst>
            <a:ext uri="{FF2B5EF4-FFF2-40B4-BE49-F238E27FC236}">
              <a16:creationId xmlns:a16="http://schemas.microsoft.com/office/drawing/2014/main" xmlns="" id="{267E0353-4309-4B5A-B626-9C3B06DA4EE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0" name="217 CuadroTexto">
          <a:extLst>
            <a:ext uri="{FF2B5EF4-FFF2-40B4-BE49-F238E27FC236}">
              <a16:creationId xmlns:a16="http://schemas.microsoft.com/office/drawing/2014/main" xmlns="" id="{1F0D474B-C57F-43C2-B2EB-F72D100446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1" name="218 CuadroTexto">
          <a:extLst>
            <a:ext uri="{FF2B5EF4-FFF2-40B4-BE49-F238E27FC236}">
              <a16:creationId xmlns:a16="http://schemas.microsoft.com/office/drawing/2014/main" xmlns="" id="{48D3045D-DDFA-42B4-B6B3-86AEA4A3E4A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2" name="219 CuadroTexto">
          <a:extLst>
            <a:ext uri="{FF2B5EF4-FFF2-40B4-BE49-F238E27FC236}">
              <a16:creationId xmlns:a16="http://schemas.microsoft.com/office/drawing/2014/main" xmlns="" id="{1A0A2AA6-EABF-4330-A250-E65323735B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3" name="220 CuadroTexto">
          <a:extLst>
            <a:ext uri="{FF2B5EF4-FFF2-40B4-BE49-F238E27FC236}">
              <a16:creationId xmlns:a16="http://schemas.microsoft.com/office/drawing/2014/main" xmlns="" id="{CFB72F05-E90E-4A49-A14C-182F794FC0B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4" name="221 CuadroTexto">
          <a:extLst>
            <a:ext uri="{FF2B5EF4-FFF2-40B4-BE49-F238E27FC236}">
              <a16:creationId xmlns:a16="http://schemas.microsoft.com/office/drawing/2014/main" xmlns="" id="{9462DB87-817D-4460-91CA-28546437585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5" name="222 CuadroTexto">
          <a:extLst>
            <a:ext uri="{FF2B5EF4-FFF2-40B4-BE49-F238E27FC236}">
              <a16:creationId xmlns:a16="http://schemas.microsoft.com/office/drawing/2014/main" xmlns="" id="{C57F491F-1F1F-4C5E-BDAD-41270E4772A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6" name="223 CuadroTexto">
          <a:extLst>
            <a:ext uri="{FF2B5EF4-FFF2-40B4-BE49-F238E27FC236}">
              <a16:creationId xmlns:a16="http://schemas.microsoft.com/office/drawing/2014/main" xmlns="" id="{4D0BA755-E416-4209-8D26-A03064ED52D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7" name="224 CuadroTexto">
          <a:extLst>
            <a:ext uri="{FF2B5EF4-FFF2-40B4-BE49-F238E27FC236}">
              <a16:creationId xmlns:a16="http://schemas.microsoft.com/office/drawing/2014/main" xmlns="" id="{90EF0A41-4300-472D-9330-7BA7EC50CB1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8" name="225 CuadroTexto">
          <a:extLst>
            <a:ext uri="{FF2B5EF4-FFF2-40B4-BE49-F238E27FC236}">
              <a16:creationId xmlns:a16="http://schemas.microsoft.com/office/drawing/2014/main" xmlns="" id="{50FE2813-5D4F-4FBB-B10C-D624F1F1849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69" name="226 CuadroTexto">
          <a:extLst>
            <a:ext uri="{FF2B5EF4-FFF2-40B4-BE49-F238E27FC236}">
              <a16:creationId xmlns:a16="http://schemas.microsoft.com/office/drawing/2014/main" xmlns="" id="{151D2105-5B8D-4CE5-B144-E4BE219219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0" name="227 CuadroTexto">
          <a:extLst>
            <a:ext uri="{FF2B5EF4-FFF2-40B4-BE49-F238E27FC236}">
              <a16:creationId xmlns:a16="http://schemas.microsoft.com/office/drawing/2014/main" xmlns="" id="{A1BC118B-89AD-48F8-BEC2-73E8F250130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1" name="228 CuadroTexto">
          <a:extLst>
            <a:ext uri="{FF2B5EF4-FFF2-40B4-BE49-F238E27FC236}">
              <a16:creationId xmlns:a16="http://schemas.microsoft.com/office/drawing/2014/main" xmlns="" id="{FE9B8FEB-440F-42FD-9C02-C8C89FCC8A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2" name="229 CuadroTexto">
          <a:extLst>
            <a:ext uri="{FF2B5EF4-FFF2-40B4-BE49-F238E27FC236}">
              <a16:creationId xmlns:a16="http://schemas.microsoft.com/office/drawing/2014/main" xmlns="" id="{3666280C-505F-49AC-A33C-7208B4672F3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3" name="230 CuadroTexto">
          <a:extLst>
            <a:ext uri="{FF2B5EF4-FFF2-40B4-BE49-F238E27FC236}">
              <a16:creationId xmlns:a16="http://schemas.microsoft.com/office/drawing/2014/main" xmlns="" id="{C6DD9417-3A9B-47B7-9DD7-F23341EECFD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4" name="231 CuadroTexto">
          <a:extLst>
            <a:ext uri="{FF2B5EF4-FFF2-40B4-BE49-F238E27FC236}">
              <a16:creationId xmlns:a16="http://schemas.microsoft.com/office/drawing/2014/main" xmlns="" id="{8A1E9F88-CA0D-41D8-9B27-AC93FAB0A2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5" name="232 CuadroTexto">
          <a:extLst>
            <a:ext uri="{FF2B5EF4-FFF2-40B4-BE49-F238E27FC236}">
              <a16:creationId xmlns:a16="http://schemas.microsoft.com/office/drawing/2014/main" xmlns="" id="{BE122C21-5D96-420D-8A7C-585DE7010E87}"/>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6" name="233 CuadroTexto">
          <a:extLst>
            <a:ext uri="{FF2B5EF4-FFF2-40B4-BE49-F238E27FC236}">
              <a16:creationId xmlns:a16="http://schemas.microsoft.com/office/drawing/2014/main" xmlns="" id="{02D66FCD-E6F7-4BDB-84B6-2B88370B77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7" name="234 CuadroTexto">
          <a:extLst>
            <a:ext uri="{FF2B5EF4-FFF2-40B4-BE49-F238E27FC236}">
              <a16:creationId xmlns:a16="http://schemas.microsoft.com/office/drawing/2014/main" xmlns="" id="{B9A8EF0B-C96C-4714-AF41-4DF3DF761AB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8" name="235 CuadroTexto">
          <a:extLst>
            <a:ext uri="{FF2B5EF4-FFF2-40B4-BE49-F238E27FC236}">
              <a16:creationId xmlns:a16="http://schemas.microsoft.com/office/drawing/2014/main" xmlns="" id="{AE2E6136-36EC-4939-9ECE-E056DD0CC82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79" name="236 CuadroTexto">
          <a:extLst>
            <a:ext uri="{FF2B5EF4-FFF2-40B4-BE49-F238E27FC236}">
              <a16:creationId xmlns:a16="http://schemas.microsoft.com/office/drawing/2014/main" xmlns="" id="{9E84688B-0E56-4B37-BC6E-D92A65737A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0" name="237 CuadroTexto">
          <a:extLst>
            <a:ext uri="{FF2B5EF4-FFF2-40B4-BE49-F238E27FC236}">
              <a16:creationId xmlns:a16="http://schemas.microsoft.com/office/drawing/2014/main" xmlns="" id="{B66FF611-71F4-43F3-A784-F86212246D8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1" name="238 CuadroTexto">
          <a:extLst>
            <a:ext uri="{FF2B5EF4-FFF2-40B4-BE49-F238E27FC236}">
              <a16:creationId xmlns:a16="http://schemas.microsoft.com/office/drawing/2014/main" xmlns="" id="{201AE23E-CC9F-4AD0-9C7F-ACB7ECCDB0A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2" name="239 CuadroTexto">
          <a:extLst>
            <a:ext uri="{FF2B5EF4-FFF2-40B4-BE49-F238E27FC236}">
              <a16:creationId xmlns:a16="http://schemas.microsoft.com/office/drawing/2014/main" xmlns="" id="{3E77DACF-5C1E-4883-91F0-42846F83052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3" name="240 CuadroTexto">
          <a:extLst>
            <a:ext uri="{FF2B5EF4-FFF2-40B4-BE49-F238E27FC236}">
              <a16:creationId xmlns:a16="http://schemas.microsoft.com/office/drawing/2014/main" xmlns="" id="{0C2E8A7F-B968-400D-8F04-640438E4C1C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4" name="241 CuadroTexto">
          <a:extLst>
            <a:ext uri="{FF2B5EF4-FFF2-40B4-BE49-F238E27FC236}">
              <a16:creationId xmlns:a16="http://schemas.microsoft.com/office/drawing/2014/main" xmlns="" id="{13A605BC-6584-439C-B023-9C6B08FFA36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5" name="242 CuadroTexto">
          <a:extLst>
            <a:ext uri="{FF2B5EF4-FFF2-40B4-BE49-F238E27FC236}">
              <a16:creationId xmlns:a16="http://schemas.microsoft.com/office/drawing/2014/main" xmlns="" id="{67E9EDDD-CDC5-454E-84CC-013AB5D6313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6" name="243 CuadroTexto">
          <a:extLst>
            <a:ext uri="{FF2B5EF4-FFF2-40B4-BE49-F238E27FC236}">
              <a16:creationId xmlns:a16="http://schemas.microsoft.com/office/drawing/2014/main" xmlns="" id="{D15CC8E7-981D-4B31-9D2E-6A2FE8A68FAC}"/>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7" name="244 CuadroTexto">
          <a:extLst>
            <a:ext uri="{FF2B5EF4-FFF2-40B4-BE49-F238E27FC236}">
              <a16:creationId xmlns:a16="http://schemas.microsoft.com/office/drawing/2014/main" xmlns="" id="{6C599D9F-4B78-40D4-B3A4-8956C52067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8" name="245 CuadroTexto">
          <a:extLst>
            <a:ext uri="{FF2B5EF4-FFF2-40B4-BE49-F238E27FC236}">
              <a16:creationId xmlns:a16="http://schemas.microsoft.com/office/drawing/2014/main" xmlns="" id="{B10E28B0-5278-4A65-9CB4-FF61057C25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89" name="246 CuadroTexto">
          <a:extLst>
            <a:ext uri="{FF2B5EF4-FFF2-40B4-BE49-F238E27FC236}">
              <a16:creationId xmlns:a16="http://schemas.microsoft.com/office/drawing/2014/main" xmlns="" id="{00D44BAD-D27C-4181-A84F-134E1C6390F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0" name="247 CuadroTexto">
          <a:extLst>
            <a:ext uri="{FF2B5EF4-FFF2-40B4-BE49-F238E27FC236}">
              <a16:creationId xmlns:a16="http://schemas.microsoft.com/office/drawing/2014/main" xmlns="" id="{70B5569D-97CD-49BE-BE8F-B390B1F36E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1" name="248 CuadroTexto">
          <a:extLst>
            <a:ext uri="{FF2B5EF4-FFF2-40B4-BE49-F238E27FC236}">
              <a16:creationId xmlns:a16="http://schemas.microsoft.com/office/drawing/2014/main" xmlns="" id="{8604287D-5632-4944-AF86-539533CB17D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2" name="249 CuadroTexto">
          <a:extLst>
            <a:ext uri="{FF2B5EF4-FFF2-40B4-BE49-F238E27FC236}">
              <a16:creationId xmlns:a16="http://schemas.microsoft.com/office/drawing/2014/main" xmlns="" id="{26DDA91E-E166-4073-BD71-EDE6B76BAEC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3" name="250 CuadroTexto">
          <a:extLst>
            <a:ext uri="{FF2B5EF4-FFF2-40B4-BE49-F238E27FC236}">
              <a16:creationId xmlns:a16="http://schemas.microsoft.com/office/drawing/2014/main" xmlns="" id="{F0242A99-AE81-41DD-A719-164659EDFDF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4" name="251 CuadroTexto">
          <a:extLst>
            <a:ext uri="{FF2B5EF4-FFF2-40B4-BE49-F238E27FC236}">
              <a16:creationId xmlns:a16="http://schemas.microsoft.com/office/drawing/2014/main" xmlns="" id="{23823E70-E0B8-423D-8CCD-9FC5233F6C8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5" name="252 CuadroTexto">
          <a:extLst>
            <a:ext uri="{FF2B5EF4-FFF2-40B4-BE49-F238E27FC236}">
              <a16:creationId xmlns:a16="http://schemas.microsoft.com/office/drawing/2014/main" xmlns="" id="{9047AF2C-14B1-4E2B-BDA1-15389AF62AC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6" name="253 CuadroTexto">
          <a:extLst>
            <a:ext uri="{FF2B5EF4-FFF2-40B4-BE49-F238E27FC236}">
              <a16:creationId xmlns:a16="http://schemas.microsoft.com/office/drawing/2014/main" xmlns="" id="{BF68D5EE-8679-4BBE-8821-C26108D62FB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7" name="254 CuadroTexto">
          <a:extLst>
            <a:ext uri="{FF2B5EF4-FFF2-40B4-BE49-F238E27FC236}">
              <a16:creationId xmlns:a16="http://schemas.microsoft.com/office/drawing/2014/main" xmlns="" id="{D6B71627-1D80-450D-B1AA-9054C8365E95}"/>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8" name="255 CuadroTexto">
          <a:extLst>
            <a:ext uri="{FF2B5EF4-FFF2-40B4-BE49-F238E27FC236}">
              <a16:creationId xmlns:a16="http://schemas.microsoft.com/office/drawing/2014/main" xmlns="" id="{7919A55F-3F03-4CD6-913F-C85206760FE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199" name="256 CuadroTexto">
          <a:extLst>
            <a:ext uri="{FF2B5EF4-FFF2-40B4-BE49-F238E27FC236}">
              <a16:creationId xmlns:a16="http://schemas.microsoft.com/office/drawing/2014/main" xmlns="" id="{03382ED0-70AA-4307-85A8-B1D856989652}"/>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0" name="257 CuadroTexto">
          <a:extLst>
            <a:ext uri="{FF2B5EF4-FFF2-40B4-BE49-F238E27FC236}">
              <a16:creationId xmlns:a16="http://schemas.microsoft.com/office/drawing/2014/main" xmlns="" id="{B205437D-7ACD-4176-A51C-80E1A9343AA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1" name="258 CuadroTexto">
          <a:extLst>
            <a:ext uri="{FF2B5EF4-FFF2-40B4-BE49-F238E27FC236}">
              <a16:creationId xmlns:a16="http://schemas.microsoft.com/office/drawing/2014/main" xmlns="" id="{5DCAA8D5-E0F4-4124-9072-38160B6290E8}"/>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2" name="259 CuadroTexto">
          <a:extLst>
            <a:ext uri="{FF2B5EF4-FFF2-40B4-BE49-F238E27FC236}">
              <a16:creationId xmlns:a16="http://schemas.microsoft.com/office/drawing/2014/main" xmlns="" id="{5DF552BF-E07C-4BC9-83F3-155E77B51FCA}"/>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3" name="260 CuadroTexto">
          <a:extLst>
            <a:ext uri="{FF2B5EF4-FFF2-40B4-BE49-F238E27FC236}">
              <a16:creationId xmlns:a16="http://schemas.microsoft.com/office/drawing/2014/main" xmlns="" id="{84248F7B-441E-4C9B-8C26-3E324ACCE27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4" name="261 CuadroTexto">
          <a:extLst>
            <a:ext uri="{FF2B5EF4-FFF2-40B4-BE49-F238E27FC236}">
              <a16:creationId xmlns:a16="http://schemas.microsoft.com/office/drawing/2014/main" xmlns="" id="{BBB898A3-5D24-4B4A-9AAC-A3B8515F3BD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5" name="262 CuadroTexto">
          <a:extLst>
            <a:ext uri="{FF2B5EF4-FFF2-40B4-BE49-F238E27FC236}">
              <a16:creationId xmlns:a16="http://schemas.microsoft.com/office/drawing/2014/main" xmlns="" id="{2FB1B99D-5070-404D-B36E-458C29BAA4B6}"/>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6" name="263 CuadroTexto">
          <a:extLst>
            <a:ext uri="{FF2B5EF4-FFF2-40B4-BE49-F238E27FC236}">
              <a16:creationId xmlns:a16="http://schemas.microsoft.com/office/drawing/2014/main" xmlns="" id="{78271D15-A6A4-4641-B822-74A4CFE229F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7" name="264 CuadroTexto">
          <a:extLst>
            <a:ext uri="{FF2B5EF4-FFF2-40B4-BE49-F238E27FC236}">
              <a16:creationId xmlns:a16="http://schemas.microsoft.com/office/drawing/2014/main" xmlns="" id="{215C4AD6-F348-48D9-ACE0-AA4B750292D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8" name="265 CuadroTexto">
          <a:extLst>
            <a:ext uri="{FF2B5EF4-FFF2-40B4-BE49-F238E27FC236}">
              <a16:creationId xmlns:a16="http://schemas.microsoft.com/office/drawing/2014/main" xmlns="" id="{D4FAC844-296D-4091-A5FF-1FECCEA7938B}"/>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09" name="266 CuadroTexto">
          <a:extLst>
            <a:ext uri="{FF2B5EF4-FFF2-40B4-BE49-F238E27FC236}">
              <a16:creationId xmlns:a16="http://schemas.microsoft.com/office/drawing/2014/main" xmlns="" id="{2B4452AC-FD00-4077-9700-3417235ACC7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0" name="267 CuadroTexto">
          <a:extLst>
            <a:ext uri="{FF2B5EF4-FFF2-40B4-BE49-F238E27FC236}">
              <a16:creationId xmlns:a16="http://schemas.microsoft.com/office/drawing/2014/main" xmlns="" id="{7EEEBC34-9F32-4843-ADE2-7FE070FFFFF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1" name="285 CuadroTexto">
          <a:extLst>
            <a:ext uri="{FF2B5EF4-FFF2-40B4-BE49-F238E27FC236}">
              <a16:creationId xmlns:a16="http://schemas.microsoft.com/office/drawing/2014/main" xmlns="" id="{DB5493B9-B189-4776-9328-F4EBAE984A7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2" name="286 CuadroTexto">
          <a:extLst>
            <a:ext uri="{FF2B5EF4-FFF2-40B4-BE49-F238E27FC236}">
              <a16:creationId xmlns:a16="http://schemas.microsoft.com/office/drawing/2014/main" xmlns="" id="{472C85F5-F4CD-4A58-A20D-72FABA9E5BDD}"/>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3" name="287 CuadroTexto">
          <a:extLst>
            <a:ext uri="{FF2B5EF4-FFF2-40B4-BE49-F238E27FC236}">
              <a16:creationId xmlns:a16="http://schemas.microsoft.com/office/drawing/2014/main" xmlns="" id="{DBBAB823-3D2A-49F6-B972-9DE5B71AD6B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4" name="288 CuadroTexto">
          <a:extLst>
            <a:ext uri="{FF2B5EF4-FFF2-40B4-BE49-F238E27FC236}">
              <a16:creationId xmlns:a16="http://schemas.microsoft.com/office/drawing/2014/main" xmlns="" id="{BF366F06-5BDC-4DD6-A4F2-06660C5B75D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5" name="289 CuadroTexto">
          <a:extLst>
            <a:ext uri="{FF2B5EF4-FFF2-40B4-BE49-F238E27FC236}">
              <a16:creationId xmlns:a16="http://schemas.microsoft.com/office/drawing/2014/main" xmlns="" id="{9AB4A141-ACF2-4D98-A76A-E6AB09B1F083}"/>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6" name="290 CuadroTexto">
          <a:extLst>
            <a:ext uri="{FF2B5EF4-FFF2-40B4-BE49-F238E27FC236}">
              <a16:creationId xmlns:a16="http://schemas.microsoft.com/office/drawing/2014/main" xmlns="" id="{335964CE-4748-4A6C-9613-CA2B4B3087C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7" name="291 CuadroTexto">
          <a:extLst>
            <a:ext uri="{FF2B5EF4-FFF2-40B4-BE49-F238E27FC236}">
              <a16:creationId xmlns:a16="http://schemas.microsoft.com/office/drawing/2014/main" xmlns="" id="{4FE3B403-178C-4AB7-B9F7-5A73A9DF9831}"/>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8" name="292 CuadroTexto">
          <a:extLst>
            <a:ext uri="{FF2B5EF4-FFF2-40B4-BE49-F238E27FC236}">
              <a16:creationId xmlns:a16="http://schemas.microsoft.com/office/drawing/2014/main" xmlns="" id="{AB6C66D1-F5DF-415F-8B4D-A22471B5AFCF}"/>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19" name="293 CuadroTexto">
          <a:extLst>
            <a:ext uri="{FF2B5EF4-FFF2-40B4-BE49-F238E27FC236}">
              <a16:creationId xmlns:a16="http://schemas.microsoft.com/office/drawing/2014/main" xmlns="" id="{C210D34B-A6F5-45E1-A71B-B0E94921CFE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20" name="294 CuadroTexto">
          <a:extLst>
            <a:ext uri="{FF2B5EF4-FFF2-40B4-BE49-F238E27FC236}">
              <a16:creationId xmlns:a16="http://schemas.microsoft.com/office/drawing/2014/main" xmlns="" id="{56FF47E1-B87C-4DC1-9E2E-56FE306C4664}"/>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21" name="295 CuadroTexto">
          <a:extLst>
            <a:ext uri="{FF2B5EF4-FFF2-40B4-BE49-F238E27FC236}">
              <a16:creationId xmlns:a16="http://schemas.microsoft.com/office/drawing/2014/main" xmlns="" id="{04A021E8-968A-4D8A-94E9-EB3F34180EDE}"/>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11222" name="296 CuadroTexto">
          <a:extLst>
            <a:ext uri="{FF2B5EF4-FFF2-40B4-BE49-F238E27FC236}">
              <a16:creationId xmlns:a16="http://schemas.microsoft.com/office/drawing/2014/main" xmlns="" id="{F8C2E94B-9334-41CA-A53A-61CA70953019}"/>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3" name="298 CuadroTexto">
          <a:extLst>
            <a:ext uri="{FF2B5EF4-FFF2-40B4-BE49-F238E27FC236}">
              <a16:creationId xmlns:a16="http://schemas.microsoft.com/office/drawing/2014/main" xmlns="" id="{2AADB792-25D2-4167-91BB-48DE81A42CD3}"/>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4" name="299 CuadroTexto">
          <a:extLst>
            <a:ext uri="{FF2B5EF4-FFF2-40B4-BE49-F238E27FC236}">
              <a16:creationId xmlns:a16="http://schemas.microsoft.com/office/drawing/2014/main" xmlns="" id="{65CB50A3-ACC8-4F12-8642-847BEC8087E5}"/>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5" name="300 CuadroTexto">
          <a:extLst>
            <a:ext uri="{FF2B5EF4-FFF2-40B4-BE49-F238E27FC236}">
              <a16:creationId xmlns:a16="http://schemas.microsoft.com/office/drawing/2014/main" xmlns="" id="{F545829D-133B-4D50-B076-A32039F505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6" name="301 CuadroTexto">
          <a:extLst>
            <a:ext uri="{FF2B5EF4-FFF2-40B4-BE49-F238E27FC236}">
              <a16:creationId xmlns:a16="http://schemas.microsoft.com/office/drawing/2014/main" xmlns="" id="{8F6DD291-89F8-421B-AC47-7F0CB441609A}"/>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7" name="302 CuadroTexto">
          <a:extLst>
            <a:ext uri="{FF2B5EF4-FFF2-40B4-BE49-F238E27FC236}">
              <a16:creationId xmlns:a16="http://schemas.microsoft.com/office/drawing/2014/main" xmlns="" id="{90CF209E-3AF7-4A0C-9AE6-E3AE359E3D79}"/>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8" name="303 CuadroTexto">
          <a:extLst>
            <a:ext uri="{FF2B5EF4-FFF2-40B4-BE49-F238E27FC236}">
              <a16:creationId xmlns:a16="http://schemas.microsoft.com/office/drawing/2014/main" xmlns="" id="{222329A9-4162-4175-9F46-A62D516D46AB}"/>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29" name="304 CuadroTexto">
          <a:extLst>
            <a:ext uri="{FF2B5EF4-FFF2-40B4-BE49-F238E27FC236}">
              <a16:creationId xmlns:a16="http://schemas.microsoft.com/office/drawing/2014/main" xmlns="" id="{531ACC6E-579B-4E7D-B5CD-0AAD708804C7}"/>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7</xdr:row>
      <xdr:rowOff>0</xdr:rowOff>
    </xdr:from>
    <xdr:ext cx="184731" cy="264560"/>
    <xdr:sp macro="" textlink="">
      <xdr:nvSpPr>
        <xdr:cNvPr id="11230" name="305 CuadroTexto">
          <a:extLst>
            <a:ext uri="{FF2B5EF4-FFF2-40B4-BE49-F238E27FC236}">
              <a16:creationId xmlns:a16="http://schemas.microsoft.com/office/drawing/2014/main" xmlns="" id="{A8910643-A9A2-46F8-8729-70BA21358AB5}"/>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90</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3581401</xdr:colOff>
      <xdr:row>90</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26</xdr:row>
      <xdr:rowOff>0</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2878667"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793749</xdr:colOff>
      <xdr:row>3</xdr:row>
      <xdr:rowOff>201084</xdr:rowOff>
    </xdr:from>
    <xdr:ext cx="2790824" cy="254557"/>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oneCellAnchor>
    <xdr:from>
      <xdr:col>5</xdr:col>
      <xdr:colOff>111124</xdr:colOff>
      <xdr:row>0</xdr:row>
      <xdr:rowOff>0</xdr:rowOff>
    </xdr:from>
    <xdr:ext cx="858826"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72374"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 </a:t>
          </a:r>
          <a:endParaRPr lang="es-MX" sz="1100"/>
        </a:p>
      </xdr:txBody>
    </xdr:sp>
    <xdr:clientData/>
  </xdr:oneCellAnchor>
  <xdr:oneCellAnchor>
    <xdr:from>
      <xdr:col>0</xdr:col>
      <xdr:colOff>4333875</xdr:colOff>
      <xdr:row>65</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67</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3033345</xdr:colOff>
      <xdr:row>67</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r>
            <a:rPr lang="es-MX" sz="1100" b="1" u="sng" baseline="0">
              <a:latin typeface="Arial" pitchFamily="34" charset="0"/>
              <a:cs typeface="Arial" pitchFamily="34" charset="0"/>
            </a:rPr>
            <a:t> </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43</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40</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40</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cienda.sonora.gob.mx/media/2776/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pita%20Perez\Documents\Contraloria\INFORMES%20TRIMESTRALES%20ETCAS%202018\formatos-ETCA-2018-1er%20Informe%20Trimestral%20l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ANEXO"/>
    </sheetNames>
    <sheetDataSet>
      <sheetData sheetId="0"/>
      <sheetData sheetId="1">
        <row r="3">
          <cell r="A3" t="str">
            <v>TELEVISORA DE HERMOSILLO, S.A. DE C.V.</v>
          </cell>
          <cell r="B3">
            <v>0</v>
          </cell>
          <cell r="C3">
            <v>0</v>
          </cell>
          <cell r="D3">
            <v>0</v>
          </cell>
          <cell r="E3">
            <v>0</v>
          </cell>
          <cell r="F3">
            <v>0</v>
          </cell>
          <cell r="G3">
            <v>0</v>
          </cell>
        </row>
      </sheetData>
      <sheetData sheetId="2"/>
      <sheetData sheetId="3">
        <row r="4">
          <cell r="A4" t="str">
            <v>Del 01 de Enero al 31 de Marzo de 2018</v>
          </cell>
          <cell r="B4">
            <v>0</v>
          </cell>
          <cell r="C4">
            <v>0</v>
          </cell>
          <cell r="D4">
            <v>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10">
          <cell r="B10">
            <v>49354557</v>
          </cell>
        </row>
      </sheetData>
      <sheetData sheetId="17"/>
      <sheetData sheetId="18"/>
      <sheetData sheetId="19">
        <row r="9">
          <cell r="A9" t="str">
            <v>TECNICOS Y REPETIDORAS</v>
          </cell>
        </row>
        <row r="10">
          <cell r="A10" t="str">
            <v>NOTICIAS</v>
          </cell>
        </row>
        <row r="11">
          <cell r="A11" t="str">
            <v>VENTAS</v>
          </cell>
        </row>
        <row r="12">
          <cell r="A12" t="str">
            <v>ADMINISTRACION</v>
          </cell>
        </row>
        <row r="13">
          <cell r="A13" t="str">
            <v>OPERACIONES</v>
          </cell>
        </row>
        <row r="14">
          <cell r="A14" t="str">
            <v>DIRECCION</v>
          </cell>
        </row>
        <row r="15">
          <cell r="A15" t="str">
            <v>AUDITORIAS</v>
          </cell>
        </row>
      </sheetData>
      <sheetData sheetId="20"/>
      <sheetData sheetId="21"/>
      <sheetData sheetId="22"/>
      <sheetData sheetId="23"/>
      <sheetData sheetId="24"/>
      <sheetData sheetId="25">
        <row r="10">
          <cell r="C10">
            <v>81363564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56"/>
  <sheetViews>
    <sheetView view="pageBreakPreview" zoomScale="112" zoomScaleSheetLayoutView="112" workbookViewId="0">
      <selection activeCell="C5" sqref="C5"/>
    </sheetView>
  </sheetViews>
  <sheetFormatPr baseColWidth="10" defaultRowHeight="15"/>
  <cols>
    <col min="3" max="3" width="68.42578125" customWidth="1"/>
  </cols>
  <sheetData>
    <row r="1" spans="1:3" s="3" customFormat="1" ht="27.75" customHeight="1">
      <c r="A1" s="828"/>
      <c r="B1" s="42" t="s">
        <v>0</v>
      </c>
      <c r="C1" s="828"/>
    </row>
    <row r="2" spans="1:3" s="3" customFormat="1" ht="4.5" customHeight="1">
      <c r="A2" s="828"/>
      <c r="B2" s="828"/>
      <c r="C2" s="828"/>
    </row>
    <row r="3" spans="1:3" s="3" customFormat="1" ht="19.5" customHeight="1" thickBot="1">
      <c r="A3" s="44" t="s">
        <v>1061</v>
      </c>
      <c r="B3" s="43"/>
      <c r="C3" s="43"/>
    </row>
    <row r="4" spans="1:3" ht="17.25" customHeight="1" thickBot="1">
      <c r="A4" s="1032" t="s">
        <v>1005</v>
      </c>
      <c r="B4" s="1033"/>
      <c r="C4" s="1034"/>
    </row>
    <row r="5" spans="1:3" ht="17.25" customHeight="1" thickBot="1">
      <c r="A5" s="829">
        <v>1</v>
      </c>
      <c r="B5" s="830" t="s">
        <v>1006</v>
      </c>
      <c r="C5" s="830" t="s">
        <v>24</v>
      </c>
    </row>
    <row r="6" spans="1:3" ht="17.25" customHeight="1" thickBot="1">
      <c r="A6" s="831">
        <v>2</v>
      </c>
      <c r="B6" s="832" t="s">
        <v>1007</v>
      </c>
      <c r="C6" s="832" t="s">
        <v>1008</v>
      </c>
    </row>
    <row r="7" spans="1:3" ht="17.25" customHeight="1" thickBot="1">
      <c r="A7" s="829">
        <v>3</v>
      </c>
      <c r="B7" s="830" t="s">
        <v>1009</v>
      </c>
      <c r="C7" s="830" t="s">
        <v>1</v>
      </c>
    </row>
    <row r="8" spans="1:3" ht="17.25" customHeight="1" thickBot="1">
      <c r="A8" s="829">
        <v>4</v>
      </c>
      <c r="B8" s="830" t="s">
        <v>1010</v>
      </c>
      <c r="C8" s="830" t="s">
        <v>2</v>
      </c>
    </row>
    <row r="9" spans="1:3" ht="17.25" customHeight="1" thickBot="1">
      <c r="A9" s="829">
        <v>5</v>
      </c>
      <c r="B9" s="830" t="s">
        <v>1011</v>
      </c>
      <c r="C9" s="830" t="s">
        <v>3</v>
      </c>
    </row>
    <row r="10" spans="1:3" ht="17.25" customHeight="1" thickBot="1">
      <c r="A10" s="829">
        <v>6</v>
      </c>
      <c r="B10" s="830" t="s">
        <v>1012</v>
      </c>
      <c r="C10" s="830" t="s">
        <v>4</v>
      </c>
    </row>
    <row r="11" spans="1:3" ht="17.25" customHeight="1" thickBot="1">
      <c r="A11" s="829">
        <v>7</v>
      </c>
      <c r="B11" s="830" t="s">
        <v>1013</v>
      </c>
      <c r="C11" s="830" t="s">
        <v>5</v>
      </c>
    </row>
    <row r="12" spans="1:3" ht="17.25" customHeight="1" thickBot="1">
      <c r="A12" s="829">
        <v>8</v>
      </c>
      <c r="B12" s="830" t="s">
        <v>1014</v>
      </c>
      <c r="C12" s="830" t="s">
        <v>6</v>
      </c>
    </row>
    <row r="13" spans="1:3" ht="17.25" customHeight="1" thickBot="1">
      <c r="A13" s="831">
        <v>9</v>
      </c>
      <c r="B13" s="832" t="s">
        <v>1015</v>
      </c>
      <c r="C13" s="832" t="s">
        <v>7</v>
      </c>
    </row>
    <row r="14" spans="1:3" ht="17.25" customHeight="1" thickBot="1">
      <c r="A14" s="831">
        <v>10</v>
      </c>
      <c r="B14" s="832" t="s">
        <v>1016</v>
      </c>
      <c r="C14" s="832" t="s">
        <v>1017</v>
      </c>
    </row>
    <row r="15" spans="1:3" ht="17.25" customHeight="1" thickBot="1">
      <c r="A15" s="829">
        <v>11</v>
      </c>
      <c r="B15" s="830" t="s">
        <v>1018</v>
      </c>
      <c r="C15" s="830" t="s">
        <v>8</v>
      </c>
    </row>
    <row r="16" spans="1:3" ht="17.25" customHeight="1" thickBot="1">
      <c r="A16" s="829">
        <v>12</v>
      </c>
      <c r="B16" s="830" t="s">
        <v>1019</v>
      </c>
      <c r="C16" s="830" t="s">
        <v>9</v>
      </c>
    </row>
    <row r="17" spans="1:3" ht="17.25" customHeight="1" thickBot="1">
      <c r="A17" s="1032" t="s">
        <v>10</v>
      </c>
      <c r="B17" s="1033"/>
      <c r="C17" s="1034"/>
    </row>
    <row r="18" spans="1:3" ht="17.25" customHeight="1" thickBot="1">
      <c r="A18" s="829">
        <v>13</v>
      </c>
      <c r="B18" s="830" t="s">
        <v>1020</v>
      </c>
      <c r="C18" s="830" t="s">
        <v>11</v>
      </c>
    </row>
    <row r="19" spans="1:3" ht="17.25" customHeight="1" thickBot="1">
      <c r="A19" s="831">
        <v>14</v>
      </c>
      <c r="B19" s="832" t="s">
        <v>1021</v>
      </c>
      <c r="C19" s="832" t="s">
        <v>1022</v>
      </c>
    </row>
    <row r="20" spans="1:3" ht="17.25" customHeight="1" thickBot="1">
      <c r="A20" s="829">
        <v>15</v>
      </c>
      <c r="B20" s="830" t="s">
        <v>1023</v>
      </c>
      <c r="C20" s="830" t="s">
        <v>1024</v>
      </c>
    </row>
    <row r="21" spans="1:3" ht="17.25" customHeight="1" thickBot="1">
      <c r="A21" s="829">
        <v>16</v>
      </c>
      <c r="B21" s="830" t="s">
        <v>1025</v>
      </c>
      <c r="C21" s="830" t="s">
        <v>559</v>
      </c>
    </row>
    <row r="22" spans="1:3" ht="17.25" customHeight="1">
      <c r="A22" s="1030">
        <v>17</v>
      </c>
      <c r="B22" s="1030" t="s">
        <v>1026</v>
      </c>
      <c r="C22" s="833" t="s">
        <v>1027</v>
      </c>
    </row>
    <row r="23" spans="1:3" ht="17.25" customHeight="1" thickBot="1">
      <c r="A23" s="1031"/>
      <c r="B23" s="1031"/>
      <c r="C23" s="832" t="s">
        <v>1028</v>
      </c>
    </row>
    <row r="24" spans="1:3" ht="17.25" customHeight="1">
      <c r="A24" s="1035">
        <v>18</v>
      </c>
      <c r="B24" s="1035" t="s">
        <v>1029</v>
      </c>
      <c r="C24" s="834" t="s">
        <v>559</v>
      </c>
    </row>
    <row r="25" spans="1:3" ht="17.25" customHeight="1" thickBot="1">
      <c r="A25" s="1036"/>
      <c r="B25" s="1036"/>
      <c r="C25" s="830" t="s">
        <v>1030</v>
      </c>
    </row>
    <row r="26" spans="1:3" ht="17.25" customHeight="1">
      <c r="A26" s="1035">
        <v>19</v>
      </c>
      <c r="B26" s="1035" t="s">
        <v>1031</v>
      </c>
      <c r="C26" s="834" t="s">
        <v>559</v>
      </c>
    </row>
    <row r="27" spans="1:3" ht="17.25" customHeight="1" thickBot="1">
      <c r="A27" s="1036"/>
      <c r="B27" s="1036"/>
      <c r="C27" s="830" t="s">
        <v>1032</v>
      </c>
    </row>
    <row r="28" spans="1:3" ht="17.25" customHeight="1" thickBot="1">
      <c r="A28" s="831">
        <v>20</v>
      </c>
      <c r="B28" s="832" t="s">
        <v>1033</v>
      </c>
      <c r="C28" s="832" t="s">
        <v>12</v>
      </c>
    </row>
    <row r="29" spans="1:3" ht="17.25" customHeight="1">
      <c r="A29" s="1035">
        <v>21</v>
      </c>
      <c r="B29" s="1035" t="s">
        <v>1034</v>
      </c>
      <c r="C29" s="834" t="s">
        <v>559</v>
      </c>
    </row>
    <row r="30" spans="1:3" ht="17.25" customHeight="1" thickBot="1">
      <c r="A30" s="1036"/>
      <c r="B30" s="1036"/>
      <c r="C30" s="830" t="s">
        <v>1035</v>
      </c>
    </row>
    <row r="31" spans="1:3" ht="17.25" customHeight="1">
      <c r="A31" s="1035">
        <v>22</v>
      </c>
      <c r="B31" s="1035" t="s">
        <v>1036</v>
      </c>
      <c r="C31" s="834" t="s">
        <v>559</v>
      </c>
    </row>
    <row r="32" spans="1:3" ht="17.25" customHeight="1" thickBot="1">
      <c r="A32" s="1036"/>
      <c r="B32" s="1036"/>
      <c r="C32" s="830" t="s">
        <v>1037</v>
      </c>
    </row>
    <row r="33" spans="1:3" ht="17.25" customHeight="1">
      <c r="A33" s="1035">
        <v>23</v>
      </c>
      <c r="B33" s="1035" t="s">
        <v>1038</v>
      </c>
      <c r="C33" s="834" t="s">
        <v>559</v>
      </c>
    </row>
    <row r="34" spans="1:3" ht="17.25" customHeight="1" thickBot="1">
      <c r="A34" s="1036"/>
      <c r="B34" s="1036"/>
      <c r="C34" s="830" t="s">
        <v>744</v>
      </c>
    </row>
    <row r="35" spans="1:3" ht="17.25" customHeight="1">
      <c r="A35" s="1030">
        <v>24</v>
      </c>
      <c r="B35" s="1030" t="s">
        <v>1039</v>
      </c>
      <c r="C35" s="833" t="s">
        <v>1040</v>
      </c>
    </row>
    <row r="36" spans="1:3" ht="17.25" customHeight="1" thickBot="1">
      <c r="A36" s="1031"/>
      <c r="B36" s="1031"/>
      <c r="C36" s="832" t="s">
        <v>744</v>
      </c>
    </row>
    <row r="37" spans="1:3" ht="17.25" customHeight="1">
      <c r="A37" s="1035">
        <v>25</v>
      </c>
      <c r="B37" s="1035" t="s">
        <v>1041</v>
      </c>
      <c r="C37" s="834" t="s">
        <v>559</v>
      </c>
    </row>
    <row r="38" spans="1:3" ht="17.25" customHeight="1" thickBot="1">
      <c r="A38" s="1036"/>
      <c r="B38" s="1036"/>
      <c r="C38" s="830" t="s">
        <v>810</v>
      </c>
    </row>
    <row r="39" spans="1:3" ht="17.25" customHeight="1">
      <c r="A39" s="1030">
        <v>26</v>
      </c>
      <c r="B39" s="1030" t="s">
        <v>1042</v>
      </c>
      <c r="C39" s="833" t="s">
        <v>1043</v>
      </c>
    </row>
    <row r="40" spans="1:3" ht="17.25" customHeight="1" thickBot="1">
      <c r="A40" s="1031"/>
      <c r="B40" s="1031"/>
      <c r="C40" s="832" t="s">
        <v>838</v>
      </c>
    </row>
    <row r="41" spans="1:3" ht="17.25" customHeight="1" thickBot="1">
      <c r="A41" s="829">
        <v>27</v>
      </c>
      <c r="B41" s="830" t="s">
        <v>1044</v>
      </c>
      <c r="C41" s="830" t="s">
        <v>1045</v>
      </c>
    </row>
    <row r="42" spans="1:3" ht="17.25" customHeight="1" thickBot="1">
      <c r="A42" s="829">
        <v>28</v>
      </c>
      <c r="B42" s="830" t="s">
        <v>1046</v>
      </c>
      <c r="C42" s="830" t="s">
        <v>14</v>
      </c>
    </row>
    <row r="43" spans="1:3" ht="17.25" customHeight="1" thickBot="1">
      <c r="A43" s="829">
        <v>29</v>
      </c>
      <c r="B43" s="830" t="s">
        <v>1047</v>
      </c>
      <c r="C43" s="830" t="s">
        <v>1048</v>
      </c>
    </row>
    <row r="44" spans="1:3" ht="17.25" customHeight="1" thickBot="1">
      <c r="A44" s="1032" t="s">
        <v>15</v>
      </c>
      <c r="B44" s="1033"/>
      <c r="C44" s="1034"/>
    </row>
    <row r="45" spans="1:3" ht="17.25" customHeight="1" thickBot="1">
      <c r="A45" s="829">
        <v>30</v>
      </c>
      <c r="B45" s="830" t="s">
        <v>1049</v>
      </c>
      <c r="C45" s="830" t="s">
        <v>16</v>
      </c>
    </row>
    <row r="46" spans="1:3" ht="17.25" customHeight="1" thickBot="1">
      <c r="A46" s="829">
        <v>31</v>
      </c>
      <c r="B46" s="830" t="s">
        <v>1050</v>
      </c>
      <c r="C46" s="830" t="s">
        <v>1077</v>
      </c>
    </row>
    <row r="47" spans="1:3" ht="17.25" customHeight="1" thickBot="1">
      <c r="A47" s="829">
        <v>32</v>
      </c>
      <c r="B47" s="830" t="s">
        <v>1051</v>
      </c>
      <c r="C47" s="830" t="s">
        <v>17</v>
      </c>
    </row>
    <row r="48" spans="1:3" ht="17.25" customHeight="1" thickBot="1">
      <c r="A48" s="829">
        <v>33</v>
      </c>
      <c r="B48" s="830" t="s">
        <v>1052</v>
      </c>
      <c r="C48" s="830" t="s">
        <v>1053</v>
      </c>
    </row>
    <row r="49" spans="1:3" ht="17.25" customHeight="1" thickBot="1">
      <c r="A49" s="831">
        <v>34</v>
      </c>
      <c r="B49" s="832" t="s">
        <v>1054</v>
      </c>
      <c r="C49" s="832" t="s">
        <v>1004</v>
      </c>
    </row>
    <row r="50" spans="1:3" ht="17.25" customHeight="1" thickBot="1">
      <c r="A50" s="1032" t="s">
        <v>1055</v>
      </c>
      <c r="B50" s="1033"/>
      <c r="C50" s="1034"/>
    </row>
    <row r="51" spans="1:3" ht="17.25" customHeight="1" thickBot="1">
      <c r="A51" s="829">
        <v>35</v>
      </c>
      <c r="B51" s="830" t="s">
        <v>1056</v>
      </c>
      <c r="C51" s="830" t="s">
        <v>18</v>
      </c>
    </row>
    <row r="52" spans="1:3" ht="17.25" customHeight="1" thickBot="1">
      <c r="A52" s="831">
        <v>36</v>
      </c>
      <c r="B52" s="832" t="s">
        <v>1057</v>
      </c>
      <c r="C52" s="832" t="s">
        <v>19</v>
      </c>
    </row>
    <row r="53" spans="1:3" ht="17.25" customHeight="1" thickBot="1">
      <c r="A53" s="829">
        <v>37</v>
      </c>
      <c r="B53" s="830" t="s">
        <v>1058</v>
      </c>
      <c r="C53" s="830" t="s">
        <v>20</v>
      </c>
    </row>
    <row r="54" spans="1:3" ht="17.25" customHeight="1" thickBot="1">
      <c r="A54" s="829">
        <v>38</v>
      </c>
      <c r="B54" s="830" t="s">
        <v>1059</v>
      </c>
      <c r="C54" s="830" t="s">
        <v>1079</v>
      </c>
    </row>
    <row r="55" spans="1:3" ht="17.25" customHeight="1" thickBot="1">
      <c r="A55" s="829">
        <v>39</v>
      </c>
      <c r="B55" s="830" t="s">
        <v>1060</v>
      </c>
      <c r="C55" s="830" t="s">
        <v>1078</v>
      </c>
    </row>
    <row r="56" spans="1:3" ht="17.25" customHeight="1" thickBot="1">
      <c r="A56" s="829">
        <v>40</v>
      </c>
      <c r="B56" s="830" t="s">
        <v>21</v>
      </c>
      <c r="C56" s="830" t="s">
        <v>22</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rintOptions horizontalCentered="1"/>
  <pageMargins left="0.51181102362204722" right="0.5118110236220472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zoomScaleSheetLayoutView="100" workbookViewId="0">
      <selection activeCell="H39" sqref="H39"/>
    </sheetView>
  </sheetViews>
  <sheetFormatPr baseColWidth="10" defaultColWidth="11.42578125" defaultRowHeight="15"/>
  <cols>
    <col min="1" max="1" width="4.7109375" customWidth="1"/>
    <col min="2" max="2" width="30.28515625" customWidth="1"/>
    <col min="3" max="3" width="13.85546875" bestFit="1" customWidth="1"/>
    <col min="4" max="4" width="12.42578125" customWidth="1"/>
    <col min="5" max="5" width="13.85546875" bestFit="1" customWidth="1"/>
    <col min="6" max="6" width="13.42578125" customWidth="1"/>
    <col min="7" max="7" width="13.85546875" bestFit="1" customWidth="1"/>
    <col min="8" max="9" width="12.42578125" customWidth="1"/>
  </cols>
  <sheetData>
    <row r="1" spans="1:10" ht="15.75">
      <c r="A1" s="1038" t="s">
        <v>23</v>
      </c>
      <c r="B1" s="1038"/>
      <c r="C1" s="1038"/>
      <c r="D1" s="1038"/>
      <c r="E1" s="1038"/>
      <c r="F1" s="1038"/>
      <c r="G1" s="1038"/>
      <c r="H1" s="1038"/>
      <c r="I1" s="1038"/>
    </row>
    <row r="2" spans="1:10" ht="15.75" customHeight="1">
      <c r="A2" s="1039" t="s">
        <v>320</v>
      </c>
      <c r="B2" s="1039"/>
      <c r="C2" s="1039"/>
      <c r="D2" s="1039"/>
      <c r="E2" s="1039"/>
      <c r="F2" s="1039"/>
      <c r="G2" s="1039"/>
      <c r="H2" s="1039"/>
      <c r="I2" s="1039"/>
    </row>
    <row r="3" spans="1:10" s="51" customFormat="1" ht="16.5">
      <c r="A3" s="1039" t="str">
        <f>'ETCA-I-01'!A3:G3</f>
        <v>TELEVISORA DE HERMOSILLO, S.A. DE C.V.</v>
      </c>
      <c r="B3" s="1039"/>
      <c r="C3" s="1039"/>
      <c r="D3" s="1039"/>
      <c r="E3" s="1039"/>
      <c r="F3" s="1039"/>
      <c r="G3" s="1039"/>
      <c r="H3" s="1039"/>
      <c r="I3" s="1039"/>
    </row>
    <row r="4" spans="1:10" ht="15" customHeight="1">
      <c r="A4" s="1083" t="str">
        <f>'ETCA-I-03'!A4:D4</f>
        <v>Del 01 de Enero al 31 de Marzo de 2018</v>
      </c>
      <c r="B4" s="1083"/>
      <c r="C4" s="1083"/>
      <c r="D4" s="1083"/>
      <c r="E4" s="1083"/>
      <c r="F4" s="1083"/>
      <c r="G4" s="1083"/>
      <c r="H4" s="1083"/>
      <c r="I4" s="1083"/>
    </row>
    <row r="5" spans="1:10" ht="15.75" customHeight="1" thickBot="1">
      <c r="A5" s="1084" t="s">
        <v>87</v>
      </c>
      <c r="B5" s="1084"/>
      <c r="C5" s="1084"/>
      <c r="D5" s="1084"/>
      <c r="E5" s="1084"/>
      <c r="F5" s="1084"/>
      <c r="G5" s="1084"/>
      <c r="H5" s="1084"/>
      <c r="I5" s="1084"/>
    </row>
    <row r="6" spans="1:10" ht="24" customHeight="1">
      <c r="A6" s="1085" t="s">
        <v>321</v>
      </c>
      <c r="B6" s="1086"/>
      <c r="C6" s="626" t="s">
        <v>322</v>
      </c>
      <c r="D6" s="1089" t="s">
        <v>323</v>
      </c>
      <c r="E6" s="1089" t="s">
        <v>324</v>
      </c>
      <c r="F6" s="1089" t="s">
        <v>325</v>
      </c>
      <c r="G6" s="626" t="s">
        <v>326</v>
      </c>
      <c r="H6" s="1089" t="s">
        <v>327</v>
      </c>
      <c r="I6" s="1089" t="s">
        <v>328</v>
      </c>
    </row>
    <row r="7" spans="1:10" ht="34.5" customHeight="1" thickBot="1">
      <c r="A7" s="1087"/>
      <c r="B7" s="1088"/>
      <c r="C7" s="793" t="s">
        <v>1080</v>
      </c>
      <c r="D7" s="1090"/>
      <c r="E7" s="1090"/>
      <c r="F7" s="1090"/>
      <c r="G7" s="793" t="s">
        <v>329</v>
      </c>
      <c r="H7" s="1090"/>
      <c r="I7" s="1090"/>
    </row>
    <row r="8" spans="1:10" ht="5.25" customHeight="1">
      <c r="A8" s="1091"/>
      <c r="B8" s="1092"/>
      <c r="C8" s="792"/>
      <c r="D8" s="792"/>
      <c r="E8" s="792"/>
      <c r="F8" s="792"/>
      <c r="G8" s="792"/>
      <c r="H8" s="792"/>
      <c r="I8" s="792"/>
    </row>
    <row r="9" spans="1:10">
      <c r="A9" s="1081" t="s">
        <v>330</v>
      </c>
      <c r="B9" s="1082"/>
      <c r="C9" s="672">
        <f>C10+C14</f>
        <v>72500028</v>
      </c>
      <c r="D9" s="672">
        <f t="shared" ref="D9:I9" si="0">D10+D14</f>
        <v>0</v>
      </c>
      <c r="E9" s="672">
        <f t="shared" si="0"/>
        <v>2499996</v>
      </c>
      <c r="F9" s="672">
        <f t="shared" si="0"/>
        <v>0</v>
      </c>
      <c r="G9" s="672">
        <f>+C9+D9-E9+F9</f>
        <v>70000032</v>
      </c>
      <c r="H9" s="672">
        <f t="shared" si="0"/>
        <v>0</v>
      </c>
      <c r="I9" s="672">
        <f t="shared" si="0"/>
        <v>0</v>
      </c>
    </row>
    <row r="10" spans="1:10" ht="16.5">
      <c r="A10" s="1081" t="s">
        <v>331</v>
      </c>
      <c r="B10" s="1082"/>
      <c r="C10" s="672">
        <f>SUM(C11:C13)</f>
        <v>0</v>
      </c>
      <c r="D10" s="672">
        <f t="shared" ref="D10:I10" si="1">SUM(D11:D13)</f>
        <v>0</v>
      </c>
      <c r="E10" s="672">
        <f t="shared" si="1"/>
        <v>0</v>
      </c>
      <c r="F10" s="672">
        <f t="shared" si="1"/>
        <v>0</v>
      </c>
      <c r="G10" s="672">
        <f t="shared" si="1"/>
        <v>0</v>
      </c>
      <c r="H10" s="672">
        <f t="shared" si="1"/>
        <v>0</v>
      </c>
      <c r="I10" s="672">
        <f t="shared" si="1"/>
        <v>0</v>
      </c>
      <c r="J10" s="433" t="str">
        <f>IF(C10&lt;&gt;'ETCA-I-08'!E21,"ERROR!!!!! NO CONCUERDA CON LO REPORTADO EN EL ESTADO ANALITICO  DE LA DEUDA Y OTROS PASIVOS","")</f>
        <v/>
      </c>
    </row>
    <row r="11" spans="1:10" ht="16.5">
      <c r="A11" s="791"/>
      <c r="B11" s="795" t="s">
        <v>332</v>
      </c>
      <c r="C11" s="696">
        <v>0</v>
      </c>
      <c r="D11" s="696">
        <v>0</v>
      </c>
      <c r="E11" s="696">
        <v>0</v>
      </c>
      <c r="F11" s="696">
        <v>0</v>
      </c>
      <c r="G11" s="672">
        <f t="shared" ref="G11:G13" si="2">+C11+D11-E11+F11</f>
        <v>0</v>
      </c>
      <c r="H11" s="696">
        <v>0</v>
      </c>
      <c r="I11" s="696">
        <v>0</v>
      </c>
      <c r="J11" s="433" t="str">
        <f>IF(G10&lt;&gt;'ETCA-I-08'!F21,"ERROR!!!!! NO CONCUERDA CON LO REPORTADO EN EL ESTADO ANALITICO  DE LA DEUDA Y OTROS PASIVOS","")</f>
        <v/>
      </c>
    </row>
    <row r="12" spans="1:10">
      <c r="A12" s="794"/>
      <c r="B12" s="795" t="s">
        <v>333</v>
      </c>
      <c r="C12" s="696">
        <v>0</v>
      </c>
      <c r="D12" s="696">
        <v>0</v>
      </c>
      <c r="E12" s="696">
        <v>0</v>
      </c>
      <c r="F12" s="696">
        <v>0</v>
      </c>
      <c r="G12" s="672">
        <f t="shared" si="2"/>
        <v>0</v>
      </c>
      <c r="H12" s="696">
        <v>0</v>
      </c>
      <c r="I12" s="696">
        <v>0</v>
      </c>
    </row>
    <row r="13" spans="1:10">
      <c r="A13" s="794"/>
      <c r="B13" s="795" t="s">
        <v>334</v>
      </c>
      <c r="C13" s="696">
        <v>0</v>
      </c>
      <c r="D13" s="696">
        <v>0</v>
      </c>
      <c r="E13" s="696">
        <v>0</v>
      </c>
      <c r="F13" s="696">
        <v>0</v>
      </c>
      <c r="G13" s="672">
        <f t="shared" si="2"/>
        <v>0</v>
      </c>
      <c r="H13" s="696">
        <v>0</v>
      </c>
      <c r="I13" s="696">
        <v>0</v>
      </c>
    </row>
    <row r="14" spans="1:10" ht="16.5">
      <c r="A14" s="1081" t="s">
        <v>335</v>
      </c>
      <c r="B14" s="1082"/>
      <c r="C14" s="672">
        <f t="shared" ref="C14:I14" si="3">SUM(C15:C17)</f>
        <v>72500028</v>
      </c>
      <c r="D14" s="672">
        <f t="shared" si="3"/>
        <v>0</v>
      </c>
      <c r="E14" s="672">
        <f t="shared" si="3"/>
        <v>2499996</v>
      </c>
      <c r="F14" s="672">
        <f t="shared" si="3"/>
        <v>0</v>
      </c>
      <c r="G14" s="672">
        <f t="shared" si="3"/>
        <v>70000032</v>
      </c>
      <c r="H14" s="672">
        <f t="shared" si="3"/>
        <v>0</v>
      </c>
      <c r="I14" s="672">
        <f t="shared" si="3"/>
        <v>0</v>
      </c>
      <c r="J14" s="433" t="str">
        <f>IF(C14&lt;&gt;'ETCA-I-08'!E35,"ERROR!!!!! NO CONCUERDA CON LO REPORTADO EN EL ESTADO ANALITICO DE LA DEUDA Y OTROS PASIVOS","")</f>
        <v/>
      </c>
    </row>
    <row r="15" spans="1:10" ht="16.5">
      <c r="A15" s="791"/>
      <c r="B15" s="795" t="s">
        <v>336</v>
      </c>
      <c r="C15" s="696">
        <v>72500028</v>
      </c>
      <c r="D15" s="696">
        <v>0</v>
      </c>
      <c r="E15" s="696">
        <v>2499996</v>
      </c>
      <c r="F15" s="696">
        <v>0</v>
      </c>
      <c r="G15" s="672">
        <f t="shared" ref="G15:G17" si="4">+C15+D15-E15+F15</f>
        <v>70000032</v>
      </c>
      <c r="H15" s="696">
        <v>0</v>
      </c>
      <c r="I15" s="696">
        <v>0</v>
      </c>
      <c r="J15" s="433" t="str">
        <f>IF(G14&lt;&gt;'ETCA-I-08'!F35,"ERROR!!!!! NO CONCUERDA CON LO REPORTADO EN EL ESTADO ANALITICO DE LA DEUDA Y OTROS PASIVOS","")</f>
        <v/>
      </c>
    </row>
    <row r="16" spans="1:10">
      <c r="A16" s="794"/>
      <c r="B16" s="795" t="s">
        <v>337</v>
      </c>
      <c r="C16" s="696">
        <v>0</v>
      </c>
      <c r="D16" s="696">
        <v>0</v>
      </c>
      <c r="E16" s="696">
        <v>0</v>
      </c>
      <c r="F16" s="696">
        <v>0</v>
      </c>
      <c r="G16" s="672">
        <f t="shared" si="4"/>
        <v>0</v>
      </c>
      <c r="H16" s="696">
        <v>0</v>
      </c>
      <c r="I16" s="696">
        <v>0</v>
      </c>
    </row>
    <row r="17" spans="1:10">
      <c r="A17" s="794"/>
      <c r="B17" s="795" t="s">
        <v>338</v>
      </c>
      <c r="C17" s="696">
        <v>0</v>
      </c>
      <c r="D17" s="696">
        <v>0</v>
      </c>
      <c r="E17" s="696">
        <v>0</v>
      </c>
      <c r="F17" s="696">
        <v>0</v>
      </c>
      <c r="G17" s="672">
        <f t="shared" si="4"/>
        <v>0</v>
      </c>
      <c r="H17" s="696">
        <v>0</v>
      </c>
      <c r="I17" s="696">
        <v>0</v>
      </c>
    </row>
    <row r="18" spans="1:10" s="668" customFormat="1" ht="16.5">
      <c r="A18" s="1081" t="s">
        <v>339</v>
      </c>
      <c r="B18" s="1082"/>
      <c r="C18" s="776">
        <v>29337821</v>
      </c>
      <c r="D18" s="715"/>
      <c r="E18" s="715"/>
      <c r="F18" s="715"/>
      <c r="G18" s="776">
        <v>27749224</v>
      </c>
      <c r="H18" s="715"/>
      <c r="I18" s="715"/>
      <c r="J18" s="433" t="str">
        <f>IF(C18&lt;&gt;'ETCA-I-08'!E37,"ERROR!!! NO CONCUERDA CON LO REPORTADO EN EL ESTADO ANALITICO DE LA DEUDA Y OTROS PASIVOS","")</f>
        <v/>
      </c>
    </row>
    <row r="19" spans="1:10" ht="16.5" customHeight="1">
      <c r="A19" s="1081" t="s">
        <v>340</v>
      </c>
      <c r="B19" s="1082"/>
      <c r="C19" s="672">
        <f t="shared" ref="C19:I19" si="5">C9+C18</f>
        <v>101837849</v>
      </c>
      <c r="D19" s="672">
        <f t="shared" si="5"/>
        <v>0</v>
      </c>
      <c r="E19" s="672">
        <f t="shared" si="5"/>
        <v>2499996</v>
      </c>
      <c r="F19" s="672">
        <f t="shared" si="5"/>
        <v>0</v>
      </c>
      <c r="G19" s="672">
        <f t="shared" si="5"/>
        <v>97749256</v>
      </c>
      <c r="H19" s="672">
        <f t="shared" si="5"/>
        <v>0</v>
      </c>
      <c r="I19" s="672">
        <f t="shared" si="5"/>
        <v>0</v>
      </c>
      <c r="J19" s="433" t="str">
        <f>IF(G18&lt;&gt;'ETCA-I-08'!F37,"ERROR!!! NO CONCUERDA CON LO REPORTADO EN EL ESTADO ANALITICO DE LA DEUDA Y OTROS PASIVOS","")</f>
        <v/>
      </c>
    </row>
    <row r="20" spans="1:10" ht="16.5" customHeight="1">
      <c r="A20" s="1081" t="s">
        <v>341</v>
      </c>
      <c r="B20" s="1082"/>
      <c r="C20" s="761">
        <f>SUM(C21:C23)</f>
        <v>0</v>
      </c>
      <c r="D20" s="672">
        <f t="shared" ref="D20:I20" si="6">SUM(D21:D23)</f>
        <v>0</v>
      </c>
      <c r="E20" s="672">
        <f t="shared" si="6"/>
        <v>0</v>
      </c>
      <c r="F20" s="672">
        <f t="shared" si="6"/>
        <v>0</v>
      </c>
      <c r="G20" s="672">
        <f>+C20+D20-E20+F20</f>
        <v>0</v>
      </c>
      <c r="H20" s="672">
        <f t="shared" si="6"/>
        <v>0</v>
      </c>
      <c r="I20" s="672">
        <f t="shared" si="6"/>
        <v>0</v>
      </c>
      <c r="J20" s="433" t="str">
        <f>IF(G19&lt;&gt;'ETCA-I-08'!F39,"ERROR!!!! NO CONCUERDA CON LO REPORTADO EN EL ESTADO ANALITICO DE LA DEUDA Y OTROS PASIVOS","")</f>
        <v/>
      </c>
    </row>
    <row r="21" spans="1:10">
      <c r="A21" s="1100" t="s">
        <v>342</v>
      </c>
      <c r="B21" s="1101"/>
      <c r="C21" s="696">
        <v>0</v>
      </c>
      <c r="D21" s="696">
        <v>0</v>
      </c>
      <c r="E21" s="696">
        <v>0</v>
      </c>
      <c r="F21" s="696">
        <v>0</v>
      </c>
      <c r="G21" s="672">
        <f t="shared" ref="G21:G23" si="7">+C21+D21-E21+F21</f>
        <v>0</v>
      </c>
      <c r="H21" s="696">
        <v>0</v>
      </c>
      <c r="I21" s="696">
        <v>0</v>
      </c>
      <c r="J21" t="str">
        <f>IF(C19&lt;&gt;'ETCA-I-08'!E39,"ERROR!!!!! , NO CONCUERDA CON LO REPORTADO EN EL ESTADO ANALITICO DE LA DEUDA Y OTROS PASIVOS","")</f>
        <v/>
      </c>
    </row>
    <row r="22" spans="1:10">
      <c r="A22" s="1100" t="s">
        <v>343</v>
      </c>
      <c r="B22" s="1101"/>
      <c r="C22" s="696">
        <v>0</v>
      </c>
      <c r="D22" s="696">
        <v>0</v>
      </c>
      <c r="E22" s="696">
        <v>0</v>
      </c>
      <c r="F22" s="696">
        <v>0</v>
      </c>
      <c r="G22" s="672">
        <f t="shared" si="7"/>
        <v>0</v>
      </c>
      <c r="H22" s="696">
        <v>0</v>
      </c>
      <c r="I22" s="696">
        <v>0</v>
      </c>
    </row>
    <row r="23" spans="1:10">
      <c r="A23" s="1100" t="s">
        <v>344</v>
      </c>
      <c r="B23" s="1101"/>
      <c r="C23" s="696"/>
      <c r="D23" s="696"/>
      <c r="E23" s="696"/>
      <c r="F23" s="696"/>
      <c r="G23" s="672">
        <f t="shared" si="7"/>
        <v>0</v>
      </c>
      <c r="H23" s="696"/>
      <c r="I23" s="696"/>
    </row>
    <row r="24" spans="1:10" ht="16.5" customHeight="1">
      <c r="A24" s="1081" t="s">
        <v>345</v>
      </c>
      <c r="B24" s="1082"/>
      <c r="C24" s="672">
        <f>SUM(C25:C27)</f>
        <v>0</v>
      </c>
      <c r="D24" s="672">
        <f t="shared" ref="D24:I24" si="8">SUM(D25:D27)</f>
        <v>0</v>
      </c>
      <c r="E24" s="672">
        <f t="shared" si="8"/>
        <v>0</v>
      </c>
      <c r="F24" s="672">
        <f t="shared" si="8"/>
        <v>0</v>
      </c>
      <c r="G24" s="672">
        <f t="shared" si="8"/>
        <v>0</v>
      </c>
      <c r="H24" s="672">
        <f t="shared" si="8"/>
        <v>0</v>
      </c>
      <c r="I24" s="672">
        <f t="shared" si="8"/>
        <v>0</v>
      </c>
    </row>
    <row r="25" spans="1:10">
      <c r="A25" s="1100" t="s">
        <v>346</v>
      </c>
      <c r="B25" s="1101"/>
      <c r="C25" s="696">
        <v>0</v>
      </c>
      <c r="D25" s="696">
        <v>0</v>
      </c>
      <c r="E25" s="696">
        <v>0</v>
      </c>
      <c r="F25" s="696">
        <v>0</v>
      </c>
      <c r="G25" s="672">
        <f t="shared" ref="G25:G27" si="9">+C25+D25-E25+F25</f>
        <v>0</v>
      </c>
      <c r="H25" s="696">
        <v>0</v>
      </c>
      <c r="I25" s="696">
        <v>0</v>
      </c>
    </row>
    <row r="26" spans="1:10">
      <c r="A26" s="1100" t="s">
        <v>347</v>
      </c>
      <c r="B26" s="1101"/>
      <c r="C26" s="696">
        <v>0</v>
      </c>
      <c r="D26" s="696">
        <v>0</v>
      </c>
      <c r="E26" s="696">
        <v>0</v>
      </c>
      <c r="F26" s="696">
        <v>0</v>
      </c>
      <c r="G26" s="672">
        <f t="shared" si="9"/>
        <v>0</v>
      </c>
      <c r="H26" s="696">
        <v>0</v>
      </c>
      <c r="I26" s="696">
        <v>0</v>
      </c>
    </row>
    <row r="27" spans="1:10">
      <c r="A27" s="1100" t="s">
        <v>348</v>
      </c>
      <c r="B27" s="1101"/>
      <c r="C27" s="696">
        <v>0</v>
      </c>
      <c r="D27" s="696">
        <v>0</v>
      </c>
      <c r="E27" s="696">
        <v>0</v>
      </c>
      <c r="F27" s="696">
        <v>0</v>
      </c>
      <c r="G27" s="672">
        <f t="shared" si="9"/>
        <v>0</v>
      </c>
      <c r="H27" s="696">
        <v>0</v>
      </c>
      <c r="I27" s="696">
        <v>0</v>
      </c>
    </row>
    <row r="28" spans="1:10" ht="7.5" customHeight="1" thickBot="1">
      <c r="A28" s="1102"/>
      <c r="B28" s="1103"/>
      <c r="C28" s="675"/>
      <c r="D28" s="675"/>
      <c r="E28" s="675"/>
      <c r="F28" s="675"/>
      <c r="G28" s="675"/>
      <c r="H28" s="675"/>
      <c r="I28" s="675"/>
    </row>
    <row r="29" spans="1:10" ht="3.75" customHeight="1"/>
    <row r="30" spans="1:10" ht="33" customHeight="1">
      <c r="B30" s="638">
        <v>1</v>
      </c>
      <c r="C30" s="1093" t="s">
        <v>349</v>
      </c>
      <c r="D30" s="1093"/>
      <c r="E30" s="1093"/>
      <c r="F30" s="1093"/>
      <c r="G30" s="1093"/>
      <c r="H30" s="1093"/>
      <c r="I30" s="1093"/>
    </row>
    <row r="31" spans="1:10" ht="18.75" customHeight="1">
      <c r="B31" s="638">
        <v>2</v>
      </c>
      <c r="C31" s="1093" t="s">
        <v>350</v>
      </c>
      <c r="D31" s="1093"/>
      <c r="E31" s="1093"/>
      <c r="F31" s="1093"/>
      <c r="G31" s="1093"/>
      <c r="H31" s="1093"/>
      <c r="I31" s="1093"/>
    </row>
    <row r="32" spans="1:10" ht="3.75" customHeight="1" thickBot="1"/>
    <row r="33" spans="2:7">
      <c r="B33" s="1094" t="s">
        <v>351</v>
      </c>
      <c r="C33" s="633" t="s">
        <v>352</v>
      </c>
      <c r="D33" s="633" t="s">
        <v>353</v>
      </c>
      <c r="E33" s="633" t="s">
        <v>354</v>
      </c>
      <c r="F33" s="1097" t="s">
        <v>355</v>
      </c>
      <c r="G33" s="633" t="s">
        <v>356</v>
      </c>
    </row>
    <row r="34" spans="2:7">
      <c r="B34" s="1095"/>
      <c r="C34" s="623" t="s">
        <v>357</v>
      </c>
      <c r="D34" s="623" t="s">
        <v>358</v>
      </c>
      <c r="E34" s="623" t="s">
        <v>359</v>
      </c>
      <c r="F34" s="1098"/>
      <c r="G34" s="623" t="s">
        <v>360</v>
      </c>
    </row>
    <row r="35" spans="2:7" ht="15.75" thickBot="1">
      <c r="B35" s="1096"/>
      <c r="C35" s="634"/>
      <c r="D35" s="624" t="s">
        <v>361</v>
      </c>
      <c r="E35" s="634"/>
      <c r="F35" s="1099"/>
      <c r="G35" s="634"/>
    </row>
    <row r="36" spans="2:7" ht="18">
      <c r="B36" s="635" t="s">
        <v>362</v>
      </c>
      <c r="C36" s="625"/>
      <c r="D36" s="625"/>
      <c r="E36" s="625"/>
      <c r="F36" s="625"/>
      <c r="G36" s="625"/>
    </row>
    <row r="37" spans="2:7">
      <c r="B37" s="636" t="s">
        <v>363</v>
      </c>
      <c r="C37" s="673">
        <v>45000000</v>
      </c>
      <c r="D37" s="673">
        <v>120</v>
      </c>
      <c r="E37" s="673" t="s">
        <v>1094</v>
      </c>
      <c r="F37" s="673">
        <v>1610200</v>
      </c>
      <c r="G37" s="904">
        <v>7.9603000000000002</v>
      </c>
    </row>
    <row r="38" spans="2:7">
      <c r="B38" s="636" t="s">
        <v>364</v>
      </c>
      <c r="C38" s="673">
        <v>45000000</v>
      </c>
      <c r="D38" s="673">
        <v>120</v>
      </c>
      <c r="E38" s="673" t="s">
        <v>1094</v>
      </c>
      <c r="F38" s="673">
        <v>1610200</v>
      </c>
      <c r="G38" s="904">
        <v>7.9603000000000002</v>
      </c>
    </row>
    <row r="39" spans="2:7" ht="15.75" thickBot="1">
      <c r="B39" s="637" t="s">
        <v>365</v>
      </c>
      <c r="C39" s="674"/>
      <c r="D39" s="674"/>
      <c r="E39" s="674"/>
      <c r="F39" s="674"/>
      <c r="G39" s="674"/>
    </row>
  </sheetData>
  <sheetProtection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zoomScaleSheetLayoutView="100" workbookViewId="0">
      <selection activeCell="I15" sqref="I15"/>
    </sheetView>
  </sheetViews>
  <sheetFormatPr baseColWidth="10" defaultColWidth="11.42578125" defaultRowHeight="15"/>
  <cols>
    <col min="1" max="1" width="23.5703125" customWidth="1"/>
  </cols>
  <sheetData>
    <row r="1" spans="1:11" ht="15.75">
      <c r="A1" s="1038" t="s">
        <v>23</v>
      </c>
      <c r="B1" s="1038"/>
      <c r="C1" s="1038"/>
      <c r="D1" s="1038"/>
      <c r="E1" s="1038"/>
      <c r="F1" s="1038"/>
      <c r="G1" s="1038"/>
      <c r="H1" s="1038"/>
      <c r="I1" s="1038"/>
      <c r="J1" s="1038"/>
      <c r="K1" s="1038"/>
    </row>
    <row r="2" spans="1:11" ht="15.75" customHeight="1">
      <c r="A2" s="1039" t="s">
        <v>366</v>
      </c>
      <c r="B2" s="1039"/>
      <c r="C2" s="1039"/>
      <c r="D2" s="1039"/>
      <c r="E2" s="1039"/>
      <c r="F2" s="1039"/>
      <c r="G2" s="1039"/>
      <c r="H2" s="1039"/>
      <c r="I2" s="1039"/>
      <c r="J2" s="1039"/>
      <c r="K2" s="1039"/>
    </row>
    <row r="3" spans="1:11" ht="16.5" customHeight="1">
      <c r="A3" s="1039" t="str">
        <f>'ETCA-I-01'!A3:G3</f>
        <v>TELEVISORA DE HERMOSILLO, S.A. DE C.V.</v>
      </c>
      <c r="B3" s="1039"/>
      <c r="C3" s="1039"/>
      <c r="D3" s="1039"/>
      <c r="E3" s="1039"/>
      <c r="F3" s="1039"/>
      <c r="G3" s="1039"/>
      <c r="H3" s="1039"/>
      <c r="I3" s="1039"/>
      <c r="J3" s="1039"/>
      <c r="K3" s="1039"/>
    </row>
    <row r="4" spans="1:11" ht="15.75" customHeight="1">
      <c r="A4" s="1083" t="str">
        <f>'ETCA-I-09'!A4:I4</f>
        <v>Del 01 de Enero al 31 de Marzo de 2018</v>
      </c>
      <c r="B4" s="1083"/>
      <c r="C4" s="1083"/>
      <c r="D4" s="1083"/>
      <c r="E4" s="1083"/>
      <c r="F4" s="1083"/>
      <c r="G4" s="1083"/>
      <c r="H4" s="1083"/>
      <c r="I4" s="1083"/>
      <c r="J4" s="1083"/>
      <c r="K4" s="1083"/>
    </row>
    <row r="5" spans="1:11" ht="15.75" thickBot="1">
      <c r="A5" s="1084" t="s">
        <v>87</v>
      </c>
      <c r="B5" s="1084"/>
      <c r="C5" s="1084"/>
      <c r="D5" s="1084"/>
      <c r="E5" s="1084"/>
      <c r="F5" s="1084"/>
      <c r="G5" s="1084"/>
      <c r="H5" s="1084"/>
      <c r="I5" s="1084"/>
      <c r="J5" s="1084"/>
      <c r="K5" s="1084"/>
    </row>
    <row r="6" spans="1:11" ht="115.5" thickBot="1">
      <c r="A6" s="627" t="s">
        <v>367</v>
      </c>
      <c r="B6" s="628" t="s">
        <v>368</v>
      </c>
      <c r="C6" s="628" t="s">
        <v>369</v>
      </c>
      <c r="D6" s="628" t="s">
        <v>370</v>
      </c>
      <c r="E6" s="628" t="s">
        <v>371</v>
      </c>
      <c r="F6" s="628" t="s">
        <v>372</v>
      </c>
      <c r="G6" s="628" t="s">
        <v>373</v>
      </c>
      <c r="H6" s="628" t="s">
        <v>374</v>
      </c>
      <c r="I6" s="855" t="s">
        <v>1074</v>
      </c>
      <c r="J6" s="855" t="s">
        <v>1075</v>
      </c>
      <c r="K6" s="855" t="s">
        <v>1076</v>
      </c>
    </row>
    <row r="7" spans="1:11">
      <c r="A7" s="620"/>
      <c r="B7" s="622"/>
      <c r="C7" s="622"/>
      <c r="D7" s="622"/>
      <c r="E7" s="622"/>
      <c r="F7" s="622"/>
      <c r="G7" s="622"/>
      <c r="H7" s="622"/>
      <c r="I7" s="622"/>
      <c r="J7" s="622"/>
      <c r="K7" s="622"/>
    </row>
    <row r="8" spans="1:11" ht="25.5">
      <c r="A8" s="629" t="s">
        <v>375</v>
      </c>
      <c r="B8" s="676">
        <f t="shared" ref="B8:J8" si="0">B9+B10+B11+B12</f>
        <v>0</v>
      </c>
      <c r="C8" s="676">
        <f t="shared" si="0"/>
        <v>0</v>
      </c>
      <c r="D8" s="676">
        <f t="shared" si="0"/>
        <v>0</v>
      </c>
      <c r="E8" s="676">
        <f t="shared" si="0"/>
        <v>0</v>
      </c>
      <c r="F8" s="676">
        <f t="shared" si="0"/>
        <v>0</v>
      </c>
      <c r="G8" s="676">
        <f t="shared" si="0"/>
        <v>0</v>
      </c>
      <c r="H8" s="676">
        <f t="shared" si="0"/>
        <v>0</v>
      </c>
      <c r="I8" s="676">
        <f t="shared" si="0"/>
        <v>0</v>
      </c>
      <c r="J8" s="676">
        <f t="shared" si="0"/>
        <v>0</v>
      </c>
      <c r="K8" s="676">
        <f>E8-J8</f>
        <v>0</v>
      </c>
    </row>
    <row r="9" spans="1:11">
      <c r="A9" s="630" t="s">
        <v>376</v>
      </c>
      <c r="B9" s="687">
        <v>0</v>
      </c>
      <c r="C9" s="687">
        <v>0</v>
      </c>
      <c r="D9" s="687">
        <v>0</v>
      </c>
      <c r="E9" s="687">
        <v>0</v>
      </c>
      <c r="F9" s="687">
        <v>0</v>
      </c>
      <c r="G9" s="687">
        <v>0</v>
      </c>
      <c r="H9" s="687">
        <v>0</v>
      </c>
      <c r="I9" s="687">
        <v>0</v>
      </c>
      <c r="J9" s="687">
        <v>0</v>
      </c>
      <c r="K9" s="676">
        <f t="shared" ref="K9:K12" si="1">E9-J9</f>
        <v>0</v>
      </c>
    </row>
    <row r="10" spans="1:11">
      <c r="A10" s="630" t="s">
        <v>377</v>
      </c>
      <c r="B10" s="687">
        <v>0</v>
      </c>
      <c r="C10" s="687"/>
      <c r="D10" s="687"/>
      <c r="E10" s="687">
        <v>0</v>
      </c>
      <c r="F10" s="687"/>
      <c r="G10" s="687"/>
      <c r="H10" s="687"/>
      <c r="I10" s="687"/>
      <c r="J10" s="687">
        <v>0</v>
      </c>
      <c r="K10" s="676">
        <f t="shared" si="1"/>
        <v>0</v>
      </c>
    </row>
    <row r="11" spans="1:11">
      <c r="A11" s="630" t="s">
        <v>378</v>
      </c>
      <c r="B11" s="687">
        <v>0</v>
      </c>
      <c r="C11" s="687">
        <v>0</v>
      </c>
      <c r="D11" s="687">
        <v>0</v>
      </c>
      <c r="E11" s="687">
        <v>0</v>
      </c>
      <c r="F11" s="687">
        <v>0</v>
      </c>
      <c r="G11" s="687">
        <v>0</v>
      </c>
      <c r="H11" s="687">
        <v>0</v>
      </c>
      <c r="I11" s="687">
        <v>0</v>
      </c>
      <c r="J11" s="687">
        <v>0</v>
      </c>
      <c r="K11" s="676">
        <f t="shared" si="1"/>
        <v>0</v>
      </c>
    </row>
    <row r="12" spans="1:11">
      <c r="A12" s="630" t="s">
        <v>379</v>
      </c>
      <c r="B12" s="687">
        <v>0</v>
      </c>
      <c r="C12" s="687"/>
      <c r="D12" s="687"/>
      <c r="E12" s="687">
        <v>0</v>
      </c>
      <c r="F12" s="687"/>
      <c r="G12" s="687"/>
      <c r="H12" s="687"/>
      <c r="I12" s="687"/>
      <c r="J12" s="687">
        <v>0</v>
      </c>
      <c r="K12" s="676">
        <f t="shared" si="1"/>
        <v>0</v>
      </c>
    </row>
    <row r="13" spans="1:11">
      <c r="A13" s="621"/>
      <c r="B13" s="676"/>
      <c r="C13" s="676"/>
      <c r="D13" s="676"/>
      <c r="E13" s="676"/>
      <c r="F13" s="676"/>
      <c r="G13" s="676"/>
      <c r="H13" s="676"/>
      <c r="I13" s="676"/>
      <c r="J13" s="676"/>
      <c r="K13" s="676"/>
    </row>
    <row r="14" spans="1:11" ht="25.5">
      <c r="A14" s="629" t="s">
        <v>380</v>
      </c>
      <c r="B14" s="676">
        <f t="shared" ref="B14:J14" si="2">B15+B16+B17+B18</f>
        <v>0</v>
      </c>
      <c r="C14" s="676">
        <f t="shared" si="2"/>
        <v>0</v>
      </c>
      <c r="D14" s="676">
        <f t="shared" si="2"/>
        <v>0</v>
      </c>
      <c r="E14" s="676">
        <f t="shared" si="2"/>
        <v>0</v>
      </c>
      <c r="F14" s="676">
        <f t="shared" si="2"/>
        <v>0</v>
      </c>
      <c r="G14" s="676">
        <f t="shared" si="2"/>
        <v>0</v>
      </c>
      <c r="H14" s="676">
        <f t="shared" si="2"/>
        <v>0</v>
      </c>
      <c r="I14" s="676">
        <f t="shared" si="2"/>
        <v>0</v>
      </c>
      <c r="J14" s="676">
        <f t="shared" si="2"/>
        <v>0</v>
      </c>
      <c r="K14" s="676">
        <f>E14-J14</f>
        <v>0</v>
      </c>
    </row>
    <row r="15" spans="1:11">
      <c r="A15" s="630" t="s">
        <v>381</v>
      </c>
      <c r="B15" s="687">
        <v>0</v>
      </c>
      <c r="C15" s="687"/>
      <c r="D15" s="687"/>
      <c r="E15" s="687">
        <v>0</v>
      </c>
      <c r="F15" s="687"/>
      <c r="G15" s="687"/>
      <c r="H15" s="687"/>
      <c r="I15" s="687"/>
      <c r="J15" s="687"/>
      <c r="K15" s="676">
        <f t="shared" ref="K15:K18" si="3">E15-J15</f>
        <v>0</v>
      </c>
    </row>
    <row r="16" spans="1:11">
      <c r="A16" s="630" t="s">
        <v>382</v>
      </c>
      <c r="B16" s="687">
        <v>0</v>
      </c>
      <c r="C16" s="687"/>
      <c r="D16" s="687">
        <v>0</v>
      </c>
      <c r="E16" s="687">
        <v>0</v>
      </c>
      <c r="F16" s="687">
        <v>0</v>
      </c>
      <c r="G16" s="687">
        <v>0</v>
      </c>
      <c r="H16" s="687">
        <v>0</v>
      </c>
      <c r="I16" s="687">
        <v>0</v>
      </c>
      <c r="J16" s="687">
        <v>0</v>
      </c>
      <c r="K16" s="676">
        <f t="shared" si="3"/>
        <v>0</v>
      </c>
    </row>
    <row r="17" spans="1:11">
      <c r="A17" s="630" t="s">
        <v>383</v>
      </c>
      <c r="B17" s="687">
        <v>0</v>
      </c>
      <c r="C17" s="687">
        <v>0</v>
      </c>
      <c r="D17" s="687"/>
      <c r="E17" s="687">
        <v>0</v>
      </c>
      <c r="F17" s="687"/>
      <c r="G17" s="687"/>
      <c r="H17" s="687"/>
      <c r="I17" s="687"/>
      <c r="J17" s="687"/>
      <c r="K17" s="676">
        <f t="shared" si="3"/>
        <v>0</v>
      </c>
    </row>
    <row r="18" spans="1:11">
      <c r="A18" s="630" t="s">
        <v>384</v>
      </c>
      <c r="B18" s="687">
        <v>0</v>
      </c>
      <c r="C18" s="687"/>
      <c r="D18" s="687"/>
      <c r="E18" s="687">
        <v>0</v>
      </c>
      <c r="F18" s="687"/>
      <c r="G18" s="687"/>
      <c r="H18" s="687"/>
      <c r="I18" s="687"/>
      <c r="J18" s="687"/>
      <c r="K18" s="676">
        <f t="shared" si="3"/>
        <v>0</v>
      </c>
    </row>
    <row r="19" spans="1:11">
      <c r="A19" s="621"/>
      <c r="B19" s="676">
        <v>0</v>
      </c>
      <c r="C19" s="676"/>
      <c r="D19" s="676"/>
      <c r="E19" s="676"/>
      <c r="F19" s="676"/>
      <c r="G19" s="676"/>
      <c r="H19" s="676"/>
      <c r="I19" s="676"/>
      <c r="J19" s="676"/>
      <c r="K19" s="688"/>
    </row>
    <row r="20" spans="1:11" ht="38.25">
      <c r="A20" s="629" t="s">
        <v>385</v>
      </c>
      <c r="B20" s="676">
        <f>B8+B14</f>
        <v>0</v>
      </c>
      <c r="C20" s="676">
        <f t="shared" ref="C20:J20" si="4">C8+C14</f>
        <v>0</v>
      </c>
      <c r="D20" s="676">
        <f t="shared" si="4"/>
        <v>0</v>
      </c>
      <c r="E20" s="676">
        <f t="shared" si="4"/>
        <v>0</v>
      </c>
      <c r="F20" s="676">
        <f t="shared" si="4"/>
        <v>0</v>
      </c>
      <c r="G20" s="676">
        <f t="shared" si="4"/>
        <v>0</v>
      </c>
      <c r="H20" s="676">
        <f t="shared" si="4"/>
        <v>0</v>
      </c>
      <c r="I20" s="676">
        <f t="shared" si="4"/>
        <v>0</v>
      </c>
      <c r="J20" s="676">
        <f t="shared" si="4"/>
        <v>0</v>
      </c>
      <c r="K20" s="676">
        <f>E20-J20</f>
        <v>0</v>
      </c>
    </row>
    <row r="21" spans="1:11" ht="15.75" thickBot="1">
      <c r="A21" s="631"/>
      <c r="B21" s="632"/>
      <c r="C21" s="632"/>
      <c r="D21" s="632"/>
      <c r="E21" s="632"/>
      <c r="F21" s="632"/>
      <c r="G21" s="632"/>
      <c r="H21" s="632"/>
      <c r="I21" s="632"/>
      <c r="J21" s="632"/>
      <c r="K21" s="632"/>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2"/>
  <sheetViews>
    <sheetView view="pageBreakPreview" zoomScale="90" zoomScaleSheetLayoutView="90" workbookViewId="0">
      <selection activeCell="H39" sqref="H39"/>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112" t="s">
        <v>23</v>
      </c>
      <c r="B1" s="1112"/>
      <c r="C1" s="1112"/>
      <c r="D1" s="1112"/>
      <c r="E1" s="1112"/>
      <c r="F1" s="1112"/>
      <c r="G1" s="1112"/>
      <c r="H1" s="1112"/>
      <c r="I1" s="1112"/>
    </row>
    <row r="2" spans="1:9">
      <c r="A2" s="1114" t="s">
        <v>8</v>
      </c>
      <c r="B2" s="1114"/>
      <c r="C2" s="1114"/>
      <c r="D2" s="1114"/>
      <c r="E2" s="1114"/>
      <c r="F2" s="1114"/>
      <c r="G2" s="1114"/>
      <c r="H2" s="1114"/>
      <c r="I2" s="1114"/>
    </row>
    <row r="3" spans="1:9">
      <c r="A3" s="1113" t="str">
        <f>'ETCA-I-01'!A3:G3</f>
        <v>TELEVISORA DE HERMOSILLO, S.A. DE C.V.</v>
      </c>
      <c r="B3" s="1113"/>
      <c r="C3" s="1113"/>
      <c r="D3" s="1113"/>
      <c r="E3" s="1113"/>
      <c r="F3" s="1113"/>
      <c r="G3" s="1113"/>
      <c r="H3" s="1113"/>
      <c r="I3" s="1113"/>
    </row>
    <row r="4" spans="1:9">
      <c r="A4" s="1113" t="str">
        <f>'ETCA-I-01'!A4:G4</f>
        <v>Al 31 de Marzo de 2018</v>
      </c>
      <c r="B4" s="1113"/>
      <c r="C4" s="1113"/>
      <c r="D4" s="1113"/>
      <c r="E4" s="1113"/>
      <c r="F4" s="1113"/>
      <c r="G4" s="1113"/>
      <c r="H4" s="1113"/>
      <c r="I4" s="1113"/>
    </row>
    <row r="5" spans="1:9" ht="18" customHeight="1" thickBot="1">
      <c r="A5" s="5"/>
      <c r="B5" s="1115" t="s">
        <v>386</v>
      </c>
      <c r="C5" s="1115"/>
      <c r="D5" s="1115"/>
      <c r="E5" s="1115"/>
      <c r="F5" s="1115"/>
      <c r="G5" s="1115"/>
      <c r="H5" s="326"/>
      <c r="I5" s="5"/>
    </row>
    <row r="6" spans="1:9">
      <c r="A6" s="8"/>
      <c r="B6" s="9"/>
      <c r="C6" s="9"/>
      <c r="D6" s="9"/>
      <c r="E6" s="9"/>
      <c r="F6" s="9"/>
      <c r="G6" s="9"/>
      <c r="H6" s="9"/>
      <c r="I6" s="10"/>
    </row>
    <row r="7" spans="1:9">
      <c r="A7" s="11"/>
      <c r="B7" s="12"/>
      <c r="C7" s="12"/>
      <c r="D7" s="12"/>
      <c r="E7" s="12"/>
      <c r="F7" s="12"/>
      <c r="G7" s="12"/>
      <c r="H7" s="12"/>
      <c r="I7" s="13"/>
    </row>
    <row r="8" spans="1:9">
      <c r="A8" s="14" t="s">
        <v>387</v>
      </c>
      <c r="B8" s="1105" t="s">
        <v>1095</v>
      </c>
      <c r="C8" s="1105"/>
      <c r="D8" s="1105"/>
      <c r="E8" s="1105"/>
      <c r="F8" s="1105"/>
      <c r="G8" s="1105"/>
      <c r="H8" s="1105"/>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thickBot="1">
      <c r="A15" s="11"/>
      <c r="B15" s="12"/>
      <c r="C15" s="15"/>
      <c r="D15" s="15"/>
      <c r="E15" s="15"/>
      <c r="F15" s="15"/>
      <c r="G15" s="15"/>
      <c r="H15" s="15"/>
      <c r="I15" s="13"/>
    </row>
    <row r="16" spans="1:9" ht="15" customHeight="1">
      <c r="A16" s="11"/>
      <c r="B16" s="12"/>
      <c r="C16" s="1106"/>
      <c r="D16" s="1107"/>
      <c r="E16" s="1107"/>
      <c r="F16" s="1107"/>
      <c r="G16" s="1107"/>
      <c r="H16" s="1108"/>
      <c r="I16" s="13"/>
    </row>
    <row r="17" spans="1:9" ht="15" customHeight="1">
      <c r="A17" s="11"/>
      <c r="B17" s="12"/>
      <c r="C17" s="1109"/>
      <c r="D17" s="1110"/>
      <c r="E17" s="1110"/>
      <c r="F17" s="1110"/>
      <c r="G17" s="1110"/>
      <c r="H17" s="1111"/>
      <c r="I17" s="13"/>
    </row>
    <row r="18" spans="1:9" ht="15" customHeight="1">
      <c r="A18" s="11"/>
      <c r="B18" s="12"/>
      <c r="C18" s="1109"/>
      <c r="D18" s="1110"/>
      <c r="E18" s="1110"/>
      <c r="F18" s="1110"/>
      <c r="G18" s="1110"/>
      <c r="H18" s="1111"/>
      <c r="I18" s="13"/>
    </row>
    <row r="19" spans="1:9" ht="15" customHeight="1">
      <c r="A19" s="14" t="s">
        <v>388</v>
      </c>
      <c r="B19" s="12"/>
      <c r="C19" s="1109"/>
      <c r="D19" s="1110"/>
      <c r="E19" s="1110"/>
      <c r="F19" s="1110"/>
      <c r="G19" s="1110"/>
      <c r="H19" s="1111"/>
      <c r="I19" s="13"/>
    </row>
    <row r="20" spans="1:9" ht="15" customHeight="1">
      <c r="A20" s="11"/>
      <c r="B20" s="12"/>
      <c r="C20" s="1109"/>
      <c r="D20" s="1110"/>
      <c r="E20" s="1110"/>
      <c r="F20" s="1110"/>
      <c r="G20" s="1110"/>
      <c r="H20" s="1111"/>
      <c r="I20" s="13"/>
    </row>
    <row r="21" spans="1:9" ht="15" customHeight="1">
      <c r="A21" s="11"/>
      <c r="B21" s="12"/>
      <c r="C21" s="1109"/>
      <c r="D21" s="1110"/>
      <c r="E21" s="1110"/>
      <c r="F21" s="1110"/>
      <c r="G21" s="1110"/>
      <c r="H21" s="1111"/>
      <c r="I21" s="13"/>
    </row>
    <row r="22" spans="1:9" ht="15" customHeight="1">
      <c r="A22" s="11"/>
      <c r="B22" s="12"/>
      <c r="C22" s="1109"/>
      <c r="D22" s="1110"/>
      <c r="E22" s="1110"/>
      <c r="F22" s="1110"/>
      <c r="G22" s="1110"/>
      <c r="H22" s="1111"/>
      <c r="I22" s="13"/>
    </row>
    <row r="23" spans="1:9" ht="15" customHeight="1">
      <c r="A23" s="11"/>
      <c r="B23" s="12"/>
      <c r="C23" s="1109"/>
      <c r="D23" s="1110"/>
      <c r="E23" s="1110"/>
      <c r="F23" s="1110"/>
      <c r="G23" s="1110"/>
      <c r="H23" s="1111"/>
      <c r="I23" s="13"/>
    </row>
    <row r="24" spans="1:9" ht="15" customHeight="1">
      <c r="A24" s="11"/>
      <c r="B24" s="12"/>
      <c r="C24" s="1109"/>
      <c r="D24" s="1110"/>
      <c r="E24" s="1110"/>
      <c r="F24" s="1110"/>
      <c r="G24" s="1110"/>
      <c r="H24" s="1111"/>
      <c r="I24" s="13"/>
    </row>
    <row r="25" spans="1:9" ht="15" customHeight="1">
      <c r="A25" s="11"/>
      <c r="B25" s="12"/>
      <c r="C25" s="1109"/>
      <c r="D25" s="1110"/>
      <c r="E25" s="1110"/>
      <c r="F25" s="1110"/>
      <c r="G25" s="1110"/>
      <c r="H25" s="1111"/>
      <c r="I25" s="13"/>
    </row>
    <row r="26" spans="1:9" ht="15" customHeight="1">
      <c r="A26" s="11"/>
      <c r="B26" s="12"/>
      <c r="C26" s="1109"/>
      <c r="D26" s="1110"/>
      <c r="E26" s="1110"/>
      <c r="F26" s="1110"/>
      <c r="G26" s="1110"/>
      <c r="H26" s="1111"/>
      <c r="I26" s="13"/>
    </row>
    <row r="27" spans="1:9" ht="14.25" customHeight="1">
      <c r="A27" s="11"/>
      <c r="B27" s="12"/>
      <c r="C27" s="1109"/>
      <c r="D27" s="1110"/>
      <c r="E27" s="1110"/>
      <c r="F27" s="1110"/>
      <c r="G27" s="1110"/>
      <c r="H27" s="1111"/>
      <c r="I27" s="13"/>
    </row>
    <row r="28" spans="1:9" ht="15.75" customHeight="1">
      <c r="A28" s="11"/>
      <c r="B28" s="12"/>
      <c r="C28" s="1109"/>
      <c r="D28" s="1110"/>
      <c r="E28" s="1110"/>
      <c r="F28" s="1110"/>
      <c r="G28" s="1110"/>
      <c r="H28" s="1111"/>
      <c r="I28" s="13"/>
    </row>
    <row r="29" spans="1:9">
      <c r="A29" s="11"/>
      <c r="B29" s="12"/>
      <c r="C29" s="1109"/>
      <c r="D29" s="1110"/>
      <c r="E29" s="1110"/>
      <c r="F29" s="1110"/>
      <c r="G29" s="1110"/>
      <c r="H29" s="1111"/>
      <c r="I29" s="13"/>
    </row>
    <row r="30" spans="1:9">
      <c r="A30" s="11"/>
      <c r="B30" s="12"/>
      <c r="C30" s="1109"/>
      <c r="D30" s="1110"/>
      <c r="E30" s="1110"/>
      <c r="F30" s="1110"/>
      <c r="G30" s="1110"/>
      <c r="H30" s="1111"/>
      <c r="I30" s="13"/>
    </row>
    <row r="31" spans="1:9">
      <c r="A31" s="11"/>
      <c r="B31" s="12"/>
      <c r="C31" s="902"/>
      <c r="D31" s="902"/>
      <c r="E31" s="902"/>
      <c r="F31" s="902"/>
      <c r="G31" s="902"/>
      <c r="H31" s="902"/>
      <c r="I31" s="13"/>
    </row>
    <row r="32" spans="1:9">
      <c r="A32" s="11"/>
      <c r="B32" s="1104" t="s">
        <v>1097</v>
      </c>
      <c r="C32" s="1104"/>
      <c r="D32" s="1104"/>
      <c r="E32" s="1104"/>
      <c r="F32" s="1104"/>
      <c r="G32" s="1104"/>
      <c r="H32" s="1104"/>
      <c r="I32" s="13"/>
    </row>
    <row r="33" spans="1:9" ht="17.25" thickBot="1">
      <c r="A33" s="16"/>
      <c r="B33" s="1"/>
      <c r="C33" s="1"/>
      <c r="D33" s="1"/>
      <c r="E33" s="1"/>
      <c r="F33" s="1"/>
      <c r="G33" s="1"/>
      <c r="H33" s="1"/>
      <c r="I33" s="2"/>
    </row>
    <row r="34" spans="1:9">
      <c r="A34" s="11"/>
      <c r="B34" s="12"/>
      <c r="C34" s="12"/>
      <c r="D34" s="12"/>
      <c r="E34" s="12"/>
      <c r="F34" s="12"/>
      <c r="G34" s="12"/>
      <c r="H34" s="12"/>
      <c r="I34" s="13"/>
    </row>
    <row r="35" spans="1:9">
      <c r="A35" s="14" t="s">
        <v>389</v>
      </c>
      <c r="B35" s="12"/>
      <c r="C35" s="12"/>
      <c r="D35" s="12"/>
      <c r="E35" s="12"/>
      <c r="F35" s="12"/>
      <c r="G35" s="12"/>
      <c r="H35" s="12"/>
      <c r="I35" s="13"/>
    </row>
    <row r="36" spans="1:9">
      <c r="A36" s="11"/>
      <c r="B36" s="1105" t="s">
        <v>1096</v>
      </c>
      <c r="C36" s="1105"/>
      <c r="D36" s="1105"/>
      <c r="E36" s="1105"/>
      <c r="F36" s="1105"/>
      <c r="G36" s="1105"/>
      <c r="H36" s="1105"/>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c r="A41" s="11"/>
      <c r="B41" s="12"/>
      <c r="C41" s="12"/>
      <c r="D41" s="12"/>
      <c r="E41" s="12"/>
      <c r="F41" s="12"/>
      <c r="G41" s="12"/>
      <c r="H41" s="12"/>
      <c r="I41" s="13"/>
    </row>
    <row r="42" spans="1:9">
      <c r="A42" s="11"/>
      <c r="B42" s="12"/>
      <c r="C42" s="12"/>
      <c r="D42" s="12"/>
      <c r="E42" s="12"/>
      <c r="F42" s="12"/>
      <c r="G42" s="12"/>
      <c r="H42" s="12"/>
      <c r="I42" s="13"/>
    </row>
    <row r="43" spans="1:9" ht="17.25" thickBot="1">
      <c r="A43" s="16"/>
      <c r="B43" s="1"/>
      <c r="C43" s="1"/>
      <c r="D43" s="1"/>
      <c r="E43" s="1"/>
      <c r="F43" s="1"/>
      <c r="G43" s="1"/>
      <c r="H43" s="1"/>
      <c r="I43" s="2"/>
    </row>
    <row r="44" spans="1:9">
      <c r="A44" s="3" t="s">
        <v>254</v>
      </c>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sheetData>
  <mergeCells count="9">
    <mergeCell ref="B32:H32"/>
    <mergeCell ref="B8:H8"/>
    <mergeCell ref="B36:H36"/>
    <mergeCell ref="C16:H30"/>
    <mergeCell ref="A1:I1"/>
    <mergeCell ref="A3:I3"/>
    <mergeCell ref="A2:I2"/>
    <mergeCell ref="A4:I4"/>
    <mergeCell ref="B5:G5"/>
  </mergeCells>
  <pageMargins left="0.43307086614173229" right="0.31496062992125984" top="0.55118110236220474" bottom="0.74803149606299213" header="0.31496062992125984" footer="0.31496062992125984"/>
  <pageSetup scale="84"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112" t="s">
        <v>23</v>
      </c>
      <c r="B1" s="1112"/>
      <c r="C1" s="1112"/>
      <c r="D1" s="1112"/>
      <c r="E1" s="1112"/>
      <c r="F1" s="1112"/>
      <c r="G1" s="1112"/>
      <c r="H1" s="1112"/>
      <c r="I1" s="1112"/>
      <c r="J1" s="1112"/>
    </row>
    <row r="2" spans="1:10">
      <c r="A2" s="1114" t="s">
        <v>9</v>
      </c>
      <c r="B2" s="1114"/>
      <c r="C2" s="1114"/>
      <c r="D2" s="1114"/>
      <c r="E2" s="1114"/>
      <c r="F2" s="1114"/>
      <c r="G2" s="1114"/>
      <c r="H2" s="1114"/>
      <c r="I2" s="1114"/>
      <c r="J2" s="1114"/>
    </row>
    <row r="3" spans="1:10">
      <c r="A3" s="1113" t="str">
        <f>'ETCA-I-01'!A3:G3</f>
        <v>TELEVISORA DE HERMOSILLO, S.A. DE C.V.</v>
      </c>
      <c r="B3" s="1113"/>
      <c r="C3" s="1113"/>
      <c r="D3" s="1113"/>
      <c r="E3" s="1113"/>
      <c r="F3" s="1113"/>
      <c r="G3" s="1113"/>
      <c r="H3" s="1113"/>
      <c r="I3" s="1113"/>
      <c r="J3" s="1113"/>
    </row>
    <row r="4" spans="1:10">
      <c r="A4" s="1113" t="str">
        <f>'ETCA-I-01'!A4:G4</f>
        <v>Al 31 de Marzo de 2018</v>
      </c>
      <c r="B4" s="1113"/>
      <c r="C4" s="1113"/>
      <c r="D4" s="1113"/>
      <c r="E4" s="1113"/>
      <c r="F4" s="1113"/>
      <c r="G4" s="1113"/>
      <c r="H4" s="1113"/>
      <c r="I4" s="1113"/>
      <c r="J4" s="1113"/>
    </row>
    <row r="5" spans="1:10" ht="18" customHeight="1" thickBot="1">
      <c r="A5" s="1125" t="s">
        <v>390</v>
      </c>
      <c r="B5" s="1125"/>
      <c r="C5" s="1125"/>
      <c r="D5" s="1125"/>
      <c r="E5" s="1125"/>
      <c r="F5" s="1125"/>
      <c r="G5" s="1125"/>
      <c r="H5" s="1125"/>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116" t="s">
        <v>391</v>
      </c>
      <c r="D11" s="1117"/>
      <c r="E11" s="1117"/>
      <c r="F11" s="1117"/>
      <c r="G11" s="1117"/>
      <c r="H11" s="1118"/>
      <c r="I11" s="12"/>
      <c r="J11" s="13"/>
    </row>
    <row r="12" spans="1:10">
      <c r="A12" s="11"/>
      <c r="B12" s="12"/>
      <c r="C12" s="1119"/>
      <c r="D12" s="1120"/>
      <c r="E12" s="1120"/>
      <c r="F12" s="1120"/>
      <c r="G12" s="1120"/>
      <c r="H12" s="1121"/>
      <c r="I12" s="12"/>
      <c r="J12" s="13"/>
    </row>
    <row r="13" spans="1:10">
      <c r="A13" s="11"/>
      <c r="B13" s="12"/>
      <c r="C13" s="1119"/>
      <c r="D13" s="1120"/>
      <c r="E13" s="1120"/>
      <c r="F13" s="1120"/>
      <c r="G13" s="1120"/>
      <c r="H13" s="1121"/>
      <c r="I13" s="12"/>
      <c r="J13" s="13"/>
    </row>
    <row r="14" spans="1:10">
      <c r="A14" s="11"/>
      <c r="B14" s="12"/>
      <c r="C14" s="1119"/>
      <c r="D14" s="1120"/>
      <c r="E14" s="1120"/>
      <c r="F14" s="1120"/>
      <c r="G14" s="1120"/>
      <c r="H14" s="1121"/>
      <c r="I14" s="12"/>
      <c r="J14" s="13"/>
    </row>
    <row r="15" spans="1:10">
      <c r="A15" s="11"/>
      <c r="B15" s="12"/>
      <c r="C15" s="1119"/>
      <c r="D15" s="1120"/>
      <c r="E15" s="1120"/>
      <c r="F15" s="1120"/>
      <c r="G15" s="1120"/>
      <c r="H15" s="1121"/>
      <c r="I15" s="12"/>
      <c r="J15" s="13"/>
    </row>
    <row r="16" spans="1:10">
      <c r="A16" s="11"/>
      <c r="B16" s="12"/>
      <c r="C16" s="1119"/>
      <c r="D16" s="1120"/>
      <c r="E16" s="1120"/>
      <c r="F16" s="1120"/>
      <c r="G16" s="1120"/>
      <c r="H16" s="1121"/>
      <c r="I16" s="12"/>
      <c r="J16" s="13"/>
    </row>
    <row r="17" spans="1:10" ht="17.25" thickBot="1">
      <c r="A17" s="11"/>
      <c r="B17" s="12"/>
      <c r="C17" s="1122"/>
      <c r="D17" s="1123"/>
      <c r="E17" s="1123"/>
      <c r="F17" s="1123"/>
      <c r="G17" s="1123"/>
      <c r="H17" s="1124"/>
      <c r="I17" s="12"/>
      <c r="J17" s="13"/>
    </row>
    <row r="18" spans="1:10">
      <c r="A18" s="11"/>
      <c r="B18" s="12"/>
      <c r="C18" s="12"/>
      <c r="D18" s="12"/>
      <c r="E18" s="12"/>
      <c r="F18" s="12"/>
      <c r="G18" s="12"/>
      <c r="H18" s="12"/>
      <c r="I18" s="12"/>
      <c r="J18" s="13"/>
    </row>
    <row r="19" spans="1:10">
      <c r="A19" s="11"/>
      <c r="B19" s="12"/>
      <c r="C19" s="19" t="s">
        <v>392</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393</v>
      </c>
      <c r="D21" s="21"/>
      <c r="E21" s="21"/>
      <c r="F21" s="21"/>
      <c r="G21" s="21"/>
      <c r="H21" s="22"/>
      <c r="I21" s="12"/>
      <c r="J21" s="13"/>
    </row>
    <row r="22" spans="1:10">
      <c r="A22" s="11"/>
      <c r="B22" s="12"/>
      <c r="C22" s="23" t="s">
        <v>394</v>
      </c>
      <c r="D22" s="24"/>
      <c r="E22" s="24"/>
      <c r="F22" s="24"/>
      <c r="G22" s="24"/>
      <c r="H22" s="25"/>
      <c r="I22" s="12"/>
      <c r="J22" s="13"/>
    </row>
    <row r="23" spans="1:10">
      <c r="A23" s="11"/>
      <c r="B23" s="12"/>
      <c r="C23" s="23" t="s">
        <v>395</v>
      </c>
      <c r="D23" s="24"/>
      <c r="E23" s="24"/>
      <c r="F23" s="24"/>
      <c r="G23" s="24"/>
      <c r="H23" s="25"/>
      <c r="I23" s="12"/>
      <c r="J23" s="13"/>
    </row>
    <row r="24" spans="1:10" ht="17.25" thickBot="1">
      <c r="A24" s="11"/>
      <c r="B24" s="12"/>
      <c r="C24" s="26" t="s">
        <v>396</v>
      </c>
      <c r="D24" s="27"/>
      <c r="E24" s="27"/>
      <c r="F24" s="27"/>
      <c r="G24" s="27"/>
      <c r="H24" s="28"/>
      <c r="I24" s="12"/>
      <c r="J24" s="13"/>
    </row>
    <row r="25" spans="1:10">
      <c r="A25" s="11"/>
      <c r="B25" s="12"/>
      <c r="C25" s="12"/>
      <c r="D25" s="12"/>
      <c r="E25" s="12"/>
      <c r="F25" s="12"/>
      <c r="G25" s="12"/>
      <c r="H25" s="12"/>
      <c r="I25" s="12"/>
      <c r="J25" s="13"/>
    </row>
    <row r="26" spans="1:10">
      <c r="A26" s="29" t="s">
        <v>397</v>
      </c>
      <c r="B26" s="12" t="s">
        <v>398</v>
      </c>
      <c r="C26" s="12"/>
      <c r="D26" s="12"/>
      <c r="E26" s="12"/>
      <c r="F26" s="12"/>
      <c r="G26" s="12"/>
      <c r="H26" s="12"/>
      <c r="I26" s="12"/>
      <c r="J26" s="13"/>
    </row>
    <row r="27" spans="1:10">
      <c r="A27" s="29" t="s">
        <v>399</v>
      </c>
      <c r="B27" s="12" t="s">
        <v>400</v>
      </c>
      <c r="C27" s="12"/>
      <c r="D27" s="12"/>
      <c r="E27" s="12"/>
      <c r="F27" s="12"/>
      <c r="G27" s="12"/>
      <c r="H27" s="12"/>
      <c r="I27" s="12"/>
      <c r="J27" s="13"/>
    </row>
    <row r="28" spans="1:10">
      <c r="A28" s="29" t="s">
        <v>401</v>
      </c>
      <c r="B28" s="12" t="s">
        <v>402</v>
      </c>
      <c r="C28" s="12"/>
      <c r="D28" s="12"/>
      <c r="E28" s="12"/>
      <c r="F28" s="12"/>
      <c r="G28" s="12"/>
      <c r="H28" s="12"/>
      <c r="I28" s="12"/>
      <c r="J28" s="13"/>
    </row>
    <row r="29" spans="1:10">
      <c r="A29" s="29" t="s">
        <v>403</v>
      </c>
      <c r="B29" s="30" t="s">
        <v>404</v>
      </c>
      <c r="C29" s="12"/>
      <c r="D29" s="12"/>
      <c r="E29" s="12"/>
      <c r="F29" s="12"/>
      <c r="G29" s="12"/>
      <c r="H29" s="12"/>
      <c r="I29" s="12"/>
      <c r="J29" s="13"/>
    </row>
    <row r="30" spans="1:10">
      <c r="A30" s="29" t="s">
        <v>405</v>
      </c>
      <c r="B30" s="30" t="s">
        <v>406</v>
      </c>
      <c r="C30" s="12"/>
      <c r="D30" s="12"/>
      <c r="E30" s="12"/>
      <c r="F30" s="12"/>
      <c r="G30" s="12"/>
      <c r="H30" s="12"/>
      <c r="I30" s="12"/>
      <c r="J30" s="13"/>
    </row>
    <row r="31" spans="1:10">
      <c r="A31" s="29" t="s">
        <v>407</v>
      </c>
      <c r="B31" s="30" t="s">
        <v>408</v>
      </c>
      <c r="C31" s="12"/>
      <c r="D31" s="12"/>
      <c r="E31" s="12"/>
      <c r="F31" s="12"/>
      <c r="G31" s="12"/>
      <c r="H31" s="12"/>
      <c r="I31" s="12"/>
      <c r="J31" s="13"/>
    </row>
    <row r="32" spans="1:10">
      <c r="A32" s="29" t="s">
        <v>409</v>
      </c>
      <c r="B32" s="30" t="s">
        <v>410</v>
      </c>
      <c r="C32" s="12"/>
      <c r="D32" s="12"/>
      <c r="E32" s="12"/>
      <c r="F32" s="12"/>
      <c r="G32" s="12"/>
      <c r="H32" s="12"/>
      <c r="I32" s="12"/>
      <c r="J32" s="13"/>
    </row>
    <row r="33" spans="1:10">
      <c r="A33" s="29" t="s">
        <v>411</v>
      </c>
      <c r="B33" s="30" t="s">
        <v>412</v>
      </c>
      <c r="C33" s="12"/>
      <c r="D33" s="12"/>
      <c r="E33" s="12"/>
      <c r="F33" s="12"/>
      <c r="G33" s="12"/>
      <c r="H33" s="12"/>
      <c r="I33" s="12"/>
      <c r="J33" s="13"/>
    </row>
    <row r="34" spans="1:10">
      <c r="A34" s="29" t="s">
        <v>413</v>
      </c>
      <c r="B34" s="30" t="s">
        <v>414</v>
      </c>
      <c r="C34" s="12"/>
      <c r="D34" s="12"/>
      <c r="E34" s="12"/>
      <c r="F34" s="12"/>
      <c r="G34" s="12"/>
      <c r="H34" s="12"/>
      <c r="I34" s="12"/>
      <c r="J34" s="13"/>
    </row>
    <row r="35" spans="1:10">
      <c r="A35" s="29" t="s">
        <v>415</v>
      </c>
      <c r="B35" s="30" t="s">
        <v>416</v>
      </c>
      <c r="C35" s="12"/>
      <c r="D35" s="12"/>
      <c r="E35" s="12"/>
      <c r="F35" s="12"/>
      <c r="G35" s="12"/>
      <c r="H35" s="12"/>
      <c r="I35" s="12"/>
      <c r="J35" s="13"/>
    </row>
    <row r="36" spans="1:10">
      <c r="A36" s="29" t="s">
        <v>417</v>
      </c>
      <c r="B36" s="30" t="s">
        <v>418</v>
      </c>
      <c r="C36" s="12"/>
      <c r="D36" s="12"/>
      <c r="E36" s="12"/>
      <c r="F36" s="12"/>
      <c r="G36" s="12"/>
      <c r="H36" s="12"/>
      <c r="I36" s="12"/>
      <c r="J36" s="13"/>
    </row>
    <row r="37" spans="1:10">
      <c r="A37" s="29" t="s">
        <v>419</v>
      </c>
      <c r="B37" s="30" t="s">
        <v>420</v>
      </c>
      <c r="C37" s="12"/>
      <c r="D37" s="12"/>
      <c r="E37" s="12"/>
      <c r="F37" s="12"/>
      <c r="G37" s="12"/>
      <c r="H37" s="12"/>
      <c r="I37" s="12"/>
      <c r="J37" s="13"/>
    </row>
    <row r="38" spans="1:10">
      <c r="A38" s="29" t="s">
        <v>421</v>
      </c>
      <c r="B38" s="30" t="s">
        <v>422</v>
      </c>
      <c r="C38" s="12"/>
      <c r="D38" s="12"/>
      <c r="E38" s="12"/>
      <c r="F38" s="12"/>
      <c r="G38" s="12"/>
      <c r="H38" s="12"/>
      <c r="I38" s="12"/>
      <c r="J38" s="13"/>
    </row>
    <row r="39" spans="1:10">
      <c r="A39" s="29" t="s">
        <v>423</v>
      </c>
      <c r="B39" s="30" t="s">
        <v>424</v>
      </c>
      <c r="C39" s="12"/>
      <c r="D39" s="12"/>
      <c r="E39" s="12"/>
      <c r="F39" s="12"/>
      <c r="G39" s="12"/>
      <c r="H39" s="12"/>
      <c r="I39" s="12"/>
      <c r="J39" s="13"/>
    </row>
    <row r="40" spans="1:10">
      <c r="A40" s="29" t="s">
        <v>425</v>
      </c>
      <c r="B40" s="30" t="s">
        <v>426</v>
      </c>
      <c r="C40" s="12"/>
      <c r="D40" s="12"/>
      <c r="E40" s="12"/>
      <c r="F40" s="12"/>
      <c r="G40" s="12"/>
      <c r="H40" s="12"/>
      <c r="I40" s="12"/>
      <c r="J40" s="13"/>
    </row>
    <row r="41" spans="1:10">
      <c r="A41" s="29" t="s">
        <v>427</v>
      </c>
      <c r="B41" s="30" t="s">
        <v>428</v>
      </c>
      <c r="C41" s="12"/>
      <c r="D41" s="12"/>
      <c r="E41" s="12"/>
      <c r="F41" s="12"/>
      <c r="G41" s="12"/>
      <c r="H41" s="12"/>
      <c r="I41" s="12"/>
      <c r="J41" s="13"/>
    </row>
    <row r="42" spans="1:10">
      <c r="A42" s="29" t="s">
        <v>429</v>
      </c>
      <c r="B42" s="30" t="s">
        <v>430</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dimension ref="A1:H60"/>
  <sheetViews>
    <sheetView view="pageBreakPreview" zoomScaleSheetLayoutView="100" workbookViewId="0">
      <selection activeCell="F52" sqref="F52"/>
    </sheetView>
  </sheetViews>
  <sheetFormatPr baseColWidth="10" defaultColWidth="11.28515625" defaultRowHeight="16.5"/>
  <cols>
    <col min="1" max="1" width="1.140625" style="244" customWidth="1"/>
    <col min="2" max="2" width="31.7109375" style="244" customWidth="1"/>
    <col min="3" max="4" width="14.28515625" style="124" customWidth="1"/>
    <col min="5" max="5" width="13.140625" style="124" customWidth="1"/>
    <col min="6" max="6" width="14" style="124" customWidth="1"/>
    <col min="7" max="7" width="15" style="124" customWidth="1"/>
    <col min="8" max="8" width="14.28515625" style="124" customWidth="1"/>
    <col min="9" max="16384" width="11.28515625" style="124"/>
  </cols>
  <sheetData>
    <row r="1" spans="1:8">
      <c r="A1" s="1065" t="s">
        <v>23</v>
      </c>
      <c r="B1" s="1065"/>
      <c r="C1" s="1065"/>
      <c r="D1" s="1065"/>
      <c r="E1" s="1065"/>
      <c r="F1" s="1065"/>
      <c r="G1" s="1065"/>
      <c r="H1" s="1065"/>
    </row>
    <row r="2" spans="1:8" s="166" customFormat="1" ht="15.75">
      <c r="A2" s="1065" t="s">
        <v>11</v>
      </c>
      <c r="B2" s="1065"/>
      <c r="C2" s="1065"/>
      <c r="D2" s="1065"/>
      <c r="E2" s="1065"/>
      <c r="F2" s="1065"/>
      <c r="G2" s="1065"/>
      <c r="H2" s="1065"/>
    </row>
    <row r="3" spans="1:8" s="166" customFormat="1" ht="15.75">
      <c r="A3" s="1066" t="str">
        <f>'ETCA-I-01'!A3:G3</f>
        <v>TELEVISORA DE HERMOSILLO, S.A. DE C.V.</v>
      </c>
      <c r="B3" s="1066"/>
      <c r="C3" s="1066"/>
      <c r="D3" s="1066"/>
      <c r="E3" s="1066"/>
      <c r="F3" s="1066"/>
      <c r="G3" s="1066"/>
      <c r="H3" s="1066"/>
    </row>
    <row r="4" spans="1:8" s="166" customFormat="1">
      <c r="A4" s="1067" t="str">
        <f>'ETCA-I-03'!A4:D4</f>
        <v>Del 01 de Enero al 31 de Marzo de 2018</v>
      </c>
      <c r="B4" s="1067"/>
      <c r="C4" s="1067"/>
      <c r="D4" s="1067"/>
      <c r="E4" s="1067"/>
      <c r="F4" s="1067"/>
      <c r="G4" s="1067"/>
      <c r="H4" s="1067"/>
    </row>
    <row r="5" spans="1:8" s="168" customFormat="1" ht="17.25" thickBot="1">
      <c r="A5" s="167"/>
      <c r="B5" s="167"/>
      <c r="C5" s="1068" t="s">
        <v>87</v>
      </c>
      <c r="D5" s="1068"/>
      <c r="E5" s="1068"/>
      <c r="F5" s="1068"/>
      <c r="G5" s="550"/>
      <c r="H5" s="52"/>
    </row>
    <row r="6" spans="1:8" s="206" customFormat="1" ht="38.25">
      <c r="A6" s="1128" t="s">
        <v>431</v>
      </c>
      <c r="B6" s="1129"/>
      <c r="C6" s="840" t="s">
        <v>432</v>
      </c>
      <c r="D6" s="840" t="s">
        <v>433</v>
      </c>
      <c r="E6" s="840" t="s">
        <v>434</v>
      </c>
      <c r="F6" s="841" t="s">
        <v>435</v>
      </c>
      <c r="G6" s="841" t="s">
        <v>436</v>
      </c>
      <c r="H6" s="840" t="s">
        <v>437</v>
      </c>
    </row>
    <row r="7" spans="1:8" s="206" customFormat="1" ht="17.25" thickBot="1">
      <c r="A7" s="1130"/>
      <c r="B7" s="1131"/>
      <c r="C7" s="224" t="s">
        <v>438</v>
      </c>
      <c r="D7" s="224" t="s">
        <v>439</v>
      </c>
      <c r="E7" s="224" t="s">
        <v>440</v>
      </c>
      <c r="F7" s="842" t="s">
        <v>441</v>
      </c>
      <c r="G7" s="842" t="s">
        <v>442</v>
      </c>
      <c r="H7" s="224" t="s">
        <v>443</v>
      </c>
    </row>
    <row r="8" spans="1:8" s="206" customFormat="1" ht="8.25" customHeight="1">
      <c r="A8" s="210"/>
      <c r="B8" s="835"/>
      <c r="C8" s="843"/>
      <c r="D8" s="843"/>
      <c r="E8" s="844"/>
      <c r="F8" s="843"/>
      <c r="G8" s="843"/>
      <c r="H8" s="844"/>
    </row>
    <row r="9" spans="1:8" ht="17.100000000000001" customHeight="1">
      <c r="A9" s="211"/>
      <c r="B9" s="836" t="s">
        <v>203</v>
      </c>
      <c r="C9" s="845"/>
      <c r="D9" s="845"/>
      <c r="E9" s="846">
        <f>C9+D9</f>
        <v>0</v>
      </c>
      <c r="F9" s="845"/>
      <c r="G9" s="845"/>
      <c r="H9" s="846">
        <f>G9-C9</f>
        <v>0</v>
      </c>
    </row>
    <row r="10" spans="1:8" ht="17.100000000000001" customHeight="1">
      <c r="A10" s="211"/>
      <c r="B10" s="836" t="s">
        <v>204</v>
      </c>
      <c r="C10" s="845">
        <v>0</v>
      </c>
      <c r="D10" s="845">
        <v>0</v>
      </c>
      <c r="E10" s="846">
        <f t="shared" ref="E10:E24" si="0">C10+D10</f>
        <v>0</v>
      </c>
      <c r="F10" s="845">
        <v>0</v>
      </c>
      <c r="G10" s="845">
        <v>0</v>
      </c>
      <c r="H10" s="846">
        <f t="shared" ref="H10:H24" si="1">G10-C10</f>
        <v>0</v>
      </c>
    </row>
    <row r="11" spans="1:8" ht="17.100000000000001" customHeight="1">
      <c r="A11" s="211"/>
      <c r="B11" s="836" t="s">
        <v>444</v>
      </c>
      <c r="C11" s="845"/>
      <c r="D11" s="845"/>
      <c r="E11" s="846">
        <f t="shared" si="0"/>
        <v>0</v>
      </c>
      <c r="F11" s="845"/>
      <c r="G11" s="845"/>
      <c r="H11" s="846">
        <f t="shared" si="1"/>
        <v>0</v>
      </c>
    </row>
    <row r="12" spans="1:8" ht="17.100000000000001" customHeight="1">
      <c r="A12" s="211"/>
      <c r="B12" s="836" t="s">
        <v>206</v>
      </c>
      <c r="C12" s="845"/>
      <c r="D12" s="845"/>
      <c r="E12" s="846">
        <f t="shared" si="0"/>
        <v>0</v>
      </c>
      <c r="F12" s="845"/>
      <c r="G12" s="845"/>
      <c r="H12" s="846">
        <f t="shared" si="1"/>
        <v>0</v>
      </c>
    </row>
    <row r="13" spans="1:8" ht="17.100000000000001" customHeight="1">
      <c r="A13" s="211"/>
      <c r="B13" s="836" t="s">
        <v>445</v>
      </c>
      <c r="C13" s="846">
        <f>C14+C15</f>
        <v>0</v>
      </c>
      <c r="D13" s="846">
        <f>D14+D15</f>
        <v>0</v>
      </c>
      <c r="E13" s="846">
        <f t="shared" si="0"/>
        <v>0</v>
      </c>
      <c r="F13" s="846">
        <f>F14+F15</f>
        <v>0</v>
      </c>
      <c r="G13" s="846">
        <f>G14+G15</f>
        <v>0</v>
      </c>
      <c r="H13" s="846">
        <f t="shared" si="1"/>
        <v>0</v>
      </c>
    </row>
    <row r="14" spans="1:8" ht="17.100000000000001" customHeight="1">
      <c r="A14" s="211"/>
      <c r="B14" s="836" t="s">
        <v>446</v>
      </c>
      <c r="C14" s="845"/>
      <c r="D14" s="845"/>
      <c r="E14" s="846">
        <f t="shared" si="0"/>
        <v>0</v>
      </c>
      <c r="F14" s="845"/>
      <c r="G14" s="845"/>
      <c r="H14" s="846">
        <f t="shared" si="1"/>
        <v>0</v>
      </c>
    </row>
    <row r="15" spans="1:8" ht="17.100000000000001" customHeight="1">
      <c r="A15" s="211"/>
      <c r="B15" s="836" t="s">
        <v>447</v>
      </c>
      <c r="C15" s="845"/>
      <c r="D15" s="845"/>
      <c r="E15" s="846">
        <f t="shared" si="0"/>
        <v>0</v>
      </c>
      <c r="F15" s="845"/>
      <c r="G15" s="847"/>
      <c r="H15" s="846">
        <f t="shared" si="1"/>
        <v>0</v>
      </c>
    </row>
    <row r="16" spans="1:8" ht="17.100000000000001" customHeight="1">
      <c r="A16" s="211"/>
      <c r="B16" s="836" t="s">
        <v>448</v>
      </c>
      <c r="C16" s="846">
        <f>C17+C18</f>
        <v>0</v>
      </c>
      <c r="D16" s="846">
        <f>D17+D18</f>
        <v>0</v>
      </c>
      <c r="E16" s="846">
        <f t="shared" si="0"/>
        <v>0</v>
      </c>
      <c r="F16" s="846">
        <f>F17+F18</f>
        <v>0</v>
      </c>
      <c r="G16" s="846">
        <f>G17+G18</f>
        <v>0</v>
      </c>
      <c r="H16" s="846">
        <f t="shared" si="1"/>
        <v>0</v>
      </c>
    </row>
    <row r="17" spans="1:8" ht="17.100000000000001" customHeight="1">
      <c r="A17" s="211"/>
      <c r="B17" s="836" t="s">
        <v>446</v>
      </c>
      <c r="C17" s="845"/>
      <c r="D17" s="845"/>
      <c r="E17" s="846">
        <f t="shared" si="0"/>
        <v>0</v>
      </c>
      <c r="F17" s="845"/>
      <c r="G17" s="845"/>
      <c r="H17" s="846">
        <f t="shared" si="1"/>
        <v>0</v>
      </c>
    </row>
    <row r="18" spans="1:8" ht="17.100000000000001" customHeight="1">
      <c r="A18" s="211"/>
      <c r="B18" s="836" t="s">
        <v>447</v>
      </c>
      <c r="C18" s="845"/>
      <c r="D18" s="845"/>
      <c r="E18" s="846">
        <f t="shared" si="0"/>
        <v>0</v>
      </c>
      <c r="F18" s="845"/>
      <c r="G18" s="845"/>
      <c r="H18" s="846">
        <f t="shared" si="1"/>
        <v>0</v>
      </c>
    </row>
    <row r="19" spans="1:8" ht="17.100000000000001" customHeight="1">
      <c r="A19" s="211"/>
      <c r="B19" s="836" t="s">
        <v>449</v>
      </c>
      <c r="C19" s="845">
        <v>97136459.540000007</v>
      </c>
      <c r="D19" s="845">
        <v>0</v>
      </c>
      <c r="E19" s="846">
        <f t="shared" si="0"/>
        <v>97136459.540000007</v>
      </c>
      <c r="F19" s="845">
        <v>18588343</v>
      </c>
      <c r="G19" s="845">
        <v>13870029</v>
      </c>
      <c r="H19" s="846">
        <f t="shared" si="1"/>
        <v>-83266430.540000007</v>
      </c>
    </row>
    <row r="20" spans="1:8" ht="17.100000000000001" customHeight="1">
      <c r="A20" s="211"/>
      <c r="B20" s="836" t="s">
        <v>211</v>
      </c>
      <c r="C20" s="845"/>
      <c r="D20" s="845"/>
      <c r="E20" s="846">
        <f t="shared" si="0"/>
        <v>0</v>
      </c>
      <c r="F20" s="845"/>
      <c r="G20" s="845"/>
      <c r="H20" s="846">
        <f t="shared" si="1"/>
        <v>0</v>
      </c>
    </row>
    <row r="21" spans="1:8" ht="25.5">
      <c r="A21" s="211"/>
      <c r="B21" s="836" t="s">
        <v>450</v>
      </c>
      <c r="C21" s="845">
        <v>0</v>
      </c>
      <c r="D21" s="845">
        <v>0</v>
      </c>
      <c r="E21" s="846">
        <f t="shared" si="0"/>
        <v>0</v>
      </c>
      <c r="F21" s="845">
        <v>0</v>
      </c>
      <c r="G21" s="845">
        <v>0</v>
      </c>
      <c r="H21" s="846">
        <f t="shared" si="1"/>
        <v>0</v>
      </c>
    </row>
    <row r="22" spans="1:8" ht="25.5">
      <c r="A22" s="211"/>
      <c r="B22" s="836" t="s">
        <v>451</v>
      </c>
      <c r="C22" s="845">
        <v>18000000</v>
      </c>
      <c r="D22" s="845">
        <v>0</v>
      </c>
      <c r="E22" s="846">
        <f t="shared" si="0"/>
        <v>18000000</v>
      </c>
      <c r="F22" s="845">
        <v>4391652</v>
      </c>
      <c r="G22" s="845">
        <v>4391652</v>
      </c>
      <c r="H22" s="846">
        <f t="shared" si="1"/>
        <v>-13608348</v>
      </c>
    </row>
    <row r="23" spans="1:8" ht="17.100000000000001" customHeight="1" thickBot="1">
      <c r="A23" s="212"/>
      <c r="B23" s="837" t="s">
        <v>452</v>
      </c>
      <c r="C23" s="848"/>
      <c r="D23" s="848"/>
      <c r="E23" s="849">
        <f t="shared" si="0"/>
        <v>0</v>
      </c>
      <c r="F23" s="848"/>
      <c r="G23" s="848"/>
      <c r="H23" s="849">
        <f t="shared" si="1"/>
        <v>0</v>
      </c>
    </row>
    <row r="24" spans="1:8" s="245" customFormat="1" ht="28.5" customHeight="1" thickBot="1">
      <c r="A24" s="1132" t="s">
        <v>260</v>
      </c>
      <c r="B24" s="1133"/>
      <c r="C24" s="850">
        <f>C9+C10+C11+C12+C13+C16+C19+C20+C21+C22+C23</f>
        <v>115136459.54000001</v>
      </c>
      <c r="D24" s="850">
        <f>D9+D10+D11+D12+D13+D16+D19+D20+D21+D22+D23</f>
        <v>0</v>
      </c>
      <c r="E24" s="850">
        <f t="shared" si="0"/>
        <v>115136459.54000001</v>
      </c>
      <c r="F24" s="850">
        <f>F9+F10+F11+F12+F13+F16+F19+F20+F21+F22+F23+1</f>
        <v>22979996</v>
      </c>
      <c r="G24" s="850">
        <f>G9+G10+G11+G12+G13+G16+G19+G20+G21+G22+G23</f>
        <v>18261681</v>
      </c>
      <c r="H24" s="850">
        <f t="shared" si="1"/>
        <v>-96874778.540000007</v>
      </c>
    </row>
    <row r="25" spans="1:8" ht="22.5" customHeight="1" thickBot="1">
      <c r="A25" s="213"/>
      <c r="B25" s="213"/>
      <c r="C25" s="214"/>
      <c r="D25" s="214"/>
      <c r="E25" s="214"/>
      <c r="F25" s="215"/>
      <c r="G25" s="824" t="s">
        <v>453</v>
      </c>
      <c r="H25" s="825" t="str">
        <f>IF(($G$24-$C$24)&lt;=0,"",$G$24-$C$24)</f>
        <v/>
      </c>
    </row>
    <row r="26" spans="1:8" ht="10.5" customHeight="1" thickBot="1">
      <c r="A26" s="216"/>
      <c r="B26" s="216"/>
      <c r="C26" s="217"/>
      <c r="D26" s="217"/>
      <c r="E26" s="217"/>
      <c r="F26" s="218"/>
      <c r="G26" s="219"/>
      <c r="H26" s="215"/>
    </row>
    <row r="27" spans="1:8" s="206" customFormat="1" ht="38.25">
      <c r="A27" s="1134" t="s">
        <v>454</v>
      </c>
      <c r="B27" s="1135"/>
      <c r="C27" s="220" t="s">
        <v>432</v>
      </c>
      <c r="D27" s="838" t="s">
        <v>433</v>
      </c>
      <c r="E27" s="840" t="s">
        <v>434</v>
      </c>
      <c r="F27" s="841" t="s">
        <v>435</v>
      </c>
      <c r="G27" s="841" t="s">
        <v>436</v>
      </c>
      <c r="H27" s="840" t="s">
        <v>437</v>
      </c>
    </row>
    <row r="28" spans="1:8" s="206" customFormat="1" ht="17.25" thickBot="1">
      <c r="A28" s="221"/>
      <c r="B28" s="222" t="s">
        <v>455</v>
      </c>
      <c r="C28" s="223" t="s">
        <v>438</v>
      </c>
      <c r="D28" s="839" t="s">
        <v>439</v>
      </c>
      <c r="E28" s="224" t="s">
        <v>440</v>
      </c>
      <c r="F28" s="842" t="s">
        <v>441</v>
      </c>
      <c r="G28" s="842" t="s">
        <v>442</v>
      </c>
      <c r="H28" s="224" t="s">
        <v>443</v>
      </c>
    </row>
    <row r="29" spans="1:8" s="227" customFormat="1" ht="17.100000000000001" customHeight="1">
      <c r="A29" s="225" t="s">
        <v>456</v>
      </c>
      <c r="B29" s="226"/>
      <c r="C29" s="495">
        <f t="shared" ref="C29:H29" si="2">SUM(C30:C33,C36,C39:C40)</f>
        <v>0</v>
      </c>
      <c r="D29" s="495">
        <f t="shared" si="2"/>
        <v>0</v>
      </c>
      <c r="E29" s="495">
        <f t="shared" si="2"/>
        <v>0</v>
      </c>
      <c r="F29" s="495">
        <f t="shared" si="2"/>
        <v>0</v>
      </c>
      <c r="G29" s="495">
        <f t="shared" si="2"/>
        <v>0</v>
      </c>
      <c r="H29" s="495">
        <f t="shared" si="2"/>
        <v>0</v>
      </c>
    </row>
    <row r="30" spans="1:8" s="227" customFormat="1" ht="17.100000000000001" customHeight="1">
      <c r="A30" s="228" t="s">
        <v>457</v>
      </c>
      <c r="B30" s="229"/>
      <c r="C30" s="496">
        <v>0</v>
      </c>
      <c r="D30" s="496">
        <v>0</v>
      </c>
      <c r="E30" s="497">
        <f>C30+D30</f>
        <v>0</v>
      </c>
      <c r="F30" s="496">
        <v>0</v>
      </c>
      <c r="G30" s="496">
        <v>0</v>
      </c>
      <c r="H30" s="498">
        <f>G30-C30</f>
        <v>0</v>
      </c>
    </row>
    <row r="31" spans="1:8" s="227" customFormat="1" ht="17.100000000000001" customHeight="1">
      <c r="A31" s="228" t="s">
        <v>444</v>
      </c>
      <c r="B31" s="229"/>
      <c r="C31" s="496"/>
      <c r="D31" s="496"/>
      <c r="E31" s="497">
        <f t="shared" ref="E31:E49" si="3">C31+D31</f>
        <v>0</v>
      </c>
      <c r="F31" s="496"/>
      <c r="G31" s="496"/>
      <c r="H31" s="498">
        <f t="shared" ref="H31:H49" si="4">G31-C31</f>
        <v>0</v>
      </c>
    </row>
    <row r="32" spans="1:8" s="227" customFormat="1">
      <c r="A32" s="1136" t="s">
        <v>206</v>
      </c>
      <c r="B32" s="1137"/>
      <c r="C32" s="496"/>
      <c r="D32" s="496"/>
      <c r="E32" s="497">
        <f t="shared" si="3"/>
        <v>0</v>
      </c>
      <c r="F32" s="496"/>
      <c r="G32" s="496"/>
      <c r="H32" s="498">
        <f t="shared" si="4"/>
        <v>0</v>
      </c>
    </row>
    <row r="33" spans="1:8" s="227" customFormat="1" ht="17.100000000000001" customHeight="1">
      <c r="A33" s="228" t="s">
        <v>445</v>
      </c>
      <c r="B33" s="229"/>
      <c r="C33" s="499">
        <f>C34+C35</f>
        <v>0</v>
      </c>
      <c r="D33" s="499">
        <f>D34+D35</f>
        <v>0</v>
      </c>
      <c r="E33" s="499">
        <f>SUM(E34:E35)</f>
        <v>0</v>
      </c>
      <c r="F33" s="499">
        <f>F34+F35</f>
        <v>0</v>
      </c>
      <c r="G33" s="499">
        <f>G34+G35</f>
        <v>0</v>
      </c>
      <c r="H33" s="500">
        <f>SUM(H34:H35)</f>
        <v>0</v>
      </c>
    </row>
    <row r="34" spans="1:8" s="227" customFormat="1" ht="17.100000000000001" customHeight="1">
      <c r="A34" s="230" t="s">
        <v>458</v>
      </c>
      <c r="B34" s="231"/>
      <c r="C34" s="496"/>
      <c r="D34" s="496"/>
      <c r="E34" s="497">
        <f t="shared" si="3"/>
        <v>0</v>
      </c>
      <c r="F34" s="496"/>
      <c r="G34" s="496"/>
      <c r="H34" s="498">
        <f t="shared" si="4"/>
        <v>0</v>
      </c>
    </row>
    <row r="35" spans="1:8" s="227" customFormat="1" ht="17.100000000000001" customHeight="1">
      <c r="A35" s="230" t="s">
        <v>459</v>
      </c>
      <c r="B35" s="231"/>
      <c r="C35" s="496"/>
      <c r="D35" s="496"/>
      <c r="E35" s="497">
        <f t="shared" si="3"/>
        <v>0</v>
      </c>
      <c r="F35" s="496"/>
      <c r="G35" s="496"/>
      <c r="H35" s="498">
        <f t="shared" si="4"/>
        <v>0</v>
      </c>
    </row>
    <row r="36" spans="1:8" ht="17.100000000000001" customHeight="1">
      <c r="A36" s="1136" t="s">
        <v>448</v>
      </c>
      <c r="B36" s="1137"/>
      <c r="C36" s="501">
        <f>C37+C38</f>
        <v>0</v>
      </c>
      <c r="D36" s="501">
        <f>D37+D38</f>
        <v>0</v>
      </c>
      <c r="E36" s="499">
        <f>SUM(E37:E38)</f>
        <v>0</v>
      </c>
      <c r="F36" s="501">
        <f>F37+F38</f>
        <v>0</v>
      </c>
      <c r="G36" s="501">
        <f>G37+G38</f>
        <v>0</v>
      </c>
      <c r="H36" s="500">
        <f>SUM(H37:H38)</f>
        <v>0</v>
      </c>
    </row>
    <row r="37" spans="1:8" ht="17.100000000000001" customHeight="1">
      <c r="A37" s="822"/>
      <c r="B37" s="232" t="s">
        <v>458</v>
      </c>
      <c r="C37" s="502"/>
      <c r="D37" s="502"/>
      <c r="E37" s="497">
        <f t="shared" si="3"/>
        <v>0</v>
      </c>
      <c r="F37" s="502"/>
      <c r="G37" s="502"/>
      <c r="H37" s="498">
        <f t="shared" si="4"/>
        <v>0</v>
      </c>
    </row>
    <row r="38" spans="1:8" ht="17.100000000000001" customHeight="1">
      <c r="A38" s="822"/>
      <c r="B38" s="232" t="s">
        <v>459</v>
      </c>
      <c r="C38" s="502"/>
      <c r="D38" s="502"/>
      <c r="E38" s="497">
        <f t="shared" si="3"/>
        <v>0</v>
      </c>
      <c r="F38" s="502"/>
      <c r="G38" s="502"/>
      <c r="H38" s="498">
        <f t="shared" si="4"/>
        <v>0</v>
      </c>
    </row>
    <row r="39" spans="1:8" s="227" customFormat="1">
      <c r="A39" s="228" t="s">
        <v>211</v>
      </c>
      <c r="B39" s="229"/>
      <c r="C39" s="496"/>
      <c r="D39" s="496"/>
      <c r="E39" s="497">
        <f t="shared" si="3"/>
        <v>0</v>
      </c>
      <c r="F39" s="496"/>
      <c r="G39" s="496"/>
      <c r="H39" s="498">
        <f t="shared" si="4"/>
        <v>0</v>
      </c>
    </row>
    <row r="40" spans="1:8" s="227" customFormat="1" ht="27.75" customHeight="1">
      <c r="A40" s="1136" t="s">
        <v>460</v>
      </c>
      <c r="B40" s="1137"/>
      <c r="C40" s="496"/>
      <c r="D40" s="496"/>
      <c r="E40" s="497">
        <f t="shared" si="3"/>
        <v>0</v>
      </c>
      <c r="F40" s="496"/>
      <c r="G40" s="496"/>
      <c r="H40" s="498">
        <f t="shared" si="4"/>
        <v>0</v>
      </c>
    </row>
    <row r="41" spans="1:8" s="227" customFormat="1" ht="8.25" customHeight="1">
      <c r="A41" s="233"/>
      <c r="B41" s="234"/>
      <c r="C41" s="496"/>
      <c r="D41" s="496"/>
      <c r="E41" s="497"/>
      <c r="F41" s="496"/>
      <c r="G41" s="496"/>
      <c r="H41" s="498"/>
    </row>
    <row r="42" spans="1:8" s="227" customFormat="1" ht="17.100000000000001" customHeight="1">
      <c r="A42" s="233" t="s">
        <v>461</v>
      </c>
      <c r="B42" s="234"/>
      <c r="C42" s="495">
        <f t="shared" ref="C42:H42" si="5">SUM(C43:C46)</f>
        <v>115136460</v>
      </c>
      <c r="D42" s="495">
        <f t="shared" si="5"/>
        <v>0</v>
      </c>
      <c r="E42" s="495">
        <f t="shared" si="5"/>
        <v>115136460</v>
      </c>
      <c r="F42" s="495">
        <f t="shared" si="5"/>
        <v>22979995</v>
      </c>
      <c r="G42" s="495">
        <f t="shared" si="5"/>
        <v>18261681</v>
      </c>
      <c r="H42" s="495">
        <f t="shared" si="5"/>
        <v>-96874779</v>
      </c>
    </row>
    <row r="43" spans="1:8" s="227" customFormat="1" ht="17.100000000000001" customHeight="1">
      <c r="A43" s="235"/>
      <c r="B43" s="236" t="s">
        <v>462</v>
      </c>
      <c r="C43" s="496"/>
      <c r="D43" s="496"/>
      <c r="E43" s="497">
        <f t="shared" si="3"/>
        <v>0</v>
      </c>
      <c r="F43" s="496"/>
      <c r="G43" s="496"/>
      <c r="H43" s="498">
        <f t="shared" si="4"/>
        <v>0</v>
      </c>
    </row>
    <row r="44" spans="1:8" s="227" customFormat="1" ht="17.100000000000001" customHeight="1">
      <c r="A44" s="235"/>
      <c r="B44" s="236" t="s">
        <v>463</v>
      </c>
      <c r="C44" s="496">
        <v>97136460</v>
      </c>
      <c r="D44" s="496">
        <v>0</v>
      </c>
      <c r="E44" s="497">
        <f t="shared" si="3"/>
        <v>97136460</v>
      </c>
      <c r="F44" s="496">
        <v>18588343</v>
      </c>
      <c r="G44" s="496">
        <v>13870029</v>
      </c>
      <c r="H44" s="498">
        <f t="shared" si="4"/>
        <v>-83266431</v>
      </c>
    </row>
    <row r="45" spans="1:8" s="227" customFormat="1" ht="29.25" customHeight="1">
      <c r="A45" s="235"/>
      <c r="B45" s="237" t="s">
        <v>464</v>
      </c>
      <c r="C45" s="496">
        <v>0</v>
      </c>
      <c r="D45" s="496">
        <v>0</v>
      </c>
      <c r="E45" s="497">
        <f t="shared" si="3"/>
        <v>0</v>
      </c>
      <c r="F45" s="496">
        <v>0</v>
      </c>
      <c r="G45" s="496">
        <v>0</v>
      </c>
      <c r="H45" s="498">
        <f t="shared" si="4"/>
        <v>0</v>
      </c>
    </row>
    <row r="46" spans="1:8" s="227" customFormat="1" ht="29.25" customHeight="1">
      <c r="A46" s="235"/>
      <c r="B46" s="237" t="s">
        <v>465</v>
      </c>
      <c r="C46" s="496">
        <v>18000000</v>
      </c>
      <c r="D46" s="496">
        <v>0</v>
      </c>
      <c r="E46" s="497">
        <f t="shared" si="3"/>
        <v>18000000</v>
      </c>
      <c r="F46" s="496">
        <v>4391652</v>
      </c>
      <c r="G46" s="496">
        <v>4391652</v>
      </c>
      <c r="H46" s="498">
        <f t="shared" si="4"/>
        <v>-13608348</v>
      </c>
    </row>
    <row r="47" spans="1:8" s="227" customFormat="1" ht="6" customHeight="1">
      <c r="A47" s="235"/>
      <c r="B47" s="236"/>
      <c r="C47" s="496"/>
      <c r="D47" s="496"/>
      <c r="E47" s="497"/>
      <c r="F47" s="496"/>
      <c r="G47" s="496"/>
      <c r="H47" s="498"/>
    </row>
    <row r="48" spans="1:8" s="227" customFormat="1" ht="17.100000000000001" customHeight="1">
      <c r="A48" s="233" t="s">
        <v>466</v>
      </c>
      <c r="B48" s="234"/>
      <c r="C48" s="495">
        <f t="shared" ref="C48:H48" si="6">C49</f>
        <v>0</v>
      </c>
      <c r="D48" s="495">
        <f t="shared" si="6"/>
        <v>0</v>
      </c>
      <c r="E48" s="495">
        <f t="shared" si="6"/>
        <v>0</v>
      </c>
      <c r="F48" s="495">
        <f t="shared" si="6"/>
        <v>0</v>
      </c>
      <c r="G48" s="495">
        <f t="shared" si="6"/>
        <v>0</v>
      </c>
      <c r="H48" s="495">
        <f t="shared" si="6"/>
        <v>0</v>
      </c>
    </row>
    <row r="49" spans="1:8" s="227" customFormat="1" ht="17.100000000000001" customHeight="1">
      <c r="A49" s="233"/>
      <c r="B49" s="238" t="s">
        <v>452</v>
      </c>
      <c r="C49" s="496"/>
      <c r="D49" s="496"/>
      <c r="E49" s="497">
        <f t="shared" si="3"/>
        <v>0</v>
      </c>
      <c r="F49" s="496"/>
      <c r="G49" s="496"/>
      <c r="H49" s="498">
        <f t="shared" si="4"/>
        <v>0</v>
      </c>
    </row>
    <row r="50" spans="1:8" s="227" customFormat="1" ht="12.75" customHeight="1" thickBot="1">
      <c r="A50" s="239"/>
      <c r="B50" s="240"/>
      <c r="C50" s="503"/>
      <c r="D50" s="503"/>
      <c r="E50" s="504"/>
      <c r="F50" s="503"/>
      <c r="G50" s="503"/>
      <c r="H50" s="505"/>
    </row>
    <row r="51" spans="1:8" ht="21.75" customHeight="1" thickBot="1">
      <c r="A51" s="1126" t="s">
        <v>260</v>
      </c>
      <c r="B51" s="1127"/>
      <c r="C51" s="823">
        <f t="shared" ref="C51:H51" si="7">C29+C42+C48</f>
        <v>115136460</v>
      </c>
      <c r="D51" s="823">
        <f t="shared" si="7"/>
        <v>0</v>
      </c>
      <c r="E51" s="823">
        <f t="shared" si="7"/>
        <v>115136460</v>
      </c>
      <c r="F51" s="823">
        <f>F29+F42+F48+1</f>
        <v>22979996</v>
      </c>
      <c r="G51" s="823">
        <f t="shared" si="7"/>
        <v>18261681</v>
      </c>
      <c r="H51" s="823">
        <f t="shared" si="7"/>
        <v>-96874779</v>
      </c>
    </row>
    <row r="52" spans="1:8" ht="23.25" customHeight="1" thickBot="1">
      <c r="A52" s="213"/>
      <c r="B52" s="213"/>
      <c r="C52" s="241"/>
      <c r="D52" s="241"/>
      <c r="E52" s="241"/>
      <c r="F52" s="242"/>
      <c r="G52" s="826" t="s">
        <v>453</v>
      </c>
      <c r="H52" s="827" t="str">
        <f>IF(($G$51-$C$51)&lt;=0,"",$G$51-$C$51)</f>
        <v/>
      </c>
    </row>
    <row r="53" spans="1:8" ht="23.25" customHeight="1">
      <c r="A53" s="216"/>
      <c r="B53" s="216"/>
      <c r="C53" s="598"/>
      <c r="D53" s="598"/>
      <c r="E53" s="598"/>
      <c r="F53" s="599"/>
      <c r="G53" s="600"/>
      <c r="H53" s="600"/>
    </row>
    <row r="54" spans="1:8" ht="23.25" customHeight="1">
      <c r="A54" s="216"/>
      <c r="B54" s="216"/>
      <c r="C54" s="598"/>
      <c r="D54" s="598"/>
      <c r="E54" s="598"/>
      <c r="F54" s="599"/>
      <c r="G54" s="600"/>
      <c r="H54" s="600"/>
    </row>
    <row r="55" spans="1:8" ht="23.25" customHeight="1">
      <c r="A55" s="216"/>
      <c r="B55" s="216"/>
      <c r="C55" s="598"/>
      <c r="D55" s="598"/>
      <c r="E55" s="598"/>
      <c r="F55" s="599"/>
      <c r="G55" s="600"/>
      <c r="H55" s="600"/>
    </row>
    <row r="56" spans="1:8" ht="8.25" customHeight="1">
      <c r="A56" s="243"/>
      <c r="B56" s="124"/>
    </row>
    <row r="57" spans="1:8">
      <c r="A57" s="246"/>
      <c r="B57" s="124"/>
      <c r="H57" s="451"/>
    </row>
    <row r="58" spans="1:8">
      <c r="A58" s="247"/>
      <c r="B58" s="248" t="s">
        <v>467</v>
      </c>
      <c r="C58" s="249"/>
      <c r="D58" s="249"/>
      <c r="E58" s="249"/>
      <c r="F58" s="249"/>
      <c r="G58" s="249"/>
      <c r="H58" s="249"/>
    </row>
    <row r="59" spans="1:8">
      <c r="A59" s="247"/>
      <c r="B59" s="248" t="s">
        <v>468</v>
      </c>
      <c r="C59" s="249"/>
      <c r="D59" s="249"/>
      <c r="E59" s="249"/>
      <c r="F59" s="249"/>
      <c r="G59" s="249"/>
      <c r="H59" s="249"/>
    </row>
    <row r="60" spans="1:8">
      <c r="A60" s="247"/>
      <c r="B60" s="248"/>
      <c r="C60" s="249"/>
      <c r="D60" s="249"/>
      <c r="E60" s="249"/>
      <c r="F60" s="249"/>
      <c r="G60" s="249"/>
      <c r="H60" s="249"/>
    </row>
  </sheetData>
  <sheetProtection formatColumns="0" formatRows="0" insertHyperlinks="0"/>
  <mergeCells count="12">
    <mergeCell ref="A51:B51"/>
    <mergeCell ref="A1:H1"/>
    <mergeCell ref="A2:H2"/>
    <mergeCell ref="A3:H3"/>
    <mergeCell ref="A4:H4"/>
    <mergeCell ref="C5:F5"/>
    <mergeCell ref="A6:B7"/>
    <mergeCell ref="A24:B24"/>
    <mergeCell ref="A27:B27"/>
    <mergeCell ref="A32:B32"/>
    <mergeCell ref="A36:B36"/>
    <mergeCell ref="A40:B4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worksheet>
</file>

<file path=xl/worksheets/sheet15.xml><?xml version="1.0" encoding="utf-8"?>
<worksheet xmlns="http://schemas.openxmlformats.org/spreadsheetml/2006/main" xmlns:r="http://schemas.openxmlformats.org/officeDocument/2006/relationships">
  <dimension ref="A1:J91"/>
  <sheetViews>
    <sheetView view="pageBreakPreview" topLeftCell="A61" zoomScale="110" zoomScaleNormal="120" zoomScaleSheetLayoutView="110" workbookViewId="0">
      <selection activeCell="G47" sqref="G47"/>
    </sheetView>
  </sheetViews>
  <sheetFormatPr baseColWidth="10" defaultColWidth="11.42578125" defaultRowHeight="15"/>
  <cols>
    <col min="1" max="1" width="1.85546875" customWidth="1"/>
    <col min="2" max="2" width="0.85546875" customWidth="1"/>
    <col min="3" max="3" width="48.28515625" customWidth="1"/>
    <col min="4" max="4" width="12" bestFit="1" customWidth="1"/>
    <col min="5" max="5" width="12.85546875" customWidth="1"/>
    <col min="7" max="7" width="14.7109375" bestFit="1" customWidth="1"/>
    <col min="8" max="8" width="12" bestFit="1" customWidth="1"/>
  </cols>
  <sheetData>
    <row r="1" spans="1:9" ht="15.75">
      <c r="A1" s="1038" t="s">
        <v>23</v>
      </c>
      <c r="B1" s="1038"/>
      <c r="C1" s="1038"/>
      <c r="D1" s="1038"/>
      <c r="E1" s="1038"/>
      <c r="F1" s="1038"/>
      <c r="G1" s="1038"/>
      <c r="H1" s="1038"/>
      <c r="I1" s="1038"/>
    </row>
    <row r="2" spans="1:9" ht="15.75" customHeight="1">
      <c r="A2" s="1039" t="s">
        <v>469</v>
      </c>
      <c r="B2" s="1039"/>
      <c r="C2" s="1039"/>
      <c r="D2" s="1039"/>
      <c r="E2" s="1039"/>
      <c r="F2" s="1039"/>
      <c r="G2" s="1039"/>
      <c r="H2" s="1039"/>
      <c r="I2" s="1039"/>
    </row>
    <row r="3" spans="1:9" ht="16.5" customHeight="1">
      <c r="A3" s="1039" t="str">
        <f>'ETCA-I-01'!A3:G3</f>
        <v>TELEVISORA DE HERMOSILLO, S.A. DE C.V.</v>
      </c>
      <c r="B3" s="1039"/>
      <c r="C3" s="1039"/>
      <c r="D3" s="1039"/>
      <c r="E3" s="1039"/>
      <c r="F3" s="1039"/>
      <c r="G3" s="1039"/>
      <c r="H3" s="1039"/>
      <c r="I3" s="1039"/>
    </row>
    <row r="4" spans="1:9" ht="15.75" customHeight="1">
      <c r="A4" s="1138" t="str">
        <f>'ETCA-I-10'!A4:K4</f>
        <v>Del 01 de Enero al 31 de Marzo de 2018</v>
      </c>
      <c r="B4" s="1138"/>
      <c r="C4" s="1138"/>
      <c r="D4" s="1138"/>
      <c r="E4" s="1138"/>
      <c r="F4" s="1138"/>
      <c r="G4" s="1138"/>
      <c r="H4" s="1138"/>
      <c r="I4" s="1138"/>
    </row>
    <row r="5" spans="1:9" ht="15.75" customHeight="1" thickBot="1">
      <c r="A5" s="1084" t="s">
        <v>87</v>
      </c>
      <c r="B5" s="1084"/>
      <c r="C5" s="1084"/>
      <c r="D5" s="1084"/>
      <c r="E5" s="1084"/>
      <c r="F5" s="1084"/>
      <c r="G5" s="1084"/>
      <c r="H5" s="1084"/>
      <c r="I5" s="1084"/>
    </row>
    <row r="6" spans="1:9" ht="15.75" thickBot="1">
      <c r="A6" s="1139"/>
      <c r="B6" s="1140"/>
      <c r="C6" s="1141"/>
      <c r="D6" s="1142" t="s">
        <v>470</v>
      </c>
      <c r="E6" s="1143"/>
      <c r="F6" s="1143"/>
      <c r="G6" s="1143"/>
      <c r="H6" s="1144"/>
      <c r="I6" s="1145" t="s">
        <v>471</v>
      </c>
    </row>
    <row r="7" spans="1:9">
      <c r="A7" s="1148" t="s">
        <v>257</v>
      </c>
      <c r="B7" s="1149"/>
      <c r="C7" s="1150"/>
      <c r="D7" s="1145" t="s">
        <v>472</v>
      </c>
      <c r="E7" s="1154" t="s">
        <v>473</v>
      </c>
      <c r="F7" s="1145" t="s">
        <v>474</v>
      </c>
      <c r="G7" s="1145" t="s">
        <v>475</v>
      </c>
      <c r="H7" s="1145" t="s">
        <v>476</v>
      </c>
      <c r="I7" s="1146"/>
    </row>
    <row r="8" spans="1:9" ht="15.75" thickBot="1">
      <c r="A8" s="1151" t="s">
        <v>477</v>
      </c>
      <c r="B8" s="1152"/>
      <c r="C8" s="1153"/>
      <c r="D8" s="1147"/>
      <c r="E8" s="1155"/>
      <c r="F8" s="1147"/>
      <c r="G8" s="1147"/>
      <c r="H8" s="1147"/>
      <c r="I8" s="1147"/>
    </row>
    <row r="9" spans="1:9">
      <c r="A9" s="1156"/>
      <c r="B9" s="1157"/>
      <c r="C9" s="1158"/>
      <c r="D9" s="783"/>
      <c r="E9" s="783"/>
      <c r="F9" s="783"/>
      <c r="G9" s="783"/>
      <c r="H9" s="783"/>
      <c r="I9" s="783"/>
    </row>
    <row r="10" spans="1:9">
      <c r="A10" s="1162" t="s">
        <v>478</v>
      </c>
      <c r="B10" s="1163"/>
      <c r="C10" s="1164"/>
      <c r="D10" s="681"/>
      <c r="E10" s="681"/>
      <c r="F10" s="681"/>
      <c r="G10" s="681"/>
      <c r="H10" s="681"/>
      <c r="I10" s="681"/>
    </row>
    <row r="11" spans="1:9">
      <c r="A11" s="798"/>
      <c r="B11" s="1159" t="s">
        <v>479</v>
      </c>
      <c r="C11" s="1160"/>
      <c r="D11" s="683">
        <v>0</v>
      </c>
      <c r="E11" s="683">
        <v>0</v>
      </c>
      <c r="F11" s="683">
        <f t="shared" ref="F11:F17" si="0">+D11+E11</f>
        <v>0</v>
      </c>
      <c r="G11" s="683">
        <v>0</v>
      </c>
      <c r="H11" s="683">
        <v>0</v>
      </c>
      <c r="I11" s="682">
        <f>+H11-D11</f>
        <v>0</v>
      </c>
    </row>
    <row r="12" spans="1:9">
      <c r="A12" s="798"/>
      <c r="B12" s="1159" t="s">
        <v>480</v>
      </c>
      <c r="C12" s="1160"/>
      <c r="D12" s="683">
        <v>0</v>
      </c>
      <c r="E12" s="683">
        <v>0</v>
      </c>
      <c r="F12" s="683">
        <f t="shared" si="0"/>
        <v>0</v>
      </c>
      <c r="G12" s="683">
        <v>0</v>
      </c>
      <c r="H12" s="683">
        <v>0</v>
      </c>
      <c r="I12" s="682">
        <f t="shared" ref="I12:I17" si="1">+H12-D12</f>
        <v>0</v>
      </c>
    </row>
    <row r="13" spans="1:9">
      <c r="A13" s="798"/>
      <c r="B13" s="1159" t="s">
        <v>481</v>
      </c>
      <c r="C13" s="1160"/>
      <c r="D13" s="683">
        <v>0</v>
      </c>
      <c r="E13" s="683">
        <v>0</v>
      </c>
      <c r="F13" s="683">
        <f t="shared" si="0"/>
        <v>0</v>
      </c>
      <c r="G13" s="683">
        <v>0</v>
      </c>
      <c r="H13" s="683">
        <v>0</v>
      </c>
      <c r="I13" s="682">
        <f t="shared" si="1"/>
        <v>0</v>
      </c>
    </row>
    <row r="14" spans="1:9">
      <c r="A14" s="798"/>
      <c r="B14" s="1159" t="s">
        <v>482</v>
      </c>
      <c r="C14" s="1160"/>
      <c r="D14" s="683">
        <v>0</v>
      </c>
      <c r="E14" s="683">
        <v>0</v>
      </c>
      <c r="F14" s="683">
        <f t="shared" si="0"/>
        <v>0</v>
      </c>
      <c r="G14" s="683">
        <v>0</v>
      </c>
      <c r="H14" s="683">
        <v>0</v>
      </c>
      <c r="I14" s="682">
        <f t="shared" si="1"/>
        <v>0</v>
      </c>
    </row>
    <row r="15" spans="1:9">
      <c r="A15" s="798"/>
      <c r="B15" s="1159" t="s">
        <v>483</v>
      </c>
      <c r="C15" s="1160"/>
      <c r="D15" s="683">
        <v>0</v>
      </c>
      <c r="E15" s="683">
        <v>0</v>
      </c>
      <c r="F15" s="683">
        <f t="shared" si="0"/>
        <v>0</v>
      </c>
      <c r="G15" s="683">
        <v>0</v>
      </c>
      <c r="H15" s="683">
        <v>0</v>
      </c>
      <c r="I15" s="682">
        <f t="shared" si="1"/>
        <v>0</v>
      </c>
    </row>
    <row r="16" spans="1:9">
      <c r="A16" s="798"/>
      <c r="B16" s="1159" t="s">
        <v>484</v>
      </c>
      <c r="C16" s="1160"/>
      <c r="D16" s="683">
        <v>0</v>
      </c>
      <c r="E16" s="683">
        <v>0</v>
      </c>
      <c r="F16" s="683">
        <f t="shared" si="0"/>
        <v>0</v>
      </c>
      <c r="G16" s="683">
        <v>0</v>
      </c>
      <c r="H16" s="683"/>
      <c r="I16" s="682">
        <f t="shared" si="1"/>
        <v>0</v>
      </c>
    </row>
    <row r="17" spans="1:9">
      <c r="A17" s="798"/>
      <c r="B17" s="1159" t="s">
        <v>485</v>
      </c>
      <c r="C17" s="1160"/>
      <c r="D17" s="683">
        <v>97136460</v>
      </c>
      <c r="E17" s="683">
        <v>0</v>
      </c>
      <c r="F17" s="683">
        <f t="shared" si="0"/>
        <v>97136460</v>
      </c>
      <c r="G17" s="683">
        <v>18588343</v>
      </c>
      <c r="H17" s="683">
        <v>13870029</v>
      </c>
      <c r="I17" s="682">
        <f t="shared" si="1"/>
        <v>-83266431</v>
      </c>
    </row>
    <row r="18" spans="1:9">
      <c r="A18" s="1161"/>
      <c r="B18" s="1159" t="s">
        <v>486</v>
      </c>
      <c r="C18" s="1160"/>
      <c r="D18" s="1168">
        <f t="shared" ref="D18:I18" si="2">SUM(D20:D30)</f>
        <v>0</v>
      </c>
      <c r="E18" s="1168">
        <f t="shared" si="2"/>
        <v>0</v>
      </c>
      <c r="F18" s="1168">
        <f t="shared" si="2"/>
        <v>0</v>
      </c>
      <c r="G18" s="1168">
        <f t="shared" si="2"/>
        <v>0</v>
      </c>
      <c r="H18" s="1168">
        <f t="shared" si="2"/>
        <v>0</v>
      </c>
      <c r="I18" s="1168">
        <f t="shared" si="2"/>
        <v>0</v>
      </c>
    </row>
    <row r="19" spans="1:9">
      <c r="A19" s="1161"/>
      <c r="B19" s="1159" t="s">
        <v>487</v>
      </c>
      <c r="C19" s="1160"/>
      <c r="D19" s="1168"/>
      <c r="E19" s="1168"/>
      <c r="F19" s="1168"/>
      <c r="G19" s="1168"/>
      <c r="H19" s="1168"/>
      <c r="I19" s="1168"/>
    </row>
    <row r="20" spans="1:9">
      <c r="A20" s="798"/>
      <c r="B20" s="796"/>
      <c r="C20" s="797" t="s">
        <v>488</v>
      </c>
      <c r="D20" s="683">
        <v>0</v>
      </c>
      <c r="E20" s="683">
        <v>0</v>
      </c>
      <c r="F20" s="683">
        <f t="shared" ref="F20:F30" si="3">+D20+E20</f>
        <v>0</v>
      </c>
      <c r="G20" s="683">
        <v>0</v>
      </c>
      <c r="H20" s="683">
        <v>0</v>
      </c>
      <c r="I20" s="682">
        <f>+H20-D20</f>
        <v>0</v>
      </c>
    </row>
    <row r="21" spans="1:9">
      <c r="A21" s="798"/>
      <c r="B21" s="796"/>
      <c r="C21" s="797" t="s">
        <v>489</v>
      </c>
      <c r="D21" s="683">
        <v>0</v>
      </c>
      <c r="E21" s="683">
        <v>0</v>
      </c>
      <c r="F21" s="683">
        <f t="shared" si="3"/>
        <v>0</v>
      </c>
      <c r="G21" s="683">
        <v>0</v>
      </c>
      <c r="H21" s="683">
        <v>0</v>
      </c>
      <c r="I21" s="682">
        <f t="shared" ref="I21:I37" si="4">+H21-D21</f>
        <v>0</v>
      </c>
    </row>
    <row r="22" spans="1:9">
      <c r="A22" s="798"/>
      <c r="B22" s="796"/>
      <c r="C22" s="797" t="s">
        <v>490</v>
      </c>
      <c r="D22" s="683">
        <v>0</v>
      </c>
      <c r="E22" s="683">
        <v>0</v>
      </c>
      <c r="F22" s="683">
        <f t="shared" si="3"/>
        <v>0</v>
      </c>
      <c r="G22" s="683">
        <v>0</v>
      </c>
      <c r="H22" s="683">
        <v>0</v>
      </c>
      <c r="I22" s="682">
        <f t="shared" si="4"/>
        <v>0</v>
      </c>
    </row>
    <row r="23" spans="1:9">
      <c r="A23" s="798"/>
      <c r="B23" s="796"/>
      <c r="C23" s="797" t="s">
        <v>491</v>
      </c>
      <c r="D23" s="683">
        <v>0</v>
      </c>
      <c r="E23" s="683">
        <v>0</v>
      </c>
      <c r="F23" s="683">
        <f t="shared" si="3"/>
        <v>0</v>
      </c>
      <c r="G23" s="683">
        <v>0</v>
      </c>
      <c r="H23" s="683">
        <v>0</v>
      </c>
      <c r="I23" s="682">
        <f t="shared" si="4"/>
        <v>0</v>
      </c>
    </row>
    <row r="24" spans="1:9">
      <c r="A24" s="798"/>
      <c r="B24" s="796"/>
      <c r="C24" s="797" t="s">
        <v>492</v>
      </c>
      <c r="D24" s="683">
        <v>0</v>
      </c>
      <c r="E24" s="683">
        <v>0</v>
      </c>
      <c r="F24" s="683">
        <f t="shared" si="3"/>
        <v>0</v>
      </c>
      <c r="G24" s="683">
        <v>0</v>
      </c>
      <c r="H24" s="683">
        <v>0</v>
      </c>
      <c r="I24" s="682">
        <f t="shared" si="4"/>
        <v>0</v>
      </c>
    </row>
    <row r="25" spans="1:9">
      <c r="A25" s="798"/>
      <c r="B25" s="796"/>
      <c r="C25" s="797" t="s">
        <v>493</v>
      </c>
      <c r="D25" s="683">
        <v>0</v>
      </c>
      <c r="E25" s="683">
        <v>0</v>
      </c>
      <c r="F25" s="683">
        <f t="shared" si="3"/>
        <v>0</v>
      </c>
      <c r="G25" s="683">
        <v>0</v>
      </c>
      <c r="H25" s="683">
        <v>0</v>
      </c>
      <c r="I25" s="682">
        <f t="shared" si="4"/>
        <v>0</v>
      </c>
    </row>
    <row r="26" spans="1:9">
      <c r="A26" s="798"/>
      <c r="B26" s="796"/>
      <c r="C26" s="797" t="s">
        <v>494</v>
      </c>
      <c r="D26" s="683">
        <v>0</v>
      </c>
      <c r="E26" s="683">
        <v>0</v>
      </c>
      <c r="F26" s="683">
        <f t="shared" si="3"/>
        <v>0</v>
      </c>
      <c r="G26" s="683">
        <v>0</v>
      </c>
      <c r="H26" s="683">
        <v>0</v>
      </c>
      <c r="I26" s="682">
        <f t="shared" si="4"/>
        <v>0</v>
      </c>
    </row>
    <row r="27" spans="1:9">
      <c r="A27" s="798"/>
      <c r="B27" s="796"/>
      <c r="C27" s="797" t="s">
        <v>495</v>
      </c>
      <c r="D27" s="683">
        <v>0</v>
      </c>
      <c r="E27" s="683">
        <v>0</v>
      </c>
      <c r="F27" s="683">
        <f t="shared" si="3"/>
        <v>0</v>
      </c>
      <c r="G27" s="683">
        <v>0</v>
      </c>
      <c r="H27" s="683">
        <v>0</v>
      </c>
      <c r="I27" s="682">
        <f t="shared" si="4"/>
        <v>0</v>
      </c>
    </row>
    <row r="28" spans="1:9">
      <c r="A28" s="798"/>
      <c r="B28" s="796"/>
      <c r="C28" s="797" t="s">
        <v>496</v>
      </c>
      <c r="D28" s="683">
        <v>0</v>
      </c>
      <c r="E28" s="683">
        <v>0</v>
      </c>
      <c r="F28" s="683">
        <f t="shared" si="3"/>
        <v>0</v>
      </c>
      <c r="G28" s="683">
        <v>0</v>
      </c>
      <c r="H28" s="683">
        <v>0</v>
      </c>
      <c r="I28" s="682">
        <f t="shared" si="4"/>
        <v>0</v>
      </c>
    </row>
    <row r="29" spans="1:9">
      <c r="A29" s="798"/>
      <c r="B29" s="796"/>
      <c r="C29" s="797" t="s">
        <v>497</v>
      </c>
      <c r="D29" s="683">
        <v>0</v>
      </c>
      <c r="E29" s="683">
        <v>0</v>
      </c>
      <c r="F29" s="683">
        <f t="shared" si="3"/>
        <v>0</v>
      </c>
      <c r="G29" s="683">
        <v>0</v>
      </c>
      <c r="H29" s="683">
        <v>0</v>
      </c>
      <c r="I29" s="682">
        <f t="shared" si="4"/>
        <v>0</v>
      </c>
    </row>
    <row r="30" spans="1:9">
      <c r="A30" s="798"/>
      <c r="B30" s="796"/>
      <c r="C30" s="797" t="s">
        <v>498</v>
      </c>
      <c r="D30" s="683">
        <v>0</v>
      </c>
      <c r="E30" s="683">
        <v>0</v>
      </c>
      <c r="F30" s="683">
        <f t="shared" si="3"/>
        <v>0</v>
      </c>
      <c r="G30" s="683">
        <v>0</v>
      </c>
      <c r="H30" s="683">
        <v>0</v>
      </c>
      <c r="I30" s="682">
        <f t="shared" si="4"/>
        <v>0</v>
      </c>
    </row>
    <row r="31" spans="1:9">
      <c r="A31" s="798"/>
      <c r="B31" s="1159" t="s">
        <v>499</v>
      </c>
      <c r="C31" s="1160"/>
      <c r="D31" s="682">
        <f t="shared" ref="D31:I31" si="5">SUM(D32:D36)</f>
        <v>0</v>
      </c>
      <c r="E31" s="682">
        <f t="shared" si="5"/>
        <v>0</v>
      </c>
      <c r="F31" s="682">
        <f t="shared" si="5"/>
        <v>0</v>
      </c>
      <c r="G31" s="682">
        <f t="shared" si="5"/>
        <v>0</v>
      </c>
      <c r="H31" s="682">
        <f t="shared" si="5"/>
        <v>0</v>
      </c>
      <c r="I31" s="682">
        <f t="shared" si="5"/>
        <v>0</v>
      </c>
    </row>
    <row r="32" spans="1:9">
      <c r="A32" s="798"/>
      <c r="B32" s="796"/>
      <c r="C32" s="797" t="s">
        <v>500</v>
      </c>
      <c r="D32" s="683">
        <v>0</v>
      </c>
      <c r="E32" s="683">
        <v>0</v>
      </c>
      <c r="F32" s="683">
        <v>0</v>
      </c>
      <c r="G32" s="683"/>
      <c r="H32" s="683">
        <v>0</v>
      </c>
      <c r="I32" s="682">
        <f t="shared" si="4"/>
        <v>0</v>
      </c>
    </row>
    <row r="33" spans="1:9">
      <c r="A33" s="798"/>
      <c r="B33" s="796"/>
      <c r="C33" s="797" t="s">
        <v>501</v>
      </c>
      <c r="D33" s="683">
        <v>0</v>
      </c>
      <c r="E33" s="683">
        <v>0</v>
      </c>
      <c r="F33" s="683">
        <f t="shared" ref="F33:F37" si="6">+D33+E33</f>
        <v>0</v>
      </c>
      <c r="G33" s="683"/>
      <c r="H33" s="683">
        <v>0</v>
      </c>
      <c r="I33" s="682">
        <f t="shared" si="4"/>
        <v>0</v>
      </c>
    </row>
    <row r="34" spans="1:9" ht="15.75" thickBot="1">
      <c r="A34" s="649"/>
      <c r="B34" s="731"/>
      <c r="C34" s="786" t="s">
        <v>502</v>
      </c>
      <c r="D34" s="684">
        <v>0</v>
      </c>
      <c r="E34" s="684">
        <v>0</v>
      </c>
      <c r="F34" s="684">
        <f t="shared" si="6"/>
        <v>0</v>
      </c>
      <c r="G34" s="684"/>
      <c r="H34" s="684"/>
      <c r="I34" s="759">
        <f t="shared" si="4"/>
        <v>0</v>
      </c>
    </row>
    <row r="35" spans="1:9">
      <c r="A35" s="798"/>
      <c r="B35" s="796"/>
      <c r="C35" s="797" t="s">
        <v>503</v>
      </c>
      <c r="D35" s="683">
        <v>0</v>
      </c>
      <c r="E35" s="683">
        <v>0</v>
      </c>
      <c r="F35" s="683">
        <f t="shared" si="6"/>
        <v>0</v>
      </c>
      <c r="G35" s="683"/>
      <c r="H35" s="683"/>
      <c r="I35" s="682">
        <f t="shared" si="4"/>
        <v>0</v>
      </c>
    </row>
    <row r="36" spans="1:9">
      <c r="A36" s="798"/>
      <c r="B36" s="796"/>
      <c r="C36" s="797" t="s">
        <v>504</v>
      </c>
      <c r="D36" s="683">
        <v>0</v>
      </c>
      <c r="E36" s="683">
        <v>0</v>
      </c>
      <c r="F36" s="683">
        <f t="shared" si="6"/>
        <v>0</v>
      </c>
      <c r="G36" s="683"/>
      <c r="H36" s="683"/>
      <c r="I36" s="682">
        <f t="shared" si="4"/>
        <v>0</v>
      </c>
    </row>
    <row r="37" spans="1:9">
      <c r="A37" s="798"/>
      <c r="B37" s="1166" t="s">
        <v>505</v>
      </c>
      <c r="C37" s="1167"/>
      <c r="D37" s="683">
        <v>18000000</v>
      </c>
      <c r="E37" s="683">
        <v>0</v>
      </c>
      <c r="F37" s="784">
        <f t="shared" si="6"/>
        <v>18000000</v>
      </c>
      <c r="G37" s="683">
        <v>4391652</v>
      </c>
      <c r="H37" s="683">
        <v>4391652</v>
      </c>
      <c r="I37" s="785">
        <f t="shared" si="4"/>
        <v>-13608348</v>
      </c>
    </row>
    <row r="38" spans="1:9">
      <c r="A38" s="798"/>
      <c r="B38" s="1159" t="s">
        <v>506</v>
      </c>
      <c r="C38" s="1160"/>
      <c r="D38" s="682">
        <f t="shared" ref="D38:I38" si="7">SUM(D39)</f>
        <v>0</v>
      </c>
      <c r="E38" s="682">
        <f t="shared" si="7"/>
        <v>0</v>
      </c>
      <c r="F38" s="682">
        <f t="shared" si="7"/>
        <v>0</v>
      </c>
      <c r="G38" s="682">
        <f t="shared" si="7"/>
        <v>0</v>
      </c>
      <c r="H38" s="682">
        <f t="shared" si="7"/>
        <v>0</v>
      </c>
      <c r="I38" s="682">
        <f t="shared" si="7"/>
        <v>0</v>
      </c>
    </row>
    <row r="39" spans="1:9">
      <c r="A39" s="798"/>
      <c r="B39" s="796"/>
      <c r="C39" s="797" t="s">
        <v>507</v>
      </c>
      <c r="D39" s="683">
        <v>0</v>
      </c>
      <c r="E39" s="683"/>
      <c r="F39" s="683">
        <f>+D39+E39</f>
        <v>0</v>
      </c>
      <c r="G39" s="683"/>
      <c r="H39" s="683"/>
      <c r="I39" s="682">
        <f>+H39-D39</f>
        <v>0</v>
      </c>
    </row>
    <row r="40" spans="1:9">
      <c r="A40" s="798"/>
      <c r="B40" s="1159" t="s">
        <v>508</v>
      </c>
      <c r="C40" s="1160"/>
      <c r="D40" s="682">
        <f t="shared" ref="D40:I40" si="8">SUM(D41:D42)</f>
        <v>0</v>
      </c>
      <c r="E40" s="682">
        <f t="shared" si="8"/>
        <v>0</v>
      </c>
      <c r="F40" s="682">
        <f t="shared" si="8"/>
        <v>0</v>
      </c>
      <c r="G40" s="682">
        <f t="shared" si="8"/>
        <v>0</v>
      </c>
      <c r="H40" s="682">
        <f t="shared" si="8"/>
        <v>0</v>
      </c>
      <c r="I40" s="682">
        <f t="shared" si="8"/>
        <v>0</v>
      </c>
    </row>
    <row r="41" spans="1:9">
      <c r="A41" s="798"/>
      <c r="B41" s="796"/>
      <c r="C41" s="797" t="s">
        <v>509</v>
      </c>
      <c r="D41" s="683">
        <v>0</v>
      </c>
      <c r="E41" s="683">
        <v>0</v>
      </c>
      <c r="F41" s="683">
        <f>+D41+E41</f>
        <v>0</v>
      </c>
      <c r="G41" s="683"/>
      <c r="H41" s="683"/>
      <c r="I41" s="682">
        <f>H41-D41</f>
        <v>0</v>
      </c>
    </row>
    <row r="42" spans="1:9">
      <c r="A42" s="798"/>
      <c r="B42" s="796"/>
      <c r="C42" s="797" t="s">
        <v>510</v>
      </c>
      <c r="D42" s="683">
        <v>0</v>
      </c>
      <c r="E42" s="683">
        <v>0</v>
      </c>
      <c r="F42" s="683">
        <f>+D42+E42</f>
        <v>0</v>
      </c>
      <c r="G42" s="683"/>
      <c r="H42" s="683"/>
      <c r="I42" s="682">
        <f>H42-D42</f>
        <v>0</v>
      </c>
    </row>
    <row r="43" spans="1:9" ht="8.25" customHeight="1">
      <c r="A43" s="798"/>
      <c r="B43" s="796"/>
      <c r="C43" s="797"/>
      <c r="D43" s="678"/>
      <c r="E43" s="678"/>
      <c r="F43" s="678"/>
      <c r="G43" s="678"/>
      <c r="H43" s="678"/>
      <c r="I43" s="682"/>
    </row>
    <row r="44" spans="1:9" ht="15" customHeight="1">
      <c r="A44" s="814" t="s">
        <v>511</v>
      </c>
      <c r="B44" s="657"/>
      <c r="C44" s="677"/>
      <c r="D44" s="1165">
        <f>+D11+D12+D13+D14+D15+D16+D17+D18+D31+D37+D38+D40</f>
        <v>115136460</v>
      </c>
      <c r="E44" s="1165">
        <f t="shared" ref="E44:I44" si="9">+E11+E12+E13+E14+E15+E16+E17+E18+E31+E37+E38+E40</f>
        <v>0</v>
      </c>
      <c r="F44" s="1165">
        <f t="shared" si="9"/>
        <v>115136460</v>
      </c>
      <c r="G44" s="1165">
        <f>+G11+G12+G13+G14+G15+G16+G17+G18+G31+G37+G38+G40+1</f>
        <v>22979996</v>
      </c>
      <c r="H44" s="1165">
        <f t="shared" si="9"/>
        <v>18261681</v>
      </c>
      <c r="I44" s="1165">
        <f t="shared" si="9"/>
        <v>-96874779</v>
      </c>
    </row>
    <row r="45" spans="1:9">
      <c r="A45" s="814" t="s">
        <v>512</v>
      </c>
      <c r="B45" s="657"/>
      <c r="C45" s="677"/>
      <c r="D45" s="1165"/>
      <c r="E45" s="1165"/>
      <c r="F45" s="1165"/>
      <c r="G45" s="1165"/>
      <c r="H45" s="1165"/>
      <c r="I45" s="1165"/>
    </row>
    <row r="46" spans="1:9" ht="8.25" customHeight="1">
      <c r="A46" s="815"/>
      <c r="B46" s="799"/>
      <c r="C46" s="800"/>
      <c r="D46" s="1165"/>
      <c r="E46" s="1165"/>
      <c r="F46" s="1165"/>
      <c r="G46" s="1165"/>
      <c r="H46" s="1165"/>
      <c r="I46" s="1165"/>
    </row>
    <row r="47" spans="1:9">
      <c r="A47" s="1162" t="s">
        <v>513</v>
      </c>
      <c r="B47" s="1163"/>
      <c r="C47" s="1169"/>
      <c r="D47" s="685"/>
      <c r="E47" s="685"/>
      <c r="F47" s="685"/>
      <c r="G47" s="685"/>
      <c r="H47" s="685"/>
      <c r="I47" s="686" t="str">
        <f>IF(($H$44-$D$44)&lt;=0," ",$H$44-$D$44)</f>
        <v/>
      </c>
    </row>
    <row r="48" spans="1:9" ht="11.25" customHeight="1">
      <c r="A48" s="798"/>
      <c r="B48" s="796"/>
      <c r="C48" s="797"/>
      <c r="D48" s="678"/>
      <c r="E48" s="678"/>
      <c r="F48" s="678"/>
      <c r="G48" s="678"/>
      <c r="H48" s="678"/>
      <c r="I48" s="682"/>
    </row>
    <row r="49" spans="1:9">
      <c r="A49" s="1162" t="s">
        <v>514</v>
      </c>
      <c r="B49" s="1163"/>
      <c r="C49" s="1169"/>
      <c r="D49" s="678"/>
      <c r="E49" s="678"/>
      <c r="F49" s="678"/>
      <c r="G49" s="678"/>
      <c r="H49" s="678"/>
      <c r="I49" s="682"/>
    </row>
    <row r="50" spans="1:9">
      <c r="A50" s="798"/>
      <c r="B50" s="1159" t="s">
        <v>515</v>
      </c>
      <c r="C50" s="1160"/>
      <c r="D50" s="678">
        <f t="shared" ref="D50:I50" si="10">SUM(D51:D58)</f>
        <v>0</v>
      </c>
      <c r="E50" s="678">
        <f t="shared" si="10"/>
        <v>0</v>
      </c>
      <c r="F50" s="678">
        <f t="shared" si="10"/>
        <v>0</v>
      </c>
      <c r="G50" s="678">
        <f t="shared" si="10"/>
        <v>0</v>
      </c>
      <c r="H50" s="678">
        <f t="shared" si="10"/>
        <v>0</v>
      </c>
      <c r="I50" s="682">
        <f t="shared" si="10"/>
        <v>0</v>
      </c>
    </row>
    <row r="51" spans="1:9">
      <c r="A51" s="798"/>
      <c r="B51" s="796"/>
      <c r="C51" s="797" t="s">
        <v>516</v>
      </c>
      <c r="D51" s="683">
        <v>0</v>
      </c>
      <c r="E51" s="683">
        <v>0</v>
      </c>
      <c r="F51" s="683">
        <f t="shared" ref="F51:F79" si="11">+D51+E51</f>
        <v>0</v>
      </c>
      <c r="G51" s="683">
        <v>0</v>
      </c>
      <c r="H51" s="683">
        <v>0</v>
      </c>
      <c r="I51" s="682">
        <f>H51-D51</f>
        <v>0</v>
      </c>
    </row>
    <row r="52" spans="1:9">
      <c r="A52" s="798"/>
      <c r="B52" s="796"/>
      <c r="C52" s="797" t="s">
        <v>517</v>
      </c>
      <c r="D52" s="683">
        <v>0</v>
      </c>
      <c r="E52" s="683"/>
      <c r="F52" s="683">
        <f t="shared" si="11"/>
        <v>0</v>
      </c>
      <c r="G52" s="683"/>
      <c r="H52" s="683"/>
      <c r="I52" s="682">
        <f t="shared" ref="I52:I63" si="12">H52-D52</f>
        <v>0</v>
      </c>
    </row>
    <row r="53" spans="1:9">
      <c r="A53" s="798"/>
      <c r="B53" s="796"/>
      <c r="C53" s="797" t="s">
        <v>518</v>
      </c>
      <c r="D53" s="683">
        <v>0</v>
      </c>
      <c r="E53" s="683"/>
      <c r="F53" s="683">
        <f t="shared" si="11"/>
        <v>0</v>
      </c>
      <c r="G53" s="683"/>
      <c r="H53" s="683"/>
      <c r="I53" s="682">
        <f t="shared" si="12"/>
        <v>0</v>
      </c>
    </row>
    <row r="54" spans="1:9" ht="18">
      <c r="A54" s="798"/>
      <c r="B54" s="796"/>
      <c r="C54" s="801" t="s">
        <v>519</v>
      </c>
      <c r="D54" s="683">
        <v>0</v>
      </c>
      <c r="E54" s="683"/>
      <c r="F54" s="683">
        <f t="shared" si="11"/>
        <v>0</v>
      </c>
      <c r="G54" s="683"/>
      <c r="H54" s="683"/>
      <c r="I54" s="682">
        <f t="shared" si="12"/>
        <v>0</v>
      </c>
    </row>
    <row r="55" spans="1:9">
      <c r="A55" s="798"/>
      <c r="B55" s="796"/>
      <c r="C55" s="797" t="s">
        <v>520</v>
      </c>
      <c r="D55" s="683">
        <v>0</v>
      </c>
      <c r="E55" s="683">
        <v>0</v>
      </c>
      <c r="F55" s="683">
        <f t="shared" si="11"/>
        <v>0</v>
      </c>
      <c r="G55" s="683">
        <v>0</v>
      </c>
      <c r="H55" s="683">
        <v>0</v>
      </c>
      <c r="I55" s="682">
        <f t="shared" si="12"/>
        <v>0</v>
      </c>
    </row>
    <row r="56" spans="1:9">
      <c r="A56" s="798"/>
      <c r="B56" s="796"/>
      <c r="C56" s="797" t="s">
        <v>521</v>
      </c>
      <c r="D56" s="683">
        <v>0</v>
      </c>
      <c r="E56" s="683"/>
      <c r="F56" s="683">
        <f t="shared" si="11"/>
        <v>0</v>
      </c>
      <c r="G56" s="683"/>
      <c r="H56" s="683"/>
      <c r="I56" s="682">
        <f t="shared" si="12"/>
        <v>0</v>
      </c>
    </row>
    <row r="57" spans="1:9" ht="18">
      <c r="A57" s="798"/>
      <c r="B57" s="796"/>
      <c r="C57" s="801" t="s">
        <v>522</v>
      </c>
      <c r="D57" s="683">
        <v>0</v>
      </c>
      <c r="E57" s="683"/>
      <c r="F57" s="683">
        <f t="shared" si="11"/>
        <v>0</v>
      </c>
      <c r="G57" s="683"/>
      <c r="H57" s="683"/>
      <c r="I57" s="682">
        <f t="shared" si="12"/>
        <v>0</v>
      </c>
    </row>
    <row r="58" spans="1:9" ht="18">
      <c r="A58" s="798"/>
      <c r="B58" s="796"/>
      <c r="C58" s="801" t="s">
        <v>523</v>
      </c>
      <c r="D58" s="683">
        <v>0</v>
      </c>
      <c r="E58" s="683"/>
      <c r="F58" s="683">
        <f t="shared" si="11"/>
        <v>0</v>
      </c>
      <c r="G58" s="683"/>
      <c r="H58" s="683"/>
      <c r="I58" s="682">
        <f t="shared" si="12"/>
        <v>0</v>
      </c>
    </row>
    <row r="59" spans="1:9">
      <c r="A59" s="798"/>
      <c r="B59" s="1159" t="s">
        <v>524</v>
      </c>
      <c r="C59" s="1160"/>
      <c r="D59" s="678">
        <f t="shared" ref="D59:I59" si="13">SUM(D60:D63)</f>
        <v>0</v>
      </c>
      <c r="E59" s="678">
        <f t="shared" si="13"/>
        <v>0</v>
      </c>
      <c r="F59" s="678">
        <f t="shared" si="13"/>
        <v>0</v>
      </c>
      <c r="G59" s="678">
        <f t="shared" si="13"/>
        <v>0</v>
      </c>
      <c r="H59" s="678">
        <f t="shared" si="13"/>
        <v>0</v>
      </c>
      <c r="I59" s="682">
        <f t="shared" si="13"/>
        <v>0</v>
      </c>
    </row>
    <row r="60" spans="1:9">
      <c r="A60" s="798"/>
      <c r="B60" s="796"/>
      <c r="C60" s="797" t="s">
        <v>525</v>
      </c>
      <c r="D60" s="683">
        <v>0</v>
      </c>
      <c r="E60" s="683"/>
      <c r="F60" s="683">
        <f t="shared" si="11"/>
        <v>0</v>
      </c>
      <c r="G60" s="683"/>
      <c r="H60" s="683"/>
      <c r="I60" s="682">
        <f t="shared" si="12"/>
        <v>0</v>
      </c>
    </row>
    <row r="61" spans="1:9">
      <c r="A61" s="798"/>
      <c r="B61" s="796"/>
      <c r="C61" s="797" t="s">
        <v>526</v>
      </c>
      <c r="D61" s="683">
        <v>0</v>
      </c>
      <c r="E61" s="683"/>
      <c r="F61" s="683">
        <v>0</v>
      </c>
      <c r="G61" s="683"/>
      <c r="H61" s="683"/>
      <c r="I61" s="682">
        <f t="shared" si="12"/>
        <v>0</v>
      </c>
    </row>
    <row r="62" spans="1:9">
      <c r="A62" s="798"/>
      <c r="B62" s="796"/>
      <c r="C62" s="797" t="s">
        <v>527</v>
      </c>
      <c r="D62" s="683">
        <v>0</v>
      </c>
      <c r="E62" s="683"/>
      <c r="F62" s="683">
        <v>0</v>
      </c>
      <c r="G62" s="683"/>
      <c r="H62" s="683"/>
      <c r="I62" s="682">
        <f t="shared" si="12"/>
        <v>0</v>
      </c>
    </row>
    <row r="63" spans="1:9">
      <c r="A63" s="798"/>
      <c r="B63" s="796"/>
      <c r="C63" s="797" t="s">
        <v>528</v>
      </c>
      <c r="D63" s="683">
        <v>0</v>
      </c>
      <c r="E63" s="683"/>
      <c r="F63" s="683">
        <v>0</v>
      </c>
      <c r="G63" s="683"/>
      <c r="H63" s="683"/>
      <c r="I63" s="682">
        <f t="shared" si="12"/>
        <v>0</v>
      </c>
    </row>
    <row r="64" spans="1:9">
      <c r="A64" s="798"/>
      <c r="B64" s="1159" t="s">
        <v>529</v>
      </c>
      <c r="C64" s="1160"/>
      <c r="D64" s="678">
        <f t="shared" ref="D64:I64" si="14">SUM(D65:D66)</f>
        <v>0</v>
      </c>
      <c r="E64" s="678">
        <f t="shared" si="14"/>
        <v>0</v>
      </c>
      <c r="F64" s="678">
        <f t="shared" si="14"/>
        <v>0</v>
      </c>
      <c r="G64" s="678">
        <f t="shared" si="14"/>
        <v>0</v>
      </c>
      <c r="H64" s="678">
        <f t="shared" si="14"/>
        <v>0</v>
      </c>
      <c r="I64" s="682">
        <f t="shared" si="14"/>
        <v>0</v>
      </c>
    </row>
    <row r="65" spans="1:10" ht="18.75" thickBot="1">
      <c r="A65" s="649"/>
      <c r="B65" s="731"/>
      <c r="C65" s="732" t="s">
        <v>530</v>
      </c>
      <c r="D65" s="684">
        <v>0</v>
      </c>
      <c r="E65" s="684">
        <v>0</v>
      </c>
      <c r="F65" s="684">
        <f t="shared" si="11"/>
        <v>0</v>
      </c>
      <c r="G65" s="684">
        <v>0</v>
      </c>
      <c r="H65" s="684">
        <v>0</v>
      </c>
      <c r="I65" s="759">
        <f>H65-D65</f>
        <v>0</v>
      </c>
    </row>
    <row r="66" spans="1:10">
      <c r="A66" s="798"/>
      <c r="B66" s="796"/>
      <c r="C66" s="801" t="s">
        <v>531</v>
      </c>
      <c r="D66" s="683">
        <v>0</v>
      </c>
      <c r="E66" s="683">
        <v>0</v>
      </c>
      <c r="F66" s="784">
        <v>0</v>
      </c>
      <c r="G66" s="683">
        <v>0</v>
      </c>
      <c r="H66" s="683">
        <v>0</v>
      </c>
      <c r="I66" s="682">
        <f>H66-D66</f>
        <v>0</v>
      </c>
    </row>
    <row r="67" spans="1:10">
      <c r="A67" s="798"/>
      <c r="B67" s="1159" t="s">
        <v>532</v>
      </c>
      <c r="C67" s="1160"/>
      <c r="D67" s="683">
        <v>0</v>
      </c>
      <c r="E67" s="683">
        <v>0</v>
      </c>
      <c r="F67" s="683">
        <f t="shared" si="11"/>
        <v>0</v>
      </c>
      <c r="G67" s="683">
        <v>0</v>
      </c>
      <c r="H67" s="683">
        <v>0</v>
      </c>
      <c r="I67" s="682">
        <f>H67-D67</f>
        <v>0</v>
      </c>
    </row>
    <row r="68" spans="1:10">
      <c r="A68" s="798"/>
      <c r="B68" s="1159" t="s">
        <v>533</v>
      </c>
      <c r="C68" s="1160"/>
      <c r="D68" s="683">
        <v>0</v>
      </c>
      <c r="E68" s="683">
        <v>0</v>
      </c>
      <c r="F68" s="683">
        <f t="shared" si="11"/>
        <v>0</v>
      </c>
      <c r="G68" s="683">
        <v>0</v>
      </c>
      <c r="H68" s="683">
        <v>0</v>
      </c>
      <c r="I68" s="682">
        <f>H68-D68</f>
        <v>0</v>
      </c>
    </row>
    <row r="69" spans="1:10" ht="8.25" customHeight="1">
      <c r="A69" s="798"/>
      <c r="B69" s="1159"/>
      <c r="C69" s="1160"/>
      <c r="D69" s="678"/>
      <c r="E69" s="678"/>
      <c r="F69" s="678" t="s">
        <v>255</v>
      </c>
      <c r="G69" s="678"/>
      <c r="H69" s="678"/>
      <c r="I69" s="682"/>
    </row>
    <row r="70" spans="1:10">
      <c r="A70" s="1171" t="s">
        <v>534</v>
      </c>
      <c r="B70" s="1172"/>
      <c r="C70" s="1173"/>
      <c r="D70" s="680">
        <f t="shared" ref="D70:I70" si="15">+D50+D59+D64+D67+D68</f>
        <v>0</v>
      </c>
      <c r="E70" s="680">
        <f t="shared" si="15"/>
        <v>0</v>
      </c>
      <c r="F70" s="680">
        <f t="shared" si="15"/>
        <v>0</v>
      </c>
      <c r="G70" s="680">
        <f t="shared" si="15"/>
        <v>0</v>
      </c>
      <c r="H70" s="680">
        <f t="shared" si="15"/>
        <v>0</v>
      </c>
      <c r="I70" s="760">
        <f t="shared" si="15"/>
        <v>0</v>
      </c>
    </row>
    <row r="71" spans="1:10" ht="6" customHeight="1">
      <c r="A71" s="798"/>
      <c r="B71" s="1159"/>
      <c r="C71" s="1160"/>
      <c r="D71" s="678"/>
      <c r="E71" s="678"/>
      <c r="F71" s="678" t="s">
        <v>255</v>
      </c>
      <c r="G71" s="678"/>
      <c r="H71" s="678"/>
      <c r="I71" s="682"/>
    </row>
    <row r="72" spans="1:10">
      <c r="A72" s="1162" t="s">
        <v>535</v>
      </c>
      <c r="B72" s="1163"/>
      <c r="C72" s="1169"/>
      <c r="D72" s="680">
        <f t="shared" ref="D72:I72" si="16">SUM(D73)</f>
        <v>0</v>
      </c>
      <c r="E72" s="680">
        <f t="shared" si="16"/>
        <v>0</v>
      </c>
      <c r="F72" s="680">
        <f t="shared" si="16"/>
        <v>0</v>
      </c>
      <c r="G72" s="680">
        <f t="shared" si="16"/>
        <v>0</v>
      </c>
      <c r="H72" s="680">
        <f t="shared" si="16"/>
        <v>0</v>
      </c>
      <c r="I72" s="760">
        <f t="shared" si="16"/>
        <v>0</v>
      </c>
    </row>
    <row r="73" spans="1:10">
      <c r="A73" s="798"/>
      <c r="B73" s="1170" t="s">
        <v>536</v>
      </c>
      <c r="C73" s="1160"/>
      <c r="D73" s="683">
        <v>0</v>
      </c>
      <c r="E73" s="683"/>
      <c r="F73" s="683" t="s">
        <v>255</v>
      </c>
      <c r="G73" s="683"/>
      <c r="H73" s="683">
        <v>0</v>
      </c>
      <c r="I73" s="682">
        <f>H73-D73</f>
        <v>0</v>
      </c>
    </row>
    <row r="74" spans="1:10" ht="7.5" customHeight="1">
      <c r="A74" s="798"/>
      <c r="B74" s="1170"/>
      <c r="C74" s="1160"/>
      <c r="D74" s="678"/>
      <c r="E74" s="678"/>
      <c r="F74" s="678" t="s">
        <v>255</v>
      </c>
      <c r="G74" s="678"/>
      <c r="H74" s="678"/>
      <c r="I74" s="682"/>
    </row>
    <row r="75" spans="1:10">
      <c r="A75" s="1162" t="s">
        <v>537</v>
      </c>
      <c r="B75" s="1163"/>
      <c r="C75" s="1169"/>
      <c r="D75" s="680">
        <f t="shared" ref="D75:I75" si="17">+D44+D70+D72</f>
        <v>115136460</v>
      </c>
      <c r="E75" s="680">
        <f t="shared" si="17"/>
        <v>0</v>
      </c>
      <c r="F75" s="680">
        <f t="shared" si="17"/>
        <v>115136460</v>
      </c>
      <c r="G75" s="680">
        <f t="shared" si="17"/>
        <v>22979996</v>
      </c>
      <c r="H75" s="680">
        <f t="shared" si="17"/>
        <v>18261681</v>
      </c>
      <c r="I75" s="760">
        <f t="shared" si="17"/>
        <v>-96874779</v>
      </c>
    </row>
    <row r="76" spans="1:10" ht="6" customHeight="1">
      <c r="A76" s="798"/>
      <c r="B76" s="1170"/>
      <c r="C76" s="1160"/>
      <c r="D76" s="678"/>
      <c r="E76" s="678"/>
      <c r="F76" s="678" t="s">
        <v>255</v>
      </c>
      <c r="G76" s="678"/>
      <c r="H76" s="678"/>
      <c r="I76" s="682"/>
    </row>
    <row r="77" spans="1:10">
      <c r="A77" s="798"/>
      <c r="B77" s="1176" t="s">
        <v>538</v>
      </c>
      <c r="C77" s="1169"/>
      <c r="D77" s="682"/>
      <c r="E77" s="682"/>
      <c r="F77" s="682" t="s">
        <v>255</v>
      </c>
      <c r="G77" s="682"/>
      <c r="H77" s="682"/>
      <c r="I77" s="682"/>
    </row>
    <row r="78" spans="1:10" ht="21.75" customHeight="1">
      <c r="A78" s="798"/>
      <c r="B78" s="1177" t="s">
        <v>539</v>
      </c>
      <c r="C78" s="1178"/>
      <c r="D78" s="683">
        <v>0</v>
      </c>
      <c r="E78" s="683">
        <v>0</v>
      </c>
      <c r="F78" s="683">
        <f t="shared" si="11"/>
        <v>0</v>
      </c>
      <c r="G78" s="683">
        <v>0</v>
      </c>
      <c r="H78" s="683">
        <v>0</v>
      </c>
      <c r="I78" s="682">
        <f t="shared" ref="I78:I79" si="18">H78-D78</f>
        <v>0</v>
      </c>
    </row>
    <row r="79" spans="1:10" ht="22.5" customHeight="1">
      <c r="A79" s="798"/>
      <c r="B79" s="1177" t="s">
        <v>540</v>
      </c>
      <c r="C79" s="1178"/>
      <c r="D79" s="683">
        <v>0</v>
      </c>
      <c r="E79" s="683">
        <v>0</v>
      </c>
      <c r="F79" s="683">
        <f t="shared" si="11"/>
        <v>0</v>
      </c>
      <c r="G79" s="683">
        <v>0</v>
      </c>
      <c r="H79" s="683">
        <v>0</v>
      </c>
      <c r="I79" s="682">
        <f t="shared" si="18"/>
        <v>0</v>
      </c>
    </row>
    <row r="80" spans="1:10">
      <c r="A80" s="798"/>
      <c r="B80" s="1176" t="s">
        <v>541</v>
      </c>
      <c r="C80" s="1169"/>
      <c r="D80" s="680">
        <f t="shared" ref="D80:I80" si="19">+D78+D79</f>
        <v>0</v>
      </c>
      <c r="E80" s="680">
        <f t="shared" si="19"/>
        <v>0</v>
      </c>
      <c r="F80" s="680">
        <f t="shared" si="19"/>
        <v>0</v>
      </c>
      <c r="G80" s="680">
        <f t="shared" si="19"/>
        <v>0</v>
      </c>
      <c r="H80" s="680">
        <f t="shared" si="19"/>
        <v>0</v>
      </c>
      <c r="I80" s="760">
        <f t="shared" si="19"/>
        <v>0</v>
      </c>
      <c r="J80" s="529" t="s">
        <v>255</v>
      </c>
    </row>
    <row r="81" spans="1:10" ht="15.75" thickBot="1">
      <c r="A81" s="648"/>
      <c r="B81" s="1174"/>
      <c r="C81" s="1175"/>
      <c r="D81" s="679"/>
      <c r="E81" s="679"/>
      <c r="F81" s="679"/>
      <c r="G81" s="679"/>
      <c r="H81" s="679"/>
      <c r="I81" s="679"/>
      <c r="J81" s="529" t="str">
        <f>IF(E75&lt;&gt;'ETCA-II-01'!D24,"ERROR!!!!! EL MONTO NO COINCIDE CON LO REPORTADO EN EL FORMATO ETCA-II-01 EN EL TOTAL DE INGRESOS","")</f>
        <v/>
      </c>
    </row>
    <row r="82" spans="1:10">
      <c r="J82" s="529" t="s">
        <v>255</v>
      </c>
    </row>
    <row r="83" spans="1:10">
      <c r="J83" s="529" t="str">
        <f>IF(G75&lt;&gt;'ETCA-II-01'!F24,"ERROR!!!!! EL MONTO NO COINCIDE CON LO REPORTADO EN EL FORMATO ETCA-II-01 EN EL TOTAL DE INGRESOS","")</f>
        <v/>
      </c>
    </row>
    <row r="84" spans="1:10">
      <c r="J84" s="529" t="str">
        <f>IF(H75&lt;&gt;'ETCA-II-01'!G24,"ERROR!!!!! EL MONTO NO COINCIDE CON LO REPORTADO EN EL FORMATO ETCA-II-01 EN EL TOTAL DE INGRESOS","")</f>
        <v/>
      </c>
    </row>
    <row r="85" spans="1:10">
      <c r="J85" s="529" t="s">
        <v>255</v>
      </c>
    </row>
    <row r="86" spans="1:10">
      <c r="J86" s="529" t="str">
        <f>IF(D75&lt;&gt;'ETCA-II-01'!C51,"ERROR!!!!! EL MONTO NO COINCIDE CON LO REPORTADO EN EL FORMATO ETCA-II-01 EN EL TOTAL DE INGRESOS","")</f>
        <v/>
      </c>
    </row>
    <row r="87" spans="1:10">
      <c r="J87" s="529" t="str">
        <f>IF(E75&lt;&gt;'ETCA-II-01'!D51,"ERROR!!!!! EL MONTO NO COINCIDE CON LO REPORTADO EN EL FORMATO ETCA-II-01 EN EL TOTAL DE INGRESOS","")</f>
        <v/>
      </c>
    </row>
    <row r="88" spans="1:10">
      <c r="J88" s="529" t="str">
        <f>IF(F75&lt;&gt;'ETCA-II-01'!E51,"ERROR!!!!! EL MONTO NO COINCIDE CON LO REPORTADO EN EL FORMATO ETCA-II-01 EN EL TOTAL DE INGRESOS","")</f>
        <v/>
      </c>
    </row>
    <row r="89" spans="1:10">
      <c r="J89" s="529" t="str">
        <f>IF(G75&lt;&gt;'ETCA-II-01'!F51,"ERROR!!!!! EL MONTO NO COINCIDE CON LO REPORTADO EN EL FORMATO ETCA-II-01 EN EL TOTAL DE INGRESOS","")</f>
        <v/>
      </c>
    </row>
    <row r="90" spans="1:10">
      <c r="J90" s="529" t="str">
        <f>IF(H75&lt;&gt;'ETCA-II-01'!G51,"ERROR!!!!! EL MONTO NO COINCIDE CON LO REPORTADO EN EL FORMATO ETCA-II-01 EN EL TOTAL DE INGRESOS","")</f>
        <v/>
      </c>
    </row>
    <row r="91" spans="1:10">
      <c r="J91" s="529" t="str">
        <f>IF(I75&lt;&gt;'ETCA-II-01'!H51,"ERROR!!!!! EL MONTO NO COINCIDE CON LO REPORTADO EN EL FORMATO ETCA-II-01 EN EL TOTAL DE INGRESOS","")</f>
        <v/>
      </c>
    </row>
  </sheetData>
  <sheetProtection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sheetPr codeName="Hoja11">
    <pageSetUpPr fitToPage="1"/>
  </sheetPr>
  <dimension ref="A1:E23"/>
  <sheetViews>
    <sheetView view="pageBreakPreview" topLeftCell="A10" zoomScaleSheetLayoutView="100" workbookViewId="0">
      <selection activeCell="C26" sqref="C26"/>
    </sheetView>
  </sheetViews>
  <sheetFormatPr baseColWidth="10" defaultColWidth="11.28515625" defaultRowHeight="16.5"/>
  <cols>
    <col min="1" max="1" width="1.28515625" style="124" customWidth="1"/>
    <col min="2" max="2" width="43.85546875" style="124" customWidth="1"/>
    <col min="3" max="4" width="25.7109375" style="124" customWidth="1"/>
    <col min="5" max="5" width="62" style="245" customWidth="1"/>
    <col min="6" max="16384" width="11.28515625" style="124"/>
  </cols>
  <sheetData>
    <row r="1" spans="1:5">
      <c r="A1" s="1065" t="s">
        <v>23</v>
      </c>
      <c r="B1" s="1065"/>
      <c r="C1" s="1065"/>
      <c r="D1" s="1065"/>
    </row>
    <row r="2" spans="1:5" s="166" customFormat="1" ht="15.75">
      <c r="A2" s="1065" t="s">
        <v>542</v>
      </c>
      <c r="B2" s="1065"/>
      <c r="C2" s="1065"/>
      <c r="D2" s="1065"/>
      <c r="E2" s="431"/>
    </row>
    <row r="3" spans="1:5" s="166" customFormat="1" ht="15.75">
      <c r="A3" s="1066" t="str">
        <f>'ETCA-I-01'!A3:G3</f>
        <v>TELEVISORA DE HERMOSILLO, S.A. DE C.V.</v>
      </c>
      <c r="B3" s="1066"/>
      <c r="C3" s="1066"/>
      <c r="D3" s="1066"/>
      <c r="E3" s="430"/>
    </row>
    <row r="4" spans="1:5" s="166" customFormat="1">
      <c r="A4" s="1067" t="str">
        <f>'ETCA-I-01'!A4:G4</f>
        <v>Al 31 de Marzo de 2018</v>
      </c>
      <c r="B4" s="1067"/>
      <c r="C4" s="1067"/>
      <c r="D4" s="1067"/>
      <c r="E4" s="430"/>
    </row>
    <row r="5" spans="1:5" s="168" customFormat="1" ht="17.25" thickBot="1">
      <c r="A5" s="167"/>
      <c r="B5" s="1068" t="s">
        <v>543</v>
      </c>
      <c r="C5" s="1068"/>
      <c r="D5" s="250"/>
      <c r="E5" s="432"/>
    </row>
    <row r="6" spans="1:5" s="169" customFormat="1" ht="27" customHeight="1" thickBot="1">
      <c r="A6" s="1179" t="s">
        <v>544</v>
      </c>
      <c r="B6" s="1180"/>
      <c r="C6" s="259"/>
      <c r="D6" s="260">
        <f>'ETCA-II-01'!F24</f>
        <v>22979996</v>
      </c>
      <c r="E6" s="433" t="str">
        <f>IF(D6&lt;&gt;'ETCA-II-01'!F51,"ERROR!!!!! EL MONTO NO COINCIDE CON LO REPORTADO EN EL FORMATO ETCA-II-01 EN EL TOTAL DEVENGADO DEL ANALÍTICO DE INGRESOS","")</f>
        <v/>
      </c>
    </row>
    <row r="7" spans="1:5" s="253" customFormat="1" ht="9.75" customHeight="1">
      <c r="A7" s="271"/>
      <c r="B7" s="251"/>
      <c r="C7" s="252"/>
      <c r="D7" s="273"/>
      <c r="E7" s="434"/>
    </row>
    <row r="8" spans="1:5" s="253" customFormat="1" ht="17.25" customHeight="1" thickBot="1">
      <c r="A8" s="272" t="s">
        <v>545</v>
      </c>
      <c r="B8" s="254"/>
      <c r="C8" s="255"/>
      <c r="D8" s="274"/>
      <c r="E8" s="433"/>
    </row>
    <row r="9" spans="1:5" ht="20.100000000000001" customHeight="1" thickBot="1">
      <c r="A9" s="261" t="s">
        <v>546</v>
      </c>
      <c r="B9" s="262"/>
      <c r="C9" s="263"/>
      <c r="D9" s="264">
        <f>SUM(C10:C14)</f>
        <v>0</v>
      </c>
      <c r="E9" s="433"/>
    </row>
    <row r="10" spans="1:5" ht="20.100000000000001" customHeight="1">
      <c r="A10" s="170"/>
      <c r="B10" s="280" t="s">
        <v>547</v>
      </c>
      <c r="C10" s="265"/>
      <c r="D10" s="435"/>
      <c r="E10" s="452" t="str">
        <f>IF(C10&lt;&gt;'ETCA-I-03'!C22,"ERROR!!!, NO COINCIDEN LOS MONTOS CON LO REPORTADO EN EL FORMATO ETCA-I-03 EN EL EJERCICIO 2017","")</f>
        <v/>
      </c>
    </row>
    <row r="11" spans="1:5" ht="33" customHeight="1">
      <c r="A11" s="170"/>
      <c r="B11" s="281" t="s">
        <v>548</v>
      </c>
      <c r="C11" s="265"/>
      <c r="D11" s="435"/>
      <c r="E11" s="452" t="str">
        <f>IF(C11&lt;&gt;'ETCA-I-03'!C23,"ERROR!!!, NO COINCIDEN LOS MONTOS CON LO REPORTADO EN EL FORMATO ETCA-I-03 EN EL EJERCICIO 2017","")</f>
        <v/>
      </c>
    </row>
    <row r="12" spans="1:5" ht="20.100000000000001" customHeight="1">
      <c r="A12" s="171"/>
      <c r="B12" s="281" t="s">
        <v>549</v>
      </c>
      <c r="C12" s="265"/>
      <c r="D12" s="435"/>
      <c r="E12" s="452" t="str">
        <f>IF(C12&lt;&gt;'ETCA-I-03'!C24,"ERROR!!!, NO COINCIDEN LOS MONTOS CON LO REPORTADO EN EL FORMATO ETCA-I-03 EN EL EJERCICIO 2017","")</f>
        <v/>
      </c>
    </row>
    <row r="13" spans="1:5" ht="20.100000000000001" customHeight="1">
      <c r="A13" s="171"/>
      <c r="B13" s="281" t="s">
        <v>550</v>
      </c>
      <c r="C13" s="905">
        <v>0</v>
      </c>
      <c r="D13" s="435"/>
      <c r="E13" s="452" t="str">
        <f>IF(C13&lt;&gt;'ETCA-I-03'!C25,"ERROR!!!, NO COINCIDEN LOS MONTOS CON LO REPORTADO EN EL FORMATO ETCA-I-03 EN EL EJERCICIO 2017","")</f>
        <v/>
      </c>
    </row>
    <row r="14" spans="1:5" ht="24.75" customHeight="1" thickBot="1">
      <c r="A14" s="256" t="s">
        <v>551</v>
      </c>
      <c r="B14" s="284"/>
      <c r="C14" s="906">
        <v>0</v>
      </c>
      <c r="D14" s="436"/>
      <c r="E14" s="433"/>
    </row>
    <row r="15" spans="1:5" ht="7.5" customHeight="1">
      <c r="A15" s="285"/>
      <c r="B15" s="275"/>
      <c r="C15" s="276"/>
      <c r="D15" s="277"/>
      <c r="E15" s="433"/>
    </row>
    <row r="16" spans="1:5" ht="20.100000000000001" customHeight="1" thickBot="1">
      <c r="A16" s="286" t="s">
        <v>552</v>
      </c>
      <c r="B16" s="278"/>
      <c r="C16" s="279"/>
      <c r="D16" s="257"/>
      <c r="E16" s="433"/>
    </row>
    <row r="17" spans="1:5" ht="20.100000000000001" customHeight="1" thickBot="1">
      <c r="A17" s="261" t="s">
        <v>553</v>
      </c>
      <c r="B17" s="262"/>
      <c r="C17" s="263"/>
      <c r="D17" s="264">
        <f>SUM(C18:C22)</f>
        <v>0</v>
      </c>
      <c r="E17" s="433"/>
    </row>
    <row r="18" spans="1:5" ht="20.100000000000001" customHeight="1">
      <c r="A18" s="171"/>
      <c r="B18" s="280" t="s">
        <v>554</v>
      </c>
      <c r="C18" s="266"/>
      <c r="D18" s="435"/>
      <c r="E18" s="433"/>
    </row>
    <row r="19" spans="1:5" ht="20.100000000000001" customHeight="1">
      <c r="A19" s="171"/>
      <c r="B19" s="281" t="s">
        <v>555</v>
      </c>
      <c r="C19" s="266"/>
      <c r="D19" s="435"/>
      <c r="E19" s="433"/>
    </row>
    <row r="20" spans="1:5" ht="20.100000000000001" customHeight="1">
      <c r="A20" s="171"/>
      <c r="B20" s="281" t="s">
        <v>556</v>
      </c>
      <c r="C20" s="907">
        <v>0</v>
      </c>
      <c r="D20" s="435"/>
      <c r="E20" s="433"/>
    </row>
    <row r="21" spans="1:5" ht="20.100000000000001" customHeight="1">
      <c r="A21" s="258" t="s">
        <v>557</v>
      </c>
      <c r="B21" s="282"/>
      <c r="C21" s="266"/>
      <c r="D21" s="435"/>
      <c r="E21" s="433"/>
    </row>
    <row r="22" spans="1:5" ht="20.100000000000001" customHeight="1" thickBot="1">
      <c r="A22" s="171"/>
      <c r="B22" s="283"/>
      <c r="C22" s="267"/>
      <c r="D22" s="435"/>
      <c r="E22" s="433"/>
    </row>
    <row r="23" spans="1:5" ht="26.25" customHeight="1" thickBot="1">
      <c r="A23" s="268" t="s">
        <v>558</v>
      </c>
      <c r="B23" s="269"/>
      <c r="C23" s="270"/>
      <c r="D23" s="260">
        <f>D6+D9-D17</f>
        <v>22979996</v>
      </c>
      <c r="E23" s="433" t="str">
        <f>IF(D23&lt;&gt;'ETCA-I-03'!C27,"ERROR!!!!! EL MONTO NO COINCIDE CON LO REPORTADO EN EL FORMATO ETCA-I-03 EN EL TOTAL DE INGRESOS Y OTROS BENEFICIOS","")</f>
        <v/>
      </c>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dimension ref="A1:G91"/>
  <sheetViews>
    <sheetView view="pageBreakPreview" topLeftCell="A34" zoomScale="98" zoomScaleSheetLayoutView="98" workbookViewId="0">
      <selection activeCell="E55" sqref="E55"/>
    </sheetView>
  </sheetViews>
  <sheetFormatPr baseColWidth="10" defaultRowHeight="15"/>
  <cols>
    <col min="1" max="1" width="49.85546875" customWidth="1"/>
    <col min="2" max="2" width="13.7109375" customWidth="1"/>
    <col min="3" max="3" width="15.42578125" customWidth="1"/>
    <col min="4" max="7" width="13.7109375" customWidth="1"/>
  </cols>
  <sheetData>
    <row r="1" spans="1:7" ht="15.75">
      <c r="A1" s="1065" t="s">
        <v>23</v>
      </c>
      <c r="B1" s="1065"/>
      <c r="C1" s="1065"/>
      <c r="D1" s="1065"/>
      <c r="E1" s="1065"/>
      <c r="F1" s="1065"/>
      <c r="G1" s="1065"/>
    </row>
    <row r="2" spans="1:7" ht="15.75">
      <c r="A2" s="1065" t="s">
        <v>559</v>
      </c>
      <c r="B2" s="1065"/>
      <c r="C2" s="1065"/>
      <c r="D2" s="1065"/>
      <c r="E2" s="1065"/>
      <c r="F2" s="1065"/>
      <c r="G2" s="1065"/>
    </row>
    <row r="3" spans="1:7" ht="15.75">
      <c r="A3" s="1065" t="s">
        <v>560</v>
      </c>
      <c r="B3" s="1065"/>
      <c r="C3" s="1065"/>
      <c r="D3" s="1065"/>
      <c r="E3" s="1065"/>
      <c r="F3" s="1065"/>
      <c r="G3" s="1065"/>
    </row>
    <row r="4" spans="1:7" ht="15.75">
      <c r="A4" s="1066" t="str">
        <f>'ETCA-I-01'!A3:G3</f>
        <v>TELEVISORA DE HERMOSILLO, S.A. DE C.V.</v>
      </c>
      <c r="B4" s="1066"/>
      <c r="C4" s="1066"/>
      <c r="D4" s="1066"/>
      <c r="E4" s="1066"/>
      <c r="F4" s="1066"/>
      <c r="G4" s="1066"/>
    </row>
    <row r="5" spans="1:7" ht="16.5">
      <c r="A5" s="1067" t="str">
        <f>'ETCA-I-03'!A4:D4</f>
        <v>Del 01 de Enero al 31 de Marzo de 2018</v>
      </c>
      <c r="B5" s="1067"/>
      <c r="C5" s="1067"/>
      <c r="D5" s="1067"/>
      <c r="E5" s="1067"/>
      <c r="F5" s="1067"/>
      <c r="G5" s="1067"/>
    </row>
    <row r="6" spans="1:7" ht="17.25" thickBot="1">
      <c r="A6" s="1183" t="s">
        <v>561</v>
      </c>
      <c r="B6" s="1183"/>
      <c r="C6" s="1183"/>
      <c r="D6" s="1183"/>
      <c r="E6" s="1183"/>
      <c r="F6" s="250"/>
      <c r="G6" s="168"/>
    </row>
    <row r="7" spans="1:7" ht="38.25">
      <c r="A7" s="1181" t="s">
        <v>562</v>
      </c>
      <c r="B7" s="203" t="s">
        <v>563</v>
      </c>
      <c r="C7" s="203" t="s">
        <v>473</v>
      </c>
      <c r="D7" s="479" t="s">
        <v>564</v>
      </c>
      <c r="E7" s="204" t="s">
        <v>565</v>
      </c>
      <c r="F7" s="204" t="s">
        <v>566</v>
      </c>
      <c r="G7" s="480" t="s">
        <v>567</v>
      </c>
    </row>
    <row r="8" spans="1:7" ht="15.75" thickBot="1">
      <c r="A8" s="1182"/>
      <c r="B8" s="207" t="s">
        <v>438</v>
      </c>
      <c r="C8" s="207" t="s">
        <v>439</v>
      </c>
      <c r="D8" s="481" t="s">
        <v>568</v>
      </c>
      <c r="E8" s="208" t="s">
        <v>441</v>
      </c>
      <c r="F8" s="208" t="s">
        <v>442</v>
      </c>
      <c r="G8" s="482" t="s">
        <v>569</v>
      </c>
    </row>
    <row r="9" spans="1:7">
      <c r="A9" s="483" t="s">
        <v>222</v>
      </c>
      <c r="B9" s="1005">
        <f>SUM(B10:B16)</f>
        <v>81363564</v>
      </c>
      <c r="C9" s="1005">
        <f>SUM(C10:C16)</f>
        <v>2034</v>
      </c>
      <c r="D9" s="1005">
        <f>B9+C9</f>
        <v>81365598</v>
      </c>
      <c r="E9" s="1005">
        <f>SUM(E10:E16)+1</f>
        <v>17047046</v>
      </c>
      <c r="F9" s="1005">
        <f>SUM(F10:F16)</f>
        <v>14584474</v>
      </c>
      <c r="G9" s="1006">
        <f>D9-E9</f>
        <v>64318552</v>
      </c>
    </row>
    <row r="10" spans="1:7">
      <c r="A10" s="484" t="s">
        <v>570</v>
      </c>
      <c r="B10" s="490">
        <f>+'ETCA-II-13'!C13+'ETCA-II-13'!C14+'ETCA-II-13'!C17</f>
        <v>49354557</v>
      </c>
      <c r="C10" s="490">
        <f>+'ETCA-II-13'!D13+'ETCA-II-13'!D14+'ETCA-II-13'!D17</f>
        <v>2034</v>
      </c>
      <c r="D10" s="488">
        <f t="shared" ref="D10:D72" si="0">B10+C10</f>
        <v>49356591</v>
      </c>
      <c r="E10" s="490">
        <f>+'ETCA-II-13'!F13+'ETCA-II-13'!F14+'ETCA-II-13'!F17</f>
        <v>10727537</v>
      </c>
      <c r="F10" s="490">
        <f>+'ETCA-II-13'!G13+'ETCA-II-13'!G14+'ETCA-II-13'!G17</f>
        <v>10713141</v>
      </c>
      <c r="G10" s="489">
        <f t="shared" ref="G10:G73" si="1">D10-E10</f>
        <v>38629054</v>
      </c>
    </row>
    <row r="11" spans="1:7">
      <c r="A11" s="484" t="s">
        <v>571</v>
      </c>
      <c r="B11" s="490">
        <f>+'ETCA-II-13'!C21</f>
        <v>1332268</v>
      </c>
      <c r="C11" s="490">
        <f>+'ETCA-II-13'!D21</f>
        <v>0</v>
      </c>
      <c r="D11" s="488">
        <f t="shared" si="0"/>
        <v>1332268</v>
      </c>
      <c r="E11" s="490">
        <f>+'ETCA-II-13'!F21</f>
        <v>122524</v>
      </c>
      <c r="F11" s="490">
        <f>+'ETCA-II-13'!G21</f>
        <v>122524</v>
      </c>
      <c r="G11" s="489">
        <f t="shared" si="1"/>
        <v>1209744</v>
      </c>
    </row>
    <row r="12" spans="1:7">
      <c r="A12" s="484" t="s">
        <v>572</v>
      </c>
      <c r="B12" s="490">
        <f>+'ETCA-II-13'!C28+'ETCA-II-13'!C29+'ETCA-II-13'!C32</f>
        <v>11875044</v>
      </c>
      <c r="C12" s="490">
        <f>+'ETCA-II-13'!D28+'ETCA-II-13'!D29+'ETCA-II-13'!D32</f>
        <v>0</v>
      </c>
      <c r="D12" s="488">
        <f t="shared" si="0"/>
        <v>11875044</v>
      </c>
      <c r="E12" s="490">
        <f>+'ETCA-II-13'!F28+'ETCA-II-13'!F29+'ETCA-II-13'!F32</f>
        <v>2792739</v>
      </c>
      <c r="F12" s="490">
        <f>+'ETCA-II-13'!G28+'ETCA-II-13'!G29+'ETCA-II-13'!G32</f>
        <v>1266422</v>
      </c>
      <c r="G12" s="489">
        <f t="shared" si="1"/>
        <v>9082305</v>
      </c>
    </row>
    <row r="13" spans="1:7">
      <c r="A13" s="484" t="s">
        <v>573</v>
      </c>
      <c r="B13" s="490">
        <f>+'ETCA-II-13'!C36+'ETCA-II-13'!C37+'ETCA-II-13'!C38</f>
        <v>9966112</v>
      </c>
      <c r="C13" s="490">
        <f>+'ETCA-II-13'!D36+'ETCA-II-13'!D37+'ETCA-II-13'!D38</f>
        <v>0</v>
      </c>
      <c r="D13" s="488">
        <f t="shared" si="0"/>
        <v>9966112</v>
      </c>
      <c r="E13" s="490">
        <f>+'ETCA-II-13'!F36+'ETCA-II-13'!F37+'ETCA-II-13'!F38</f>
        <v>1693481</v>
      </c>
      <c r="F13" s="490">
        <f>+'ETCA-II-13'!G36+'ETCA-II-13'!G37+'ETCA-II-13'!G38</f>
        <v>1354228</v>
      </c>
      <c r="G13" s="489">
        <f t="shared" si="1"/>
        <v>8272631</v>
      </c>
    </row>
    <row r="14" spans="1:7">
      <c r="A14" s="484" t="s">
        <v>574</v>
      </c>
      <c r="B14" s="490">
        <f>+'ETCA-II-13'!C40+'ETCA-II-13'!C41+'ETCA-II-13'!C42+'ETCA-II-13'!C43+'ETCA-II-13'!C44+'ETCA-II-13'!C45</f>
        <v>7823850</v>
      </c>
      <c r="C14" s="490">
        <f>+'ETCA-II-13'!D40+'ETCA-II-13'!D41+'ETCA-II-13'!D42+'ETCA-II-13'!D43+'ETCA-II-13'!D44+'ETCA-II-13'!D45</f>
        <v>0</v>
      </c>
      <c r="D14" s="488">
        <f t="shared" si="0"/>
        <v>7823850</v>
      </c>
      <c r="E14" s="490">
        <f>+'ETCA-II-13'!F40+'ETCA-II-13'!F41+'ETCA-II-13'!F42+'ETCA-II-13'!F43+'ETCA-II-13'!F44+'ETCA-II-13'!F45</f>
        <v>1710764</v>
      </c>
      <c r="F14" s="490">
        <f>+'ETCA-II-13'!G40+'ETCA-II-13'!G41+'ETCA-II-13'!G42+'ETCA-II-13'!G43+'ETCA-II-13'!G44+'ETCA-II-13'!G45</f>
        <v>1128159</v>
      </c>
      <c r="G14" s="489">
        <f t="shared" si="1"/>
        <v>6113086</v>
      </c>
    </row>
    <row r="15" spans="1:7">
      <c r="A15" s="484" t="s">
        <v>575</v>
      </c>
      <c r="B15" s="490"/>
      <c r="C15" s="490"/>
      <c r="D15" s="488">
        <f t="shared" si="0"/>
        <v>0</v>
      </c>
      <c r="E15" s="490"/>
      <c r="F15" s="490"/>
      <c r="G15" s="489">
        <f t="shared" si="1"/>
        <v>0</v>
      </c>
    </row>
    <row r="16" spans="1:7">
      <c r="A16" s="484" t="s">
        <v>576</v>
      </c>
      <c r="B16" s="490">
        <f>+'ETCA-II-13'!C47</f>
        <v>1011733</v>
      </c>
      <c r="C16" s="490">
        <f>+'ETCA-II-13'!D47</f>
        <v>0</v>
      </c>
      <c r="D16" s="488">
        <f t="shared" si="0"/>
        <v>1011733</v>
      </c>
      <c r="E16" s="490">
        <f>+'ETCA-II-13'!F47</f>
        <v>0</v>
      </c>
      <c r="F16" s="490">
        <f>+'ETCA-II-13'!G47</f>
        <v>0</v>
      </c>
      <c r="G16" s="489">
        <f t="shared" si="1"/>
        <v>1011733</v>
      </c>
    </row>
    <row r="17" spans="1:7">
      <c r="A17" s="485" t="s">
        <v>223</v>
      </c>
      <c r="B17" s="1005">
        <f>SUM(B18:B26)</f>
        <v>2815132</v>
      </c>
      <c r="C17" s="1005">
        <f>SUM(C18:C26)</f>
        <v>0</v>
      </c>
      <c r="D17" s="1005">
        <f>B17+C17</f>
        <v>2815132</v>
      </c>
      <c r="E17" s="1005">
        <f>SUM(E18:E26)-1</f>
        <v>371657</v>
      </c>
      <c r="F17" s="1005">
        <f>SUM(F18:F26)-1</f>
        <v>371657</v>
      </c>
      <c r="G17" s="1006">
        <f t="shared" si="1"/>
        <v>2443475</v>
      </c>
    </row>
    <row r="18" spans="1:7" ht="25.5">
      <c r="A18" s="484" t="s">
        <v>577</v>
      </c>
      <c r="B18" s="490">
        <f>+'ETCA-II-13'!C51+'ETCA-II-13'!C52+'ETCA-II-13'!C53+'ETCA-II-13'!C54</f>
        <v>208492</v>
      </c>
      <c r="C18" s="490">
        <f>+'ETCA-II-13'!D51+'ETCA-II-13'!D52+'ETCA-II-13'!D53+'ETCA-II-13'!D54</f>
        <v>-3085</v>
      </c>
      <c r="D18" s="488">
        <f t="shared" si="0"/>
        <v>205407</v>
      </c>
      <c r="E18" s="490">
        <f>+'ETCA-II-13'!F51+'ETCA-II-13'!F52+'ETCA-II-13'!F53+'ETCA-II-13'!F54</f>
        <v>32566</v>
      </c>
      <c r="F18" s="490">
        <f>+'ETCA-II-13'!G51+'ETCA-II-13'!G52+'ETCA-II-13'!G53+'ETCA-II-13'!G54</f>
        <v>32566</v>
      </c>
      <c r="G18" s="489">
        <f t="shared" si="1"/>
        <v>172841</v>
      </c>
    </row>
    <row r="19" spans="1:7">
      <c r="A19" s="484" t="s">
        <v>578</v>
      </c>
      <c r="B19" s="490">
        <f>+'ETCA-II-13'!C56</f>
        <v>680119</v>
      </c>
      <c r="C19" s="490">
        <f>+'ETCA-II-13'!D56</f>
        <v>0</v>
      </c>
      <c r="D19" s="488">
        <f t="shared" si="0"/>
        <v>680119</v>
      </c>
      <c r="E19" s="490">
        <f>+'ETCA-II-13'!F56</f>
        <v>43784</v>
      </c>
      <c r="F19" s="490">
        <f>+'ETCA-II-13'!G56</f>
        <v>43784</v>
      </c>
      <c r="G19" s="489">
        <f t="shared" si="1"/>
        <v>636335</v>
      </c>
    </row>
    <row r="20" spans="1:7">
      <c r="A20" s="484" t="s">
        <v>579</v>
      </c>
      <c r="B20" s="490"/>
      <c r="C20" s="490"/>
      <c r="D20" s="488"/>
      <c r="E20" s="490"/>
      <c r="F20" s="490"/>
      <c r="G20" s="489">
        <f t="shared" si="1"/>
        <v>0</v>
      </c>
    </row>
    <row r="21" spans="1:7">
      <c r="A21" s="484" t="s">
        <v>580</v>
      </c>
      <c r="B21" s="490">
        <f>+'ETCA-II-13'!C58+'ETCA-II-13'!C59</f>
        <v>211873</v>
      </c>
      <c r="C21" s="490">
        <f>+'ETCA-II-13'!D58+'ETCA-II-13'!D59</f>
        <v>0</v>
      </c>
      <c r="D21" s="488">
        <f t="shared" si="0"/>
        <v>211873</v>
      </c>
      <c r="E21" s="490">
        <f>+'ETCA-II-13'!F58+'ETCA-II-13'!F59</f>
        <v>3490</v>
      </c>
      <c r="F21" s="490">
        <f>+'ETCA-II-13'!G58+'ETCA-II-13'!G59</f>
        <v>3490</v>
      </c>
      <c r="G21" s="489">
        <f t="shared" si="1"/>
        <v>208383</v>
      </c>
    </row>
    <row r="22" spans="1:7">
      <c r="A22" s="484" t="s">
        <v>581</v>
      </c>
      <c r="B22" s="490">
        <f>+'ETCA-II-13'!C61</f>
        <v>575306</v>
      </c>
      <c r="C22" s="490">
        <f>+'ETCA-II-13'!D61</f>
        <v>0</v>
      </c>
      <c r="D22" s="488">
        <f t="shared" si="0"/>
        <v>575306</v>
      </c>
      <c r="E22" s="490">
        <f>+'ETCA-II-13'!F61</f>
        <v>115857</v>
      </c>
      <c r="F22" s="490">
        <f>+'ETCA-II-13'!G61</f>
        <v>115857</v>
      </c>
      <c r="G22" s="489">
        <f t="shared" si="1"/>
        <v>459449</v>
      </c>
    </row>
    <row r="23" spans="1:7">
      <c r="A23" s="484" t="s">
        <v>582</v>
      </c>
      <c r="B23" s="490">
        <f>+'ETCA-II-13'!C63</f>
        <v>826740</v>
      </c>
      <c r="C23" s="490">
        <f>+'ETCA-II-13'!D63</f>
        <v>0</v>
      </c>
      <c r="D23" s="488">
        <f t="shared" si="0"/>
        <v>826740</v>
      </c>
      <c r="E23" s="490">
        <f>+'ETCA-II-13'!F63</f>
        <v>152731</v>
      </c>
      <c r="F23" s="490">
        <f>+'ETCA-II-13'!G63</f>
        <v>152731</v>
      </c>
      <c r="G23" s="489">
        <f t="shared" si="1"/>
        <v>674009</v>
      </c>
    </row>
    <row r="24" spans="1:7">
      <c r="A24" s="484" t="s">
        <v>583</v>
      </c>
      <c r="B24" s="490">
        <f>+'ETCA-II-13'!C65</f>
        <v>40000</v>
      </c>
      <c r="C24" s="490">
        <f>+'ETCA-II-13'!D65</f>
        <v>-170</v>
      </c>
      <c r="D24" s="488">
        <f t="shared" si="0"/>
        <v>39830</v>
      </c>
      <c r="E24" s="490">
        <f>+'ETCA-II-13'!F65</f>
        <v>745</v>
      </c>
      <c r="F24" s="490">
        <f>+'ETCA-II-13'!G65</f>
        <v>745</v>
      </c>
      <c r="G24" s="489">
        <f t="shared" si="1"/>
        <v>39085</v>
      </c>
    </row>
    <row r="25" spans="1:7">
      <c r="A25" s="484" t="s">
        <v>584</v>
      </c>
      <c r="B25" s="490"/>
      <c r="C25" s="490"/>
      <c r="D25" s="488"/>
      <c r="E25" s="490"/>
      <c r="F25" s="490"/>
      <c r="G25" s="489">
        <f t="shared" si="1"/>
        <v>0</v>
      </c>
    </row>
    <row r="26" spans="1:7">
      <c r="A26" s="484" t="s">
        <v>585</v>
      </c>
      <c r="B26" s="490">
        <f>+'ETCA-II-13'!C67+'ETCA-II-13'!C68</f>
        <v>272602</v>
      </c>
      <c r="C26" s="490">
        <f>+'ETCA-II-13'!D67+'ETCA-II-13'!D68</f>
        <v>3255</v>
      </c>
      <c r="D26" s="488">
        <f t="shared" si="0"/>
        <v>275857</v>
      </c>
      <c r="E26" s="490">
        <f>+'ETCA-II-13'!F67+'ETCA-II-13'!F68</f>
        <v>22485</v>
      </c>
      <c r="F26" s="490">
        <f>+'ETCA-II-13'!G67+'ETCA-II-13'!G68</f>
        <v>22485</v>
      </c>
      <c r="G26" s="489">
        <f t="shared" si="1"/>
        <v>253372</v>
      </c>
    </row>
    <row r="27" spans="1:7">
      <c r="A27" s="485" t="s">
        <v>224</v>
      </c>
      <c r="B27" s="1005">
        <f>SUM(B28:B36)</f>
        <v>30957767</v>
      </c>
      <c r="C27" s="1005">
        <f>SUM(C28:C36)</f>
        <v>0</v>
      </c>
      <c r="D27" s="1005">
        <f>B27+C27</f>
        <v>30957767</v>
      </c>
      <c r="E27" s="1005">
        <f>SUM(E28:E36)-1</f>
        <v>5737797</v>
      </c>
      <c r="F27" s="1005">
        <f>SUM(F28:F36)-1</f>
        <v>4488089</v>
      </c>
      <c r="G27" s="1006">
        <f t="shared" si="1"/>
        <v>25219970</v>
      </c>
    </row>
    <row r="28" spans="1:7">
      <c r="A28" s="484" t="s">
        <v>586</v>
      </c>
      <c r="B28" s="490">
        <f>+'ETCA-II-13'!C72+'ETCA-II-13'!C73+'ETCA-II-13'!C74+'ETCA-II-13'!C75+'ETCA-II-13'!C76+'ETCA-II-13'!C77+'ETCA-II-13'!C78</f>
        <v>6509546</v>
      </c>
      <c r="C28" s="490">
        <f>+'ETCA-II-13'!D72+'ETCA-II-13'!D73+'ETCA-II-13'!D74+'ETCA-II-13'!D75+'ETCA-II-13'!D76+'ETCA-II-13'!D77+'ETCA-II-13'!D78</f>
        <v>0</v>
      </c>
      <c r="D28" s="488">
        <f t="shared" si="0"/>
        <v>6509546</v>
      </c>
      <c r="E28" s="490">
        <f>+'ETCA-II-13'!F72+'ETCA-II-13'!F73+'ETCA-II-13'!F74+'ETCA-II-13'!F75+'ETCA-II-13'!F76+'ETCA-II-13'!F77+'ETCA-II-13'!F78</f>
        <v>1294228</v>
      </c>
      <c r="F28" s="490">
        <f>+'ETCA-II-13'!G72+'ETCA-II-13'!G73+'ETCA-II-13'!G74+'ETCA-II-13'!G75+'ETCA-II-13'!G76+'ETCA-II-13'!G77+'ETCA-II-13'!G78</f>
        <v>475147</v>
      </c>
      <c r="G28" s="489">
        <f t="shared" si="1"/>
        <v>5215318</v>
      </c>
    </row>
    <row r="29" spans="1:7">
      <c r="A29" s="484" t="s">
        <v>587</v>
      </c>
      <c r="B29" s="490">
        <f>+'ETCA-II-13'!C80+'ETCA-II-13'!C81+'ETCA-II-13'!C82+'ETCA-II-13'!C83+'ETCA-II-13'!C84</f>
        <v>484278</v>
      </c>
      <c r="C29" s="490">
        <f>+'ETCA-II-13'!D80+'ETCA-II-13'!D81+'ETCA-II-13'!D82+'ETCA-II-13'!D83+'ETCA-II-13'!D84</f>
        <v>0</v>
      </c>
      <c r="D29" s="488">
        <f t="shared" si="0"/>
        <v>484278</v>
      </c>
      <c r="E29" s="490">
        <f>+'ETCA-II-13'!F80+'ETCA-II-13'!F81+'ETCA-II-13'!F82+'ETCA-II-13'!F83+'ETCA-II-13'!F84</f>
        <v>92345</v>
      </c>
      <c r="F29" s="490">
        <f>+'ETCA-II-13'!G80+'ETCA-II-13'!G81+'ETCA-II-13'!G82+'ETCA-II-13'!G83+'ETCA-II-13'!G84</f>
        <v>71514</v>
      </c>
      <c r="G29" s="489">
        <f t="shared" si="1"/>
        <v>391933</v>
      </c>
    </row>
    <row r="30" spans="1:7">
      <c r="A30" s="484" t="s">
        <v>588</v>
      </c>
      <c r="B30" s="490">
        <f>+'ETCA-II-13'!C86+'ETCA-II-13'!C87+'ETCA-II-13'!C88+'ETCA-II-13'!C89+'ETCA-II-13'!C90</f>
        <v>6245017</v>
      </c>
      <c r="C30" s="490">
        <f>+'ETCA-II-13'!D86+'ETCA-II-13'!D87+'ETCA-II-13'!D88+'ETCA-II-13'!D89+'ETCA-II-13'!D90</f>
        <v>0</v>
      </c>
      <c r="D30" s="488">
        <f t="shared" si="0"/>
        <v>6245017</v>
      </c>
      <c r="E30" s="490">
        <f>+'ETCA-II-13'!F86+'ETCA-II-13'!F87+'ETCA-II-13'!F88+'ETCA-II-13'!F89+'ETCA-II-13'!F90</f>
        <v>702114</v>
      </c>
      <c r="F30" s="490">
        <f>+'ETCA-II-13'!G86+'ETCA-II-13'!G87+'ETCA-II-13'!G88+'ETCA-II-13'!G89+'ETCA-II-13'!G90</f>
        <v>490479</v>
      </c>
      <c r="G30" s="489">
        <f t="shared" si="1"/>
        <v>5542903</v>
      </c>
    </row>
    <row r="31" spans="1:7">
      <c r="A31" s="484" t="s">
        <v>589</v>
      </c>
      <c r="B31" s="490">
        <f>+'ETCA-II-13'!C92+'ETCA-II-13'!C93+'ETCA-II-13'!C94+'ETCA-II-13'!C95+'ETCA-II-13'!C96</f>
        <v>10725672</v>
      </c>
      <c r="C31" s="490">
        <f>+'ETCA-II-13'!D92+'ETCA-II-13'!D93+'ETCA-II-13'!D94+'ETCA-II-13'!D95+'ETCA-II-13'!D96</f>
        <v>0</v>
      </c>
      <c r="D31" s="488">
        <f t="shared" si="0"/>
        <v>10725672</v>
      </c>
      <c r="E31" s="490">
        <f>+'ETCA-II-13'!F92+'ETCA-II-13'!F93+'ETCA-II-13'!F94+'ETCA-II-13'!F95+'ETCA-II-13'!F96</f>
        <v>2261400</v>
      </c>
      <c r="F31" s="490">
        <f>+'ETCA-II-13'!G92+'ETCA-II-13'!G93+'ETCA-II-13'!G94+'ETCA-II-13'!G95+'ETCA-II-13'!G96</f>
        <v>2234923</v>
      </c>
      <c r="G31" s="489">
        <f t="shared" si="1"/>
        <v>8464272</v>
      </c>
    </row>
    <row r="32" spans="1:7" ht="25.5">
      <c r="A32" s="484" t="s">
        <v>590</v>
      </c>
      <c r="B32" s="490">
        <f>+'ETCA-II-13'!C98+'ETCA-II-13'!C99+'ETCA-II-13'!C100+'ETCA-II-13'!C101+'ETCA-II-13'!C102+'ETCA-II-13'!C103</f>
        <v>2272035</v>
      </c>
      <c r="C32" s="490">
        <f>+'ETCA-II-13'!D98+'ETCA-II-13'!D99+'ETCA-II-13'!D100+'ETCA-II-13'!D101+'ETCA-II-13'!D102+'ETCA-II-13'!D103</f>
        <v>-9700</v>
      </c>
      <c r="D32" s="488">
        <f t="shared" si="0"/>
        <v>2262335</v>
      </c>
      <c r="E32" s="490">
        <f>+'ETCA-II-13'!F98+'ETCA-II-13'!F99+'ETCA-II-13'!F100+'ETCA-II-13'!F101+'ETCA-II-13'!F102+'ETCA-II-13'!F103</f>
        <v>190853</v>
      </c>
      <c r="F32" s="490">
        <f>+'ETCA-II-13'!G98+'ETCA-II-13'!G99+'ETCA-II-13'!G100+'ETCA-II-13'!G101+'ETCA-II-13'!G102+'ETCA-II-13'!G103</f>
        <v>171279</v>
      </c>
      <c r="G32" s="489">
        <f t="shared" si="1"/>
        <v>2071482</v>
      </c>
    </row>
    <row r="33" spans="1:7">
      <c r="A33" s="484" t="s">
        <v>591</v>
      </c>
      <c r="B33" s="490">
        <f>+'ETCA-II-13'!C106+'ETCA-II-13'!C107</f>
        <v>453390</v>
      </c>
      <c r="C33" s="490">
        <f>+'ETCA-II-13'!D106+'ETCA-II-13'!D107</f>
        <v>9700</v>
      </c>
      <c r="D33" s="488">
        <f t="shared" si="0"/>
        <v>463090</v>
      </c>
      <c r="E33" s="490">
        <f>+'ETCA-II-13'!F106+'ETCA-II-13'!F107</f>
        <v>265517</v>
      </c>
      <c r="F33" s="490">
        <f>+'ETCA-II-13'!G106+'ETCA-II-13'!G107</f>
        <v>262017</v>
      </c>
      <c r="G33" s="489">
        <f t="shared" si="1"/>
        <v>197573</v>
      </c>
    </row>
    <row r="34" spans="1:7">
      <c r="A34" s="484" t="s">
        <v>592</v>
      </c>
      <c r="B34" s="490">
        <f>+'ETCA-II-13'!C109+'ETCA-II-13'!C110</f>
        <v>780841</v>
      </c>
      <c r="C34" s="490">
        <f>+'ETCA-II-13'!D109+'ETCA-II-13'!D110</f>
        <v>0</v>
      </c>
      <c r="D34" s="488">
        <f t="shared" si="0"/>
        <v>780841</v>
      </c>
      <c r="E34" s="490">
        <f>+'ETCA-II-13'!F109+'ETCA-II-13'!F110</f>
        <v>50161</v>
      </c>
      <c r="F34" s="490">
        <f>+'ETCA-II-13'!G109+'ETCA-II-13'!G110</f>
        <v>50161</v>
      </c>
      <c r="G34" s="489">
        <f t="shared" si="1"/>
        <v>730680</v>
      </c>
    </row>
    <row r="35" spans="1:7">
      <c r="A35" s="484" t="s">
        <v>593</v>
      </c>
      <c r="B35" s="490">
        <f>+'ETCA-II-13'!C112+'ETCA-II-13'!C113</f>
        <v>707427</v>
      </c>
      <c r="C35" s="490">
        <f>+'ETCA-II-13'!D112+'ETCA-II-13'!D113</f>
        <v>0</v>
      </c>
      <c r="D35" s="488">
        <f t="shared" si="0"/>
        <v>707427</v>
      </c>
      <c r="E35" s="490">
        <f>+'ETCA-II-13'!F112+'ETCA-II-13'!F113</f>
        <v>106361</v>
      </c>
      <c r="F35" s="490">
        <f>+'ETCA-II-13'!G112+'ETCA-II-13'!G113</f>
        <v>83361</v>
      </c>
      <c r="G35" s="489">
        <f t="shared" si="1"/>
        <v>601066</v>
      </c>
    </row>
    <row r="36" spans="1:7">
      <c r="A36" s="484" t="s">
        <v>594</v>
      </c>
      <c r="B36" s="490">
        <f>+'ETCA-II-13'!C115+'ETCA-II-13'!C116+'ETCA-II-13'!C117</f>
        <v>2779561</v>
      </c>
      <c r="C36" s="490">
        <f>+'ETCA-II-13'!D115+'ETCA-II-13'!D116+'ETCA-II-13'!D117</f>
        <v>0</v>
      </c>
      <c r="D36" s="488">
        <f t="shared" si="0"/>
        <v>2779561</v>
      </c>
      <c r="E36" s="490">
        <f>+'ETCA-II-13'!F115+'ETCA-II-13'!F116+'ETCA-II-13'!F117</f>
        <v>774819</v>
      </c>
      <c r="F36" s="490">
        <f>+'ETCA-II-13'!G115+'ETCA-II-13'!G116+'ETCA-II-13'!G117</f>
        <v>649209</v>
      </c>
      <c r="G36" s="489">
        <f t="shared" si="1"/>
        <v>2004742</v>
      </c>
    </row>
    <row r="37" spans="1:7">
      <c r="A37" s="485" t="s">
        <v>460</v>
      </c>
      <c r="B37" s="488">
        <f>SUM(B38:B46)</f>
        <v>0</v>
      </c>
      <c r="C37" s="488">
        <f>SUM(C38:C46)</f>
        <v>0</v>
      </c>
      <c r="D37" s="488">
        <f>B37+C37</f>
        <v>0</v>
      </c>
      <c r="E37" s="488">
        <f>SUM(E38:E46)</f>
        <v>0</v>
      </c>
      <c r="F37" s="488">
        <f>SUM(F38:F46)</f>
        <v>0</v>
      </c>
      <c r="G37" s="489">
        <f t="shared" si="1"/>
        <v>0</v>
      </c>
    </row>
    <row r="38" spans="1:7">
      <c r="A38" s="484" t="s">
        <v>225</v>
      </c>
      <c r="B38" s="490"/>
      <c r="C38" s="490"/>
      <c r="D38" s="488">
        <f t="shared" si="0"/>
        <v>0</v>
      </c>
      <c r="E38" s="490"/>
      <c r="F38" s="490"/>
      <c r="G38" s="489">
        <f t="shared" si="1"/>
        <v>0</v>
      </c>
    </row>
    <row r="39" spans="1:7">
      <c r="A39" s="484" t="s">
        <v>226</v>
      </c>
      <c r="B39" s="490"/>
      <c r="C39" s="490"/>
      <c r="D39" s="488">
        <f t="shared" si="0"/>
        <v>0</v>
      </c>
      <c r="E39" s="490"/>
      <c r="F39" s="490"/>
      <c r="G39" s="489">
        <f t="shared" si="1"/>
        <v>0</v>
      </c>
    </row>
    <row r="40" spans="1:7">
      <c r="A40" s="484" t="s">
        <v>227</v>
      </c>
      <c r="B40" s="490"/>
      <c r="C40" s="490"/>
      <c r="D40" s="488">
        <f t="shared" si="0"/>
        <v>0</v>
      </c>
      <c r="E40" s="490"/>
      <c r="F40" s="490"/>
      <c r="G40" s="489">
        <f t="shared" si="1"/>
        <v>0</v>
      </c>
    </row>
    <row r="41" spans="1:7">
      <c r="A41" s="484" t="s">
        <v>228</v>
      </c>
      <c r="B41" s="490"/>
      <c r="C41" s="490"/>
      <c r="D41" s="488">
        <f t="shared" si="0"/>
        <v>0</v>
      </c>
      <c r="E41" s="490"/>
      <c r="F41" s="490"/>
      <c r="G41" s="489">
        <f t="shared" si="1"/>
        <v>0</v>
      </c>
    </row>
    <row r="42" spans="1:7">
      <c r="A42" s="484" t="s">
        <v>229</v>
      </c>
      <c r="B42" s="490"/>
      <c r="C42" s="490"/>
      <c r="D42" s="488">
        <f t="shared" si="0"/>
        <v>0</v>
      </c>
      <c r="E42" s="490"/>
      <c r="F42" s="490"/>
      <c r="G42" s="489">
        <f t="shared" si="1"/>
        <v>0</v>
      </c>
    </row>
    <row r="43" spans="1:7">
      <c r="A43" s="484" t="s">
        <v>595</v>
      </c>
      <c r="B43" s="490"/>
      <c r="C43" s="490"/>
      <c r="D43" s="488">
        <f t="shared" si="0"/>
        <v>0</v>
      </c>
      <c r="E43" s="490"/>
      <c r="F43" s="490"/>
      <c r="G43" s="489">
        <f t="shared" si="1"/>
        <v>0</v>
      </c>
    </row>
    <row r="44" spans="1:7">
      <c r="A44" s="484" t="s">
        <v>231</v>
      </c>
      <c r="B44" s="490"/>
      <c r="C44" s="490"/>
      <c r="D44" s="488">
        <f t="shared" si="0"/>
        <v>0</v>
      </c>
      <c r="E44" s="490"/>
      <c r="F44" s="490"/>
      <c r="G44" s="489">
        <f t="shared" si="1"/>
        <v>0</v>
      </c>
    </row>
    <row r="45" spans="1:7">
      <c r="A45" s="484" t="s">
        <v>232</v>
      </c>
      <c r="B45" s="490"/>
      <c r="C45" s="490"/>
      <c r="D45" s="488">
        <f t="shared" si="0"/>
        <v>0</v>
      </c>
      <c r="E45" s="490"/>
      <c r="F45" s="490"/>
      <c r="G45" s="489">
        <f t="shared" si="1"/>
        <v>0</v>
      </c>
    </row>
    <row r="46" spans="1:7">
      <c r="A46" s="484" t="s">
        <v>233</v>
      </c>
      <c r="B46" s="490"/>
      <c r="C46" s="490"/>
      <c r="D46" s="488">
        <f t="shared" si="0"/>
        <v>0</v>
      </c>
      <c r="E46" s="490"/>
      <c r="F46" s="490"/>
      <c r="G46" s="489">
        <f t="shared" si="1"/>
        <v>0</v>
      </c>
    </row>
    <row r="47" spans="1:7">
      <c r="A47" s="485" t="s">
        <v>596</v>
      </c>
      <c r="B47" s="488">
        <f>SUM(B48:B56)</f>
        <v>0</v>
      </c>
      <c r="C47" s="488">
        <f>SUM(C48:C56)</f>
        <v>54673</v>
      </c>
      <c r="D47" s="488">
        <f>B47+C47</f>
        <v>54673</v>
      </c>
      <c r="E47" s="488">
        <f>SUM(E48:E56)</f>
        <v>54673</v>
      </c>
      <c r="F47" s="488">
        <f>SUM(F48:F56)</f>
        <v>0</v>
      </c>
      <c r="G47" s="489">
        <f t="shared" si="1"/>
        <v>0</v>
      </c>
    </row>
    <row r="48" spans="1:7">
      <c r="A48" s="484" t="s">
        <v>597</v>
      </c>
      <c r="B48" s="490">
        <v>0</v>
      </c>
      <c r="C48" s="490"/>
      <c r="D48" s="488">
        <f t="shared" si="0"/>
        <v>0</v>
      </c>
      <c r="E48" s="490"/>
      <c r="F48" s="490"/>
      <c r="G48" s="489">
        <f>D48-E48</f>
        <v>0</v>
      </c>
    </row>
    <row r="49" spans="1:7">
      <c r="A49" s="484" t="s">
        <v>598</v>
      </c>
      <c r="B49" s="490">
        <f>+'ETCA-II-13'!C120</f>
        <v>0</v>
      </c>
      <c r="C49" s="490">
        <f>+'ETCA-II-13'!D120</f>
        <v>54673</v>
      </c>
      <c r="D49" s="488">
        <f t="shared" si="0"/>
        <v>54673</v>
      </c>
      <c r="E49" s="490">
        <f>+'ETCA-II-13'!F120</f>
        <v>54673</v>
      </c>
      <c r="F49" s="490">
        <f>+'ETCA-II-13'!G120</f>
        <v>0</v>
      </c>
      <c r="G49" s="489">
        <f t="shared" si="1"/>
        <v>0</v>
      </c>
    </row>
    <row r="50" spans="1:7">
      <c r="A50" s="484" t="s">
        <v>599</v>
      </c>
      <c r="B50" s="490"/>
      <c r="C50" s="490"/>
      <c r="D50" s="488">
        <f t="shared" si="0"/>
        <v>0</v>
      </c>
      <c r="E50" s="490"/>
      <c r="F50" s="490"/>
      <c r="G50" s="489">
        <f t="shared" si="1"/>
        <v>0</v>
      </c>
    </row>
    <row r="51" spans="1:7">
      <c r="A51" s="484" t="s">
        <v>600</v>
      </c>
      <c r="B51" s="490"/>
      <c r="C51" s="490"/>
      <c r="D51" s="488">
        <f t="shared" si="0"/>
        <v>0</v>
      </c>
      <c r="E51" s="490"/>
      <c r="F51" s="490"/>
      <c r="G51" s="489">
        <f t="shared" si="1"/>
        <v>0</v>
      </c>
    </row>
    <row r="52" spans="1:7">
      <c r="A52" s="484" t="s">
        <v>601</v>
      </c>
      <c r="B52" s="490"/>
      <c r="C52" s="490"/>
      <c r="D52" s="488">
        <f t="shared" si="0"/>
        <v>0</v>
      </c>
      <c r="E52" s="490"/>
      <c r="F52" s="490"/>
      <c r="G52" s="489">
        <f t="shared" si="1"/>
        <v>0</v>
      </c>
    </row>
    <row r="53" spans="1:7">
      <c r="A53" s="484" t="s">
        <v>602</v>
      </c>
      <c r="B53" s="490"/>
      <c r="C53" s="490"/>
      <c r="D53" s="488">
        <f t="shared" si="0"/>
        <v>0</v>
      </c>
      <c r="E53" s="490"/>
      <c r="F53" s="490"/>
      <c r="G53" s="489">
        <f t="shared" si="1"/>
        <v>0</v>
      </c>
    </row>
    <row r="54" spans="1:7">
      <c r="A54" s="484" t="s">
        <v>603</v>
      </c>
      <c r="B54" s="490"/>
      <c r="C54" s="490"/>
      <c r="D54" s="488">
        <f t="shared" si="0"/>
        <v>0</v>
      </c>
      <c r="E54" s="490"/>
      <c r="F54" s="490"/>
      <c r="G54" s="489">
        <f t="shared" si="1"/>
        <v>0</v>
      </c>
    </row>
    <row r="55" spans="1:7">
      <c r="A55" s="484" t="s">
        <v>604</v>
      </c>
      <c r="B55" s="490"/>
      <c r="C55" s="490"/>
      <c r="D55" s="488">
        <f t="shared" si="0"/>
        <v>0</v>
      </c>
      <c r="E55" s="490"/>
      <c r="F55" s="490"/>
      <c r="G55" s="489">
        <f t="shared" si="1"/>
        <v>0</v>
      </c>
    </row>
    <row r="56" spans="1:7">
      <c r="A56" s="484" t="s">
        <v>57</v>
      </c>
      <c r="B56" s="490"/>
      <c r="C56" s="490"/>
      <c r="D56" s="488">
        <f t="shared" si="0"/>
        <v>0</v>
      </c>
      <c r="E56" s="490"/>
      <c r="F56" s="490"/>
      <c r="G56" s="489">
        <f t="shared" si="1"/>
        <v>0</v>
      </c>
    </row>
    <row r="57" spans="1:7">
      <c r="A57" s="485" t="s">
        <v>250</v>
      </c>
      <c r="B57" s="488">
        <f>SUM(B58:B60)</f>
        <v>0</v>
      </c>
      <c r="C57" s="488">
        <f>SUM(C58:C60)</f>
        <v>0</v>
      </c>
      <c r="D57" s="488">
        <f>B57+C57</f>
        <v>0</v>
      </c>
      <c r="E57" s="488">
        <f>SUM(E58:E60)</f>
        <v>0</v>
      </c>
      <c r="F57" s="488">
        <f>SUM(F58:F60)</f>
        <v>0</v>
      </c>
      <c r="G57" s="489">
        <f t="shared" si="1"/>
        <v>0</v>
      </c>
    </row>
    <row r="58" spans="1:7">
      <c r="A58" s="484" t="s">
        <v>605</v>
      </c>
      <c r="B58" s="490"/>
      <c r="C58" s="490"/>
      <c r="D58" s="488">
        <f t="shared" si="0"/>
        <v>0</v>
      </c>
      <c r="E58" s="490"/>
      <c r="F58" s="490"/>
      <c r="G58" s="489">
        <f t="shared" si="1"/>
        <v>0</v>
      </c>
    </row>
    <row r="59" spans="1:7">
      <c r="A59" s="484" t="s">
        <v>606</v>
      </c>
      <c r="B59" s="490"/>
      <c r="C59" s="490"/>
      <c r="D59" s="488">
        <f t="shared" si="0"/>
        <v>0</v>
      </c>
      <c r="E59" s="490"/>
      <c r="F59" s="490"/>
      <c r="G59" s="489">
        <f t="shared" si="1"/>
        <v>0</v>
      </c>
    </row>
    <row r="60" spans="1:7">
      <c r="A60" s="484" t="s">
        <v>607</v>
      </c>
      <c r="B60" s="490"/>
      <c r="C60" s="490"/>
      <c r="D60" s="488">
        <f t="shared" si="0"/>
        <v>0</v>
      </c>
      <c r="E60" s="490"/>
      <c r="F60" s="490"/>
      <c r="G60" s="489">
        <f t="shared" si="1"/>
        <v>0</v>
      </c>
    </row>
    <row r="61" spans="1:7">
      <c r="A61" s="485" t="s">
        <v>608</v>
      </c>
      <c r="B61" s="488">
        <f>SUM(B62:B68)</f>
        <v>0</v>
      </c>
      <c r="C61" s="488">
        <f>SUM(C62:C68)</f>
        <v>0</v>
      </c>
      <c r="D61" s="488">
        <f>B61+C61</f>
        <v>0</v>
      </c>
      <c r="E61" s="488">
        <f>SUM(E62:E68)</f>
        <v>0</v>
      </c>
      <c r="F61" s="488">
        <f>SUM(F62:F68)</f>
        <v>0</v>
      </c>
      <c r="G61" s="489">
        <f t="shared" si="1"/>
        <v>0</v>
      </c>
    </row>
    <row r="62" spans="1:7">
      <c r="A62" s="484" t="s">
        <v>609</v>
      </c>
      <c r="B62" s="490"/>
      <c r="C62" s="490"/>
      <c r="D62" s="488">
        <f t="shared" si="0"/>
        <v>0</v>
      </c>
      <c r="E62" s="490"/>
      <c r="F62" s="490"/>
      <c r="G62" s="489">
        <f t="shared" si="1"/>
        <v>0</v>
      </c>
    </row>
    <row r="63" spans="1:7" ht="15.75" thickBot="1">
      <c r="A63" s="486" t="s">
        <v>610</v>
      </c>
      <c r="B63" s="491"/>
      <c r="C63" s="491"/>
      <c r="D63" s="492">
        <f t="shared" si="0"/>
        <v>0</v>
      </c>
      <c r="E63" s="491"/>
      <c r="F63" s="491"/>
      <c r="G63" s="493">
        <f t="shared" si="1"/>
        <v>0</v>
      </c>
    </row>
    <row r="64" spans="1:7">
      <c r="A64" s="484" t="s">
        <v>611</v>
      </c>
      <c r="B64" s="490"/>
      <c r="C64" s="490"/>
      <c r="D64" s="488">
        <f t="shared" si="0"/>
        <v>0</v>
      </c>
      <c r="E64" s="490"/>
      <c r="F64" s="490"/>
      <c r="G64" s="489">
        <f t="shared" si="1"/>
        <v>0</v>
      </c>
    </row>
    <row r="65" spans="1:7">
      <c r="A65" s="484" t="s">
        <v>612</v>
      </c>
      <c r="B65" s="490"/>
      <c r="C65" s="490"/>
      <c r="D65" s="488">
        <f t="shared" si="0"/>
        <v>0</v>
      </c>
      <c r="E65" s="490"/>
      <c r="F65" s="490"/>
      <c r="G65" s="489">
        <f t="shared" si="1"/>
        <v>0</v>
      </c>
    </row>
    <row r="66" spans="1:7">
      <c r="A66" s="484" t="s">
        <v>613</v>
      </c>
      <c r="B66" s="490"/>
      <c r="C66" s="490"/>
      <c r="D66" s="488">
        <f t="shared" si="0"/>
        <v>0</v>
      </c>
      <c r="E66" s="490"/>
      <c r="F66" s="490"/>
      <c r="G66" s="489">
        <f t="shared" si="1"/>
        <v>0</v>
      </c>
    </row>
    <row r="67" spans="1:7">
      <c r="A67" s="484" t="s">
        <v>614</v>
      </c>
      <c r="B67" s="490"/>
      <c r="C67" s="490"/>
      <c r="D67" s="488">
        <f t="shared" si="0"/>
        <v>0</v>
      </c>
      <c r="E67" s="490"/>
      <c r="F67" s="490"/>
      <c r="G67" s="489">
        <f t="shared" si="1"/>
        <v>0</v>
      </c>
    </row>
    <row r="68" spans="1:7">
      <c r="A68" s="484" t="s">
        <v>615</v>
      </c>
      <c r="B68" s="490"/>
      <c r="C68" s="490"/>
      <c r="D68" s="488">
        <f t="shared" si="0"/>
        <v>0</v>
      </c>
      <c r="E68" s="490"/>
      <c r="F68" s="490"/>
      <c r="G68" s="489">
        <f t="shared" si="1"/>
        <v>0</v>
      </c>
    </row>
    <row r="69" spans="1:7">
      <c r="A69" s="485" t="s">
        <v>211</v>
      </c>
      <c r="B69" s="488">
        <f>SUM(B70:B72)</f>
        <v>0</v>
      </c>
      <c r="C69" s="488">
        <f>SUM(C70:C72)</f>
        <v>0</v>
      </c>
      <c r="D69" s="488">
        <f>B69+C69</f>
        <v>0</v>
      </c>
      <c r="E69" s="488">
        <f>SUM(E70:E72)</f>
        <v>0</v>
      </c>
      <c r="F69" s="488">
        <f>SUM(F70:F72)</f>
        <v>0</v>
      </c>
      <c r="G69" s="489">
        <f t="shared" si="1"/>
        <v>0</v>
      </c>
    </row>
    <row r="70" spans="1:7">
      <c r="A70" s="484" t="s">
        <v>235</v>
      </c>
      <c r="B70" s="490"/>
      <c r="C70" s="490"/>
      <c r="D70" s="488">
        <f t="shared" si="0"/>
        <v>0</v>
      </c>
      <c r="E70" s="490"/>
      <c r="F70" s="490"/>
      <c r="G70" s="489">
        <f t="shared" si="1"/>
        <v>0</v>
      </c>
    </row>
    <row r="71" spans="1:7">
      <c r="A71" s="484" t="s">
        <v>70</v>
      </c>
      <c r="B71" s="490"/>
      <c r="C71" s="490"/>
      <c r="D71" s="488">
        <f t="shared" si="0"/>
        <v>0</v>
      </c>
      <c r="E71" s="490"/>
      <c r="F71" s="490"/>
      <c r="G71" s="489">
        <f t="shared" si="1"/>
        <v>0</v>
      </c>
    </row>
    <row r="72" spans="1:7">
      <c r="A72" s="484" t="s">
        <v>236</v>
      </c>
      <c r="B72" s="490"/>
      <c r="C72" s="490"/>
      <c r="D72" s="488">
        <f t="shared" si="0"/>
        <v>0</v>
      </c>
      <c r="E72" s="490"/>
      <c r="F72" s="490"/>
      <c r="G72" s="489">
        <f t="shared" si="1"/>
        <v>0</v>
      </c>
    </row>
    <row r="73" spans="1:7">
      <c r="A73" s="485" t="s">
        <v>616</v>
      </c>
      <c r="B73" s="488">
        <f>SUM(B74:B80)</f>
        <v>0</v>
      </c>
      <c r="C73" s="488">
        <f>SUM(C74:C80)</f>
        <v>0</v>
      </c>
      <c r="D73" s="488">
        <f>B73+C73</f>
        <v>0</v>
      </c>
      <c r="E73" s="488">
        <f>SUM(E74:E80)</f>
        <v>0</v>
      </c>
      <c r="F73" s="488">
        <f>SUM(F74:F80)</f>
        <v>0</v>
      </c>
      <c r="G73" s="489">
        <f t="shared" si="1"/>
        <v>0</v>
      </c>
    </row>
    <row r="74" spans="1:7">
      <c r="A74" s="484" t="s">
        <v>617</v>
      </c>
      <c r="B74" s="490"/>
      <c r="C74" s="490"/>
      <c r="D74" s="488">
        <f t="shared" ref="D74:D80" si="2">B74+C74</f>
        <v>0</v>
      </c>
      <c r="E74" s="490"/>
      <c r="F74" s="490"/>
      <c r="G74" s="489">
        <f t="shared" ref="G74:G80" si="3">D74-E74</f>
        <v>0</v>
      </c>
    </row>
    <row r="75" spans="1:7">
      <c r="A75" s="484" t="s">
        <v>238</v>
      </c>
      <c r="B75" s="490"/>
      <c r="C75" s="490"/>
      <c r="D75" s="488">
        <f t="shared" si="2"/>
        <v>0</v>
      </c>
      <c r="E75" s="490"/>
      <c r="F75" s="490"/>
      <c r="G75" s="489">
        <f t="shared" si="3"/>
        <v>0</v>
      </c>
    </row>
    <row r="76" spans="1:7">
      <c r="A76" s="484" t="s">
        <v>239</v>
      </c>
      <c r="B76" s="490"/>
      <c r="C76" s="490"/>
      <c r="D76" s="488">
        <f t="shared" si="2"/>
        <v>0</v>
      </c>
      <c r="E76" s="490"/>
      <c r="F76" s="490"/>
      <c r="G76" s="489">
        <f t="shared" si="3"/>
        <v>0</v>
      </c>
    </row>
    <row r="77" spans="1:7">
      <c r="A77" s="484" t="s">
        <v>240</v>
      </c>
      <c r="B77" s="490"/>
      <c r="C77" s="490"/>
      <c r="D77" s="488">
        <f t="shared" si="2"/>
        <v>0</v>
      </c>
      <c r="E77" s="490"/>
      <c r="F77" s="490"/>
      <c r="G77" s="489">
        <f t="shared" si="3"/>
        <v>0</v>
      </c>
    </row>
    <row r="78" spans="1:7">
      <c r="A78" s="484" t="s">
        <v>241</v>
      </c>
      <c r="B78" s="490"/>
      <c r="C78" s="490"/>
      <c r="D78" s="488">
        <f t="shared" si="2"/>
        <v>0</v>
      </c>
      <c r="E78" s="490"/>
      <c r="F78" s="490"/>
      <c r="G78" s="489">
        <f t="shared" si="3"/>
        <v>0</v>
      </c>
    </row>
    <row r="79" spans="1:7">
      <c r="A79" s="484" t="s">
        <v>242</v>
      </c>
      <c r="B79" s="490"/>
      <c r="C79" s="490"/>
      <c r="D79" s="488">
        <f t="shared" si="2"/>
        <v>0</v>
      </c>
      <c r="E79" s="490"/>
      <c r="F79" s="490"/>
      <c r="G79" s="489">
        <f t="shared" si="3"/>
        <v>0</v>
      </c>
    </row>
    <row r="80" spans="1:7" ht="15.75" thickBot="1">
      <c r="A80" s="486" t="s">
        <v>618</v>
      </c>
      <c r="B80" s="491"/>
      <c r="C80" s="491"/>
      <c r="D80" s="492">
        <f t="shared" si="2"/>
        <v>0</v>
      </c>
      <c r="E80" s="491"/>
      <c r="F80" s="491"/>
      <c r="G80" s="493">
        <f t="shared" si="3"/>
        <v>0</v>
      </c>
    </row>
    <row r="81" spans="1:7" ht="15.75" thickBot="1">
      <c r="A81" s="487" t="s">
        <v>619</v>
      </c>
      <c r="B81" s="460">
        <f>B73+B69+B61+B57+B47+B37+B27+B17+B9-3</f>
        <v>115136460</v>
      </c>
      <c r="C81" s="460">
        <f>C73+C69+C61+C57+C47+C37+C27+C17+C9</f>
        <v>56707</v>
      </c>
      <c r="D81" s="460">
        <f>B81+C81</f>
        <v>115193167</v>
      </c>
      <c r="E81" s="460">
        <f>E73+E69+E61+E57+E47+E37+E27+E17+E9</f>
        <v>23211173</v>
      </c>
      <c r="F81" s="460">
        <f>F73+F69+F61+F57+F47+F37+F27+F17+F9</f>
        <v>19444220</v>
      </c>
      <c r="G81" s="494">
        <f>D81-E81</f>
        <v>91981994</v>
      </c>
    </row>
    <row r="82" spans="1:7">
      <c r="A82" s="603"/>
      <c r="B82" s="604"/>
      <c r="C82" s="604"/>
      <c r="D82" s="604"/>
      <c r="E82" s="604"/>
      <c r="F82" s="604"/>
      <c r="G82" s="604"/>
    </row>
    <row r="83" spans="1:7">
      <c r="A83" s="603"/>
      <c r="B83" s="604"/>
      <c r="C83" s="604"/>
      <c r="D83" s="604"/>
      <c r="E83" s="604"/>
      <c r="F83" s="604"/>
      <c r="G83" s="604"/>
    </row>
    <row r="84" spans="1:7">
      <c r="A84" s="603"/>
      <c r="B84" s="604"/>
      <c r="C84" s="604"/>
      <c r="D84" s="604"/>
      <c r="E84" s="604"/>
      <c r="F84" s="604"/>
      <c r="G84" s="604"/>
    </row>
    <row r="85" spans="1:7">
      <c r="A85" s="603"/>
      <c r="B85" s="604"/>
      <c r="C85" s="604"/>
      <c r="D85" s="604"/>
      <c r="E85" s="604"/>
      <c r="F85" s="604"/>
      <c r="G85" s="604"/>
    </row>
    <row r="86" spans="1:7">
      <c r="A86" s="603"/>
      <c r="B86" s="604"/>
      <c r="C86" s="604"/>
      <c r="D86" s="604"/>
      <c r="E86" s="604"/>
      <c r="F86" s="604"/>
      <c r="G86" s="604"/>
    </row>
    <row r="87" spans="1:7">
      <c r="A87" s="603"/>
      <c r="B87" s="604"/>
      <c r="C87" s="604"/>
      <c r="D87" s="604"/>
      <c r="E87" s="604"/>
      <c r="F87" s="604"/>
      <c r="G87" s="604"/>
    </row>
    <row r="88" spans="1:7" ht="16.5">
      <c r="A88" s="124"/>
      <c r="B88" s="124"/>
      <c r="C88" s="124"/>
      <c r="D88" s="124"/>
      <c r="E88" s="124"/>
      <c r="F88" s="124"/>
      <c r="G88" s="124"/>
    </row>
    <row r="89" spans="1:7" ht="16.5">
      <c r="A89" s="124"/>
      <c r="B89" s="124"/>
      <c r="C89" s="124"/>
      <c r="D89" s="124"/>
      <c r="E89" s="124"/>
      <c r="F89" s="124"/>
      <c r="G89" s="124"/>
    </row>
    <row r="90" spans="1:7" ht="16.5">
      <c r="A90" s="124"/>
      <c r="B90" s="124"/>
      <c r="C90" s="124"/>
      <c r="D90" s="124"/>
      <c r="E90" s="124"/>
      <c r="F90" s="124"/>
      <c r="G90" s="124"/>
    </row>
    <row r="91" spans="1:7" ht="16.5">
      <c r="A91" s="124"/>
      <c r="B91" s="124"/>
      <c r="C91" s="124"/>
      <c r="D91" s="124"/>
      <c r="E91" s="124"/>
      <c r="F91" s="124"/>
      <c r="G91" s="124"/>
    </row>
  </sheetData>
  <sheetProtection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zoomScaleSheetLayoutView="100" workbookViewId="0">
      <selection activeCell="A4" sqref="A4:H4"/>
    </sheetView>
  </sheetViews>
  <sheetFormatPr baseColWidth="10" defaultRowHeight="15"/>
  <cols>
    <col min="1" max="1" width="6.140625" customWidth="1"/>
    <col min="2" max="2" width="47.85546875" customWidth="1"/>
    <col min="3" max="3" width="12.42578125" customWidth="1"/>
    <col min="5" max="5" width="12.5703125" customWidth="1"/>
    <col min="6" max="6" width="12.7109375" customWidth="1"/>
    <col min="7" max="7" width="13" customWidth="1"/>
    <col min="8" max="8" width="12" bestFit="1" customWidth="1"/>
  </cols>
  <sheetData>
    <row r="1" spans="1:8" ht="15.75">
      <c r="A1" s="1201" t="s">
        <v>23</v>
      </c>
      <c r="B1" s="1202"/>
      <c r="C1" s="1202"/>
      <c r="D1" s="1202"/>
      <c r="E1" s="1202"/>
      <c r="F1" s="1202"/>
      <c r="G1" s="1202"/>
      <c r="H1" s="1203"/>
    </row>
    <row r="2" spans="1:8" ht="15.75">
      <c r="A2" s="1204" t="str">
        <f>'ETCA-I-01'!A3:G3</f>
        <v>TELEVISORA DE HERMOSILLO, S.A. DE C.V.</v>
      </c>
      <c r="B2" s="1205"/>
      <c r="C2" s="1205"/>
      <c r="D2" s="1205"/>
      <c r="E2" s="1205"/>
      <c r="F2" s="1205"/>
      <c r="G2" s="1205"/>
      <c r="H2" s="1206"/>
    </row>
    <row r="3" spans="1:8">
      <c r="A3" s="1207" t="s">
        <v>620</v>
      </c>
      <c r="B3" s="1208"/>
      <c r="C3" s="1208"/>
      <c r="D3" s="1208"/>
      <c r="E3" s="1208"/>
      <c r="F3" s="1208"/>
      <c r="G3" s="1208"/>
      <c r="H3" s="1209"/>
    </row>
    <row r="4" spans="1:8">
      <c r="A4" s="1207" t="s">
        <v>621</v>
      </c>
      <c r="B4" s="1208"/>
      <c r="C4" s="1208"/>
      <c r="D4" s="1208"/>
      <c r="E4" s="1208"/>
      <c r="F4" s="1208"/>
      <c r="G4" s="1208"/>
      <c r="H4" s="1209"/>
    </row>
    <row r="5" spans="1:8">
      <c r="A5" s="1207" t="str">
        <f>'ETCA-II-02'!A4:I4</f>
        <v>Del 01 de Enero al 31 de Marzo de 2018</v>
      </c>
      <c r="B5" s="1208"/>
      <c r="C5" s="1208"/>
      <c r="D5" s="1208"/>
      <c r="E5" s="1208"/>
      <c r="F5" s="1208"/>
      <c r="G5" s="1208"/>
      <c r="H5" s="1209"/>
    </row>
    <row r="6" spans="1:8" ht="15.75" thickBot="1">
      <c r="A6" s="1190" t="s">
        <v>87</v>
      </c>
      <c r="B6" s="1199"/>
      <c r="C6" s="1199"/>
      <c r="D6" s="1199"/>
      <c r="E6" s="1199"/>
      <c r="F6" s="1199"/>
      <c r="G6" s="1199"/>
      <c r="H6" s="1200"/>
    </row>
    <row r="7" spans="1:8" ht="15.75" thickBot="1">
      <c r="A7" s="1188" t="s">
        <v>88</v>
      </c>
      <c r="B7" s="1189"/>
      <c r="C7" s="1192" t="s">
        <v>622</v>
      </c>
      <c r="D7" s="1193"/>
      <c r="E7" s="1193"/>
      <c r="F7" s="1193"/>
      <c r="G7" s="1194"/>
      <c r="H7" s="1195" t="s">
        <v>623</v>
      </c>
    </row>
    <row r="8" spans="1:8" ht="36.75" thickBot="1">
      <c r="A8" s="1190"/>
      <c r="B8" s="1191"/>
      <c r="C8" s="852" t="s">
        <v>624</v>
      </c>
      <c r="D8" s="722" t="s">
        <v>625</v>
      </c>
      <c r="E8" s="852" t="s">
        <v>626</v>
      </c>
      <c r="F8" s="852" t="s">
        <v>475</v>
      </c>
      <c r="G8" s="852" t="s">
        <v>627</v>
      </c>
      <c r="H8" s="1196"/>
    </row>
    <row r="9" spans="1:8">
      <c r="A9" s="853"/>
      <c r="B9" s="773"/>
      <c r="C9" s="773"/>
      <c r="D9" s="774"/>
      <c r="E9" s="773"/>
      <c r="F9" s="773"/>
      <c r="G9" s="773"/>
      <c r="H9" s="775"/>
    </row>
    <row r="10" spans="1:8">
      <c r="A10" s="1184" t="s">
        <v>628</v>
      </c>
      <c r="B10" s="1185"/>
      <c r="C10" s="716">
        <f>+C11+C19+C29+C39+C49+C59+C63+C72+C76-3</f>
        <v>115136460</v>
      </c>
      <c r="D10" s="716">
        <f t="shared" ref="D10:G10" si="0">+D11+D19+D29+D39+D49+D59+D63+D72+D76</f>
        <v>56707</v>
      </c>
      <c r="E10" s="716">
        <f>+E11+E19+E29+E39+E49+E59+E63+E72+E76-3</f>
        <v>115193167</v>
      </c>
      <c r="F10" s="716">
        <f t="shared" si="0"/>
        <v>23211173</v>
      </c>
      <c r="G10" s="716">
        <f t="shared" si="0"/>
        <v>19444220</v>
      </c>
      <c r="H10" s="716">
        <f>+H11+H19+H29+H39+H49+H59+H63+H72+H76-3</f>
        <v>91981994</v>
      </c>
    </row>
    <row r="11" spans="1:8">
      <c r="A11" s="1186" t="s">
        <v>629</v>
      </c>
      <c r="B11" s="1187"/>
      <c r="C11" s="716">
        <f>SUM(C12:C18)</f>
        <v>81363564</v>
      </c>
      <c r="D11" s="716">
        <f t="shared" ref="D11:G11" si="1">SUM(D12:D18)</f>
        <v>2034</v>
      </c>
      <c r="E11" s="721">
        <f t="shared" si="1"/>
        <v>81365598</v>
      </c>
      <c r="F11" s="716">
        <f>SUM(F12:F18)+1</f>
        <v>17047046</v>
      </c>
      <c r="G11" s="716">
        <f t="shared" si="1"/>
        <v>14584474</v>
      </c>
      <c r="H11" s="716">
        <f>SUM(H12:H18)-1</f>
        <v>64318552</v>
      </c>
    </row>
    <row r="12" spans="1:8">
      <c r="A12" s="851"/>
      <c r="B12" s="756" t="s">
        <v>630</v>
      </c>
      <c r="C12" s="719">
        <f>+'ETCA II-04'!B10</f>
        <v>49354557</v>
      </c>
      <c r="D12" s="719">
        <f>+'ETCA II-04'!C10</f>
        <v>2034</v>
      </c>
      <c r="E12" s="720">
        <f>C12+D12</f>
        <v>49356591</v>
      </c>
      <c r="F12" s="719">
        <f>+'ETCA II-04'!E10</f>
        <v>10727537</v>
      </c>
      <c r="G12" s="719">
        <f>+'ETCA II-04'!F10</f>
        <v>10713141</v>
      </c>
      <c r="H12" s="718">
        <f t="shared" ref="H12:H18" si="2">+E12-F12</f>
        <v>38629054</v>
      </c>
    </row>
    <row r="13" spans="1:8">
      <c r="A13" s="851"/>
      <c r="B13" s="756" t="s">
        <v>631</v>
      </c>
      <c r="C13" s="719">
        <f>+'ETCA II-04'!B11</f>
        <v>1332268</v>
      </c>
      <c r="D13" s="719">
        <f>+'ETCA II-04'!C11</f>
        <v>0</v>
      </c>
      <c r="E13" s="720">
        <f t="shared" ref="E13:E77" si="3">C13+D13</f>
        <v>1332268</v>
      </c>
      <c r="F13" s="719">
        <f>+'ETCA II-04'!E11</f>
        <v>122524</v>
      </c>
      <c r="G13" s="719">
        <f>+'ETCA II-04'!F11</f>
        <v>122524</v>
      </c>
      <c r="H13" s="718">
        <f t="shared" si="2"/>
        <v>1209744</v>
      </c>
    </row>
    <row r="14" spans="1:8">
      <c r="A14" s="851"/>
      <c r="B14" s="756" t="s">
        <v>632</v>
      </c>
      <c r="C14" s="719">
        <f>+'ETCA II-04'!B12</f>
        <v>11875044</v>
      </c>
      <c r="D14" s="719">
        <f>+'ETCA II-04'!C12</f>
        <v>0</v>
      </c>
      <c r="E14" s="720">
        <f t="shared" si="3"/>
        <v>11875044</v>
      </c>
      <c r="F14" s="719">
        <f>+'ETCA II-04'!E12</f>
        <v>2792739</v>
      </c>
      <c r="G14" s="719">
        <f>+'ETCA II-04'!F12</f>
        <v>1266422</v>
      </c>
      <c r="H14" s="718">
        <f t="shared" si="2"/>
        <v>9082305</v>
      </c>
    </row>
    <row r="15" spans="1:8">
      <c r="A15" s="851"/>
      <c r="B15" s="756" t="s">
        <v>633</v>
      </c>
      <c r="C15" s="719">
        <f>+'ETCA II-04'!B13</f>
        <v>9966112</v>
      </c>
      <c r="D15" s="719">
        <f>+'ETCA II-04'!C13</f>
        <v>0</v>
      </c>
      <c r="E15" s="720">
        <f t="shared" si="3"/>
        <v>9966112</v>
      </c>
      <c r="F15" s="719">
        <f>+'ETCA II-04'!E13</f>
        <v>1693481</v>
      </c>
      <c r="G15" s="719">
        <f>+'ETCA II-04'!F13</f>
        <v>1354228</v>
      </c>
      <c r="H15" s="718">
        <f t="shared" si="2"/>
        <v>8272631</v>
      </c>
    </row>
    <row r="16" spans="1:8">
      <c r="A16" s="851"/>
      <c r="B16" s="756" t="s">
        <v>634</v>
      </c>
      <c r="C16" s="719">
        <f>+'ETCA II-04'!B14</f>
        <v>7823850</v>
      </c>
      <c r="D16" s="719">
        <f>+'ETCA II-04'!C14</f>
        <v>0</v>
      </c>
      <c r="E16" s="720">
        <f t="shared" si="3"/>
        <v>7823850</v>
      </c>
      <c r="F16" s="719">
        <f>+'ETCA II-04'!E14</f>
        <v>1710764</v>
      </c>
      <c r="G16" s="719">
        <f>+'ETCA II-04'!F14</f>
        <v>1128159</v>
      </c>
      <c r="H16" s="718">
        <f t="shared" si="2"/>
        <v>6113086</v>
      </c>
    </row>
    <row r="17" spans="1:8">
      <c r="A17" s="851"/>
      <c r="B17" s="756" t="s">
        <v>635</v>
      </c>
      <c r="C17" s="719">
        <f>+'ETCA II-04'!B15</f>
        <v>0</v>
      </c>
      <c r="D17" s="719">
        <f>+'ETCA II-04'!C15</f>
        <v>0</v>
      </c>
      <c r="E17" s="720">
        <f t="shared" si="3"/>
        <v>0</v>
      </c>
      <c r="F17" s="719">
        <f>+'ETCA II-04'!E15</f>
        <v>0</v>
      </c>
      <c r="G17" s="719">
        <f>+'ETCA II-04'!F15</f>
        <v>0</v>
      </c>
      <c r="H17" s="718">
        <f t="shared" si="2"/>
        <v>0</v>
      </c>
    </row>
    <row r="18" spans="1:8">
      <c r="A18" s="851"/>
      <c r="B18" s="756" t="s">
        <v>636</v>
      </c>
      <c r="C18" s="719">
        <f>+'ETCA II-04'!B16</f>
        <v>1011733</v>
      </c>
      <c r="D18" s="719">
        <f>+'ETCA II-04'!C16</f>
        <v>0</v>
      </c>
      <c r="E18" s="720">
        <f t="shared" si="3"/>
        <v>1011733</v>
      </c>
      <c r="F18" s="719">
        <f>+'ETCA II-04'!E16</f>
        <v>0</v>
      </c>
      <c r="G18" s="719">
        <f>+'ETCA II-04'!F16</f>
        <v>0</v>
      </c>
      <c r="H18" s="718">
        <f t="shared" si="2"/>
        <v>1011733</v>
      </c>
    </row>
    <row r="19" spans="1:8">
      <c r="A19" s="1186" t="s">
        <v>637</v>
      </c>
      <c r="B19" s="1187"/>
      <c r="C19" s="716">
        <f>SUM(C20:C28)</f>
        <v>2815132</v>
      </c>
      <c r="D19" s="716">
        <f t="shared" ref="D19:E19" si="4">SUM(D20:D28)</f>
        <v>0</v>
      </c>
      <c r="E19" s="721">
        <f t="shared" si="4"/>
        <v>2815132</v>
      </c>
      <c r="F19" s="716">
        <f>SUM(F20:F28)-1</f>
        <v>371657</v>
      </c>
      <c r="G19" s="716">
        <f>SUM(G20:G28)-1</f>
        <v>371657</v>
      </c>
      <c r="H19" s="716">
        <f>SUM(H20:H28)+1</f>
        <v>2443475</v>
      </c>
    </row>
    <row r="20" spans="1:8">
      <c r="A20" s="851"/>
      <c r="B20" s="756" t="s">
        <v>638</v>
      </c>
      <c r="C20" s="719">
        <f>+'ETCA II-04'!B18</f>
        <v>208492</v>
      </c>
      <c r="D20" s="719">
        <f>+'ETCA II-04'!C18</f>
        <v>-3085</v>
      </c>
      <c r="E20" s="720">
        <f t="shared" si="3"/>
        <v>205407</v>
      </c>
      <c r="F20" s="719">
        <f>+'ETCA II-04'!E18</f>
        <v>32566</v>
      </c>
      <c r="G20" s="719">
        <f>+'ETCA II-04'!F18</f>
        <v>32566</v>
      </c>
      <c r="H20" s="718">
        <f t="shared" ref="H20:H83" si="5">+E20-F20</f>
        <v>172841</v>
      </c>
    </row>
    <row r="21" spans="1:8">
      <c r="A21" s="851"/>
      <c r="B21" s="756" t="s">
        <v>639</v>
      </c>
      <c r="C21" s="719">
        <f>+'ETCA II-04'!B19</f>
        <v>680119</v>
      </c>
      <c r="D21" s="719">
        <f>+'ETCA II-04'!C19</f>
        <v>0</v>
      </c>
      <c r="E21" s="720">
        <f t="shared" si="3"/>
        <v>680119</v>
      </c>
      <c r="F21" s="719">
        <f>+'ETCA II-04'!E19</f>
        <v>43784</v>
      </c>
      <c r="G21" s="719">
        <f>+'ETCA II-04'!F19</f>
        <v>43784</v>
      </c>
      <c r="H21" s="718">
        <f t="shared" si="5"/>
        <v>636335</v>
      </c>
    </row>
    <row r="22" spans="1:8">
      <c r="A22" s="851"/>
      <c r="B22" s="756" t="s">
        <v>640</v>
      </c>
      <c r="C22" s="719">
        <f>+'ETCA II-04'!B20</f>
        <v>0</v>
      </c>
      <c r="D22" s="719">
        <f>+'ETCA II-04'!C20</f>
        <v>0</v>
      </c>
      <c r="E22" s="720">
        <f t="shared" si="3"/>
        <v>0</v>
      </c>
      <c r="F22" s="719">
        <f>+'ETCA II-04'!E20</f>
        <v>0</v>
      </c>
      <c r="G22" s="719">
        <f>+'ETCA II-04'!F20</f>
        <v>0</v>
      </c>
      <c r="H22" s="718">
        <f t="shared" si="5"/>
        <v>0</v>
      </c>
    </row>
    <row r="23" spans="1:8">
      <c r="A23" s="851"/>
      <c r="B23" s="756" t="s">
        <v>641</v>
      </c>
      <c r="C23" s="719">
        <f>+'ETCA II-04'!B21</f>
        <v>211873</v>
      </c>
      <c r="D23" s="719">
        <f>+'ETCA II-04'!C21</f>
        <v>0</v>
      </c>
      <c r="E23" s="720">
        <f t="shared" si="3"/>
        <v>211873</v>
      </c>
      <c r="F23" s="719">
        <f>+'ETCA II-04'!E21</f>
        <v>3490</v>
      </c>
      <c r="G23" s="719">
        <f>+'ETCA II-04'!F21</f>
        <v>3490</v>
      </c>
      <c r="H23" s="718">
        <f t="shared" si="5"/>
        <v>208383</v>
      </c>
    </row>
    <row r="24" spans="1:8">
      <c r="A24" s="851"/>
      <c r="B24" s="756" t="s">
        <v>642</v>
      </c>
      <c r="C24" s="719">
        <f>+'ETCA II-04'!B22</f>
        <v>575306</v>
      </c>
      <c r="D24" s="719">
        <f>+'ETCA II-04'!C22</f>
        <v>0</v>
      </c>
      <c r="E24" s="720">
        <f t="shared" si="3"/>
        <v>575306</v>
      </c>
      <c r="F24" s="719">
        <f>+'ETCA II-04'!E22</f>
        <v>115857</v>
      </c>
      <c r="G24" s="719">
        <f>+'ETCA II-04'!F22</f>
        <v>115857</v>
      </c>
      <c r="H24" s="718">
        <f t="shared" si="5"/>
        <v>459449</v>
      </c>
    </row>
    <row r="25" spans="1:8">
      <c r="A25" s="851"/>
      <c r="B25" s="756" t="s">
        <v>643</v>
      </c>
      <c r="C25" s="719">
        <f>+'ETCA II-04'!B23</f>
        <v>826740</v>
      </c>
      <c r="D25" s="719">
        <f>+'ETCA II-04'!C23</f>
        <v>0</v>
      </c>
      <c r="E25" s="720">
        <f t="shared" si="3"/>
        <v>826740</v>
      </c>
      <c r="F25" s="719">
        <f>+'ETCA II-04'!E23</f>
        <v>152731</v>
      </c>
      <c r="G25" s="719">
        <f>+'ETCA II-04'!F23</f>
        <v>152731</v>
      </c>
      <c r="H25" s="718">
        <f t="shared" si="5"/>
        <v>674009</v>
      </c>
    </row>
    <row r="26" spans="1:8">
      <c r="A26" s="851"/>
      <c r="B26" s="756" t="s">
        <v>644</v>
      </c>
      <c r="C26" s="719">
        <f>+'ETCA II-04'!B24</f>
        <v>40000</v>
      </c>
      <c r="D26" s="719">
        <f>+'ETCA II-04'!C24</f>
        <v>-170</v>
      </c>
      <c r="E26" s="720">
        <f t="shared" si="3"/>
        <v>39830</v>
      </c>
      <c r="F26" s="719">
        <f>+'ETCA II-04'!E24</f>
        <v>745</v>
      </c>
      <c r="G26" s="719">
        <f>+'ETCA II-04'!F24</f>
        <v>745</v>
      </c>
      <c r="H26" s="718">
        <f t="shared" si="5"/>
        <v>39085</v>
      </c>
    </row>
    <row r="27" spans="1:8">
      <c r="A27" s="851"/>
      <c r="B27" s="756" t="s">
        <v>645</v>
      </c>
      <c r="C27" s="719">
        <f>+'ETCA II-04'!B25</f>
        <v>0</v>
      </c>
      <c r="D27" s="719">
        <f>+'ETCA II-04'!C25</f>
        <v>0</v>
      </c>
      <c r="E27" s="720">
        <f t="shared" si="3"/>
        <v>0</v>
      </c>
      <c r="F27" s="719">
        <f>+'ETCA II-04'!E25</f>
        <v>0</v>
      </c>
      <c r="G27" s="719">
        <f>+'ETCA II-04'!F25</f>
        <v>0</v>
      </c>
      <c r="H27" s="718">
        <f t="shared" si="5"/>
        <v>0</v>
      </c>
    </row>
    <row r="28" spans="1:8">
      <c r="A28" s="851"/>
      <c r="B28" s="756" t="s">
        <v>646</v>
      </c>
      <c r="C28" s="719">
        <f>+'ETCA II-04'!B26</f>
        <v>272602</v>
      </c>
      <c r="D28" s="719">
        <f>+'ETCA II-04'!C26</f>
        <v>3255</v>
      </c>
      <c r="E28" s="720">
        <f t="shared" si="3"/>
        <v>275857</v>
      </c>
      <c r="F28" s="719">
        <f>+'ETCA II-04'!E26</f>
        <v>22485</v>
      </c>
      <c r="G28" s="719">
        <f>+'ETCA II-04'!F26</f>
        <v>22485</v>
      </c>
      <c r="H28" s="718">
        <f t="shared" si="5"/>
        <v>253372</v>
      </c>
    </row>
    <row r="29" spans="1:8">
      <c r="A29" s="1186" t="s">
        <v>647</v>
      </c>
      <c r="B29" s="1187"/>
      <c r="C29" s="716">
        <f>SUM(C30:C38)</f>
        <v>30957767</v>
      </c>
      <c r="D29" s="716">
        <f t="shared" ref="D29:E29" si="6">SUM(D30:D38)</f>
        <v>0</v>
      </c>
      <c r="E29" s="721">
        <f t="shared" si="6"/>
        <v>30957767</v>
      </c>
      <c r="F29" s="716">
        <f>SUM(F30:F38)-1</f>
        <v>5737797</v>
      </c>
      <c r="G29" s="716">
        <f>SUM(G30:G38)-1</f>
        <v>4488089</v>
      </c>
      <c r="H29" s="716">
        <f>SUM(H30:H38)+1</f>
        <v>25219970</v>
      </c>
    </row>
    <row r="30" spans="1:8">
      <c r="A30" s="851"/>
      <c r="B30" s="756" t="s">
        <v>648</v>
      </c>
      <c r="C30" s="719">
        <f>+'ETCA II-04'!B28</f>
        <v>6509546</v>
      </c>
      <c r="D30" s="719">
        <f>+'ETCA II-04'!C28</f>
        <v>0</v>
      </c>
      <c r="E30" s="720">
        <f t="shared" si="3"/>
        <v>6509546</v>
      </c>
      <c r="F30" s="719">
        <f>+'ETCA II-04'!E28</f>
        <v>1294228</v>
      </c>
      <c r="G30" s="719">
        <f>+'ETCA II-04'!F28</f>
        <v>475147</v>
      </c>
      <c r="H30" s="718">
        <f t="shared" si="5"/>
        <v>5215318</v>
      </c>
    </row>
    <row r="31" spans="1:8">
      <c r="A31" s="851"/>
      <c r="B31" s="756" t="s">
        <v>649</v>
      </c>
      <c r="C31" s="719">
        <f>+'ETCA II-04'!B29</f>
        <v>484278</v>
      </c>
      <c r="D31" s="719">
        <f>+'ETCA II-04'!C29</f>
        <v>0</v>
      </c>
      <c r="E31" s="720">
        <f t="shared" si="3"/>
        <v>484278</v>
      </c>
      <c r="F31" s="719">
        <f>+'ETCA II-04'!E29</f>
        <v>92345</v>
      </c>
      <c r="G31" s="719">
        <f>+'ETCA II-04'!F29</f>
        <v>71514</v>
      </c>
      <c r="H31" s="718">
        <f t="shared" si="5"/>
        <v>391933</v>
      </c>
    </row>
    <row r="32" spans="1:8">
      <c r="A32" s="851"/>
      <c r="B32" s="756" t="s">
        <v>650</v>
      </c>
      <c r="C32" s="719">
        <f>+'ETCA II-04'!B30</f>
        <v>6245017</v>
      </c>
      <c r="D32" s="719">
        <f>+'ETCA II-04'!C30</f>
        <v>0</v>
      </c>
      <c r="E32" s="720">
        <f t="shared" si="3"/>
        <v>6245017</v>
      </c>
      <c r="F32" s="719">
        <f>+'ETCA II-04'!E30</f>
        <v>702114</v>
      </c>
      <c r="G32" s="719">
        <f>+'ETCA II-04'!F30</f>
        <v>490479</v>
      </c>
      <c r="H32" s="718">
        <f t="shared" si="5"/>
        <v>5542903</v>
      </c>
    </row>
    <row r="33" spans="1:8">
      <c r="A33" s="851"/>
      <c r="B33" s="756" t="s">
        <v>651</v>
      </c>
      <c r="C33" s="719">
        <f>+'ETCA II-04'!B31</f>
        <v>10725672</v>
      </c>
      <c r="D33" s="719">
        <f>+'ETCA II-04'!C31</f>
        <v>0</v>
      </c>
      <c r="E33" s="720">
        <f t="shared" si="3"/>
        <v>10725672</v>
      </c>
      <c r="F33" s="719">
        <f>+'ETCA II-04'!E31</f>
        <v>2261400</v>
      </c>
      <c r="G33" s="719">
        <f>+'ETCA II-04'!F31</f>
        <v>2234923</v>
      </c>
      <c r="H33" s="718">
        <f t="shared" si="5"/>
        <v>8464272</v>
      </c>
    </row>
    <row r="34" spans="1:8">
      <c r="A34" s="851"/>
      <c r="B34" s="756" t="s">
        <v>652</v>
      </c>
      <c r="C34" s="719">
        <f>+'ETCA II-04'!B32</f>
        <v>2272035</v>
      </c>
      <c r="D34" s="719">
        <f>+'ETCA II-04'!C32</f>
        <v>-9700</v>
      </c>
      <c r="E34" s="720">
        <f t="shared" si="3"/>
        <v>2262335</v>
      </c>
      <c r="F34" s="719">
        <f>+'ETCA II-04'!E32</f>
        <v>190853</v>
      </c>
      <c r="G34" s="719">
        <f>+'ETCA II-04'!F32</f>
        <v>171279</v>
      </c>
      <c r="H34" s="718">
        <f t="shared" si="5"/>
        <v>2071482</v>
      </c>
    </row>
    <row r="35" spans="1:8">
      <c r="A35" s="851"/>
      <c r="B35" s="756" t="s">
        <v>653</v>
      </c>
      <c r="C35" s="719">
        <f>+'ETCA II-04'!B33</f>
        <v>453390</v>
      </c>
      <c r="D35" s="719">
        <f>+'ETCA II-04'!C33</f>
        <v>9700</v>
      </c>
      <c r="E35" s="720">
        <f t="shared" si="3"/>
        <v>463090</v>
      </c>
      <c r="F35" s="719">
        <f>+'ETCA II-04'!E33</f>
        <v>265517</v>
      </c>
      <c r="G35" s="719">
        <f>+'ETCA II-04'!F33</f>
        <v>262017</v>
      </c>
      <c r="H35" s="718">
        <f t="shared" si="5"/>
        <v>197573</v>
      </c>
    </row>
    <row r="36" spans="1:8">
      <c r="A36" s="851"/>
      <c r="B36" s="756" t="s">
        <v>654</v>
      </c>
      <c r="C36" s="719">
        <f>+'ETCA II-04'!B34</f>
        <v>780841</v>
      </c>
      <c r="D36" s="719">
        <f>+'ETCA II-04'!C34</f>
        <v>0</v>
      </c>
      <c r="E36" s="720">
        <f t="shared" si="3"/>
        <v>780841</v>
      </c>
      <c r="F36" s="719">
        <f>+'ETCA II-04'!E34</f>
        <v>50161</v>
      </c>
      <c r="G36" s="719">
        <f>+'ETCA II-04'!F34</f>
        <v>50161</v>
      </c>
      <c r="H36" s="718">
        <f t="shared" si="5"/>
        <v>730680</v>
      </c>
    </row>
    <row r="37" spans="1:8">
      <c r="A37" s="851"/>
      <c r="B37" s="756" t="s">
        <v>655</v>
      </c>
      <c r="C37" s="719">
        <f>+'ETCA II-04'!B35</f>
        <v>707427</v>
      </c>
      <c r="D37" s="719">
        <f>+'ETCA II-04'!C35</f>
        <v>0</v>
      </c>
      <c r="E37" s="720">
        <f t="shared" si="3"/>
        <v>707427</v>
      </c>
      <c r="F37" s="719">
        <f>+'ETCA II-04'!E35</f>
        <v>106361</v>
      </c>
      <c r="G37" s="719">
        <f>+'ETCA II-04'!F35</f>
        <v>83361</v>
      </c>
      <c r="H37" s="718">
        <f t="shared" si="5"/>
        <v>601066</v>
      </c>
    </row>
    <row r="38" spans="1:8">
      <c r="A38" s="961"/>
      <c r="B38" s="756" t="s">
        <v>656</v>
      </c>
      <c r="C38" s="719">
        <f>+'ETCA II-04'!B36</f>
        <v>2779561</v>
      </c>
      <c r="D38" s="719">
        <f>+'ETCA II-04'!C36</f>
        <v>0</v>
      </c>
      <c r="E38" s="720">
        <f t="shared" si="3"/>
        <v>2779561</v>
      </c>
      <c r="F38" s="719">
        <f>+'ETCA II-04'!E36</f>
        <v>774819</v>
      </c>
      <c r="G38" s="719">
        <f>+'ETCA II-04'!F36</f>
        <v>649209</v>
      </c>
      <c r="H38" s="718">
        <f t="shared" si="5"/>
        <v>2004742</v>
      </c>
    </row>
    <row r="39" spans="1:8">
      <c r="A39" s="1186" t="s">
        <v>657</v>
      </c>
      <c r="B39" s="1187"/>
      <c r="C39" s="717">
        <f t="shared" ref="C39:H39" si="7">SUM(C40:C48)</f>
        <v>0</v>
      </c>
      <c r="D39" s="717">
        <f t="shared" si="7"/>
        <v>0</v>
      </c>
      <c r="E39" s="717">
        <f t="shared" si="7"/>
        <v>0</v>
      </c>
      <c r="F39" s="717">
        <f t="shared" si="7"/>
        <v>0</v>
      </c>
      <c r="G39" s="717">
        <f t="shared" si="7"/>
        <v>0</v>
      </c>
      <c r="H39" s="717">
        <f t="shared" si="7"/>
        <v>0</v>
      </c>
    </row>
    <row r="40" spans="1:8">
      <c r="A40" s="851"/>
      <c r="B40" s="756" t="s">
        <v>658</v>
      </c>
      <c r="C40" s="719"/>
      <c r="D40" s="719"/>
      <c r="E40" s="720">
        <f t="shared" si="3"/>
        <v>0</v>
      </c>
      <c r="F40" s="719"/>
      <c r="G40" s="719"/>
      <c r="H40" s="718">
        <f t="shared" si="5"/>
        <v>0</v>
      </c>
    </row>
    <row r="41" spans="1:8">
      <c r="A41" s="851"/>
      <c r="B41" s="756" t="s">
        <v>659</v>
      </c>
      <c r="C41" s="719"/>
      <c r="D41" s="719"/>
      <c r="E41" s="720">
        <f t="shared" si="3"/>
        <v>0</v>
      </c>
      <c r="F41" s="719"/>
      <c r="G41" s="719"/>
      <c r="H41" s="718">
        <f t="shared" si="5"/>
        <v>0</v>
      </c>
    </row>
    <row r="42" spans="1:8">
      <c r="A42" s="851"/>
      <c r="B42" s="756" t="s">
        <v>660</v>
      </c>
      <c r="C42" s="719"/>
      <c r="D42" s="719"/>
      <c r="E42" s="720">
        <f t="shared" si="3"/>
        <v>0</v>
      </c>
      <c r="F42" s="719"/>
      <c r="G42" s="719"/>
      <c r="H42" s="718">
        <f t="shared" si="5"/>
        <v>0</v>
      </c>
    </row>
    <row r="43" spans="1:8">
      <c r="A43" s="851"/>
      <c r="B43" s="756" t="s">
        <v>661</v>
      </c>
      <c r="C43" s="719"/>
      <c r="D43" s="719"/>
      <c r="E43" s="720">
        <f t="shared" si="3"/>
        <v>0</v>
      </c>
      <c r="F43" s="719"/>
      <c r="G43" s="719"/>
      <c r="H43" s="718">
        <f t="shared" si="5"/>
        <v>0</v>
      </c>
    </row>
    <row r="44" spans="1:8">
      <c r="A44" s="851"/>
      <c r="B44" s="756" t="s">
        <v>662</v>
      </c>
      <c r="C44" s="719"/>
      <c r="D44" s="719"/>
      <c r="E44" s="720">
        <f t="shared" si="3"/>
        <v>0</v>
      </c>
      <c r="F44" s="719"/>
      <c r="G44" s="719"/>
      <c r="H44" s="718">
        <f t="shared" si="5"/>
        <v>0</v>
      </c>
    </row>
    <row r="45" spans="1:8">
      <c r="A45" s="851"/>
      <c r="B45" s="756" t="s">
        <v>663</v>
      </c>
      <c r="C45" s="719"/>
      <c r="D45" s="719"/>
      <c r="E45" s="720">
        <f t="shared" si="3"/>
        <v>0</v>
      </c>
      <c r="F45" s="719"/>
      <c r="G45" s="719"/>
      <c r="H45" s="718">
        <f t="shared" si="5"/>
        <v>0</v>
      </c>
    </row>
    <row r="46" spans="1:8">
      <c r="A46" s="851"/>
      <c r="B46" s="756" t="s">
        <v>664</v>
      </c>
      <c r="C46" s="719"/>
      <c r="D46" s="719"/>
      <c r="E46" s="720">
        <f t="shared" si="3"/>
        <v>0</v>
      </c>
      <c r="F46" s="719"/>
      <c r="G46" s="719"/>
      <c r="H46" s="718">
        <f t="shared" si="5"/>
        <v>0</v>
      </c>
    </row>
    <row r="47" spans="1:8">
      <c r="A47" s="851"/>
      <c r="B47" s="756" t="s">
        <v>665</v>
      </c>
      <c r="C47" s="719"/>
      <c r="D47" s="719"/>
      <c r="E47" s="720">
        <f t="shared" si="3"/>
        <v>0</v>
      </c>
      <c r="F47" s="719"/>
      <c r="G47" s="719"/>
      <c r="H47" s="718">
        <f t="shared" si="5"/>
        <v>0</v>
      </c>
    </row>
    <row r="48" spans="1:8">
      <c r="A48" s="851"/>
      <c r="B48" s="756" t="s">
        <v>666</v>
      </c>
      <c r="C48" s="719"/>
      <c r="D48" s="719"/>
      <c r="E48" s="720">
        <f t="shared" si="3"/>
        <v>0</v>
      </c>
      <c r="F48" s="719"/>
      <c r="G48" s="719"/>
      <c r="H48" s="718">
        <f t="shared" si="5"/>
        <v>0</v>
      </c>
    </row>
    <row r="49" spans="1:8">
      <c r="A49" s="1186" t="s">
        <v>667</v>
      </c>
      <c r="B49" s="1187"/>
      <c r="C49" s="717">
        <f>SUM(C50:C58)</f>
        <v>0</v>
      </c>
      <c r="D49" s="717">
        <f t="shared" ref="D49:H49" si="8">SUM(D50:D58)</f>
        <v>54673</v>
      </c>
      <c r="E49" s="720">
        <f t="shared" si="8"/>
        <v>54673</v>
      </c>
      <c r="F49" s="717">
        <f t="shared" si="8"/>
        <v>54673</v>
      </c>
      <c r="G49" s="717">
        <f t="shared" si="8"/>
        <v>0</v>
      </c>
      <c r="H49" s="717">
        <f t="shared" si="8"/>
        <v>0</v>
      </c>
    </row>
    <row r="50" spans="1:8">
      <c r="A50" s="851"/>
      <c r="B50" s="756" t="s">
        <v>668</v>
      </c>
      <c r="C50" s="719">
        <v>0</v>
      </c>
      <c r="D50" s="719"/>
      <c r="E50" s="720">
        <f t="shared" si="3"/>
        <v>0</v>
      </c>
      <c r="F50" s="719"/>
      <c r="G50" s="719"/>
      <c r="H50" s="718">
        <f t="shared" si="5"/>
        <v>0</v>
      </c>
    </row>
    <row r="51" spans="1:8">
      <c r="A51" s="851"/>
      <c r="B51" s="756" t="s">
        <v>669</v>
      </c>
      <c r="C51" s="719">
        <f>+'ETCA II-04'!B49</f>
        <v>0</v>
      </c>
      <c r="D51" s="719">
        <f>+'ETCA II-04'!C49</f>
        <v>54673</v>
      </c>
      <c r="E51" s="720">
        <f t="shared" si="3"/>
        <v>54673</v>
      </c>
      <c r="F51" s="719">
        <f>+'ETCA II-04'!E49</f>
        <v>54673</v>
      </c>
      <c r="G51" s="719">
        <f>+'ETCA II-04'!F49</f>
        <v>0</v>
      </c>
      <c r="H51" s="718">
        <f t="shared" si="5"/>
        <v>0</v>
      </c>
    </row>
    <row r="52" spans="1:8">
      <c r="A52" s="851"/>
      <c r="B52" s="756" t="s">
        <v>670</v>
      </c>
      <c r="C52" s="719"/>
      <c r="D52" s="719"/>
      <c r="E52" s="720">
        <f t="shared" si="3"/>
        <v>0</v>
      </c>
      <c r="F52" s="719"/>
      <c r="G52" s="719"/>
      <c r="H52" s="718">
        <f t="shared" si="5"/>
        <v>0</v>
      </c>
    </row>
    <row r="53" spans="1:8">
      <c r="A53" s="851"/>
      <c r="B53" s="756" t="s">
        <v>671</v>
      </c>
      <c r="C53" s="719"/>
      <c r="D53" s="719"/>
      <c r="E53" s="720">
        <f t="shared" si="3"/>
        <v>0</v>
      </c>
      <c r="F53" s="719"/>
      <c r="G53" s="719"/>
      <c r="H53" s="718">
        <f t="shared" si="5"/>
        <v>0</v>
      </c>
    </row>
    <row r="54" spans="1:8">
      <c r="A54" s="851"/>
      <c r="B54" s="756" t="s">
        <v>672</v>
      </c>
      <c r="C54" s="719"/>
      <c r="D54" s="719"/>
      <c r="E54" s="720">
        <f t="shared" si="3"/>
        <v>0</v>
      </c>
      <c r="F54" s="719"/>
      <c r="G54" s="719"/>
      <c r="H54" s="718">
        <f t="shared" si="5"/>
        <v>0</v>
      </c>
    </row>
    <row r="55" spans="1:8">
      <c r="A55" s="851"/>
      <c r="B55" s="756" t="s">
        <v>673</v>
      </c>
      <c r="C55" s="719"/>
      <c r="D55" s="719"/>
      <c r="E55" s="720">
        <f t="shared" si="3"/>
        <v>0</v>
      </c>
      <c r="F55" s="719"/>
      <c r="G55" s="719"/>
      <c r="H55" s="718">
        <f t="shared" si="5"/>
        <v>0</v>
      </c>
    </row>
    <row r="56" spans="1:8">
      <c r="A56" s="851"/>
      <c r="B56" s="756" t="s">
        <v>674</v>
      </c>
      <c r="C56" s="719"/>
      <c r="D56" s="719"/>
      <c r="E56" s="720">
        <f t="shared" si="3"/>
        <v>0</v>
      </c>
      <c r="F56" s="719"/>
      <c r="G56" s="719"/>
      <c r="H56" s="718">
        <f t="shared" si="5"/>
        <v>0</v>
      </c>
    </row>
    <row r="57" spans="1:8">
      <c r="A57" s="851"/>
      <c r="B57" s="756" t="s">
        <v>675</v>
      </c>
      <c r="C57" s="719"/>
      <c r="D57" s="719"/>
      <c r="E57" s="720">
        <f t="shared" si="3"/>
        <v>0</v>
      </c>
      <c r="F57" s="719"/>
      <c r="G57" s="719"/>
      <c r="H57" s="718">
        <f t="shared" si="5"/>
        <v>0</v>
      </c>
    </row>
    <row r="58" spans="1:8">
      <c r="A58" s="851"/>
      <c r="B58" s="756" t="s">
        <v>676</v>
      </c>
      <c r="C58" s="719"/>
      <c r="D58" s="719"/>
      <c r="E58" s="720">
        <f t="shared" si="3"/>
        <v>0</v>
      </c>
      <c r="F58" s="719"/>
      <c r="G58" s="719"/>
      <c r="H58" s="718">
        <f t="shared" si="5"/>
        <v>0</v>
      </c>
    </row>
    <row r="59" spans="1:8">
      <c r="A59" s="1186" t="s">
        <v>677</v>
      </c>
      <c r="B59" s="1187"/>
      <c r="C59" s="717">
        <f>SUM(C60:C62)</f>
        <v>0</v>
      </c>
      <c r="D59" s="717">
        <f t="shared" ref="D59:H59" si="9">SUM(D60:D62)</f>
        <v>0</v>
      </c>
      <c r="E59" s="720">
        <f t="shared" si="9"/>
        <v>0</v>
      </c>
      <c r="F59" s="717">
        <f t="shared" si="9"/>
        <v>0</v>
      </c>
      <c r="G59" s="717">
        <f t="shared" si="9"/>
        <v>0</v>
      </c>
      <c r="H59" s="717">
        <f t="shared" si="9"/>
        <v>0</v>
      </c>
    </row>
    <row r="60" spans="1:8">
      <c r="A60" s="851"/>
      <c r="B60" s="756" t="s">
        <v>678</v>
      </c>
      <c r="C60" s="719"/>
      <c r="D60" s="719"/>
      <c r="E60" s="720">
        <f t="shared" si="3"/>
        <v>0</v>
      </c>
      <c r="F60" s="719"/>
      <c r="G60" s="719"/>
      <c r="H60" s="718">
        <f t="shared" si="5"/>
        <v>0</v>
      </c>
    </row>
    <row r="61" spans="1:8">
      <c r="A61" s="851"/>
      <c r="B61" s="756" t="s">
        <v>679</v>
      </c>
      <c r="C61" s="719"/>
      <c r="D61" s="719"/>
      <c r="E61" s="720">
        <f t="shared" si="3"/>
        <v>0</v>
      </c>
      <c r="F61" s="719"/>
      <c r="G61" s="719"/>
      <c r="H61" s="718">
        <f t="shared" si="5"/>
        <v>0</v>
      </c>
    </row>
    <row r="62" spans="1:8">
      <c r="A62" s="851"/>
      <c r="B62" s="756" t="s">
        <v>680</v>
      </c>
      <c r="C62" s="719"/>
      <c r="D62" s="719"/>
      <c r="E62" s="720">
        <f t="shared" si="3"/>
        <v>0</v>
      </c>
      <c r="F62" s="719"/>
      <c r="G62" s="719"/>
      <c r="H62" s="718">
        <f t="shared" si="5"/>
        <v>0</v>
      </c>
    </row>
    <row r="63" spans="1:8" ht="15.75" thickBot="1">
      <c r="A63" s="1197" t="s">
        <v>681</v>
      </c>
      <c r="B63" s="1198"/>
      <c r="C63" s="966">
        <f t="shared" ref="C63:H63" si="10">SUM(C64:C71)</f>
        <v>0</v>
      </c>
      <c r="D63" s="966">
        <f t="shared" si="10"/>
        <v>0</v>
      </c>
      <c r="E63" s="966">
        <f t="shared" si="10"/>
        <v>0</v>
      </c>
      <c r="F63" s="966">
        <f t="shared" si="10"/>
        <v>0</v>
      </c>
      <c r="G63" s="966">
        <f t="shared" si="10"/>
        <v>0</v>
      </c>
      <c r="H63" s="966">
        <f t="shared" si="10"/>
        <v>0</v>
      </c>
    </row>
    <row r="64" spans="1:8">
      <c r="A64" s="851"/>
      <c r="B64" s="756" t="s">
        <v>682</v>
      </c>
      <c r="C64" s="719"/>
      <c r="D64" s="719"/>
      <c r="E64" s="720">
        <f t="shared" si="3"/>
        <v>0</v>
      </c>
      <c r="F64" s="719"/>
      <c r="G64" s="719"/>
      <c r="H64" s="718">
        <f t="shared" si="5"/>
        <v>0</v>
      </c>
    </row>
    <row r="65" spans="1:8">
      <c r="A65" s="851"/>
      <c r="B65" s="756" t="s">
        <v>683</v>
      </c>
      <c r="C65" s="719"/>
      <c r="D65" s="719"/>
      <c r="E65" s="720">
        <f t="shared" si="3"/>
        <v>0</v>
      </c>
      <c r="F65" s="719"/>
      <c r="G65" s="719"/>
      <c r="H65" s="718">
        <f t="shared" si="5"/>
        <v>0</v>
      </c>
    </row>
    <row r="66" spans="1:8">
      <c r="A66" s="851"/>
      <c r="B66" s="756" t="s">
        <v>684</v>
      </c>
      <c r="C66" s="719"/>
      <c r="D66" s="719"/>
      <c r="E66" s="720">
        <f t="shared" si="3"/>
        <v>0</v>
      </c>
      <c r="F66" s="719"/>
      <c r="G66" s="719"/>
      <c r="H66" s="718">
        <f t="shared" si="5"/>
        <v>0</v>
      </c>
    </row>
    <row r="67" spans="1:8">
      <c r="A67" s="851"/>
      <c r="B67" s="756" t="s">
        <v>685</v>
      </c>
      <c r="C67" s="719"/>
      <c r="D67" s="719"/>
      <c r="E67" s="720">
        <f t="shared" si="3"/>
        <v>0</v>
      </c>
      <c r="F67" s="719"/>
      <c r="G67" s="719"/>
      <c r="H67" s="718">
        <f t="shared" si="5"/>
        <v>0</v>
      </c>
    </row>
    <row r="68" spans="1:8">
      <c r="A68" s="851"/>
      <c r="B68" s="756" t="s">
        <v>686</v>
      </c>
      <c r="C68" s="719"/>
      <c r="D68" s="719"/>
      <c r="E68" s="720">
        <f t="shared" si="3"/>
        <v>0</v>
      </c>
      <c r="F68" s="719"/>
      <c r="G68" s="719"/>
      <c r="H68" s="718">
        <f t="shared" si="5"/>
        <v>0</v>
      </c>
    </row>
    <row r="69" spans="1:8">
      <c r="A69" s="851"/>
      <c r="B69" s="756" t="s">
        <v>687</v>
      </c>
      <c r="C69" s="719"/>
      <c r="D69" s="719"/>
      <c r="E69" s="720">
        <f t="shared" si="3"/>
        <v>0</v>
      </c>
      <c r="F69" s="719"/>
      <c r="G69" s="719"/>
      <c r="H69" s="718">
        <f t="shared" si="5"/>
        <v>0</v>
      </c>
    </row>
    <row r="70" spans="1:8">
      <c r="A70" s="851"/>
      <c r="B70" s="756" t="s">
        <v>688</v>
      </c>
      <c r="C70" s="719"/>
      <c r="D70" s="719"/>
      <c r="E70" s="720">
        <f t="shared" si="3"/>
        <v>0</v>
      </c>
      <c r="F70" s="719"/>
      <c r="G70" s="719"/>
      <c r="H70" s="718">
        <f t="shared" si="5"/>
        <v>0</v>
      </c>
    </row>
    <row r="71" spans="1:8">
      <c r="A71" s="851"/>
      <c r="B71" s="756" t="s">
        <v>689</v>
      </c>
      <c r="C71" s="719"/>
      <c r="D71" s="719"/>
      <c r="E71" s="720">
        <f t="shared" si="3"/>
        <v>0</v>
      </c>
      <c r="F71" s="719"/>
      <c r="G71" s="719"/>
      <c r="H71" s="718">
        <f t="shared" si="5"/>
        <v>0</v>
      </c>
    </row>
    <row r="72" spans="1:8">
      <c r="A72" s="1186" t="s">
        <v>690</v>
      </c>
      <c r="B72" s="1187"/>
      <c r="C72" s="717">
        <f>SUM(C73:C75)</f>
        <v>0</v>
      </c>
      <c r="D72" s="717">
        <f t="shared" ref="D72:H72" si="11">SUM(D73:D75)</f>
        <v>0</v>
      </c>
      <c r="E72" s="720">
        <f t="shared" si="11"/>
        <v>0</v>
      </c>
      <c r="F72" s="717">
        <f t="shared" si="11"/>
        <v>0</v>
      </c>
      <c r="G72" s="717">
        <f t="shared" si="11"/>
        <v>0</v>
      </c>
      <c r="H72" s="717">
        <f t="shared" si="11"/>
        <v>0</v>
      </c>
    </row>
    <row r="73" spans="1:8">
      <c r="A73" s="961"/>
      <c r="B73" s="756" t="s">
        <v>691</v>
      </c>
      <c r="C73" s="719"/>
      <c r="D73" s="719"/>
      <c r="E73" s="720">
        <f t="shared" si="3"/>
        <v>0</v>
      </c>
      <c r="F73" s="719"/>
      <c r="G73" s="719"/>
      <c r="H73" s="718">
        <f t="shared" si="5"/>
        <v>0</v>
      </c>
    </row>
    <row r="74" spans="1:8">
      <c r="A74" s="851"/>
      <c r="B74" s="756" t="s">
        <v>692</v>
      </c>
      <c r="C74" s="719"/>
      <c r="D74" s="719"/>
      <c r="E74" s="720">
        <f t="shared" si="3"/>
        <v>0</v>
      </c>
      <c r="F74" s="719"/>
      <c r="G74" s="719"/>
      <c r="H74" s="718">
        <f t="shared" si="5"/>
        <v>0</v>
      </c>
    </row>
    <row r="75" spans="1:8">
      <c r="A75" s="851"/>
      <c r="B75" s="756" t="s">
        <v>693</v>
      </c>
      <c r="C75" s="719"/>
      <c r="D75" s="719"/>
      <c r="E75" s="720">
        <f t="shared" si="3"/>
        <v>0</v>
      </c>
      <c r="F75" s="719"/>
      <c r="G75" s="719"/>
      <c r="H75" s="718">
        <f t="shared" si="5"/>
        <v>0</v>
      </c>
    </row>
    <row r="76" spans="1:8">
      <c r="A76" s="1186" t="s">
        <v>694</v>
      </c>
      <c r="B76" s="1187"/>
      <c r="C76" s="717">
        <f>SUM(C77:C83)</f>
        <v>0</v>
      </c>
      <c r="D76" s="717">
        <f t="shared" ref="D76:H76" si="12">SUM(D77:D83)</f>
        <v>0</v>
      </c>
      <c r="E76" s="720">
        <f t="shared" si="12"/>
        <v>0</v>
      </c>
      <c r="F76" s="717">
        <f t="shared" si="12"/>
        <v>0</v>
      </c>
      <c r="G76" s="717">
        <f t="shared" si="12"/>
        <v>0</v>
      </c>
      <c r="H76" s="717">
        <f t="shared" si="12"/>
        <v>0</v>
      </c>
    </row>
    <row r="77" spans="1:8">
      <c r="A77" s="851"/>
      <c r="B77" s="756" t="s">
        <v>695</v>
      </c>
      <c r="C77" s="719"/>
      <c r="D77" s="719"/>
      <c r="E77" s="720">
        <f t="shared" si="3"/>
        <v>0</v>
      </c>
      <c r="F77" s="719"/>
      <c r="G77" s="719"/>
      <c r="H77" s="718">
        <f t="shared" si="5"/>
        <v>0</v>
      </c>
    </row>
    <row r="78" spans="1:8">
      <c r="A78" s="851"/>
      <c r="B78" s="756" t="s">
        <v>696</v>
      </c>
      <c r="C78" s="719"/>
      <c r="D78" s="719"/>
      <c r="E78" s="720">
        <f t="shared" ref="E78:E83" si="13">C78+D78</f>
        <v>0</v>
      </c>
      <c r="F78" s="719"/>
      <c r="G78" s="719"/>
      <c r="H78" s="718">
        <f t="shared" si="5"/>
        <v>0</v>
      </c>
    </row>
    <row r="79" spans="1:8">
      <c r="A79" s="851"/>
      <c r="B79" s="756" t="s">
        <v>697</v>
      </c>
      <c r="C79" s="719"/>
      <c r="D79" s="719"/>
      <c r="E79" s="720">
        <f t="shared" si="13"/>
        <v>0</v>
      </c>
      <c r="F79" s="719"/>
      <c r="G79" s="719"/>
      <c r="H79" s="718">
        <f t="shared" si="5"/>
        <v>0</v>
      </c>
    </row>
    <row r="80" spans="1:8">
      <c r="A80" s="851"/>
      <c r="B80" s="756" t="s">
        <v>698</v>
      </c>
      <c r="C80" s="719"/>
      <c r="D80" s="719"/>
      <c r="E80" s="720">
        <f t="shared" si="13"/>
        <v>0</v>
      </c>
      <c r="F80" s="719"/>
      <c r="G80" s="719"/>
      <c r="H80" s="718">
        <f t="shared" si="5"/>
        <v>0</v>
      </c>
    </row>
    <row r="81" spans="1:8">
      <c r="A81" s="851"/>
      <c r="B81" s="756" t="s">
        <v>699</v>
      </c>
      <c r="C81" s="719"/>
      <c r="D81" s="719"/>
      <c r="E81" s="720">
        <f t="shared" si="13"/>
        <v>0</v>
      </c>
      <c r="F81" s="719"/>
      <c r="G81" s="719"/>
      <c r="H81" s="718">
        <f t="shared" si="5"/>
        <v>0</v>
      </c>
    </row>
    <row r="82" spans="1:8">
      <c r="A82" s="851"/>
      <c r="B82" s="756" t="s">
        <v>700</v>
      </c>
      <c r="C82" s="719"/>
      <c r="D82" s="719"/>
      <c r="E82" s="720">
        <f t="shared" si="13"/>
        <v>0</v>
      </c>
      <c r="F82" s="719"/>
      <c r="G82" s="719"/>
      <c r="H82" s="718">
        <f t="shared" si="5"/>
        <v>0</v>
      </c>
    </row>
    <row r="83" spans="1:8">
      <c r="A83" s="851"/>
      <c r="B83" s="756" t="s">
        <v>701</v>
      </c>
      <c r="C83" s="719"/>
      <c r="D83" s="719"/>
      <c r="E83" s="720">
        <f t="shared" si="13"/>
        <v>0</v>
      </c>
      <c r="F83" s="719"/>
      <c r="G83" s="719"/>
      <c r="H83" s="718">
        <f t="shared" si="5"/>
        <v>0</v>
      </c>
    </row>
    <row r="84" spans="1:8">
      <c r="A84" s="1184" t="s">
        <v>702</v>
      </c>
      <c r="B84" s="1185"/>
      <c r="C84" s="716">
        <f>+C85+C93+C103+C113+C123+C133+C137+C146+C150</f>
        <v>0</v>
      </c>
      <c r="D84" s="716">
        <f t="shared" ref="D84:H84" si="14">+D85+D93+D103+D113+D123+D133+D137+D146+D150</f>
        <v>0</v>
      </c>
      <c r="E84" s="721">
        <f t="shared" si="14"/>
        <v>0</v>
      </c>
      <c r="F84" s="716">
        <f t="shared" si="14"/>
        <v>0</v>
      </c>
      <c r="G84" s="716">
        <f t="shared" si="14"/>
        <v>0</v>
      </c>
      <c r="H84" s="716">
        <f t="shared" si="14"/>
        <v>0</v>
      </c>
    </row>
    <row r="85" spans="1:8">
      <c r="A85" s="1186" t="s">
        <v>629</v>
      </c>
      <c r="B85" s="1187"/>
      <c r="C85" s="717">
        <f>SUM(C86:C92)</f>
        <v>0</v>
      </c>
      <c r="D85" s="717">
        <f t="shared" ref="D85:H85" si="15">SUM(D86:D92)</f>
        <v>0</v>
      </c>
      <c r="E85" s="720">
        <f t="shared" si="15"/>
        <v>0</v>
      </c>
      <c r="F85" s="717">
        <f t="shared" si="15"/>
        <v>0</v>
      </c>
      <c r="G85" s="717">
        <f t="shared" si="15"/>
        <v>0</v>
      </c>
      <c r="H85" s="717">
        <f t="shared" si="15"/>
        <v>0</v>
      </c>
    </row>
    <row r="86" spans="1:8">
      <c r="A86" s="851"/>
      <c r="B86" s="756" t="s">
        <v>630</v>
      </c>
      <c r="C86" s="719"/>
      <c r="D86" s="719"/>
      <c r="E86" s="720">
        <f t="shared" ref="E86:E92" si="16">C86+D86</f>
        <v>0</v>
      </c>
      <c r="F86" s="719"/>
      <c r="G86" s="719"/>
      <c r="H86" s="718">
        <f t="shared" ref="H86:H149" si="17">+E86-F86</f>
        <v>0</v>
      </c>
    </row>
    <row r="87" spans="1:8">
      <c r="A87" s="851"/>
      <c r="B87" s="756" t="s">
        <v>631</v>
      </c>
      <c r="C87" s="719"/>
      <c r="D87" s="719"/>
      <c r="E87" s="720">
        <f t="shared" si="16"/>
        <v>0</v>
      </c>
      <c r="F87" s="719"/>
      <c r="G87" s="719"/>
      <c r="H87" s="718">
        <f t="shared" si="17"/>
        <v>0</v>
      </c>
    </row>
    <row r="88" spans="1:8">
      <c r="A88" s="851"/>
      <c r="B88" s="756" t="s">
        <v>632</v>
      </c>
      <c r="C88" s="719"/>
      <c r="D88" s="719"/>
      <c r="E88" s="720">
        <f t="shared" si="16"/>
        <v>0</v>
      </c>
      <c r="F88" s="719"/>
      <c r="G88" s="719"/>
      <c r="H88" s="718">
        <f t="shared" si="17"/>
        <v>0</v>
      </c>
    </row>
    <row r="89" spans="1:8">
      <c r="A89" s="851"/>
      <c r="B89" s="756" t="s">
        <v>633</v>
      </c>
      <c r="C89" s="719"/>
      <c r="D89" s="719"/>
      <c r="E89" s="720">
        <f t="shared" si="16"/>
        <v>0</v>
      </c>
      <c r="F89" s="719"/>
      <c r="G89" s="719"/>
      <c r="H89" s="718">
        <f t="shared" si="17"/>
        <v>0</v>
      </c>
    </row>
    <row r="90" spans="1:8">
      <c r="A90" s="851"/>
      <c r="B90" s="756" t="s">
        <v>634</v>
      </c>
      <c r="C90" s="719"/>
      <c r="D90" s="719"/>
      <c r="E90" s="720">
        <f t="shared" si="16"/>
        <v>0</v>
      </c>
      <c r="F90" s="719"/>
      <c r="G90" s="719"/>
      <c r="H90" s="718">
        <f t="shared" si="17"/>
        <v>0</v>
      </c>
    </row>
    <row r="91" spans="1:8">
      <c r="A91" s="851"/>
      <c r="B91" s="756" t="s">
        <v>635</v>
      </c>
      <c r="C91" s="719"/>
      <c r="D91" s="719"/>
      <c r="E91" s="720">
        <f t="shared" si="16"/>
        <v>0</v>
      </c>
      <c r="F91" s="719"/>
      <c r="G91" s="719"/>
      <c r="H91" s="718">
        <f t="shared" si="17"/>
        <v>0</v>
      </c>
    </row>
    <row r="92" spans="1:8">
      <c r="A92" s="851"/>
      <c r="B92" s="756" t="s">
        <v>636</v>
      </c>
      <c r="C92" s="719"/>
      <c r="D92" s="719"/>
      <c r="E92" s="720">
        <f t="shared" si="16"/>
        <v>0</v>
      </c>
      <c r="F92" s="719"/>
      <c r="G92" s="719"/>
      <c r="H92" s="718">
        <f t="shared" si="17"/>
        <v>0</v>
      </c>
    </row>
    <row r="93" spans="1:8">
      <c r="A93" s="1186" t="s">
        <v>637</v>
      </c>
      <c r="B93" s="1187"/>
      <c r="C93" s="717">
        <f>SUM(C94:C102)</f>
        <v>0</v>
      </c>
      <c r="D93" s="717">
        <f t="shared" ref="D93:H93" si="18">SUM(D94:D102)</f>
        <v>0</v>
      </c>
      <c r="E93" s="720">
        <f t="shared" si="18"/>
        <v>0</v>
      </c>
      <c r="F93" s="717">
        <f t="shared" si="18"/>
        <v>0</v>
      </c>
      <c r="G93" s="717">
        <f t="shared" si="18"/>
        <v>0</v>
      </c>
      <c r="H93" s="717">
        <f t="shared" si="18"/>
        <v>0</v>
      </c>
    </row>
    <row r="94" spans="1:8">
      <c r="A94" s="851"/>
      <c r="B94" s="756" t="s">
        <v>638</v>
      </c>
      <c r="C94" s="719"/>
      <c r="D94" s="719"/>
      <c r="E94" s="720">
        <f t="shared" ref="E94:E102" si="19">C94+D94</f>
        <v>0</v>
      </c>
      <c r="F94" s="719"/>
      <c r="G94" s="719"/>
      <c r="H94" s="718">
        <f t="shared" si="17"/>
        <v>0</v>
      </c>
    </row>
    <row r="95" spans="1:8">
      <c r="A95" s="851"/>
      <c r="B95" s="756" t="s">
        <v>639</v>
      </c>
      <c r="C95" s="719"/>
      <c r="D95" s="719"/>
      <c r="E95" s="720">
        <f t="shared" si="19"/>
        <v>0</v>
      </c>
      <c r="F95" s="719"/>
      <c r="G95" s="719"/>
      <c r="H95" s="718">
        <f t="shared" si="17"/>
        <v>0</v>
      </c>
    </row>
    <row r="96" spans="1:8">
      <c r="A96" s="851"/>
      <c r="B96" s="756" t="s">
        <v>640</v>
      </c>
      <c r="C96" s="719"/>
      <c r="D96" s="719"/>
      <c r="E96" s="720">
        <f t="shared" si="19"/>
        <v>0</v>
      </c>
      <c r="F96" s="719"/>
      <c r="G96" s="719"/>
      <c r="H96" s="718">
        <f t="shared" si="17"/>
        <v>0</v>
      </c>
    </row>
    <row r="97" spans="1:8">
      <c r="A97" s="851"/>
      <c r="B97" s="756" t="s">
        <v>641</v>
      </c>
      <c r="C97" s="719"/>
      <c r="D97" s="719"/>
      <c r="E97" s="720">
        <f t="shared" si="19"/>
        <v>0</v>
      </c>
      <c r="F97" s="719"/>
      <c r="G97" s="719"/>
      <c r="H97" s="718">
        <f t="shared" si="17"/>
        <v>0</v>
      </c>
    </row>
    <row r="98" spans="1:8">
      <c r="A98" s="851"/>
      <c r="B98" s="756" t="s">
        <v>642</v>
      </c>
      <c r="C98" s="719"/>
      <c r="D98" s="719"/>
      <c r="E98" s="720">
        <f t="shared" si="19"/>
        <v>0</v>
      </c>
      <c r="F98" s="719"/>
      <c r="G98" s="719"/>
      <c r="H98" s="718">
        <f t="shared" si="17"/>
        <v>0</v>
      </c>
    </row>
    <row r="99" spans="1:8">
      <c r="A99" s="851"/>
      <c r="B99" s="756" t="s">
        <v>643</v>
      </c>
      <c r="C99" s="719"/>
      <c r="D99" s="719"/>
      <c r="E99" s="720">
        <f t="shared" si="19"/>
        <v>0</v>
      </c>
      <c r="F99" s="719"/>
      <c r="G99" s="719"/>
      <c r="H99" s="718">
        <f t="shared" si="17"/>
        <v>0</v>
      </c>
    </row>
    <row r="100" spans="1:8">
      <c r="A100" s="851"/>
      <c r="B100" s="756" t="s">
        <v>644</v>
      </c>
      <c r="C100" s="719"/>
      <c r="D100" s="719"/>
      <c r="E100" s="720">
        <f t="shared" si="19"/>
        <v>0</v>
      </c>
      <c r="F100" s="719"/>
      <c r="G100" s="719"/>
      <c r="H100" s="718">
        <f t="shared" si="17"/>
        <v>0</v>
      </c>
    </row>
    <row r="101" spans="1:8">
      <c r="A101" s="851"/>
      <c r="B101" s="756" t="s">
        <v>645</v>
      </c>
      <c r="C101" s="719"/>
      <c r="D101" s="719"/>
      <c r="E101" s="720">
        <f t="shared" si="19"/>
        <v>0</v>
      </c>
      <c r="F101" s="719"/>
      <c r="G101" s="719"/>
      <c r="H101" s="718">
        <f t="shared" si="17"/>
        <v>0</v>
      </c>
    </row>
    <row r="102" spans="1:8">
      <c r="A102" s="851"/>
      <c r="B102" s="756" t="s">
        <v>646</v>
      </c>
      <c r="C102" s="719"/>
      <c r="D102" s="719"/>
      <c r="E102" s="720">
        <f t="shared" si="19"/>
        <v>0</v>
      </c>
      <c r="F102" s="719"/>
      <c r="G102" s="719"/>
      <c r="H102" s="718">
        <f t="shared" si="17"/>
        <v>0</v>
      </c>
    </row>
    <row r="103" spans="1:8">
      <c r="A103" s="1186" t="s">
        <v>647</v>
      </c>
      <c r="B103" s="1187"/>
      <c r="C103" s="717">
        <f>SUM(C104:C112)</f>
        <v>0</v>
      </c>
      <c r="D103" s="717">
        <f t="shared" ref="D103:H103" si="20">SUM(D104:D112)</f>
        <v>0</v>
      </c>
      <c r="E103" s="720">
        <f t="shared" si="20"/>
        <v>0</v>
      </c>
      <c r="F103" s="717">
        <f t="shared" si="20"/>
        <v>0</v>
      </c>
      <c r="G103" s="717">
        <f t="shared" si="20"/>
        <v>0</v>
      </c>
      <c r="H103" s="717">
        <f t="shared" si="20"/>
        <v>0</v>
      </c>
    </row>
    <row r="104" spans="1:8">
      <c r="A104" s="851"/>
      <c r="B104" s="756" t="s">
        <v>648</v>
      </c>
      <c r="C104" s="719"/>
      <c r="D104" s="719"/>
      <c r="E104" s="720">
        <f t="shared" ref="E104:E112" si="21">C104+D104</f>
        <v>0</v>
      </c>
      <c r="F104" s="719"/>
      <c r="G104" s="719"/>
      <c r="H104" s="718">
        <f t="shared" si="17"/>
        <v>0</v>
      </c>
    </row>
    <row r="105" spans="1:8">
      <c r="A105" s="851"/>
      <c r="B105" s="756" t="s">
        <v>649</v>
      </c>
      <c r="C105" s="719"/>
      <c r="D105" s="719"/>
      <c r="E105" s="720">
        <f t="shared" si="21"/>
        <v>0</v>
      </c>
      <c r="F105" s="719"/>
      <c r="G105" s="719"/>
      <c r="H105" s="718">
        <f t="shared" si="17"/>
        <v>0</v>
      </c>
    </row>
    <row r="106" spans="1:8">
      <c r="A106" s="851"/>
      <c r="B106" s="756" t="s">
        <v>650</v>
      </c>
      <c r="C106" s="719"/>
      <c r="D106" s="719"/>
      <c r="E106" s="720">
        <f t="shared" si="21"/>
        <v>0</v>
      </c>
      <c r="F106" s="719"/>
      <c r="G106" s="719"/>
      <c r="H106" s="718">
        <f t="shared" si="17"/>
        <v>0</v>
      </c>
    </row>
    <row r="107" spans="1:8">
      <c r="A107" s="851"/>
      <c r="B107" s="756" t="s">
        <v>651</v>
      </c>
      <c r="C107" s="719"/>
      <c r="D107" s="719"/>
      <c r="E107" s="720">
        <f t="shared" si="21"/>
        <v>0</v>
      </c>
      <c r="F107" s="719"/>
      <c r="G107" s="719"/>
      <c r="H107" s="718">
        <f t="shared" si="17"/>
        <v>0</v>
      </c>
    </row>
    <row r="108" spans="1:8">
      <c r="A108" s="961"/>
      <c r="B108" s="756" t="s">
        <v>652</v>
      </c>
      <c r="C108" s="719"/>
      <c r="D108" s="719"/>
      <c r="E108" s="720">
        <f t="shared" si="21"/>
        <v>0</v>
      </c>
      <c r="F108" s="719"/>
      <c r="G108" s="719"/>
      <c r="H108" s="718">
        <f t="shared" si="17"/>
        <v>0</v>
      </c>
    </row>
    <row r="109" spans="1:8">
      <c r="A109" s="851"/>
      <c r="B109" s="756" t="s">
        <v>653</v>
      </c>
      <c r="C109" s="719"/>
      <c r="D109" s="719"/>
      <c r="E109" s="720">
        <f t="shared" si="21"/>
        <v>0</v>
      </c>
      <c r="F109" s="719"/>
      <c r="G109" s="719"/>
      <c r="H109" s="718">
        <f t="shared" si="17"/>
        <v>0</v>
      </c>
    </row>
    <row r="110" spans="1:8">
      <c r="A110" s="851"/>
      <c r="B110" s="756" t="s">
        <v>654</v>
      </c>
      <c r="C110" s="719"/>
      <c r="D110" s="719"/>
      <c r="E110" s="720">
        <f t="shared" si="21"/>
        <v>0</v>
      </c>
      <c r="F110" s="719"/>
      <c r="G110" s="719"/>
      <c r="H110" s="718">
        <f t="shared" si="17"/>
        <v>0</v>
      </c>
    </row>
    <row r="111" spans="1:8">
      <c r="A111" s="851"/>
      <c r="B111" s="756" t="s">
        <v>655</v>
      </c>
      <c r="C111" s="719"/>
      <c r="D111" s="719"/>
      <c r="E111" s="720">
        <f t="shared" si="21"/>
        <v>0</v>
      </c>
      <c r="F111" s="719"/>
      <c r="G111" s="719"/>
      <c r="H111" s="718">
        <f t="shared" si="17"/>
        <v>0</v>
      </c>
    </row>
    <row r="112" spans="1:8">
      <c r="A112" s="851"/>
      <c r="B112" s="756" t="s">
        <v>656</v>
      </c>
      <c r="C112" s="719"/>
      <c r="D112" s="719"/>
      <c r="E112" s="720">
        <f t="shared" si="21"/>
        <v>0</v>
      </c>
      <c r="F112" s="719"/>
      <c r="G112" s="719"/>
      <c r="H112" s="718">
        <f t="shared" si="17"/>
        <v>0</v>
      </c>
    </row>
    <row r="113" spans="1:8">
      <c r="A113" s="1186" t="s">
        <v>657</v>
      </c>
      <c r="B113" s="1187"/>
      <c r="C113" s="717">
        <f>SUM(C114:C122)</f>
        <v>0</v>
      </c>
      <c r="D113" s="717">
        <f t="shared" ref="D113:H113" si="22">SUM(D114:D122)</f>
        <v>0</v>
      </c>
      <c r="E113" s="720">
        <f t="shared" si="22"/>
        <v>0</v>
      </c>
      <c r="F113" s="717">
        <f t="shared" si="22"/>
        <v>0</v>
      </c>
      <c r="G113" s="717">
        <f t="shared" si="22"/>
        <v>0</v>
      </c>
      <c r="H113" s="717">
        <f t="shared" si="22"/>
        <v>0</v>
      </c>
    </row>
    <row r="114" spans="1:8">
      <c r="A114" s="851"/>
      <c r="B114" s="756" t="s">
        <v>658</v>
      </c>
      <c r="C114" s="719"/>
      <c r="D114" s="719"/>
      <c r="E114" s="720">
        <f t="shared" ref="E114:E122" si="23">C114+D114</f>
        <v>0</v>
      </c>
      <c r="F114" s="719"/>
      <c r="G114" s="719"/>
      <c r="H114" s="718">
        <f t="shared" si="17"/>
        <v>0</v>
      </c>
    </row>
    <row r="115" spans="1:8">
      <c r="A115" s="851"/>
      <c r="B115" s="756" t="s">
        <v>659</v>
      </c>
      <c r="C115" s="719"/>
      <c r="D115" s="719"/>
      <c r="E115" s="720">
        <f t="shared" si="23"/>
        <v>0</v>
      </c>
      <c r="F115" s="719"/>
      <c r="G115" s="719"/>
      <c r="H115" s="718">
        <f t="shared" si="17"/>
        <v>0</v>
      </c>
    </row>
    <row r="116" spans="1:8">
      <c r="A116" s="851"/>
      <c r="B116" s="756" t="s">
        <v>660</v>
      </c>
      <c r="C116" s="719"/>
      <c r="D116" s="719"/>
      <c r="E116" s="720">
        <f t="shared" si="23"/>
        <v>0</v>
      </c>
      <c r="F116" s="719"/>
      <c r="G116" s="719"/>
      <c r="H116" s="718">
        <f t="shared" si="17"/>
        <v>0</v>
      </c>
    </row>
    <row r="117" spans="1:8">
      <c r="A117" s="851"/>
      <c r="B117" s="756" t="s">
        <v>661</v>
      </c>
      <c r="C117" s="719"/>
      <c r="D117" s="719"/>
      <c r="E117" s="720">
        <f t="shared" si="23"/>
        <v>0</v>
      </c>
      <c r="F117" s="719"/>
      <c r="G117" s="719"/>
      <c r="H117" s="718">
        <f t="shared" si="17"/>
        <v>0</v>
      </c>
    </row>
    <row r="118" spans="1:8" ht="15.75" thickBot="1">
      <c r="A118" s="755"/>
      <c r="B118" s="690" t="s">
        <v>662</v>
      </c>
      <c r="C118" s="733"/>
      <c r="D118" s="733"/>
      <c r="E118" s="734">
        <f t="shared" si="23"/>
        <v>0</v>
      </c>
      <c r="F118" s="733"/>
      <c r="G118" s="733"/>
      <c r="H118" s="735">
        <f t="shared" si="17"/>
        <v>0</v>
      </c>
    </row>
    <row r="119" spans="1:8">
      <c r="A119" s="851"/>
      <c r="B119" s="756" t="s">
        <v>663</v>
      </c>
      <c r="C119" s="719"/>
      <c r="D119" s="719"/>
      <c r="E119" s="720">
        <f t="shared" si="23"/>
        <v>0</v>
      </c>
      <c r="F119" s="719"/>
      <c r="G119" s="719"/>
      <c r="H119" s="718">
        <f t="shared" si="17"/>
        <v>0</v>
      </c>
    </row>
    <row r="120" spans="1:8">
      <c r="A120" s="851"/>
      <c r="B120" s="756" t="s">
        <v>664</v>
      </c>
      <c r="C120" s="719"/>
      <c r="D120" s="719"/>
      <c r="E120" s="720">
        <f t="shared" si="23"/>
        <v>0</v>
      </c>
      <c r="F120" s="719"/>
      <c r="G120" s="719"/>
      <c r="H120" s="718">
        <f t="shared" si="17"/>
        <v>0</v>
      </c>
    </row>
    <row r="121" spans="1:8">
      <c r="A121" s="851"/>
      <c r="B121" s="756" t="s">
        <v>665</v>
      </c>
      <c r="C121" s="719"/>
      <c r="D121" s="719"/>
      <c r="E121" s="720">
        <f t="shared" si="23"/>
        <v>0</v>
      </c>
      <c r="F121" s="719"/>
      <c r="G121" s="719"/>
      <c r="H121" s="718">
        <f t="shared" si="17"/>
        <v>0</v>
      </c>
    </row>
    <row r="122" spans="1:8">
      <c r="A122" s="851"/>
      <c r="B122" s="756" t="s">
        <v>666</v>
      </c>
      <c r="C122" s="719"/>
      <c r="D122" s="719"/>
      <c r="E122" s="720">
        <f t="shared" si="23"/>
        <v>0</v>
      </c>
      <c r="F122" s="719"/>
      <c r="G122" s="719"/>
      <c r="H122" s="718">
        <f t="shared" si="17"/>
        <v>0</v>
      </c>
    </row>
    <row r="123" spans="1:8">
      <c r="A123" s="1186" t="s">
        <v>667</v>
      </c>
      <c r="B123" s="1187"/>
      <c r="C123" s="717">
        <f>SUM(C124:C132)</f>
        <v>0</v>
      </c>
      <c r="D123" s="717">
        <f t="shared" ref="D123:H123" si="24">SUM(D124:D132)</f>
        <v>0</v>
      </c>
      <c r="E123" s="720">
        <f t="shared" si="24"/>
        <v>0</v>
      </c>
      <c r="F123" s="717">
        <f t="shared" si="24"/>
        <v>0</v>
      </c>
      <c r="G123" s="717">
        <f t="shared" si="24"/>
        <v>0</v>
      </c>
      <c r="H123" s="717">
        <f t="shared" si="24"/>
        <v>0</v>
      </c>
    </row>
    <row r="124" spans="1:8">
      <c r="A124" s="851"/>
      <c r="B124" s="756" t="s">
        <v>668</v>
      </c>
      <c r="C124" s="719">
        <v>0</v>
      </c>
      <c r="D124" s="719"/>
      <c r="E124" s="720">
        <f t="shared" ref="E124:E132" si="25">C124+D124</f>
        <v>0</v>
      </c>
      <c r="F124" s="719"/>
      <c r="G124" s="719"/>
      <c r="H124" s="718">
        <f t="shared" si="17"/>
        <v>0</v>
      </c>
    </row>
    <row r="125" spans="1:8">
      <c r="A125" s="851"/>
      <c r="B125" s="756" t="s">
        <v>669</v>
      </c>
      <c r="C125" s="719"/>
      <c r="D125" s="719"/>
      <c r="E125" s="720">
        <f t="shared" si="25"/>
        <v>0</v>
      </c>
      <c r="F125" s="719"/>
      <c r="G125" s="719"/>
      <c r="H125" s="718">
        <f t="shared" si="17"/>
        <v>0</v>
      </c>
    </row>
    <row r="126" spans="1:8">
      <c r="A126" s="851"/>
      <c r="B126" s="756" t="s">
        <v>670</v>
      </c>
      <c r="C126" s="719"/>
      <c r="D126" s="719"/>
      <c r="E126" s="720">
        <f t="shared" si="25"/>
        <v>0</v>
      </c>
      <c r="F126" s="719"/>
      <c r="G126" s="719"/>
      <c r="H126" s="718">
        <f t="shared" si="17"/>
        <v>0</v>
      </c>
    </row>
    <row r="127" spans="1:8">
      <c r="A127" s="851"/>
      <c r="B127" s="756" t="s">
        <v>671</v>
      </c>
      <c r="C127" s="719"/>
      <c r="D127" s="719"/>
      <c r="E127" s="720">
        <f t="shared" si="25"/>
        <v>0</v>
      </c>
      <c r="F127" s="719"/>
      <c r="G127" s="719"/>
      <c r="H127" s="718">
        <f t="shared" si="17"/>
        <v>0</v>
      </c>
    </row>
    <row r="128" spans="1:8">
      <c r="A128" s="851"/>
      <c r="B128" s="756" t="s">
        <v>672</v>
      </c>
      <c r="C128" s="719"/>
      <c r="D128" s="719"/>
      <c r="E128" s="720">
        <f t="shared" si="25"/>
        <v>0</v>
      </c>
      <c r="F128" s="719"/>
      <c r="G128" s="719"/>
      <c r="H128" s="718">
        <f t="shared" si="17"/>
        <v>0</v>
      </c>
    </row>
    <row r="129" spans="1:8">
      <c r="A129" s="851"/>
      <c r="B129" s="756" t="s">
        <v>673</v>
      </c>
      <c r="C129" s="719"/>
      <c r="D129" s="719"/>
      <c r="E129" s="720">
        <f t="shared" si="25"/>
        <v>0</v>
      </c>
      <c r="F129" s="719"/>
      <c r="G129" s="719"/>
      <c r="H129" s="718">
        <f t="shared" si="17"/>
        <v>0</v>
      </c>
    </row>
    <row r="130" spans="1:8">
      <c r="A130" s="851"/>
      <c r="B130" s="756" t="s">
        <v>674</v>
      </c>
      <c r="C130" s="719"/>
      <c r="D130" s="719"/>
      <c r="E130" s="720">
        <f t="shared" si="25"/>
        <v>0</v>
      </c>
      <c r="F130" s="719"/>
      <c r="G130" s="719"/>
      <c r="H130" s="718">
        <f t="shared" si="17"/>
        <v>0</v>
      </c>
    </row>
    <row r="131" spans="1:8">
      <c r="A131" s="851"/>
      <c r="B131" s="756" t="s">
        <v>675</v>
      </c>
      <c r="C131" s="719"/>
      <c r="D131" s="719"/>
      <c r="E131" s="720">
        <f t="shared" si="25"/>
        <v>0</v>
      </c>
      <c r="F131" s="719"/>
      <c r="G131" s="719"/>
      <c r="H131" s="718">
        <f t="shared" si="17"/>
        <v>0</v>
      </c>
    </row>
    <row r="132" spans="1:8">
      <c r="A132" s="851"/>
      <c r="B132" s="756" t="s">
        <v>676</v>
      </c>
      <c r="C132" s="719"/>
      <c r="D132" s="719"/>
      <c r="E132" s="720">
        <f t="shared" si="25"/>
        <v>0</v>
      </c>
      <c r="F132" s="719"/>
      <c r="G132" s="719"/>
      <c r="H132" s="718">
        <f t="shared" si="17"/>
        <v>0</v>
      </c>
    </row>
    <row r="133" spans="1:8">
      <c r="A133" s="1186" t="s">
        <v>677</v>
      </c>
      <c r="B133" s="1187"/>
      <c r="C133" s="717">
        <f>SUM(C134:C136)</f>
        <v>0</v>
      </c>
      <c r="D133" s="717">
        <f t="shared" ref="D133:H133" si="26">SUM(D134:D136)</f>
        <v>0</v>
      </c>
      <c r="E133" s="720">
        <f t="shared" si="26"/>
        <v>0</v>
      </c>
      <c r="F133" s="717">
        <f t="shared" si="26"/>
        <v>0</v>
      </c>
      <c r="G133" s="717">
        <f t="shared" si="26"/>
        <v>0</v>
      </c>
      <c r="H133" s="717">
        <f t="shared" si="26"/>
        <v>0</v>
      </c>
    </row>
    <row r="134" spans="1:8">
      <c r="A134" s="851"/>
      <c r="B134" s="756" t="s">
        <v>678</v>
      </c>
      <c r="C134" s="719"/>
      <c r="D134" s="719"/>
      <c r="E134" s="720">
        <f t="shared" ref="E134:E136" si="27">C134+D134</f>
        <v>0</v>
      </c>
      <c r="F134" s="719"/>
      <c r="G134" s="719"/>
      <c r="H134" s="718">
        <f t="shared" si="17"/>
        <v>0</v>
      </c>
    </row>
    <row r="135" spans="1:8">
      <c r="A135" s="851"/>
      <c r="B135" s="756" t="s">
        <v>679</v>
      </c>
      <c r="C135" s="719"/>
      <c r="D135" s="719"/>
      <c r="E135" s="720">
        <f t="shared" si="27"/>
        <v>0</v>
      </c>
      <c r="F135" s="719"/>
      <c r="G135" s="719"/>
      <c r="H135" s="718">
        <f t="shared" si="17"/>
        <v>0</v>
      </c>
    </row>
    <row r="136" spans="1:8">
      <c r="A136" s="851"/>
      <c r="B136" s="756" t="s">
        <v>680</v>
      </c>
      <c r="C136" s="719"/>
      <c r="D136" s="719"/>
      <c r="E136" s="720">
        <f t="shared" si="27"/>
        <v>0</v>
      </c>
      <c r="F136" s="719"/>
      <c r="G136" s="719"/>
      <c r="H136" s="718">
        <f t="shared" si="17"/>
        <v>0</v>
      </c>
    </row>
    <row r="137" spans="1:8">
      <c r="A137" s="1186" t="s">
        <v>681</v>
      </c>
      <c r="B137" s="1187"/>
      <c r="C137" s="717">
        <f>SUM(C138:C145)</f>
        <v>0</v>
      </c>
      <c r="D137" s="717">
        <f t="shared" ref="D137:H137" si="28">SUM(D138:D145)</f>
        <v>0</v>
      </c>
      <c r="E137" s="720">
        <f t="shared" si="28"/>
        <v>0</v>
      </c>
      <c r="F137" s="717">
        <f t="shared" si="28"/>
        <v>0</v>
      </c>
      <c r="G137" s="717">
        <f t="shared" si="28"/>
        <v>0</v>
      </c>
      <c r="H137" s="717">
        <f t="shared" si="28"/>
        <v>0</v>
      </c>
    </row>
    <row r="138" spans="1:8">
      <c r="A138" s="851"/>
      <c r="B138" s="756" t="s">
        <v>682</v>
      </c>
      <c r="C138" s="719"/>
      <c r="D138" s="719"/>
      <c r="E138" s="720">
        <f t="shared" ref="E138:E145" si="29">C138+D138</f>
        <v>0</v>
      </c>
      <c r="F138" s="719"/>
      <c r="G138" s="719"/>
      <c r="H138" s="718">
        <f t="shared" si="17"/>
        <v>0</v>
      </c>
    </row>
    <row r="139" spans="1:8">
      <c r="A139" s="851"/>
      <c r="B139" s="756" t="s">
        <v>683</v>
      </c>
      <c r="C139" s="719"/>
      <c r="D139" s="719"/>
      <c r="E139" s="720">
        <f t="shared" si="29"/>
        <v>0</v>
      </c>
      <c r="F139" s="719"/>
      <c r="G139" s="719"/>
      <c r="H139" s="718">
        <f t="shared" si="17"/>
        <v>0</v>
      </c>
    </row>
    <row r="140" spans="1:8">
      <c r="A140" s="851"/>
      <c r="B140" s="756" t="s">
        <v>684</v>
      </c>
      <c r="C140" s="719"/>
      <c r="D140" s="719"/>
      <c r="E140" s="720">
        <f t="shared" si="29"/>
        <v>0</v>
      </c>
      <c r="F140" s="719"/>
      <c r="G140" s="719"/>
      <c r="H140" s="718">
        <f t="shared" si="17"/>
        <v>0</v>
      </c>
    </row>
    <row r="141" spans="1:8">
      <c r="A141" s="851"/>
      <c r="B141" s="756" t="s">
        <v>685</v>
      </c>
      <c r="C141" s="719"/>
      <c r="D141" s="719"/>
      <c r="E141" s="720">
        <f t="shared" si="29"/>
        <v>0</v>
      </c>
      <c r="F141" s="719"/>
      <c r="G141" s="719"/>
      <c r="H141" s="718">
        <f t="shared" si="17"/>
        <v>0</v>
      </c>
    </row>
    <row r="142" spans="1:8">
      <c r="A142" s="851"/>
      <c r="B142" s="756" t="s">
        <v>686</v>
      </c>
      <c r="C142" s="719"/>
      <c r="D142" s="719"/>
      <c r="E142" s="720">
        <f t="shared" si="29"/>
        <v>0</v>
      </c>
      <c r="F142" s="719"/>
      <c r="G142" s="719"/>
      <c r="H142" s="718">
        <f t="shared" si="17"/>
        <v>0</v>
      </c>
    </row>
    <row r="143" spans="1:8">
      <c r="A143" s="961"/>
      <c r="B143" s="756" t="s">
        <v>687</v>
      </c>
      <c r="C143" s="719"/>
      <c r="D143" s="719"/>
      <c r="E143" s="720">
        <f t="shared" si="29"/>
        <v>0</v>
      </c>
      <c r="F143" s="719"/>
      <c r="G143" s="719"/>
      <c r="H143" s="718">
        <f t="shared" si="17"/>
        <v>0</v>
      </c>
    </row>
    <row r="144" spans="1:8">
      <c r="A144" s="851"/>
      <c r="B144" s="756" t="s">
        <v>688</v>
      </c>
      <c r="C144" s="719"/>
      <c r="D144" s="719"/>
      <c r="E144" s="720">
        <f t="shared" si="29"/>
        <v>0</v>
      </c>
      <c r="F144" s="719"/>
      <c r="G144" s="719"/>
      <c r="H144" s="718">
        <f t="shared" si="17"/>
        <v>0</v>
      </c>
    </row>
    <row r="145" spans="1:9">
      <c r="A145" s="851"/>
      <c r="B145" s="756" t="s">
        <v>689</v>
      </c>
      <c r="C145" s="719"/>
      <c r="D145" s="719"/>
      <c r="E145" s="720">
        <f t="shared" si="29"/>
        <v>0</v>
      </c>
      <c r="F145" s="719"/>
      <c r="G145" s="719"/>
      <c r="H145" s="718">
        <f t="shared" si="17"/>
        <v>0</v>
      </c>
    </row>
    <row r="146" spans="1:9">
      <c r="A146" s="1186" t="s">
        <v>690</v>
      </c>
      <c r="B146" s="1187"/>
      <c r="C146" s="717">
        <f>SUM(C147:C149)</f>
        <v>0</v>
      </c>
      <c r="D146" s="717">
        <f t="shared" ref="D146:H146" si="30">SUM(D147:D149)</f>
        <v>0</v>
      </c>
      <c r="E146" s="720">
        <f t="shared" si="30"/>
        <v>0</v>
      </c>
      <c r="F146" s="717">
        <f t="shared" si="30"/>
        <v>0</v>
      </c>
      <c r="G146" s="717">
        <f t="shared" si="30"/>
        <v>0</v>
      </c>
      <c r="H146" s="717">
        <f t="shared" si="30"/>
        <v>0</v>
      </c>
    </row>
    <row r="147" spans="1:9">
      <c r="A147" s="851"/>
      <c r="B147" s="756" t="s">
        <v>691</v>
      </c>
      <c r="C147" s="719"/>
      <c r="D147" s="719"/>
      <c r="E147" s="720">
        <f t="shared" ref="E147:E149" si="31">C147+D147</f>
        <v>0</v>
      </c>
      <c r="F147" s="719"/>
      <c r="G147" s="719"/>
      <c r="H147" s="718">
        <f t="shared" si="17"/>
        <v>0</v>
      </c>
    </row>
    <row r="148" spans="1:9">
      <c r="A148" s="851"/>
      <c r="B148" s="756" t="s">
        <v>692</v>
      </c>
      <c r="C148" s="719"/>
      <c r="D148" s="719"/>
      <c r="E148" s="720">
        <f t="shared" si="31"/>
        <v>0</v>
      </c>
      <c r="F148" s="719"/>
      <c r="G148" s="719"/>
      <c r="H148" s="718">
        <f t="shared" si="17"/>
        <v>0</v>
      </c>
    </row>
    <row r="149" spans="1:9">
      <c r="A149" s="851"/>
      <c r="B149" s="756" t="s">
        <v>693</v>
      </c>
      <c r="C149" s="719"/>
      <c r="D149" s="719"/>
      <c r="E149" s="720">
        <f t="shared" si="31"/>
        <v>0</v>
      </c>
      <c r="F149" s="719"/>
      <c r="G149" s="719"/>
      <c r="H149" s="718">
        <f t="shared" si="17"/>
        <v>0</v>
      </c>
    </row>
    <row r="150" spans="1:9">
      <c r="A150" s="1186" t="s">
        <v>694</v>
      </c>
      <c r="B150" s="1187"/>
      <c r="C150" s="717">
        <f>SUM(C151:C157)</f>
        <v>0</v>
      </c>
      <c r="D150" s="717">
        <f t="shared" ref="D150:H150" si="32">SUM(D151:D157)</f>
        <v>0</v>
      </c>
      <c r="E150" s="720">
        <f t="shared" si="32"/>
        <v>0</v>
      </c>
      <c r="F150" s="717">
        <f t="shared" si="32"/>
        <v>0</v>
      </c>
      <c r="G150" s="717">
        <f t="shared" si="32"/>
        <v>0</v>
      </c>
      <c r="H150" s="717">
        <f t="shared" si="32"/>
        <v>0</v>
      </c>
    </row>
    <row r="151" spans="1:9">
      <c r="A151" s="851"/>
      <c r="B151" s="756" t="s">
        <v>695</v>
      </c>
      <c r="C151" s="719"/>
      <c r="D151" s="719"/>
      <c r="E151" s="720">
        <f t="shared" ref="E151:E158" si="33">C151+D151</f>
        <v>0</v>
      </c>
      <c r="F151" s="719"/>
      <c r="G151" s="719"/>
      <c r="H151" s="718">
        <f t="shared" ref="H151:H157" si="34">+E151-F151</f>
        <v>0</v>
      </c>
    </row>
    <row r="152" spans="1:9">
      <c r="A152" s="851"/>
      <c r="B152" s="756" t="s">
        <v>696</v>
      </c>
      <c r="C152" s="719"/>
      <c r="D152" s="719"/>
      <c r="E152" s="720">
        <f t="shared" si="33"/>
        <v>0</v>
      </c>
      <c r="F152" s="719"/>
      <c r="G152" s="719"/>
      <c r="H152" s="718">
        <f t="shared" si="34"/>
        <v>0</v>
      </c>
    </row>
    <row r="153" spans="1:9">
      <c r="A153" s="851"/>
      <c r="B153" s="756" t="s">
        <v>697</v>
      </c>
      <c r="C153" s="719"/>
      <c r="D153" s="719"/>
      <c r="E153" s="720">
        <f t="shared" si="33"/>
        <v>0</v>
      </c>
      <c r="F153" s="719"/>
      <c r="G153" s="719"/>
      <c r="H153" s="718">
        <f t="shared" si="34"/>
        <v>0</v>
      </c>
    </row>
    <row r="154" spans="1:9">
      <c r="A154" s="851"/>
      <c r="B154" s="756" t="s">
        <v>698</v>
      </c>
      <c r="C154" s="719"/>
      <c r="D154" s="719"/>
      <c r="E154" s="720">
        <f t="shared" si="33"/>
        <v>0</v>
      </c>
      <c r="F154" s="719"/>
      <c r="G154" s="719"/>
      <c r="H154" s="718">
        <f t="shared" si="34"/>
        <v>0</v>
      </c>
    </row>
    <row r="155" spans="1:9">
      <c r="A155" s="851"/>
      <c r="B155" s="756" t="s">
        <v>699</v>
      </c>
      <c r="C155" s="719"/>
      <c r="D155" s="719"/>
      <c r="E155" s="720">
        <f t="shared" si="33"/>
        <v>0</v>
      </c>
      <c r="F155" s="719"/>
      <c r="G155" s="719"/>
      <c r="H155" s="718">
        <f t="shared" si="34"/>
        <v>0</v>
      </c>
      <c r="I155" s="529" t="str">
        <f>IF((C159-'ETCA II-04'!B81)&gt;0.9,"ERROR!!!!! EL MONTO NO COINCIDE CON LO REPORTADO EN EL FORMATO ETCA-II-04 EN EL TOTAL DEL GASTO","")</f>
        <v/>
      </c>
    </row>
    <row r="156" spans="1:9">
      <c r="A156" s="851"/>
      <c r="B156" s="756" t="s">
        <v>700</v>
      </c>
      <c r="C156" s="719"/>
      <c r="D156" s="719"/>
      <c r="E156" s="720">
        <f t="shared" si="33"/>
        <v>0</v>
      </c>
      <c r="F156" s="719"/>
      <c r="G156" s="719"/>
      <c r="H156" s="718">
        <f t="shared" si="34"/>
        <v>0</v>
      </c>
      <c r="I156" s="529" t="str">
        <f>IF((D159-'ETCA II-04'!C81)&gt;0.9,"ERROR!!!!! EL MONTO NO COINCIDE CON LO REPORTADO EN EL FORMATO ETCA-II-04 EN EL TOTAL DEL GASTO","")</f>
        <v/>
      </c>
    </row>
    <row r="157" spans="1:9">
      <c r="A157" s="851"/>
      <c r="B157" s="756" t="s">
        <v>701</v>
      </c>
      <c r="C157" s="719"/>
      <c r="D157" s="719"/>
      <c r="E157" s="720">
        <f t="shared" si="33"/>
        <v>0</v>
      </c>
      <c r="F157" s="719"/>
      <c r="G157" s="719"/>
      <c r="H157" s="718">
        <f t="shared" si="34"/>
        <v>0</v>
      </c>
      <c r="I157" s="529" t="str">
        <f>IF((E159-'ETCA II-04'!D81)&gt;0.9,"ERROR!!!!! EL MONTO NO COINCIDE CON LO REPORTADO EN EL FORMATO ETCA-II-04 EN EL TOTAL DEL GASTO","")</f>
        <v/>
      </c>
    </row>
    <row r="158" spans="1:9">
      <c r="A158" s="851"/>
      <c r="B158" s="756"/>
      <c r="C158" s="717"/>
      <c r="D158" s="717"/>
      <c r="E158" s="720">
        <f t="shared" si="33"/>
        <v>0</v>
      </c>
      <c r="F158" s="717"/>
      <c r="G158" s="717"/>
      <c r="H158" s="718"/>
      <c r="I158" s="529" t="str">
        <f>IF((H159-'ETCA II-04'!G81)&gt;0.9,"ERROR!!!!! EL MONTO NO COINCIDE CON LO REPORTADO EN EL FORMATO ETCA-II-04 EN EL TOTAL DEL GASTO","")</f>
        <v/>
      </c>
    </row>
    <row r="159" spans="1:9">
      <c r="A159" s="1184" t="s">
        <v>703</v>
      </c>
      <c r="B159" s="1185"/>
      <c r="C159" s="716">
        <f>+C10+C84</f>
        <v>115136460</v>
      </c>
      <c r="D159" s="716">
        <f t="shared" ref="D159:G159" si="35">+D10+D84</f>
        <v>56707</v>
      </c>
      <c r="E159" s="721">
        <f>+E10+E84</f>
        <v>115193167</v>
      </c>
      <c r="F159" s="716">
        <f t="shared" si="35"/>
        <v>23211173</v>
      </c>
      <c r="G159" s="716">
        <f t="shared" si="35"/>
        <v>19444220</v>
      </c>
      <c r="H159" s="716">
        <f>+H10+H84</f>
        <v>91981994</v>
      </c>
      <c r="I159" s="529" t="str">
        <f>IF((F159-'ETCA II-04'!E81)&gt;0.9,"ERROR!!!!! EL MONTO NO COINCIDE CON LO REPORTADO EN EL FORMATO ETCA-II-04 EN EL TOTAL DEL GASTO","")</f>
        <v/>
      </c>
    </row>
    <row r="160" spans="1:9" ht="15.75" thickBot="1">
      <c r="A160" s="755"/>
      <c r="B160" s="690"/>
      <c r="C160" s="691"/>
      <c r="D160" s="691"/>
      <c r="E160" s="691"/>
      <c r="F160" s="691"/>
      <c r="G160" s="691"/>
      <c r="H160" s="692"/>
      <c r="I160" s="529" t="str">
        <f>IF((G159-'ETCA II-04'!F81)&gt;0.9,"ERROR!!!!! EL MONTO NO COINCIDE CON LO REPORTADO EN EL FORMATO ETCA-II-04 EN EL TOTAL DEL GASTO","")</f>
        <v/>
      </c>
    </row>
  </sheetData>
  <sheetProtection formatColumns="0" formatRows="0"/>
  <mergeCells count="30">
    <mergeCell ref="A6:H6"/>
    <mergeCell ref="A1:H1"/>
    <mergeCell ref="A2:H2"/>
    <mergeCell ref="A3:H3"/>
    <mergeCell ref="A4:H4"/>
    <mergeCell ref="A5:H5"/>
    <mergeCell ref="A72:B72"/>
    <mergeCell ref="A7:B8"/>
    <mergeCell ref="C7:G7"/>
    <mergeCell ref="H7:H8"/>
    <mergeCell ref="A10:B10"/>
    <mergeCell ref="A11:B11"/>
    <mergeCell ref="A19:B19"/>
    <mergeCell ref="A29:B29"/>
    <mergeCell ref="A39:B39"/>
    <mergeCell ref="A49:B49"/>
    <mergeCell ref="A59:B59"/>
    <mergeCell ref="A63:B63"/>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31496062992125984" right="0.31496062992125984"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zoomScaleSheetLayoutView="100" workbookViewId="0">
      <selection activeCell="B10" sqref="B10"/>
    </sheetView>
  </sheetViews>
  <sheetFormatPr baseColWidth="10" defaultColWidth="11.28515625" defaultRowHeight="16.5"/>
  <cols>
    <col min="1" max="1" width="36.7109375" style="287" customWidth="1"/>
    <col min="2" max="2" width="13.7109375" style="287" customWidth="1"/>
    <col min="3" max="3" width="12" style="287" customWidth="1"/>
    <col min="4" max="4" width="13" style="287" customWidth="1"/>
    <col min="5" max="5" width="13.7109375" style="287" customWidth="1"/>
    <col min="6" max="6" width="15.7109375" style="287" customWidth="1"/>
    <col min="7" max="7" width="12.140625" style="287" customWidth="1"/>
    <col min="8" max="16384" width="11.28515625" style="287"/>
  </cols>
  <sheetData>
    <row r="1" spans="1:8">
      <c r="A1" s="1065" t="s">
        <v>23</v>
      </c>
      <c r="B1" s="1065"/>
      <c r="C1" s="1065"/>
      <c r="D1" s="1065"/>
      <c r="E1" s="1065"/>
      <c r="F1" s="1065"/>
      <c r="G1" s="1065"/>
    </row>
    <row r="2" spans="1:8" s="288" customFormat="1" ht="15.75">
      <c r="A2" s="1065" t="s">
        <v>559</v>
      </c>
      <c r="B2" s="1065"/>
      <c r="C2" s="1065"/>
      <c r="D2" s="1065"/>
      <c r="E2" s="1065"/>
      <c r="F2" s="1065"/>
      <c r="G2" s="1065"/>
    </row>
    <row r="3" spans="1:8" s="288" customFormat="1" ht="15.75">
      <c r="A3" s="1065" t="s">
        <v>704</v>
      </c>
      <c r="B3" s="1065"/>
      <c r="C3" s="1065"/>
      <c r="D3" s="1065"/>
      <c r="E3" s="1065"/>
      <c r="F3" s="1065"/>
      <c r="G3" s="1065"/>
    </row>
    <row r="4" spans="1:8" s="288" customFormat="1" ht="15.75">
      <c r="A4" s="1066" t="str">
        <f>'ETCA-I-01'!A3:G3</f>
        <v>TELEVISORA DE HERMOSILLO, S.A. DE C.V.</v>
      </c>
      <c r="B4" s="1066"/>
      <c r="C4" s="1066"/>
      <c r="D4" s="1066"/>
      <c r="E4" s="1066"/>
      <c r="F4" s="1066"/>
      <c r="G4" s="1066"/>
    </row>
    <row r="5" spans="1:8" s="288" customFormat="1">
      <c r="A5" s="1067" t="str">
        <f>'ETCA-I-03'!A4:D4</f>
        <v>Del 01 de Enero al 31 de Marzo de 2018</v>
      </c>
      <c r="B5" s="1067"/>
      <c r="C5" s="1067"/>
      <c r="D5" s="1067"/>
      <c r="E5" s="1067"/>
      <c r="F5" s="1067"/>
      <c r="G5" s="1067"/>
    </row>
    <row r="6" spans="1:8" s="289" customFormat="1" ht="17.25" thickBot="1">
      <c r="A6" s="1183" t="s">
        <v>705</v>
      </c>
      <c r="B6" s="1183"/>
      <c r="C6" s="1183"/>
      <c r="D6" s="1183"/>
      <c r="E6" s="1183"/>
      <c r="F6" s="167"/>
      <c r="G6" s="789"/>
    </row>
    <row r="7" spans="1:8" s="290" customFormat="1" ht="38.25">
      <c r="A7" s="1128" t="s">
        <v>257</v>
      </c>
      <c r="B7" s="203" t="s">
        <v>563</v>
      </c>
      <c r="C7" s="203" t="s">
        <v>473</v>
      </c>
      <c r="D7" s="203" t="s">
        <v>564</v>
      </c>
      <c r="E7" s="204" t="s">
        <v>565</v>
      </c>
      <c r="F7" s="204" t="s">
        <v>566</v>
      </c>
      <c r="G7" s="205" t="s">
        <v>567</v>
      </c>
    </row>
    <row r="8" spans="1:8" s="291" customFormat="1" ht="15.75" customHeight="1" thickBot="1">
      <c r="A8" s="1130"/>
      <c r="B8" s="207" t="s">
        <v>438</v>
      </c>
      <c r="C8" s="207" t="s">
        <v>439</v>
      </c>
      <c r="D8" s="207" t="s">
        <v>568</v>
      </c>
      <c r="E8" s="207" t="s">
        <v>441</v>
      </c>
      <c r="F8" s="207" t="s">
        <v>442</v>
      </c>
      <c r="G8" s="209" t="s">
        <v>569</v>
      </c>
    </row>
    <row r="9" spans="1:8" ht="21.75" customHeight="1">
      <c r="A9" s="296" t="s">
        <v>706</v>
      </c>
      <c r="B9" s="476">
        <f>+'ETCA-II-13'!C10+'ETCA-II-13'!C49+'ETCA-II-13'!C70-3</f>
        <v>115136460</v>
      </c>
      <c r="C9" s="476">
        <f>+'ETCA-II-13'!D10+'ETCA-II-13'!D49+'ETCA-II-13'!D70</f>
        <v>2034</v>
      </c>
      <c r="D9" s="477">
        <f>C9+B9</f>
        <v>115138494</v>
      </c>
      <c r="E9" s="476">
        <f>+'ETCA-II-13'!F10+'ETCA-II-13'!F49+'ETCA-II-13'!F70</f>
        <v>23156500</v>
      </c>
      <c r="F9" s="476">
        <f>+'ETCA-II-13'!G10+'ETCA-II-13'!G49+'ETCA-II-13'!G70</f>
        <v>19444220</v>
      </c>
      <c r="G9" s="478">
        <f>D9-E9</f>
        <v>91981994</v>
      </c>
    </row>
    <row r="10" spans="1:8" ht="22.5" customHeight="1">
      <c r="A10" s="296" t="s">
        <v>707</v>
      </c>
      <c r="B10" s="476">
        <f>+'ETCA-II-13'!C119</f>
        <v>0</v>
      </c>
      <c r="C10" s="476">
        <f>+'ETCA-II-13'!D119</f>
        <v>54673</v>
      </c>
      <c r="D10" s="477">
        <f>C10+B10</f>
        <v>54673</v>
      </c>
      <c r="E10" s="476">
        <f>+'ETCA-II-13'!F119</f>
        <v>54673</v>
      </c>
      <c r="F10" s="476">
        <f>+'ETCA-II-13'!G119</f>
        <v>0</v>
      </c>
      <c r="G10" s="478">
        <f>D10-E10</f>
        <v>0</v>
      </c>
    </row>
    <row r="11" spans="1:8" ht="22.5" customHeight="1">
      <c r="A11" s="296" t="s">
        <v>708</v>
      </c>
      <c r="B11" s="476"/>
      <c r="C11" s="476"/>
      <c r="D11" s="477">
        <f>C11+B11</f>
        <v>0</v>
      </c>
      <c r="E11" s="476"/>
      <c r="F11" s="476"/>
      <c r="G11" s="478">
        <f>D11-E11</f>
        <v>0</v>
      </c>
    </row>
    <row r="12" spans="1:8" ht="23.25" customHeight="1">
      <c r="A12" s="296" t="s">
        <v>229</v>
      </c>
      <c r="B12" s="476"/>
      <c r="C12" s="476"/>
      <c r="D12" s="477">
        <f>C12+B12</f>
        <v>0</v>
      </c>
      <c r="E12" s="476"/>
      <c r="F12" s="476"/>
      <c r="G12" s="478">
        <f>D12-E12</f>
        <v>0</v>
      </c>
    </row>
    <row r="13" spans="1:8" ht="22.5" customHeight="1">
      <c r="A13" s="296" t="s">
        <v>235</v>
      </c>
      <c r="B13" s="476"/>
      <c r="C13" s="476"/>
      <c r="D13" s="477">
        <f>C13+B13</f>
        <v>0</v>
      </c>
      <c r="E13" s="476"/>
      <c r="F13" s="476"/>
      <c r="G13" s="478">
        <f>D13-E13</f>
        <v>0</v>
      </c>
    </row>
    <row r="14" spans="1:8" ht="10.5" customHeight="1" thickBot="1">
      <c r="A14" s="297"/>
      <c r="B14" s="536"/>
      <c r="C14" s="536"/>
      <c r="D14" s="537"/>
      <c r="E14" s="536"/>
      <c r="F14" s="536"/>
      <c r="G14" s="538"/>
    </row>
    <row r="15" spans="1:8" ht="16.5" customHeight="1" thickBot="1">
      <c r="A15" s="802" t="s">
        <v>619</v>
      </c>
      <c r="B15" s="539">
        <f>SUM(B9:B14)</f>
        <v>115136460</v>
      </c>
      <c r="C15" s="539">
        <f>SUM(C9:C14)</f>
        <v>56707</v>
      </c>
      <c r="D15" s="540">
        <f>C15+B15</f>
        <v>115193167</v>
      </c>
      <c r="E15" s="539">
        <f>SUM(E9:E14)</f>
        <v>23211173</v>
      </c>
      <c r="F15" s="539">
        <f>SUM(F9:F14)</f>
        <v>19444220</v>
      </c>
      <c r="G15" s="542">
        <f>D15-E15</f>
        <v>91981994</v>
      </c>
      <c r="H15" s="529" t="str">
        <f>IF((B15-'ETCA II-04'!B81)&gt;0.9,"ERROR!!!!! EL MONTO NO COINCIDE CON LO REPORTADO EN EL FORMATO ETCA-II-04 EN EL TOTAL APROBADO ANUAL DEL ANALÍTICO DE EGRESOS","")</f>
        <v/>
      </c>
    </row>
    <row r="16" spans="1:8" ht="16.5" customHeight="1">
      <c r="A16" s="511"/>
      <c r="B16" s="601"/>
      <c r="C16" s="601"/>
      <c r="D16" s="602"/>
      <c r="E16" s="601"/>
      <c r="F16" s="601"/>
      <c r="G16" s="601"/>
      <c r="H16" s="529"/>
    </row>
    <row r="17" spans="1:8" ht="16.5" customHeight="1">
      <c r="A17" s="511"/>
      <c r="B17" s="601"/>
      <c r="C17" s="601"/>
      <c r="D17" s="602"/>
      <c r="E17" s="601"/>
      <c r="F17" s="601"/>
      <c r="G17" s="601"/>
      <c r="H17" s="529"/>
    </row>
    <row r="18" spans="1:8" ht="16.5" customHeight="1">
      <c r="A18" s="511"/>
      <c r="B18" s="601"/>
      <c r="C18" s="601"/>
      <c r="D18" s="602"/>
      <c r="E18" s="601"/>
      <c r="F18" s="601"/>
      <c r="G18" s="601"/>
      <c r="H18" s="529"/>
    </row>
    <row r="19" spans="1:8" ht="16.5" customHeight="1">
      <c r="A19" s="511"/>
      <c r="B19" s="601"/>
      <c r="C19" s="601"/>
      <c r="D19" s="602"/>
      <c r="E19" s="601"/>
      <c r="F19" s="601"/>
      <c r="G19" s="601"/>
      <c r="H19" s="529"/>
    </row>
    <row r="20" spans="1:8" ht="16.5" customHeight="1">
      <c r="A20" s="511"/>
      <c r="B20" s="601"/>
      <c r="C20" s="601"/>
      <c r="D20" s="602"/>
      <c r="E20" s="601"/>
      <c r="F20" s="601"/>
      <c r="G20" s="601"/>
      <c r="H20" s="529"/>
    </row>
    <row r="21" spans="1:8" ht="16.5" customHeight="1">
      <c r="A21" s="511"/>
      <c r="B21" s="601"/>
      <c r="C21" s="601"/>
      <c r="D21" s="602"/>
      <c r="E21" s="601"/>
      <c r="F21" s="601"/>
      <c r="G21" s="601"/>
      <c r="H21" s="529"/>
    </row>
    <row r="22" spans="1:8" ht="16.5" customHeight="1">
      <c r="A22" s="511"/>
      <c r="B22" s="601"/>
      <c r="C22" s="601"/>
      <c r="D22" s="602"/>
      <c r="E22" s="601"/>
      <c r="F22" s="601"/>
      <c r="G22" s="601"/>
      <c r="H22" s="529"/>
    </row>
    <row r="23" spans="1:8" ht="16.5" customHeight="1">
      <c r="A23" s="511"/>
      <c r="B23" s="601"/>
      <c r="C23" s="601"/>
      <c r="D23" s="602"/>
      <c r="E23" s="601"/>
      <c r="F23" s="601"/>
      <c r="G23" s="601"/>
      <c r="H23" s="529"/>
    </row>
    <row r="24" spans="1:8" ht="16.5" customHeight="1">
      <c r="A24" s="511"/>
      <c r="B24" s="601"/>
      <c r="C24" s="601"/>
      <c r="D24" s="602"/>
      <c r="E24" s="601"/>
      <c r="F24" s="601"/>
      <c r="G24" s="601"/>
      <c r="H24" s="529"/>
    </row>
    <row r="25" spans="1:8" ht="16.5" customHeight="1">
      <c r="A25" s="511"/>
      <c r="B25" s="601"/>
      <c r="C25" s="601"/>
      <c r="D25" s="602"/>
      <c r="E25" s="601"/>
      <c r="F25" s="601"/>
      <c r="G25" s="601"/>
      <c r="H25" s="529"/>
    </row>
    <row r="26" spans="1:8" ht="18.75" customHeight="1">
      <c r="H26" s="529" t="str">
        <f>IF(C15&lt;&gt;'ETCA II-04'!C81,"ERROR!!!!! EL MONTO NO COINCIDE CON LO REPORTADO EN EL FORMATO ETCA-II-11 EN EL TOTAL DE AMPLIACIONES/REDUCCIONES DEL ANALÍTICO DE EGRESOS","")</f>
        <v/>
      </c>
    </row>
    <row r="27" spans="1:8" s="293" customFormat="1" ht="15.75">
      <c r="A27" s="1211" t="s">
        <v>709</v>
      </c>
      <c r="B27" s="1211"/>
      <c r="C27" s="1211"/>
      <c r="D27" s="1211"/>
      <c r="E27" s="1211"/>
      <c r="F27" s="1211"/>
      <c r="G27" s="292"/>
      <c r="H27" s="529" t="str">
        <f>IF(D15&lt;&gt;'ETCA II-04'!D81,"ERROR!!!!! EL MONTO NO COINCIDE CON LO REPORTADO EN EL FORMATO ETCA-II-11 EN EL TOTAL MODIFICADO ANUAL DEL ANALÍTICO DE EGRESOS","")</f>
        <v/>
      </c>
    </row>
    <row r="28" spans="1:8" s="293" customFormat="1" ht="13.5">
      <c r="A28" s="294" t="s">
        <v>710</v>
      </c>
      <c r="B28" s="292"/>
      <c r="C28" s="292"/>
      <c r="D28" s="292"/>
      <c r="E28" s="292"/>
      <c r="F28" s="292"/>
      <c r="G28" s="292"/>
      <c r="H28" s="529"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93" customFormat="1" ht="28.5" customHeight="1">
      <c r="A29" s="1210" t="s">
        <v>711</v>
      </c>
      <c r="B29" s="1210"/>
      <c r="C29" s="1210"/>
      <c r="D29" s="1210"/>
      <c r="E29" s="1210"/>
      <c r="F29" s="1210"/>
      <c r="G29" s="1210"/>
      <c r="H29" s="529" t="str">
        <f>IF(F15&lt;&gt;'ETCA II-04'!F81,"ERROR!!!!! EL MONTO NO COINCIDE CON LO REPORTADO EN EL FORMATO ETCA-II-11 EN EL TOTAL PAGADO ANUAL DEL ANALÍTICO DE EGRESOS","")</f>
        <v/>
      </c>
    </row>
    <row r="30" spans="1:8" s="293" customFormat="1" ht="13.5">
      <c r="A30" s="294" t="s">
        <v>712</v>
      </c>
      <c r="B30" s="292"/>
      <c r="C30" s="292"/>
      <c r="D30" s="292"/>
      <c r="E30" s="292"/>
      <c r="F30" s="292"/>
      <c r="G30" s="292"/>
      <c r="H30" s="529" t="str">
        <f>IF(G15&lt;&gt;'ETCA II-04'!G81,"ERROR!!!!! EL MONTO NO COINCIDE CON LO REPORTADO EN EL FORMATO ETCA-II-11 EN EL TOTAL DEL SUBEJERCICIO DEL ANALÍTICO DE EGRESOS","")</f>
        <v/>
      </c>
    </row>
    <row r="31" spans="1:8" s="293" customFormat="1" ht="25.5" customHeight="1">
      <c r="A31" s="1210" t="s">
        <v>713</v>
      </c>
      <c r="B31" s="1210"/>
      <c r="C31" s="1210"/>
      <c r="D31" s="1210"/>
      <c r="E31" s="1210"/>
      <c r="F31" s="1210"/>
      <c r="G31" s="1210"/>
    </row>
    <row r="32" spans="1:8" s="293" customFormat="1" ht="13.5">
      <c r="A32" s="1212" t="s">
        <v>714</v>
      </c>
      <c r="B32" s="1212"/>
      <c r="C32" s="1212"/>
      <c r="D32" s="1212"/>
      <c r="E32" s="292"/>
      <c r="F32" s="292"/>
      <c r="G32" s="292"/>
    </row>
    <row r="33" spans="1:7" s="293" customFormat="1" ht="13.5" customHeight="1">
      <c r="A33" s="1210" t="s">
        <v>715</v>
      </c>
      <c r="B33" s="1210"/>
      <c r="C33" s="1210"/>
      <c r="D33" s="1210"/>
      <c r="E33" s="1210"/>
      <c r="F33" s="1210"/>
      <c r="G33" s="1210"/>
    </row>
    <row r="34" spans="1:7" s="293" customFormat="1" ht="13.5">
      <c r="A34" s="294" t="s">
        <v>716</v>
      </c>
      <c r="B34" s="292"/>
      <c r="C34" s="292"/>
      <c r="D34" s="292"/>
      <c r="E34" s="292"/>
      <c r="F34" s="292"/>
      <c r="G34" s="292"/>
    </row>
    <row r="35" spans="1:7" s="293" customFormat="1" ht="13.5" customHeight="1">
      <c r="A35" s="1210" t="s">
        <v>717</v>
      </c>
      <c r="B35" s="1210"/>
      <c r="C35" s="1210"/>
      <c r="D35" s="1210"/>
      <c r="E35" s="1210"/>
      <c r="F35" s="1210"/>
      <c r="G35" s="1210"/>
    </row>
    <row r="36" spans="1:7" s="293" customFormat="1" ht="13.5">
      <c r="A36" s="295" t="s">
        <v>718</v>
      </c>
      <c r="B36" s="292"/>
      <c r="C36" s="292"/>
      <c r="D36" s="292"/>
      <c r="E36" s="292"/>
      <c r="F36" s="292"/>
      <c r="G36" s="292"/>
    </row>
    <row r="37" spans="1:7" s="293" customFormat="1" ht="13.5">
      <c r="A37" s="294" t="s">
        <v>719</v>
      </c>
      <c r="B37" s="292"/>
      <c r="C37" s="292"/>
      <c r="D37" s="292"/>
      <c r="E37" s="292"/>
      <c r="F37" s="292"/>
      <c r="G37" s="292"/>
    </row>
    <row r="38" spans="1:7" s="293" customFormat="1" ht="13.5" customHeight="1">
      <c r="A38" s="1210" t="s">
        <v>720</v>
      </c>
      <c r="B38" s="1210"/>
      <c r="C38" s="1210"/>
      <c r="D38" s="1210"/>
      <c r="E38" s="1210"/>
      <c r="F38" s="1210"/>
      <c r="G38" s="1210"/>
    </row>
    <row r="39" spans="1:7" s="293" customFormat="1" ht="13.5">
      <c r="A39" s="295" t="s">
        <v>718</v>
      </c>
      <c r="B39" s="292"/>
      <c r="C39" s="292"/>
      <c r="D39" s="292"/>
      <c r="E39" s="292"/>
      <c r="F39" s="292"/>
      <c r="G39" s="292"/>
    </row>
    <row r="40" spans="1:7" ht="8.25" customHeight="1"/>
  </sheetData>
  <sheetProtection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view="pageBreakPreview" zoomScale="110" zoomScaleSheetLayoutView="110" workbookViewId="0">
      <selection activeCell="A2" sqref="A2:G2"/>
    </sheetView>
  </sheetViews>
  <sheetFormatPr baseColWidth="10" defaultColWidth="11.28515625" defaultRowHeight="16.5"/>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c r="A1" s="1038" t="s">
        <v>23</v>
      </c>
      <c r="B1" s="1038"/>
      <c r="C1" s="1038"/>
      <c r="D1" s="1038"/>
      <c r="E1" s="1038"/>
      <c r="F1" s="1038"/>
      <c r="G1" s="1038"/>
    </row>
    <row r="2" spans="1:7">
      <c r="A2" s="1039" t="s">
        <v>24</v>
      </c>
      <c r="B2" s="1039"/>
      <c r="C2" s="1039"/>
      <c r="D2" s="1039"/>
      <c r="E2" s="1039"/>
      <c r="F2" s="1039"/>
      <c r="G2" s="1039"/>
    </row>
    <row r="3" spans="1:7">
      <c r="A3" s="1039" t="s">
        <v>1081</v>
      </c>
      <c r="B3" s="1039"/>
      <c r="C3" s="1039"/>
      <c r="D3" s="1039"/>
      <c r="E3" s="1039"/>
      <c r="F3" s="1039"/>
      <c r="G3" s="1039"/>
    </row>
    <row r="4" spans="1:7">
      <c r="A4" s="1040" t="s">
        <v>1082</v>
      </c>
      <c r="B4" s="1040"/>
      <c r="C4" s="1040"/>
      <c r="D4" s="1040"/>
      <c r="E4" s="1040"/>
      <c r="F4" s="1040"/>
      <c r="G4" s="1040"/>
    </row>
    <row r="5" spans="1:7" ht="17.25" thickBot="1">
      <c r="A5" s="1042" t="s">
        <v>25</v>
      </c>
      <c r="B5" s="1042"/>
      <c r="C5" s="1042"/>
      <c r="D5" s="1042"/>
      <c r="E5" s="100"/>
      <c r="F5" s="1037"/>
      <c r="G5" s="1037"/>
    </row>
    <row r="6" spans="1:7" ht="24" customHeight="1" thickBot="1">
      <c r="A6" s="99" t="s">
        <v>26</v>
      </c>
      <c r="B6" s="859">
        <v>2018</v>
      </c>
      <c r="C6" s="859">
        <v>2017</v>
      </c>
      <c r="D6" s="122" t="s">
        <v>27</v>
      </c>
      <c r="E6" s="122"/>
      <c r="F6" s="859">
        <v>2018</v>
      </c>
      <c r="G6" s="860">
        <v>2017</v>
      </c>
    </row>
    <row r="7" spans="1:7" ht="17.25" thickTop="1">
      <c r="A7" s="56"/>
      <c r="B7" s="57"/>
      <c r="C7" s="57"/>
      <c r="D7" s="57"/>
      <c r="E7" s="57"/>
      <c r="F7" s="57"/>
      <c r="G7" s="58"/>
    </row>
    <row r="8" spans="1:7">
      <c r="A8" s="59" t="s">
        <v>28</v>
      </c>
      <c r="B8" s="60"/>
      <c r="C8" s="60"/>
      <c r="D8" s="62" t="s">
        <v>29</v>
      </c>
      <c r="E8" s="62"/>
      <c r="F8" s="60"/>
      <c r="G8" s="63"/>
    </row>
    <row r="9" spans="1:7">
      <c r="A9" s="64" t="s">
        <v>30</v>
      </c>
      <c r="B9" s="65">
        <v>3234338</v>
      </c>
      <c r="C9" s="65">
        <v>2827050</v>
      </c>
      <c r="D9" s="1041" t="s">
        <v>31</v>
      </c>
      <c r="E9" s="1041"/>
      <c r="F9" s="65">
        <v>24646966</v>
      </c>
      <c r="G9" s="67">
        <v>26159828</v>
      </c>
    </row>
    <row r="10" spans="1:7">
      <c r="A10" s="64" t="s">
        <v>32</v>
      </c>
      <c r="B10" s="65">
        <v>27577369</v>
      </c>
      <c r="C10" s="65">
        <v>32673106</v>
      </c>
      <c r="D10" s="1041" t="s">
        <v>33</v>
      </c>
      <c r="E10" s="1041"/>
      <c r="F10" s="65">
        <v>0</v>
      </c>
      <c r="G10" s="67">
        <v>0</v>
      </c>
    </row>
    <row r="11" spans="1:7">
      <c r="A11" s="64" t="s">
        <v>34</v>
      </c>
      <c r="B11" s="65">
        <v>220213</v>
      </c>
      <c r="C11" s="65">
        <v>69132</v>
      </c>
      <c r="D11" s="1041" t="s">
        <v>35</v>
      </c>
      <c r="E11" s="1041"/>
      <c r="F11" s="65">
        <v>0</v>
      </c>
      <c r="G11" s="67">
        <v>0</v>
      </c>
    </row>
    <row r="12" spans="1:7">
      <c r="A12" s="64" t="s">
        <v>36</v>
      </c>
      <c r="B12" s="65">
        <v>0</v>
      </c>
      <c r="C12" s="65">
        <v>0</v>
      </c>
      <c r="D12" s="1041" t="s">
        <v>37</v>
      </c>
      <c r="E12" s="1041"/>
      <c r="F12" s="65">
        <v>0</v>
      </c>
      <c r="G12" s="67">
        <v>0</v>
      </c>
    </row>
    <row r="13" spans="1:7">
      <c r="A13" s="64" t="s">
        <v>38</v>
      </c>
      <c r="B13" s="65">
        <v>0</v>
      </c>
      <c r="C13" s="65">
        <v>0</v>
      </c>
      <c r="D13" s="1041" t="s">
        <v>39</v>
      </c>
      <c r="E13" s="1041"/>
      <c r="F13" s="65">
        <v>0</v>
      </c>
      <c r="G13" s="67">
        <v>0</v>
      </c>
    </row>
    <row r="14" spans="1:7" ht="33" customHeight="1">
      <c r="A14" s="544" t="s">
        <v>40</v>
      </c>
      <c r="B14" s="65">
        <v>-148728</v>
      </c>
      <c r="C14" s="65">
        <v>-148728</v>
      </c>
      <c r="D14" s="1041" t="s">
        <v>41</v>
      </c>
      <c r="E14" s="1041"/>
      <c r="F14" s="65">
        <v>0</v>
      </c>
      <c r="G14" s="67">
        <v>0</v>
      </c>
    </row>
    <row r="15" spans="1:7">
      <c r="A15" s="64" t="s">
        <v>42</v>
      </c>
      <c r="B15" s="65">
        <v>0</v>
      </c>
      <c r="C15" s="65">
        <v>0</v>
      </c>
      <c r="D15" s="1041" t="s">
        <v>43</v>
      </c>
      <c r="E15" s="1041"/>
      <c r="F15" s="65">
        <v>0</v>
      </c>
      <c r="G15" s="67">
        <v>0</v>
      </c>
    </row>
    <row r="16" spans="1:7">
      <c r="A16" s="69"/>
      <c r="B16" s="65"/>
      <c r="C16" s="65"/>
      <c r="D16" s="1041" t="s">
        <v>44</v>
      </c>
      <c r="E16" s="1041"/>
      <c r="F16" s="65">
        <v>0</v>
      </c>
      <c r="G16" s="67">
        <v>0</v>
      </c>
    </row>
    <row r="17" spans="1:7">
      <c r="A17" s="69"/>
      <c r="B17" s="70"/>
      <c r="C17" s="70"/>
      <c r="D17" s="61"/>
      <c r="E17" s="61"/>
      <c r="F17" s="65"/>
      <c r="G17" s="67"/>
    </row>
    <row r="18" spans="1:7">
      <c r="A18" s="103" t="s">
        <v>45</v>
      </c>
      <c r="B18" s="49">
        <f>SUM(B9:B17)-1</f>
        <v>30883191</v>
      </c>
      <c r="C18" s="49">
        <f>SUM(C9:C17)</f>
        <v>35420560</v>
      </c>
      <c r="D18" s="104" t="s">
        <v>46</v>
      </c>
      <c r="E18" s="104"/>
      <c r="F18" s="49">
        <f>SUM(F9:F17)</f>
        <v>24646966</v>
      </c>
      <c r="G18" s="92">
        <f>SUM(G9:G17)</f>
        <v>26159828</v>
      </c>
    </row>
    <row r="19" spans="1:7">
      <c r="A19" s="69"/>
      <c r="B19" s="71"/>
      <c r="C19" s="71"/>
      <c r="D19" s="72"/>
      <c r="E19" s="72"/>
      <c r="F19" s="71"/>
      <c r="G19" s="73"/>
    </row>
    <row r="20" spans="1:7">
      <c r="A20" s="59" t="s">
        <v>47</v>
      </c>
      <c r="B20" s="65"/>
      <c r="C20" s="65"/>
      <c r="D20" s="62" t="s">
        <v>48</v>
      </c>
      <c r="E20" s="62"/>
      <c r="F20" s="74"/>
      <c r="G20" s="75"/>
    </row>
    <row r="21" spans="1:7">
      <c r="A21" s="64" t="s">
        <v>49</v>
      </c>
      <c r="B21" s="65">
        <v>0</v>
      </c>
      <c r="C21" s="65">
        <v>0</v>
      </c>
      <c r="D21" s="66" t="s">
        <v>50</v>
      </c>
      <c r="E21" s="66"/>
      <c r="F21" s="65">
        <v>0</v>
      </c>
      <c r="G21" s="67">
        <v>0</v>
      </c>
    </row>
    <row r="22" spans="1:7">
      <c r="A22" s="68" t="s">
        <v>51</v>
      </c>
      <c r="B22" s="65">
        <v>0</v>
      </c>
      <c r="C22" s="65">
        <v>0</v>
      </c>
      <c r="D22" s="790" t="s">
        <v>52</v>
      </c>
      <c r="E22" s="790"/>
      <c r="F22" s="65">
        <v>70052084</v>
      </c>
      <c r="G22" s="67">
        <v>72627815</v>
      </c>
    </row>
    <row r="23" spans="1:7" ht="16.5" customHeight="1">
      <c r="A23" s="543" t="s">
        <v>53</v>
      </c>
      <c r="B23" s="65">
        <v>21655591</v>
      </c>
      <c r="C23" s="65">
        <v>21655591</v>
      </c>
      <c r="D23" s="66" t="s">
        <v>54</v>
      </c>
      <c r="E23" s="66"/>
      <c r="F23" s="65">
        <v>0</v>
      </c>
      <c r="G23" s="67">
        <v>0</v>
      </c>
    </row>
    <row r="24" spans="1:7" ht="16.5" customHeight="1">
      <c r="A24" s="64" t="s">
        <v>55</v>
      </c>
      <c r="B24" s="65">
        <v>110046707</v>
      </c>
      <c r="C24" s="65">
        <v>109992034</v>
      </c>
      <c r="D24" s="66" t="s">
        <v>56</v>
      </c>
      <c r="E24" s="66"/>
      <c r="F24" s="65">
        <v>0</v>
      </c>
      <c r="G24" s="67">
        <v>0</v>
      </c>
    </row>
    <row r="25" spans="1:7" ht="33" customHeight="1">
      <c r="A25" s="545" t="s">
        <v>57</v>
      </c>
      <c r="B25" s="65">
        <v>247385</v>
      </c>
      <c r="C25" s="65">
        <v>247385</v>
      </c>
      <c r="D25" s="1041" t="s">
        <v>58</v>
      </c>
      <c r="E25" s="1041"/>
      <c r="F25" s="65">
        <v>0</v>
      </c>
      <c r="G25" s="67">
        <v>0</v>
      </c>
    </row>
    <row r="26" spans="1:7">
      <c r="A26" s="68" t="s">
        <v>59</v>
      </c>
      <c r="B26" s="65">
        <v>-51457643</v>
      </c>
      <c r="C26" s="65">
        <v>-48242539</v>
      </c>
      <c r="D26" s="66" t="s">
        <v>60</v>
      </c>
      <c r="E26" s="66"/>
      <c r="F26" s="65">
        <v>3050206</v>
      </c>
      <c r="G26" s="67">
        <v>3050206</v>
      </c>
    </row>
    <row r="27" spans="1:7">
      <c r="A27" s="64" t="s">
        <v>61</v>
      </c>
      <c r="B27" s="65">
        <v>13103045</v>
      </c>
      <c r="C27" s="65">
        <v>13254489</v>
      </c>
      <c r="D27" s="66"/>
      <c r="E27" s="66"/>
      <c r="F27" s="65"/>
      <c r="G27" s="67"/>
    </row>
    <row r="28" spans="1:7">
      <c r="A28" s="68" t="s">
        <v>62</v>
      </c>
      <c r="B28" s="65">
        <v>0</v>
      </c>
      <c r="C28" s="65">
        <v>0</v>
      </c>
      <c r="D28" s="76"/>
      <c r="E28" s="76"/>
      <c r="F28" s="65"/>
      <c r="G28" s="67"/>
    </row>
    <row r="29" spans="1:7">
      <c r="A29" s="64" t="s">
        <v>63</v>
      </c>
      <c r="B29" s="65">
        <v>7834032</v>
      </c>
      <c r="C29" s="65">
        <v>8004337</v>
      </c>
      <c r="D29" s="76"/>
      <c r="E29" s="76"/>
      <c r="F29" s="74"/>
      <c r="G29" s="75"/>
    </row>
    <row r="30" spans="1:7">
      <c r="A30" s="77"/>
      <c r="B30" s="65"/>
      <c r="C30" s="65"/>
      <c r="D30" s="76"/>
      <c r="E30" s="76"/>
      <c r="F30" s="74"/>
      <c r="G30" s="75"/>
    </row>
    <row r="31" spans="1:7">
      <c r="A31" s="103" t="s">
        <v>64</v>
      </c>
      <c r="B31" s="49">
        <f>SUM(B21:B29)</f>
        <v>101429117</v>
      </c>
      <c r="C31" s="49">
        <f>SUM(C21:C29)</f>
        <v>104911297</v>
      </c>
      <c r="D31" s="105" t="s">
        <v>65</v>
      </c>
      <c r="E31" s="105"/>
      <c r="F31" s="49">
        <f>SUM(F21:F29)</f>
        <v>73102290</v>
      </c>
      <c r="G31" s="92">
        <f>SUM(G21:G29)</f>
        <v>75678021</v>
      </c>
    </row>
    <row r="32" spans="1:7">
      <c r="A32" s="77"/>
      <c r="B32" s="65"/>
      <c r="C32" s="65"/>
      <c r="D32" s="76"/>
      <c r="E32" s="76"/>
      <c r="F32" s="70"/>
      <c r="G32" s="78"/>
    </row>
    <row r="33" spans="1:7">
      <c r="A33" s="103" t="s">
        <v>66</v>
      </c>
      <c r="B33" s="49">
        <f>B31+B18</f>
        <v>132312308</v>
      </c>
      <c r="C33" s="49">
        <f>C31+C18</f>
        <v>140331857</v>
      </c>
      <c r="D33" s="105" t="s">
        <v>67</v>
      </c>
      <c r="E33" s="105"/>
      <c r="F33" s="49">
        <f>F31+F18</f>
        <v>97749256</v>
      </c>
      <c r="G33" s="92">
        <f>G31+G18</f>
        <v>101837849</v>
      </c>
    </row>
    <row r="34" spans="1:7">
      <c r="A34" s="69"/>
      <c r="B34" s="79"/>
      <c r="C34" s="79"/>
      <c r="D34" s="76"/>
      <c r="E34" s="76"/>
      <c r="F34" s="74"/>
      <c r="G34" s="75"/>
    </row>
    <row r="35" spans="1:7">
      <c r="A35" s="69"/>
      <c r="B35" s="65"/>
      <c r="C35" s="65"/>
      <c r="D35" s="80" t="s">
        <v>68</v>
      </c>
      <c r="E35" s="80"/>
      <c r="F35" s="70"/>
      <c r="G35" s="78"/>
    </row>
    <row r="36" spans="1:7">
      <c r="A36" s="69"/>
      <c r="B36" s="70"/>
      <c r="C36" s="70"/>
      <c r="D36" s="105" t="s">
        <v>69</v>
      </c>
      <c r="E36" s="105"/>
      <c r="F36" s="93">
        <f>SUM(F37:F39)</f>
        <v>90494826</v>
      </c>
      <c r="G36" s="94">
        <f>SUM(G37:G39)</f>
        <v>90494826</v>
      </c>
    </row>
    <row r="37" spans="1:7">
      <c r="A37" s="69"/>
      <c r="B37" s="70"/>
      <c r="C37" s="70"/>
      <c r="D37" s="66" t="s">
        <v>70</v>
      </c>
      <c r="E37" s="66"/>
      <c r="F37" s="65">
        <v>90494826</v>
      </c>
      <c r="G37" s="67">
        <v>90494826</v>
      </c>
    </row>
    <row r="38" spans="1:7">
      <c r="A38" s="69"/>
      <c r="B38" s="70"/>
      <c r="C38" s="70"/>
      <c r="D38" s="66" t="s">
        <v>71</v>
      </c>
      <c r="E38" s="66"/>
      <c r="F38" s="65">
        <v>0</v>
      </c>
      <c r="G38" s="67"/>
    </row>
    <row r="39" spans="1:7" ht="33">
      <c r="A39" s="69"/>
      <c r="B39" s="70"/>
      <c r="C39" s="70"/>
      <c r="D39" s="66" t="s">
        <v>72</v>
      </c>
      <c r="E39" s="66"/>
      <c r="F39" s="65"/>
      <c r="G39" s="67">
        <v>0</v>
      </c>
    </row>
    <row r="40" spans="1:7">
      <c r="A40" s="77"/>
      <c r="B40" s="71"/>
      <c r="C40" s="71"/>
      <c r="D40" s="105" t="s">
        <v>73</v>
      </c>
      <c r="E40" s="105"/>
      <c r="F40" s="93">
        <f>SUM(F41:F45)</f>
        <v>-61008074</v>
      </c>
      <c r="G40" s="94">
        <f>SUM(G41:G45)</f>
        <v>-57077118</v>
      </c>
    </row>
    <row r="41" spans="1:7">
      <c r="A41" s="77"/>
      <c r="B41" s="71"/>
      <c r="C41" s="71"/>
      <c r="D41" s="66" t="s">
        <v>74</v>
      </c>
      <c r="E41" s="66"/>
      <c r="F41" s="65">
        <v>-3907968</v>
      </c>
      <c r="G41" s="67">
        <v>-5189005</v>
      </c>
    </row>
    <row r="42" spans="1:7">
      <c r="A42" s="77"/>
      <c r="B42" s="71"/>
      <c r="C42" s="71"/>
      <c r="D42" s="66" t="s">
        <v>75</v>
      </c>
      <c r="E42" s="66"/>
      <c r="F42" s="65">
        <f>-85399425+22988</f>
        <v>-85376437</v>
      </c>
      <c r="G42" s="67">
        <v>-80180316</v>
      </c>
    </row>
    <row r="43" spans="1:7">
      <c r="A43" s="69"/>
      <c r="B43" s="70"/>
      <c r="C43" s="70"/>
      <c r="D43" s="66" t="s">
        <v>76</v>
      </c>
      <c r="E43" s="66"/>
      <c r="F43" s="65">
        <v>28299319</v>
      </c>
      <c r="G43" s="67">
        <v>28299319</v>
      </c>
    </row>
    <row r="44" spans="1:7">
      <c r="A44" s="69"/>
      <c r="B44" s="70"/>
      <c r="C44" s="70"/>
      <c r="D44" s="66" t="s">
        <v>77</v>
      </c>
      <c r="E44" s="66"/>
      <c r="F44" s="65"/>
      <c r="G44" s="67">
        <v>0</v>
      </c>
    </row>
    <row r="45" spans="1:7" ht="33">
      <c r="A45" s="69"/>
      <c r="B45" s="70"/>
      <c r="C45" s="70"/>
      <c r="D45" s="66" t="s">
        <v>78</v>
      </c>
      <c r="E45" s="66"/>
      <c r="F45" s="65">
        <v>-22988</v>
      </c>
      <c r="G45" s="67">
        <v>-7116</v>
      </c>
    </row>
    <row r="46" spans="1:7" ht="33">
      <c r="A46" s="69"/>
      <c r="B46" s="70"/>
      <c r="C46" s="70"/>
      <c r="D46" s="106" t="s">
        <v>79</v>
      </c>
      <c r="E46" s="106"/>
      <c r="F46" s="95">
        <f>SUM(F47:F48)</f>
        <v>5076300</v>
      </c>
      <c r="G46" s="96">
        <f>SUM(G47:G48)</f>
        <v>5076300</v>
      </c>
    </row>
    <row r="47" spans="1:7">
      <c r="A47" s="64"/>
      <c r="B47" s="70"/>
      <c r="C47" s="70"/>
      <c r="D47" s="66" t="s">
        <v>80</v>
      </c>
      <c r="E47" s="66"/>
      <c r="F47" s="65"/>
      <c r="G47" s="67">
        <v>0</v>
      </c>
    </row>
    <row r="48" spans="1:7" ht="33">
      <c r="A48" s="81"/>
      <c r="B48" s="82"/>
      <c r="C48" s="82"/>
      <c r="D48" s="66" t="s">
        <v>81</v>
      </c>
      <c r="E48" s="66"/>
      <c r="F48" s="65">
        <v>5076300</v>
      </c>
      <c r="G48" s="67">
        <v>5076300</v>
      </c>
    </row>
    <row r="49" spans="1:8">
      <c r="A49" s="69"/>
      <c r="B49" s="82"/>
      <c r="C49" s="82"/>
      <c r="D49" s="83"/>
      <c r="E49" s="83"/>
      <c r="F49" s="82"/>
      <c r="G49" s="84"/>
    </row>
    <row r="50" spans="1:8">
      <c r="A50" s="64"/>
      <c r="B50" s="82"/>
      <c r="C50" s="82"/>
      <c r="D50" s="105" t="s">
        <v>82</v>
      </c>
      <c r="E50" s="105"/>
      <c r="F50" s="97">
        <f>F46+F40+F36</f>
        <v>34563052</v>
      </c>
      <c r="G50" s="98">
        <f>G46+G40+G36</f>
        <v>38494008</v>
      </c>
    </row>
    <row r="51" spans="1:8">
      <c r="A51" s="81"/>
      <c r="B51" s="82"/>
      <c r="C51" s="82"/>
      <c r="D51" s="72"/>
      <c r="E51" s="72"/>
      <c r="F51" s="85"/>
      <c r="G51" s="86"/>
    </row>
    <row r="52" spans="1:8" ht="33">
      <c r="A52" s="69"/>
      <c r="D52" s="105" t="s">
        <v>83</v>
      </c>
      <c r="E52" s="105"/>
      <c r="F52" s="97">
        <f>F50+F33</f>
        <v>132312308</v>
      </c>
      <c r="G52" s="98">
        <f>G50+G33</f>
        <v>140331857</v>
      </c>
      <c r="H52" s="758" t="str">
        <f>IF($B$33=$F$52,"","VALOR INCORRECTO EJERCICIO 2017, TOTAL DE ACTIVOS TIENE QUE SER IGUAL AL TOTAL DE LA SUMA DE PASIVO Y HCIENDA")</f>
        <v/>
      </c>
    </row>
    <row r="53" spans="1:8" ht="17.25" thickBot="1">
      <c r="A53" s="87"/>
      <c r="B53" s="88"/>
      <c r="C53" s="88"/>
      <c r="D53" s="89"/>
      <c r="E53" s="89"/>
      <c r="F53" s="90"/>
      <c r="G53" s="91"/>
      <c r="H53" s="758" t="str">
        <f>IF($C$33=$G$52,"","VALOR INCORRECTO EJERCICIO 2016, TOTAL DE ACTIVOS TIENE QUE SER IGUAL AL TOTAL DE LA SUMA DE PASIVO Y HCIENDA")</f>
        <v/>
      </c>
    </row>
    <row r="54" spans="1:8">
      <c r="A54" s="51" t="s">
        <v>84</v>
      </c>
      <c r="B54" s="506"/>
      <c r="C54" s="506"/>
      <c r="D54" s="53"/>
      <c r="E54" s="53"/>
      <c r="F54" s="507"/>
      <c r="G54" s="507"/>
      <c r="H54" s="758"/>
    </row>
    <row r="55" spans="1:8">
      <c r="B55" s="506"/>
      <c r="C55" s="506"/>
      <c r="D55" s="53"/>
      <c r="E55" s="53"/>
      <c r="F55" s="507"/>
      <c r="G55" s="507"/>
      <c r="H55" s="758"/>
    </row>
    <row r="56" spans="1:8">
      <c r="A56" s="53"/>
      <c r="B56" s="506"/>
      <c r="C56" s="506"/>
      <c r="D56" s="53"/>
      <c r="E56" s="53"/>
      <c r="F56" s="507"/>
      <c r="G56" s="507"/>
      <c r="H56" s="758"/>
    </row>
    <row r="57" spans="1:8">
      <c r="A57" s="53"/>
      <c r="B57" s="506"/>
      <c r="C57" s="506"/>
      <c r="D57" s="53"/>
      <c r="E57" s="53"/>
      <c r="F57" s="507"/>
      <c r="G57" s="507"/>
      <c r="H57" s="758"/>
    </row>
    <row r="58" spans="1:8">
      <c r="A58" s="53"/>
      <c r="B58" s="506"/>
      <c r="C58" s="506"/>
      <c r="D58" s="53"/>
      <c r="E58" s="53"/>
      <c r="F58" s="507"/>
      <c r="G58" s="507"/>
      <c r="H58" s="758"/>
    </row>
    <row r="61" spans="1:8">
      <c r="B61" s="101"/>
      <c r="C61" s="102" t="s">
        <v>85</v>
      </c>
    </row>
  </sheetData>
  <sheetProtection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7"/>
  <sheetViews>
    <sheetView view="pageBreakPreview" zoomScale="115" zoomScaleSheetLayoutView="115" workbookViewId="0">
      <selection activeCell="F32" sqref="F32"/>
    </sheetView>
  </sheetViews>
  <sheetFormatPr baseColWidth="10" defaultColWidth="11.28515625" defaultRowHeight="16.5"/>
  <cols>
    <col min="1" max="1" width="39.85546875" style="287" customWidth="1"/>
    <col min="2" max="7" width="13.7109375" style="287" customWidth="1"/>
    <col min="8" max="16384" width="11.28515625" style="287"/>
  </cols>
  <sheetData>
    <row r="1" spans="1:7">
      <c r="A1" s="1065" t="s">
        <v>23</v>
      </c>
      <c r="B1" s="1065"/>
      <c r="C1" s="1065"/>
      <c r="D1" s="1065"/>
      <c r="E1" s="1065"/>
      <c r="F1" s="1065"/>
      <c r="G1" s="1065"/>
    </row>
    <row r="2" spans="1:7" s="289" customFormat="1">
      <c r="A2" s="1065" t="s">
        <v>559</v>
      </c>
      <c r="B2" s="1065"/>
      <c r="C2" s="1065"/>
      <c r="D2" s="1065"/>
      <c r="E2" s="1065"/>
      <c r="F2" s="1065"/>
      <c r="G2" s="1065"/>
    </row>
    <row r="3" spans="1:7" s="289" customFormat="1">
      <c r="A3" s="1065" t="s">
        <v>721</v>
      </c>
      <c r="B3" s="1065"/>
      <c r="C3" s="1065"/>
      <c r="D3" s="1065"/>
      <c r="E3" s="1065"/>
      <c r="F3" s="1065"/>
      <c r="G3" s="1065"/>
    </row>
    <row r="4" spans="1:7" s="289" customFormat="1">
      <c r="A4" s="1066" t="str">
        <f>'ETCA-I-01'!A3:G3</f>
        <v>TELEVISORA DE HERMOSILLO, S.A. DE C.V.</v>
      </c>
      <c r="B4" s="1066"/>
      <c r="C4" s="1066"/>
      <c r="D4" s="1066"/>
      <c r="E4" s="1066"/>
      <c r="F4" s="1066"/>
      <c r="G4" s="1066"/>
    </row>
    <row r="5" spans="1:7" s="289" customFormat="1">
      <c r="A5" s="1067" t="str">
        <f>'ETCA-I-03'!A4:D4</f>
        <v>Del 01 de Enero al 31 de Marzo de 2018</v>
      </c>
      <c r="B5" s="1067"/>
      <c r="C5" s="1067"/>
      <c r="D5" s="1067"/>
      <c r="E5" s="1067"/>
      <c r="F5" s="1067"/>
      <c r="G5" s="1067"/>
    </row>
    <row r="6" spans="1:7" s="289" customFormat="1" ht="17.25" thickBot="1">
      <c r="A6" s="1183" t="s">
        <v>722</v>
      </c>
      <c r="B6" s="1183"/>
      <c r="C6" s="1183"/>
      <c r="D6" s="1183"/>
      <c r="E6" s="1183"/>
      <c r="F6" s="167"/>
      <c r="G6" s="789"/>
    </row>
    <row r="7" spans="1:7" s="300" customFormat="1" ht="38.25">
      <c r="A7" s="1213" t="s">
        <v>721</v>
      </c>
      <c r="B7" s="203" t="s">
        <v>563</v>
      </c>
      <c r="C7" s="203" t="s">
        <v>473</v>
      </c>
      <c r="D7" s="203" t="s">
        <v>564</v>
      </c>
      <c r="E7" s="204" t="s">
        <v>565</v>
      </c>
      <c r="F7" s="204" t="s">
        <v>566</v>
      </c>
      <c r="G7" s="205" t="s">
        <v>567</v>
      </c>
    </row>
    <row r="8" spans="1:7" s="303" customFormat="1" ht="17.25" thickBot="1">
      <c r="A8" s="1214"/>
      <c r="B8" s="301" t="s">
        <v>438</v>
      </c>
      <c r="C8" s="301" t="s">
        <v>439</v>
      </c>
      <c r="D8" s="301" t="s">
        <v>568</v>
      </c>
      <c r="E8" s="301" t="s">
        <v>441</v>
      </c>
      <c r="F8" s="301" t="s">
        <v>442</v>
      </c>
      <c r="G8" s="302" t="s">
        <v>569</v>
      </c>
    </row>
    <row r="9" spans="1:7" ht="21" customHeight="1">
      <c r="A9" s="959" t="s">
        <v>1250</v>
      </c>
      <c r="B9" s="960">
        <v>16493068</v>
      </c>
      <c r="C9" s="476">
        <v>4003</v>
      </c>
      <c r="D9" s="476">
        <f>IF($A9="","",B9+C9)</f>
        <v>16497071</v>
      </c>
      <c r="E9" s="476">
        <v>3068698</v>
      </c>
      <c r="F9" s="476">
        <v>1822097</v>
      </c>
      <c r="G9" s="532">
        <f>IF($A9="","",D9-E9)</f>
        <v>13428373</v>
      </c>
    </row>
    <row r="10" spans="1:7" ht="21" customHeight="1">
      <c r="A10" s="959" t="s">
        <v>1251</v>
      </c>
      <c r="B10" s="960">
        <v>25598793</v>
      </c>
      <c r="C10" s="476">
        <v>35801</v>
      </c>
      <c r="D10" s="476">
        <f t="shared" ref="D10:D31" si="0">IF($A10="","",B10+C10)</f>
        <v>25634594</v>
      </c>
      <c r="E10" s="476">
        <v>5243486</v>
      </c>
      <c r="F10" s="476">
        <v>4567841</v>
      </c>
      <c r="G10" s="532">
        <f t="shared" ref="G10:G31" si="1">IF($A10="","",D10-E10)</f>
        <v>20391108</v>
      </c>
    </row>
    <row r="11" spans="1:7" ht="21" customHeight="1">
      <c r="A11" s="959" t="s">
        <v>1252</v>
      </c>
      <c r="B11" s="960">
        <v>4786417</v>
      </c>
      <c r="C11" s="476">
        <v>15</v>
      </c>
      <c r="D11" s="476">
        <f t="shared" si="0"/>
        <v>4786432</v>
      </c>
      <c r="E11" s="476">
        <v>1270780</v>
      </c>
      <c r="F11" s="476">
        <v>1143418</v>
      </c>
      <c r="G11" s="532">
        <f t="shared" si="1"/>
        <v>3515652</v>
      </c>
    </row>
    <row r="12" spans="1:7" ht="21" customHeight="1">
      <c r="A12" s="959" t="s">
        <v>1253</v>
      </c>
      <c r="B12" s="960">
        <v>26523608</v>
      </c>
      <c r="C12" s="476">
        <v>2481</v>
      </c>
      <c r="D12" s="476">
        <f t="shared" si="0"/>
        <v>26526089</v>
      </c>
      <c r="E12" s="476">
        <v>4851665</v>
      </c>
      <c r="F12" s="476">
        <v>4376151</v>
      </c>
      <c r="G12" s="532">
        <f t="shared" si="1"/>
        <v>21674424</v>
      </c>
    </row>
    <row r="13" spans="1:7" ht="21" customHeight="1">
      <c r="A13" s="959" t="s">
        <v>1254</v>
      </c>
      <c r="B13" s="960">
        <v>32364370</v>
      </c>
      <c r="C13" s="476">
        <v>9583</v>
      </c>
      <c r="D13" s="476">
        <f t="shared" si="0"/>
        <v>32373953</v>
      </c>
      <c r="E13" s="476">
        <v>6947038</v>
      </c>
      <c r="F13" s="476">
        <v>6004432</v>
      </c>
      <c r="G13" s="532">
        <f t="shared" si="1"/>
        <v>25426915</v>
      </c>
    </row>
    <row r="14" spans="1:7" ht="21" customHeight="1">
      <c r="A14" s="959" t="s">
        <v>1255</v>
      </c>
      <c r="B14" s="960">
        <v>7414096</v>
      </c>
      <c r="C14" s="476">
        <v>4792</v>
      </c>
      <c r="D14" s="476">
        <f t="shared" si="0"/>
        <v>7418888</v>
      </c>
      <c r="E14" s="476">
        <v>1452496</v>
      </c>
      <c r="F14" s="476">
        <v>1216408</v>
      </c>
      <c r="G14" s="532">
        <f t="shared" si="1"/>
        <v>5966392</v>
      </c>
    </row>
    <row r="15" spans="1:7" ht="21" customHeight="1">
      <c r="A15" s="959" t="s">
        <v>1256</v>
      </c>
      <c r="B15" s="960">
        <v>1956111</v>
      </c>
      <c r="C15" s="476">
        <v>32</v>
      </c>
      <c r="D15" s="476">
        <f t="shared" si="0"/>
        <v>1956143</v>
      </c>
      <c r="E15" s="476">
        <v>377011</v>
      </c>
      <c r="F15" s="476">
        <v>313875</v>
      </c>
      <c r="G15" s="532">
        <f t="shared" si="1"/>
        <v>1579132</v>
      </c>
    </row>
    <row r="16" spans="1:7" ht="21" customHeight="1">
      <c r="A16" s="304"/>
      <c r="B16" s="476"/>
      <c r="C16" s="476"/>
      <c r="D16" s="476" t="str">
        <f t="shared" si="0"/>
        <v/>
      </c>
      <c r="E16" s="476"/>
      <c r="F16" s="476"/>
      <c r="G16" s="532" t="str">
        <f t="shared" si="1"/>
        <v/>
      </c>
    </row>
    <row r="17" spans="1:8" ht="21" customHeight="1">
      <c r="A17" s="304"/>
      <c r="B17" s="476"/>
      <c r="C17" s="476"/>
      <c r="D17" s="476" t="str">
        <f t="shared" si="0"/>
        <v/>
      </c>
      <c r="E17" s="476"/>
      <c r="F17" s="476"/>
      <c r="G17" s="532" t="str">
        <f t="shared" si="1"/>
        <v/>
      </c>
    </row>
    <row r="18" spans="1:8" ht="21" customHeight="1">
      <c r="A18" s="304"/>
      <c r="B18" s="476"/>
      <c r="C18" s="476"/>
      <c r="D18" s="476" t="str">
        <f t="shared" si="0"/>
        <v/>
      </c>
      <c r="E18" s="476"/>
      <c r="F18" s="476"/>
      <c r="G18" s="532" t="str">
        <f t="shared" si="1"/>
        <v/>
      </c>
    </row>
    <row r="19" spans="1:8" ht="21" customHeight="1">
      <c r="A19" s="304"/>
      <c r="B19" s="476"/>
      <c r="C19" s="476"/>
      <c r="D19" s="476" t="str">
        <f t="shared" si="0"/>
        <v/>
      </c>
      <c r="E19" s="476"/>
      <c r="F19" s="476"/>
      <c r="G19" s="532" t="str">
        <f t="shared" si="1"/>
        <v/>
      </c>
    </row>
    <row r="20" spans="1:8" ht="21" customHeight="1">
      <c r="A20" s="304"/>
      <c r="B20" s="476"/>
      <c r="C20" s="476"/>
      <c r="D20" s="476" t="str">
        <f t="shared" si="0"/>
        <v/>
      </c>
      <c r="E20" s="476"/>
      <c r="F20" s="476"/>
      <c r="G20" s="532" t="str">
        <f t="shared" si="1"/>
        <v/>
      </c>
    </row>
    <row r="21" spans="1:8" ht="21" customHeight="1">
      <c r="A21" s="304"/>
      <c r="B21" s="476"/>
      <c r="C21" s="476"/>
      <c r="D21" s="476" t="str">
        <f t="shared" si="0"/>
        <v/>
      </c>
      <c r="E21" s="476"/>
      <c r="F21" s="476"/>
      <c r="G21" s="532" t="str">
        <f t="shared" si="1"/>
        <v/>
      </c>
    </row>
    <row r="22" spans="1:8" ht="21" customHeight="1">
      <c r="A22" s="304"/>
      <c r="B22" s="476"/>
      <c r="C22" s="476"/>
      <c r="D22" s="476" t="str">
        <f t="shared" si="0"/>
        <v/>
      </c>
      <c r="E22" s="476"/>
      <c r="F22" s="476"/>
      <c r="G22" s="532" t="str">
        <f t="shared" si="1"/>
        <v/>
      </c>
    </row>
    <row r="23" spans="1:8" ht="21" customHeight="1">
      <c r="A23" s="304"/>
      <c r="B23" s="476"/>
      <c r="C23" s="476"/>
      <c r="D23" s="476" t="str">
        <f t="shared" si="0"/>
        <v/>
      </c>
      <c r="E23" s="476"/>
      <c r="F23" s="476"/>
      <c r="G23" s="532" t="str">
        <f t="shared" si="1"/>
        <v/>
      </c>
    </row>
    <row r="24" spans="1:8" ht="21" customHeight="1">
      <c r="A24" s="304"/>
      <c r="B24" s="476"/>
      <c r="C24" s="476"/>
      <c r="D24" s="476" t="str">
        <f t="shared" si="0"/>
        <v/>
      </c>
      <c r="E24" s="476"/>
      <c r="F24" s="476"/>
      <c r="G24" s="532" t="str">
        <f t="shared" si="1"/>
        <v/>
      </c>
    </row>
    <row r="25" spans="1:8" ht="21" customHeight="1">
      <c r="A25" s="304"/>
      <c r="B25" s="476"/>
      <c r="C25" s="476"/>
      <c r="D25" s="476" t="str">
        <f t="shared" si="0"/>
        <v/>
      </c>
      <c r="E25" s="476"/>
      <c r="F25" s="476"/>
      <c r="G25" s="532" t="str">
        <f t="shared" si="1"/>
        <v/>
      </c>
    </row>
    <row r="26" spans="1:8" ht="21" customHeight="1">
      <c r="A26" s="304"/>
      <c r="B26" s="476"/>
      <c r="C26" s="476"/>
      <c r="D26" s="476" t="str">
        <f t="shared" si="0"/>
        <v/>
      </c>
      <c r="E26" s="476"/>
      <c r="F26" s="476"/>
      <c r="G26" s="532" t="str">
        <f t="shared" si="1"/>
        <v/>
      </c>
    </row>
    <row r="27" spans="1:8" ht="21" customHeight="1">
      <c r="A27" s="304"/>
      <c r="B27" s="476"/>
      <c r="C27" s="476"/>
      <c r="D27" s="476" t="str">
        <f t="shared" si="0"/>
        <v/>
      </c>
      <c r="E27" s="476"/>
      <c r="F27" s="476"/>
      <c r="G27" s="532" t="str">
        <f t="shared" si="1"/>
        <v/>
      </c>
    </row>
    <row r="28" spans="1:8" ht="21" customHeight="1">
      <c r="A28" s="304"/>
      <c r="B28" s="476"/>
      <c r="C28" s="476"/>
      <c r="D28" s="476" t="str">
        <f t="shared" si="0"/>
        <v/>
      </c>
      <c r="E28" s="476"/>
      <c r="F28" s="476"/>
      <c r="G28" s="532" t="str">
        <f t="shared" si="1"/>
        <v/>
      </c>
    </row>
    <row r="29" spans="1:8" ht="21" customHeight="1">
      <c r="A29" s="304"/>
      <c r="B29" s="476"/>
      <c r="C29" s="476"/>
      <c r="D29" s="476" t="str">
        <f t="shared" si="0"/>
        <v/>
      </c>
      <c r="E29" s="476"/>
      <c r="F29" s="476"/>
      <c r="G29" s="532" t="str">
        <f t="shared" si="1"/>
        <v/>
      </c>
    </row>
    <row r="30" spans="1:8" ht="21" customHeight="1">
      <c r="A30" s="304"/>
      <c r="B30" s="476"/>
      <c r="C30" s="476"/>
      <c r="D30" s="476" t="str">
        <f t="shared" si="0"/>
        <v/>
      </c>
      <c r="E30" s="476"/>
      <c r="F30" s="476"/>
      <c r="G30" s="532" t="str">
        <f t="shared" si="1"/>
        <v/>
      </c>
    </row>
    <row r="31" spans="1:8" ht="21" customHeight="1" thickBot="1">
      <c r="A31" s="304"/>
      <c r="B31" s="476"/>
      <c r="C31" s="476"/>
      <c r="D31" s="476" t="str">
        <f t="shared" si="0"/>
        <v/>
      </c>
      <c r="E31" s="476"/>
      <c r="F31" s="476"/>
      <c r="G31" s="532" t="str">
        <f t="shared" si="1"/>
        <v/>
      </c>
    </row>
    <row r="32" spans="1:8" ht="21" customHeight="1" thickBot="1">
      <c r="A32" s="305" t="s">
        <v>619</v>
      </c>
      <c r="B32" s="470">
        <f>SUM(B9:B31)-3</f>
        <v>115136460</v>
      </c>
      <c r="C32" s="470">
        <f>SUM(C9:C31)</f>
        <v>56707</v>
      </c>
      <c r="D32" s="470">
        <f>IF($A32="","",B32+C32)</f>
        <v>115193167</v>
      </c>
      <c r="E32" s="470">
        <f>SUM(E9:E31)-1</f>
        <v>23211173</v>
      </c>
      <c r="F32" s="470">
        <f>SUM(F9:F31)-2</f>
        <v>19444220</v>
      </c>
      <c r="G32" s="471">
        <f>IF($A32="","",D32-E32)</f>
        <v>91981994</v>
      </c>
      <c r="H32" s="290" t="str">
        <f>IF(($B$32-'ETCA II-04'!B81)&gt;0.9,"ERROR!!!!! EL MONTO NO COINCIDE CON LO REPORTADO EN EL FORMATO ETCA-II-04 EN EL TOTAL APROBADO ANUAL DEL ANALÍTICO DE EGRESOS","")</f>
        <v/>
      </c>
    </row>
    <row r="33" spans="8:8">
      <c r="H33" s="290" t="str">
        <f>IF(($C$32-'ETCA II-04'!C81)&gt;0.9,"ERROR!!!!! EL MONTO NO COINCIDE CON LO REPORTADO EN EL FORMATO ETCA-II-04 EN EL TOTAL APROBADO ANUAL DEL ANALÍTICO DE EGRESOS","")</f>
        <v/>
      </c>
    </row>
    <row r="34" spans="8:8">
      <c r="H34" s="290" t="str">
        <f>IF(($D$32-'ETCA II-04'!D81)&gt;0.9,"ERROR!!!!! EL MONTO NO COINCIDE CON LO REPORTADO EN EL FORMATO ETCA-II-04 EN EL TOTAL APROBADO ANUAL DEL ANALÍTICO DE EGRESOS","")</f>
        <v/>
      </c>
    </row>
    <row r="35" spans="8:8">
      <c r="H35" s="290" t="str">
        <f>IF(($E$32-'ETCA II-04'!E81)&gt;0.9,"ERROR!!!!! EL MONTO NO COINCIDE CON LO REPORTADO EN EL FORMATO ETCA-II-04 EN EL TOTAL APROBADO ANUAL DEL ANALÍTICO DE EGRESOS","")</f>
        <v/>
      </c>
    </row>
    <row r="36" spans="8:8">
      <c r="H36" s="290" t="str">
        <f>IF(($F$32-'ETCA II-04'!F81)&gt;0.9,"ERROR!!!!! EL MONTO NO COINCIDE CON LO REPORTADO EN EL FORMATO ETCA-II-04 EN EL TOTAL APROBADO ANUAL DEL ANALÍTICO DE EGRESOS","")</f>
        <v/>
      </c>
    </row>
    <row r="37" spans="8:8">
      <c r="H37" s="290"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6"/>
  <sheetViews>
    <sheetView view="pageBreakPreview" topLeftCell="A7" zoomScaleSheetLayoutView="100" workbookViewId="0">
      <selection activeCell="B13" sqref="B13"/>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38" customFormat="1" ht="15.75">
      <c r="A1" s="1220" t="s">
        <v>23</v>
      </c>
      <c r="B1" s="1221"/>
      <c r="C1" s="1221"/>
      <c r="D1" s="1221"/>
      <c r="E1" s="1221"/>
      <c r="F1" s="1221"/>
      <c r="G1" s="1222"/>
    </row>
    <row r="2" spans="1:7" s="738" customFormat="1" ht="15.75">
      <c r="A2" s="1229" t="str">
        <f>'ETCA-I-01'!A3:G3</f>
        <v>TELEVISORA DE HERMOSILLO, S.A. DE C.V.</v>
      </c>
      <c r="B2" s="1230"/>
      <c r="C2" s="1230"/>
      <c r="D2" s="1230"/>
      <c r="E2" s="1230"/>
      <c r="F2" s="1230"/>
      <c r="G2" s="1231"/>
    </row>
    <row r="3" spans="1:7" s="738" customFormat="1" ht="12.75">
      <c r="A3" s="1223" t="s">
        <v>620</v>
      </c>
      <c r="B3" s="1224"/>
      <c r="C3" s="1224"/>
      <c r="D3" s="1224"/>
      <c r="E3" s="1224"/>
      <c r="F3" s="1224"/>
      <c r="G3" s="1225"/>
    </row>
    <row r="4" spans="1:7" s="738" customFormat="1" ht="12.75">
      <c r="A4" s="1223" t="s">
        <v>723</v>
      </c>
      <c r="B4" s="1224"/>
      <c r="C4" s="1224"/>
      <c r="D4" s="1224"/>
      <c r="E4" s="1224"/>
      <c r="F4" s="1224"/>
      <c r="G4" s="1225"/>
    </row>
    <row r="5" spans="1:7" s="738" customFormat="1" ht="12.75">
      <c r="A5" s="1223" t="str">
        <f>'ETCA-I-03'!A4:D4</f>
        <v>Del 01 de Enero al 31 de Marzo de 2018</v>
      </c>
      <c r="B5" s="1224"/>
      <c r="C5" s="1224"/>
      <c r="D5" s="1224"/>
      <c r="E5" s="1224"/>
      <c r="F5" s="1224"/>
      <c r="G5" s="1225"/>
    </row>
    <row r="6" spans="1:7" s="738" customFormat="1" ht="20.25" customHeight="1" thickBot="1">
      <c r="A6" s="1226" t="s">
        <v>87</v>
      </c>
      <c r="B6" s="1227"/>
      <c r="C6" s="1227"/>
      <c r="D6" s="1227"/>
      <c r="E6" s="1227"/>
      <c r="F6" s="1227"/>
      <c r="G6" s="1228"/>
    </row>
    <row r="7" spans="1:7" s="738" customFormat="1" ht="13.5" thickBot="1">
      <c r="A7" s="1215" t="s">
        <v>88</v>
      </c>
      <c r="B7" s="1217" t="s">
        <v>622</v>
      </c>
      <c r="C7" s="1218"/>
      <c r="D7" s="1218"/>
      <c r="E7" s="1218"/>
      <c r="F7" s="1219"/>
      <c r="G7" s="1215" t="s">
        <v>623</v>
      </c>
    </row>
    <row r="8" spans="1:7" s="738" customFormat="1" ht="26.25" thickBot="1">
      <c r="A8" s="1216"/>
      <c r="B8" s="803" t="s">
        <v>624</v>
      </c>
      <c r="C8" s="803" t="s">
        <v>473</v>
      </c>
      <c r="D8" s="803" t="s">
        <v>474</v>
      </c>
      <c r="E8" s="803" t="s">
        <v>475</v>
      </c>
      <c r="F8" s="803" t="s">
        <v>724</v>
      </c>
      <c r="G8" s="1216"/>
    </row>
    <row r="9" spans="1:7" s="535" customFormat="1" ht="12.75">
      <c r="A9" s="620" t="s">
        <v>725</v>
      </c>
      <c r="B9" s="736"/>
      <c r="C9" s="736"/>
      <c r="D9" s="736"/>
      <c r="E9" s="736"/>
      <c r="F9" s="736"/>
      <c r="G9" s="736"/>
    </row>
    <row r="10" spans="1:7" s="535" customFormat="1" ht="12.75">
      <c r="A10" s="620" t="s">
        <v>726</v>
      </c>
      <c r="B10" s="710">
        <f>SUM(B11:B18)-3</f>
        <v>115136460</v>
      </c>
      <c r="C10" s="710">
        <f t="shared" ref="C10" si="0">SUM(C11:C18)</f>
        <v>56707</v>
      </c>
      <c r="D10" s="710">
        <f>SUM(D11:D18)-3</f>
        <v>115193167</v>
      </c>
      <c r="E10" s="710">
        <f>SUM(E11:E18)-1</f>
        <v>23211173</v>
      </c>
      <c r="F10" s="710">
        <f>SUM(F11:F18)-2</f>
        <v>19444220</v>
      </c>
      <c r="G10" s="710">
        <f>SUM(G11:G18)-2</f>
        <v>91981994</v>
      </c>
    </row>
    <row r="11" spans="1:7" s="535" customFormat="1" ht="12.75">
      <c r="A11" s="621" t="str">
        <f>+'[2]ETCA-II-07'!A9</f>
        <v>TECNICOS Y REPETIDORAS</v>
      </c>
      <c r="B11" s="710">
        <f>+'ETCA-II-07'!B9</f>
        <v>16493068</v>
      </c>
      <c r="C11" s="710">
        <f>+'ETCA-II-07'!C9</f>
        <v>4003</v>
      </c>
      <c r="D11" s="710">
        <f>B11+C11</f>
        <v>16497071</v>
      </c>
      <c r="E11" s="710">
        <f>+'ETCA-II-07'!E9</f>
        <v>3068698</v>
      </c>
      <c r="F11" s="710">
        <f>+'ETCA-II-07'!F9</f>
        <v>1822097</v>
      </c>
      <c r="G11" s="710">
        <f>+D11-E11</f>
        <v>13428373</v>
      </c>
    </row>
    <row r="12" spans="1:7" s="535" customFormat="1" ht="12.75">
      <c r="A12" s="621" t="str">
        <f>+'[2]ETCA-II-07'!A10</f>
        <v>NOTICIAS</v>
      </c>
      <c r="B12" s="710">
        <f>+'ETCA-II-07'!B10</f>
        <v>25598793</v>
      </c>
      <c r="C12" s="710">
        <f>+'ETCA-II-07'!C10</f>
        <v>35801</v>
      </c>
      <c r="D12" s="710">
        <f t="shared" ref="D12:D18" si="1">B12+C12</f>
        <v>25634594</v>
      </c>
      <c r="E12" s="710">
        <f>+'ETCA-II-07'!E10</f>
        <v>5243486</v>
      </c>
      <c r="F12" s="710">
        <f>+'ETCA-II-07'!F10</f>
        <v>4567841</v>
      </c>
      <c r="G12" s="710">
        <f t="shared" ref="G12:G18" si="2">+D12-E12</f>
        <v>20391108</v>
      </c>
    </row>
    <row r="13" spans="1:7" s="535" customFormat="1" ht="12.75">
      <c r="A13" s="621" t="str">
        <f>+'[2]ETCA-II-07'!A11</f>
        <v>VENTAS</v>
      </c>
      <c r="B13" s="710">
        <f>+'ETCA-II-07'!B11</f>
        <v>4786417</v>
      </c>
      <c r="C13" s="710">
        <f>+'ETCA-II-07'!C11</f>
        <v>15</v>
      </c>
      <c r="D13" s="710">
        <f t="shared" si="1"/>
        <v>4786432</v>
      </c>
      <c r="E13" s="710">
        <f>+'ETCA-II-07'!E11</f>
        <v>1270780</v>
      </c>
      <c r="F13" s="710">
        <f>+'ETCA-II-07'!F11</f>
        <v>1143418</v>
      </c>
      <c r="G13" s="710">
        <f t="shared" si="2"/>
        <v>3515652</v>
      </c>
    </row>
    <row r="14" spans="1:7" s="535" customFormat="1" ht="12.75">
      <c r="A14" s="621" t="str">
        <f>+'[2]ETCA-II-07'!A12</f>
        <v>ADMINISTRACION</v>
      </c>
      <c r="B14" s="710">
        <f>+'ETCA-II-07'!B12</f>
        <v>26523608</v>
      </c>
      <c r="C14" s="710">
        <f>+'ETCA-II-07'!C12</f>
        <v>2481</v>
      </c>
      <c r="D14" s="710">
        <f t="shared" si="1"/>
        <v>26526089</v>
      </c>
      <c r="E14" s="710">
        <f>+'ETCA-II-07'!E12</f>
        <v>4851665</v>
      </c>
      <c r="F14" s="710">
        <f>+'ETCA-II-07'!F12</f>
        <v>4376151</v>
      </c>
      <c r="G14" s="710">
        <f t="shared" si="2"/>
        <v>21674424</v>
      </c>
    </row>
    <row r="15" spans="1:7" s="535" customFormat="1" ht="12.75">
      <c r="A15" s="621" t="str">
        <f>+'[2]ETCA-II-07'!A13</f>
        <v>OPERACIONES</v>
      </c>
      <c r="B15" s="710">
        <f>+'ETCA-II-07'!B13</f>
        <v>32364370</v>
      </c>
      <c r="C15" s="710">
        <f>+'ETCA-II-07'!C13</f>
        <v>9583</v>
      </c>
      <c r="D15" s="710">
        <f t="shared" si="1"/>
        <v>32373953</v>
      </c>
      <c r="E15" s="710">
        <f>+'ETCA-II-07'!E13</f>
        <v>6947038</v>
      </c>
      <c r="F15" s="710">
        <f>+'ETCA-II-07'!F13</f>
        <v>6004432</v>
      </c>
      <c r="G15" s="710">
        <f t="shared" si="2"/>
        <v>25426915</v>
      </c>
    </row>
    <row r="16" spans="1:7" s="535" customFormat="1" ht="12.75">
      <c r="A16" s="621" t="str">
        <f>+'[2]ETCA-II-07'!A14</f>
        <v>DIRECCION</v>
      </c>
      <c r="B16" s="710">
        <f>+'ETCA-II-07'!B14</f>
        <v>7414096</v>
      </c>
      <c r="C16" s="710">
        <f>+'ETCA-II-07'!C14</f>
        <v>4792</v>
      </c>
      <c r="D16" s="710">
        <f t="shared" si="1"/>
        <v>7418888</v>
      </c>
      <c r="E16" s="710">
        <f>+'ETCA-II-07'!E14</f>
        <v>1452496</v>
      </c>
      <c r="F16" s="710">
        <f>+'ETCA-II-07'!F14</f>
        <v>1216408</v>
      </c>
      <c r="G16" s="710">
        <f t="shared" si="2"/>
        <v>5966392</v>
      </c>
    </row>
    <row r="17" spans="1:8" s="535" customFormat="1" ht="12.75">
      <c r="A17" s="621" t="str">
        <f>+'[2]ETCA-II-07'!A15</f>
        <v>AUDITORIAS</v>
      </c>
      <c r="B17" s="710">
        <f>+'ETCA-II-07'!B15</f>
        <v>1956111</v>
      </c>
      <c r="C17" s="710">
        <f>+'ETCA-II-07'!C15</f>
        <v>32</v>
      </c>
      <c r="D17" s="710">
        <f t="shared" si="1"/>
        <v>1956143</v>
      </c>
      <c r="E17" s="710">
        <f>+'ETCA-II-07'!E15</f>
        <v>377011</v>
      </c>
      <c r="F17" s="710">
        <f>+'ETCA-II-07'!F15</f>
        <v>313875</v>
      </c>
      <c r="G17" s="710">
        <f t="shared" si="2"/>
        <v>1579132</v>
      </c>
    </row>
    <row r="18" spans="1:8" s="535" customFormat="1" ht="12.75">
      <c r="A18" s="621"/>
      <c r="B18" s="710"/>
      <c r="C18" s="710"/>
      <c r="D18" s="710">
        <f t="shared" si="1"/>
        <v>0</v>
      </c>
      <c r="E18" s="710"/>
      <c r="F18" s="710"/>
      <c r="G18" s="710">
        <f t="shared" si="2"/>
        <v>0</v>
      </c>
    </row>
    <row r="19" spans="1:8" s="535" customFormat="1" ht="12.75">
      <c r="A19" s="621"/>
      <c r="B19" s="710"/>
      <c r="C19" s="710"/>
      <c r="D19" s="710"/>
      <c r="E19" s="710"/>
      <c r="F19" s="710"/>
      <c r="G19" s="710"/>
    </row>
    <row r="20" spans="1:8" s="535" customFormat="1" ht="12.75">
      <c r="A20" s="629" t="s">
        <v>727</v>
      </c>
      <c r="B20" s="710"/>
      <c r="C20" s="710"/>
      <c r="D20" s="710"/>
      <c r="E20" s="710"/>
      <c r="F20" s="710"/>
      <c r="G20" s="710"/>
    </row>
    <row r="21" spans="1:8" s="535" customFormat="1" ht="12.75">
      <c r="A21" s="629" t="s">
        <v>728</v>
      </c>
      <c r="B21" s="710">
        <f>SUM(B22:B29)</f>
        <v>0</v>
      </c>
      <c r="C21" s="710">
        <f t="shared" ref="C21:G21" si="3">SUM(C22:C29)</f>
        <v>0</v>
      </c>
      <c r="D21" s="710">
        <f t="shared" si="3"/>
        <v>0</v>
      </c>
      <c r="E21" s="710">
        <f t="shared" si="3"/>
        <v>0</v>
      </c>
      <c r="F21" s="710">
        <f t="shared" si="3"/>
        <v>0</v>
      </c>
      <c r="G21" s="710">
        <f t="shared" si="3"/>
        <v>0</v>
      </c>
    </row>
    <row r="22" spans="1:8" s="535" customFormat="1" ht="12.75">
      <c r="A22" s="621" t="s">
        <v>1250</v>
      </c>
      <c r="B22" s="710"/>
      <c r="C22" s="710"/>
      <c r="D22" s="710">
        <f t="shared" ref="D22:D29" si="4">B22+C22</f>
        <v>0</v>
      </c>
      <c r="E22" s="710"/>
      <c r="F22" s="710"/>
      <c r="G22" s="710">
        <f>+D22-E22</f>
        <v>0</v>
      </c>
    </row>
    <row r="23" spans="1:8" s="535" customFormat="1" ht="12.75">
      <c r="A23" s="621" t="s">
        <v>1251</v>
      </c>
      <c r="B23" s="710"/>
      <c r="C23" s="710"/>
      <c r="D23" s="710">
        <f t="shared" si="4"/>
        <v>0</v>
      </c>
      <c r="E23" s="710"/>
      <c r="F23" s="710"/>
      <c r="G23" s="710">
        <f t="shared" ref="G23:G29" si="5">+D23-E23</f>
        <v>0</v>
      </c>
    </row>
    <row r="24" spans="1:8" s="535" customFormat="1" ht="12.75">
      <c r="A24" s="621" t="s">
        <v>1252</v>
      </c>
      <c r="B24" s="710"/>
      <c r="C24" s="710"/>
      <c r="D24" s="710">
        <f t="shared" si="4"/>
        <v>0</v>
      </c>
      <c r="E24" s="710"/>
      <c r="F24" s="710"/>
      <c r="G24" s="710">
        <f t="shared" si="5"/>
        <v>0</v>
      </c>
    </row>
    <row r="25" spans="1:8" s="535" customFormat="1" ht="12.75">
      <c r="A25" s="621" t="s">
        <v>1253</v>
      </c>
      <c r="B25" s="710"/>
      <c r="C25" s="710"/>
      <c r="D25" s="710">
        <f t="shared" si="4"/>
        <v>0</v>
      </c>
      <c r="E25" s="710"/>
      <c r="F25" s="710"/>
      <c r="G25" s="710">
        <f t="shared" si="5"/>
        <v>0</v>
      </c>
    </row>
    <row r="26" spans="1:8" s="535" customFormat="1" ht="12.75">
      <c r="A26" s="621" t="s">
        <v>1254</v>
      </c>
      <c r="B26" s="710"/>
      <c r="C26" s="710"/>
      <c r="D26" s="710">
        <f t="shared" si="4"/>
        <v>0</v>
      </c>
      <c r="E26" s="710"/>
      <c r="F26" s="710"/>
      <c r="G26" s="710">
        <f t="shared" si="5"/>
        <v>0</v>
      </c>
    </row>
    <row r="27" spans="1:8" s="535" customFormat="1" ht="12.75">
      <c r="A27" s="621" t="s">
        <v>1255</v>
      </c>
      <c r="B27" s="710"/>
      <c r="C27" s="710"/>
      <c r="D27" s="710">
        <f t="shared" si="4"/>
        <v>0</v>
      </c>
      <c r="E27" s="710"/>
      <c r="F27" s="710"/>
      <c r="G27" s="710">
        <f t="shared" si="5"/>
        <v>0</v>
      </c>
    </row>
    <row r="28" spans="1:8" s="535" customFormat="1" ht="12.75">
      <c r="A28" s="621" t="s">
        <v>1256</v>
      </c>
      <c r="B28" s="710"/>
      <c r="C28" s="710"/>
      <c r="D28" s="710">
        <f t="shared" si="4"/>
        <v>0</v>
      </c>
      <c r="E28" s="710"/>
      <c r="F28" s="710"/>
      <c r="G28" s="710">
        <f t="shared" si="5"/>
        <v>0</v>
      </c>
    </row>
    <row r="29" spans="1:8" s="535" customFormat="1" ht="12.75">
      <c r="A29" s="621"/>
      <c r="B29" s="710"/>
      <c r="C29" s="710"/>
      <c r="D29" s="710">
        <f t="shared" si="4"/>
        <v>0</v>
      </c>
      <c r="E29" s="710"/>
      <c r="F29" s="710"/>
      <c r="G29" s="710">
        <f t="shared" si="5"/>
        <v>0</v>
      </c>
    </row>
    <row r="30" spans="1:8" s="535" customFormat="1" ht="12.75">
      <c r="A30" s="709"/>
      <c r="B30" s="710"/>
      <c r="C30" s="710"/>
      <c r="D30" s="710"/>
      <c r="E30" s="710"/>
      <c r="F30" s="710"/>
      <c r="G30" s="710"/>
    </row>
    <row r="31" spans="1:8" s="535" customFormat="1" ht="12.75">
      <c r="A31" s="620" t="s">
        <v>703</v>
      </c>
      <c r="B31" s="710">
        <f>+B10+B21</f>
        <v>115136460</v>
      </c>
      <c r="C31" s="710">
        <f t="shared" ref="C31" si="6">+C10+C21</f>
        <v>56707</v>
      </c>
      <c r="D31" s="710">
        <f>+D10+D21</f>
        <v>115193167</v>
      </c>
      <c r="E31" s="710">
        <f>+E10+E21</f>
        <v>23211173</v>
      </c>
      <c r="F31" s="710">
        <f>+F10+F21</f>
        <v>19444220</v>
      </c>
      <c r="G31" s="710">
        <f>+G10+G21</f>
        <v>91981994</v>
      </c>
      <c r="H31" s="737" t="str">
        <f>IF((B31-'ETCA-II-07'!B32)&gt;0.9,"ERROR!!!!! EL MONTO NO COINCIDE CON LO REPORTADO EN EL FORMATO ETCA-II-07 EN EL TOTAL DEL GASTO","")</f>
        <v/>
      </c>
    </row>
    <row r="32" spans="1:8" ht="15.75" thickBot="1">
      <c r="A32" s="693"/>
      <c r="B32" s="695"/>
      <c r="C32" s="695"/>
      <c r="D32" s="695"/>
      <c r="E32" s="695"/>
      <c r="F32" s="695"/>
      <c r="G32" s="695"/>
      <c r="H32" s="529" t="str">
        <f>IF((C31-'ETCA-II-07'!C32)&gt;0.9,"ERROR!!!!! EL MONTO NO COINCIDE CON LO REPORTADO EN EL FORMATO ETCA-II-07 EN EL TOTAL DEL GASTO","")</f>
        <v/>
      </c>
    </row>
    <row r="33" spans="8:8">
      <c r="H33" s="529" t="str">
        <f>IF((D31-'ETCA-II-07'!D32)&gt;0.9,"ERROR!!!!! EL MONTO NO COINCIDE CON LO REPORTADO EN EL FORMATO ETCA-II-07 EN EL TOTAL DEL GASTO","")</f>
        <v/>
      </c>
    </row>
    <row r="34" spans="8:8">
      <c r="H34" s="529" t="str">
        <f>IF((D31-'ETCA-II-07'!D32)&gt;0.9,"ERROR!!!!! EL MONTO NO COINCIDE CON LO REPORTADO EN EL FORMATO ETCA-II-07 EN EL TOTAL DEL GASTO","")</f>
        <v/>
      </c>
    </row>
    <row r="35" spans="8:8">
      <c r="H35" s="529" t="str">
        <f>IF((F31-'ETCA-II-07'!F32)&gt;0.9,"ERROR!!!!! EL MONTO NO COINCIDE CON LO REPORTADO EN EL FORMATO ETCA-II-07 EN EL TOTAL DEL GASTO","")</f>
        <v/>
      </c>
    </row>
    <row r="36" spans="8:8">
      <c r="H36" s="529"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topLeftCell="A7" zoomScaleSheetLayoutView="100" workbookViewId="0">
      <selection activeCell="B15" sqref="B15"/>
    </sheetView>
  </sheetViews>
  <sheetFormatPr baseColWidth="10" defaultColWidth="11.28515625" defaultRowHeight="16.5"/>
  <cols>
    <col min="1" max="1" width="39.85546875" style="287" customWidth="1"/>
    <col min="2" max="7" width="13.7109375" style="287" customWidth="1"/>
    <col min="8" max="16384" width="11.28515625" style="287"/>
  </cols>
  <sheetData>
    <row r="1" spans="1:8">
      <c r="A1" s="1065" t="s">
        <v>23</v>
      </c>
      <c r="B1" s="1065"/>
      <c r="C1" s="1065"/>
      <c r="D1" s="1065"/>
      <c r="E1" s="1065"/>
      <c r="F1" s="1065"/>
      <c r="G1" s="1065"/>
    </row>
    <row r="2" spans="1:8" s="289" customFormat="1">
      <c r="A2" s="1065" t="s">
        <v>559</v>
      </c>
      <c r="B2" s="1065"/>
      <c r="C2" s="1065"/>
      <c r="D2" s="1065"/>
      <c r="E2" s="1065"/>
      <c r="F2" s="1065"/>
      <c r="G2" s="1065"/>
    </row>
    <row r="3" spans="1:8" s="289" customFormat="1">
      <c r="A3" s="1234" t="s">
        <v>729</v>
      </c>
      <c r="B3" s="1234"/>
      <c r="C3" s="1234"/>
      <c r="D3" s="1234"/>
      <c r="E3" s="1234"/>
      <c r="F3" s="1234"/>
      <c r="G3" s="1234"/>
    </row>
    <row r="4" spans="1:8" s="289" customFormat="1">
      <c r="A4" s="1066" t="str">
        <f>'ETCA-I-01'!A3:G3</f>
        <v>TELEVISORA DE HERMOSILLO, S.A. DE C.V.</v>
      </c>
      <c r="B4" s="1066"/>
      <c r="C4" s="1066"/>
      <c r="D4" s="1066"/>
      <c r="E4" s="1066"/>
      <c r="F4" s="1066"/>
      <c r="G4" s="1066"/>
    </row>
    <row r="5" spans="1:8" s="289" customFormat="1">
      <c r="A5" s="1067" t="str">
        <f>'ETCA-I-03'!A4:D4</f>
        <v>Del 01 de Enero al 31 de Marzo de 2018</v>
      </c>
      <c r="B5" s="1067"/>
      <c r="C5" s="1067"/>
      <c r="D5" s="1067"/>
      <c r="E5" s="1067"/>
      <c r="F5" s="1067"/>
      <c r="G5" s="1067"/>
    </row>
    <row r="6" spans="1:8" s="289" customFormat="1" ht="17.25" thickBot="1">
      <c r="A6" s="1183" t="s">
        <v>730</v>
      </c>
      <c r="B6" s="1183"/>
      <c r="C6" s="1183"/>
      <c r="D6" s="1183"/>
      <c r="E6" s="1183"/>
      <c r="F6" s="52"/>
      <c r="G6" s="443"/>
    </row>
    <row r="7" spans="1:8" s="300" customFormat="1" ht="53.25" customHeight="1">
      <c r="A7" s="1232" t="s">
        <v>729</v>
      </c>
      <c r="B7" s="307" t="s">
        <v>563</v>
      </c>
      <c r="C7" s="307" t="s">
        <v>473</v>
      </c>
      <c r="D7" s="307" t="s">
        <v>564</v>
      </c>
      <c r="E7" s="307" t="s">
        <v>565</v>
      </c>
      <c r="F7" s="307" t="s">
        <v>566</v>
      </c>
      <c r="G7" s="308" t="s">
        <v>567</v>
      </c>
    </row>
    <row r="8" spans="1:8" s="306" customFormat="1" ht="15.75" customHeight="1" thickBot="1">
      <c r="A8" s="1233"/>
      <c r="B8" s="301" t="s">
        <v>438</v>
      </c>
      <c r="C8" s="301" t="s">
        <v>439</v>
      </c>
      <c r="D8" s="301" t="s">
        <v>568</v>
      </c>
      <c r="E8" s="301" t="s">
        <v>441</v>
      </c>
      <c r="F8" s="301" t="s">
        <v>442</v>
      </c>
      <c r="G8" s="302" t="s">
        <v>569</v>
      </c>
    </row>
    <row r="9" spans="1:8" ht="30" customHeight="1">
      <c r="A9" s="534"/>
      <c r="B9" s="310"/>
      <c r="C9" s="310"/>
      <c r="D9" s="310"/>
      <c r="E9" s="310"/>
      <c r="F9" s="310"/>
      <c r="G9" s="311"/>
    </row>
    <row r="10" spans="1:8" ht="30" customHeight="1">
      <c r="A10" s="296" t="s">
        <v>731</v>
      </c>
      <c r="B10" s="464">
        <f>+'ETCA-II-13'!C123</f>
        <v>115136460</v>
      </c>
      <c r="C10" s="464">
        <f>+'ETCA-II-13'!D123</f>
        <v>56707</v>
      </c>
      <c r="D10" s="465">
        <f>B10+C10</f>
        <v>115193167</v>
      </c>
      <c r="E10" s="464">
        <f>+'ETCA-II-13'!F123</f>
        <v>23211173</v>
      </c>
      <c r="F10" s="464">
        <f>+'ETCA-II-13'!G123</f>
        <v>19444220</v>
      </c>
      <c r="G10" s="466">
        <f>D10-E10</f>
        <v>91981994</v>
      </c>
    </row>
    <row r="11" spans="1:8" ht="30" customHeight="1">
      <c r="A11" s="296" t="s">
        <v>732</v>
      </c>
      <c r="B11" s="464"/>
      <c r="C11" s="464"/>
      <c r="D11" s="465">
        <f>B11+C11</f>
        <v>0</v>
      </c>
      <c r="E11" s="464"/>
      <c r="F11" s="464"/>
      <c r="G11" s="466">
        <f>D11-E11</f>
        <v>0</v>
      </c>
    </row>
    <row r="12" spans="1:8" ht="30" customHeight="1">
      <c r="A12" s="296" t="s">
        <v>733</v>
      </c>
      <c r="B12" s="464"/>
      <c r="C12" s="464"/>
      <c r="D12" s="465">
        <f>B12+C12</f>
        <v>0</v>
      </c>
      <c r="E12" s="464"/>
      <c r="F12" s="464"/>
      <c r="G12" s="466">
        <f>D12-E12</f>
        <v>0</v>
      </c>
    </row>
    <row r="13" spans="1:8" ht="30" customHeight="1">
      <c r="A13" s="296" t="s">
        <v>734</v>
      </c>
      <c r="B13" s="464"/>
      <c r="C13" s="464"/>
      <c r="D13" s="465">
        <f>B13+C13</f>
        <v>0</v>
      </c>
      <c r="E13" s="464"/>
      <c r="F13" s="464"/>
      <c r="G13" s="466">
        <f>D13-E13</f>
        <v>0</v>
      </c>
    </row>
    <row r="14" spans="1:8" ht="30" customHeight="1" thickBot="1">
      <c r="A14" s="533"/>
      <c r="B14" s="472"/>
      <c r="C14" s="472"/>
      <c r="D14" s="472"/>
      <c r="E14" s="472"/>
      <c r="F14" s="472"/>
      <c r="G14" s="473"/>
    </row>
    <row r="15" spans="1:8" s="300" customFormat="1" ht="30" customHeight="1" thickBot="1">
      <c r="A15" s="802" t="s">
        <v>619</v>
      </c>
      <c r="B15" s="474">
        <f>SUM(B10:B13)</f>
        <v>115136460</v>
      </c>
      <c r="C15" s="474">
        <f>SUM(C10:C13)</f>
        <v>56707</v>
      </c>
      <c r="D15" s="474">
        <f>B15+C15</f>
        <v>115193167</v>
      </c>
      <c r="E15" s="474">
        <f>SUM(E10:E13)</f>
        <v>23211173</v>
      </c>
      <c r="F15" s="474">
        <f>SUM(F10:F13)</f>
        <v>19444220</v>
      </c>
      <c r="G15" s="475">
        <f>D15-E15</f>
        <v>91981994</v>
      </c>
      <c r="H15" s="529" t="str">
        <f>IF((B15-'ETCA II-04'!B81)&gt;0.9,"ERROR!!!!! EL MONTO NO COINCIDE CON LO REPORTADO EN EL FORMATO ETCA-II-04 EN EL TOTAL APROBADO ANUAL DEL ANALÍTICO DE EGRESOS","")</f>
        <v/>
      </c>
    </row>
    <row r="16" spans="1:8" s="300" customFormat="1" ht="30" customHeight="1">
      <c r="A16" s="511"/>
      <c r="B16" s="512"/>
      <c r="C16" s="512"/>
      <c r="D16" s="512"/>
      <c r="E16" s="512"/>
      <c r="F16" s="512"/>
      <c r="G16" s="512"/>
      <c r="H16" s="529" t="str">
        <f>IF((C15-'ETCA II-04'!C81)&gt;0.9,"ERROR!!!!! EL MONTO NO COINCIDE CON LO REPORTADO EN EL FORMATO ETCA-II-04 EN EL TOTAL APROBADO ANUAL DEL ANALÍTICO DE EGRESOS","")</f>
        <v/>
      </c>
    </row>
    <row r="17" spans="1:8" s="300" customFormat="1" ht="30" customHeight="1">
      <c r="A17" s="511"/>
      <c r="B17" s="512"/>
      <c r="C17" s="512"/>
      <c r="D17" s="512"/>
      <c r="E17" s="512"/>
      <c r="F17" s="512"/>
      <c r="G17" s="512"/>
      <c r="H17" s="529" t="str">
        <f>IF((D15-'ETCA II-04'!D81)&gt;0.9,"ERROR!!!!! EL MONTO NO COINCIDE CON LO REPORTADO EN EL FORMATO ETCA-II-04 EN EL TOTAL APROBADO ANUAL DEL ANALÍTICO DE EGRESOS","")</f>
        <v/>
      </c>
    </row>
    <row r="18" spans="1:8" s="300" customFormat="1" ht="18" customHeight="1">
      <c r="A18" s="511"/>
      <c r="B18" s="512"/>
      <c r="C18" s="512"/>
      <c r="D18" s="512"/>
      <c r="E18" s="512"/>
      <c r="F18" s="512"/>
      <c r="G18" s="512"/>
      <c r="H18" s="529" t="str">
        <f>IF((E15-'ETCA II-04'!E81)&gt;0.9,"ERROR!!!!! EL MONTO NO COINCIDE CON LO REPORTADO EN EL FORMATO ETCA-II-04 EN EL TOTAL APROBADO ANUAL DEL ANALÍTICO DE EGRESOS","")</f>
        <v/>
      </c>
    </row>
    <row r="19" spans="1:8" s="300" customFormat="1" ht="18" customHeight="1">
      <c r="A19" s="511"/>
      <c r="B19" s="512"/>
      <c r="C19" s="512"/>
      <c r="D19" s="512"/>
      <c r="E19" s="512"/>
      <c r="F19" s="512"/>
      <c r="G19" s="512"/>
      <c r="H19" s="529" t="str">
        <f>IF((F15-'ETCA II-04'!F81)&gt;0.9,"ERROR!!!!! EL MONTO NO COINCIDE CON LO REPORTADO EN EL FORMATO ETCA-II-04 EN EL TOTAL APROBADO ANUAL DEL ANALÍTICO DE EGRESOS","")</f>
        <v/>
      </c>
    </row>
    <row r="20" spans="1:8">
      <c r="H20" s="529" t="str">
        <f>IF((G15-'ETCA II-04'!G81)&gt;0.9,"ERROR!!!!! EL MONTO NO COINCIDE CON LO REPORTADO EN EL FORMATO ETCA-II-04 EN EL TOTAL APROBADO ANUAL DEL ANALÍTICO DE EGRESOS","")</f>
        <v/>
      </c>
    </row>
    <row r="21" spans="1:8">
      <c r="H21" s="529" t="str">
        <f>IF((B21-'ETCA II-04'!B87)&gt;0.9,"ERROR!!!!! EL MONTO NO COINCIDE CON LO REPORTADO EN EL FORMATO ETCA-II-04 EN EL TOTAL APROBADO ANUAL DEL ANALÍTICO DE EGRESOS","")</f>
        <v/>
      </c>
    </row>
    <row r="22" spans="1:8">
      <c r="H22" s="529" t="str">
        <f>IF(G15&lt;&gt;'ETCA II-04'!G81,"ERROR!!!!! EL MONTO NO COINCIDE CON LO REPORTADO EN EL FORMATO ETCA-II-04 EN EL TOTAL SUBEJERCICIO PRESENTADO EN EL ANALÍTICO DE EGRESOS","")</f>
        <v/>
      </c>
    </row>
  </sheetData>
  <sheetProtection sheet="1" scenarios="1"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topLeftCell="A7" zoomScaleSheetLayoutView="100" workbookViewId="0">
      <selection activeCell="E14" sqref="E14:F14"/>
    </sheetView>
  </sheetViews>
  <sheetFormatPr baseColWidth="10" defaultColWidth="11.28515625" defaultRowHeight="16.5"/>
  <cols>
    <col min="1" max="1" width="39.85546875" style="287" customWidth="1"/>
    <col min="2" max="7" width="13.7109375" style="287" customWidth="1"/>
    <col min="8" max="16384" width="11.28515625" style="287"/>
  </cols>
  <sheetData>
    <row r="1" spans="1:7">
      <c r="A1" s="1234" t="s">
        <v>23</v>
      </c>
      <c r="B1" s="1234"/>
      <c r="C1" s="1234"/>
      <c r="D1" s="1234"/>
      <c r="E1" s="1234"/>
      <c r="F1" s="1234"/>
      <c r="G1" s="1234"/>
    </row>
    <row r="2" spans="1:7">
      <c r="A2" s="1234" t="s">
        <v>559</v>
      </c>
      <c r="B2" s="1234"/>
      <c r="C2" s="1234"/>
      <c r="D2" s="1234"/>
      <c r="E2" s="1234"/>
      <c r="F2" s="1234"/>
      <c r="G2" s="1234"/>
    </row>
    <row r="3" spans="1:7">
      <c r="A3" s="1234" t="s">
        <v>735</v>
      </c>
      <c r="B3" s="1234"/>
      <c r="C3" s="1234"/>
      <c r="D3" s="1234"/>
      <c r="E3" s="1234"/>
      <c r="F3" s="1234"/>
      <c r="G3" s="1234"/>
    </row>
    <row r="4" spans="1:7">
      <c r="A4" s="1066" t="str">
        <f>'ETCA-I-01'!A3:G3</f>
        <v>TELEVISORA DE HERMOSILLO, S.A. DE C.V.</v>
      </c>
      <c r="B4" s="1066"/>
      <c r="C4" s="1066"/>
      <c r="D4" s="1066"/>
      <c r="E4" s="1066"/>
      <c r="F4" s="1066"/>
      <c r="G4" s="1066"/>
    </row>
    <row r="5" spans="1:7">
      <c r="A5" s="1067" t="str">
        <f>'ETCA-I-03'!A4:D4</f>
        <v>Del 01 de Enero al 31 de Marzo de 2018</v>
      </c>
      <c r="B5" s="1067"/>
      <c r="C5" s="1067"/>
      <c r="D5" s="1067"/>
      <c r="E5" s="1067"/>
      <c r="F5" s="1067"/>
      <c r="G5" s="1067"/>
    </row>
    <row r="6" spans="1:7" ht="17.25" thickBot="1">
      <c r="A6" s="1183" t="s">
        <v>736</v>
      </c>
      <c r="B6" s="1183"/>
      <c r="C6" s="1183"/>
      <c r="D6" s="1183"/>
      <c r="E6" s="1183"/>
      <c r="F6" s="52"/>
      <c r="G6" s="443"/>
    </row>
    <row r="7" spans="1:7" s="293" customFormat="1" ht="40.5">
      <c r="A7" s="1235" t="s">
        <v>257</v>
      </c>
      <c r="B7" s="314" t="s">
        <v>563</v>
      </c>
      <c r="C7" s="314" t="s">
        <v>473</v>
      </c>
      <c r="D7" s="314" t="s">
        <v>564</v>
      </c>
      <c r="E7" s="314" t="s">
        <v>565</v>
      </c>
      <c r="F7" s="314" t="s">
        <v>566</v>
      </c>
      <c r="G7" s="315" t="s">
        <v>567</v>
      </c>
    </row>
    <row r="8" spans="1:7" s="293" customFormat="1" ht="15.75" customHeight="1" thickBot="1">
      <c r="A8" s="1236"/>
      <c r="B8" s="301" t="s">
        <v>438</v>
      </c>
      <c r="C8" s="301" t="s">
        <v>439</v>
      </c>
      <c r="D8" s="301" t="s">
        <v>568</v>
      </c>
      <c r="E8" s="301" t="s">
        <v>441</v>
      </c>
      <c r="F8" s="301" t="s">
        <v>442</v>
      </c>
      <c r="G8" s="302" t="s">
        <v>569</v>
      </c>
    </row>
    <row r="9" spans="1:7">
      <c r="A9" s="309"/>
      <c r="B9" s="312"/>
      <c r="C9" s="312"/>
      <c r="D9" s="313"/>
      <c r="E9" s="312"/>
      <c r="F9" s="312"/>
      <c r="G9" s="316"/>
    </row>
    <row r="10" spans="1:7" ht="25.5">
      <c r="A10" s="317" t="s">
        <v>737</v>
      </c>
      <c r="B10" s="464"/>
      <c r="C10" s="464"/>
      <c r="D10" s="465">
        <f>IF(A10="","",B10+C10)</f>
        <v>0</v>
      </c>
      <c r="E10" s="464"/>
      <c r="F10" s="464"/>
      <c r="G10" s="466">
        <f>IF(A10="","",D10-E10)</f>
        <v>0</v>
      </c>
    </row>
    <row r="11" spans="1:7" ht="8.25" customHeight="1">
      <c r="A11" s="317"/>
      <c r="B11" s="464"/>
      <c r="C11" s="464"/>
      <c r="D11" s="465" t="str">
        <f t="shared" ref="D11:D22" si="0">IF(A11="","",B11+C11)</f>
        <v/>
      </c>
      <c r="E11" s="464"/>
      <c r="F11" s="464"/>
      <c r="G11" s="466" t="str">
        <f t="shared" ref="G11:G22" si="1">IF(A11="","",D11-E11)</f>
        <v/>
      </c>
    </row>
    <row r="12" spans="1:7">
      <c r="A12" s="317" t="s">
        <v>738</v>
      </c>
      <c r="B12" s="464"/>
      <c r="C12" s="464"/>
      <c r="D12" s="465">
        <f t="shared" si="0"/>
        <v>0</v>
      </c>
      <c r="E12" s="464"/>
      <c r="F12" s="464"/>
      <c r="G12" s="466">
        <f t="shared" si="1"/>
        <v>0</v>
      </c>
    </row>
    <row r="13" spans="1:7" ht="8.25" customHeight="1">
      <c r="A13" s="317"/>
      <c r="B13" s="464"/>
      <c r="C13" s="464"/>
      <c r="D13" s="465" t="str">
        <f t="shared" si="0"/>
        <v/>
      </c>
      <c r="E13" s="464"/>
      <c r="F13" s="464"/>
      <c r="G13" s="466" t="str">
        <f t="shared" si="1"/>
        <v/>
      </c>
    </row>
    <row r="14" spans="1:7" ht="25.5">
      <c r="A14" s="317" t="s">
        <v>739</v>
      </c>
      <c r="B14" s="464">
        <f>+'ETCA-II-13'!C123</f>
        <v>115136460</v>
      </c>
      <c r="C14" s="464">
        <f>+'ETCA-II-13'!D123</f>
        <v>56707</v>
      </c>
      <c r="D14" s="465">
        <f t="shared" si="0"/>
        <v>115193167</v>
      </c>
      <c r="E14" s="464">
        <f>+'ETCA-II-13'!F123</f>
        <v>23211173</v>
      </c>
      <c r="F14" s="464">
        <f>+'ETCA-II-13'!G123</f>
        <v>19444220</v>
      </c>
      <c r="G14" s="466">
        <f t="shared" si="1"/>
        <v>91981994</v>
      </c>
    </row>
    <row r="15" spans="1:7" ht="8.25" customHeight="1">
      <c r="A15" s="317"/>
      <c r="B15" s="464"/>
      <c r="C15" s="464"/>
      <c r="D15" s="465" t="str">
        <f t="shared" si="0"/>
        <v/>
      </c>
      <c r="E15" s="464"/>
      <c r="F15" s="464"/>
      <c r="G15" s="466" t="str">
        <f t="shared" si="1"/>
        <v/>
      </c>
    </row>
    <row r="16" spans="1:7" ht="25.5">
      <c r="A16" s="317" t="s">
        <v>740</v>
      </c>
      <c r="B16" s="464"/>
      <c r="C16" s="464"/>
      <c r="D16" s="465">
        <f t="shared" si="0"/>
        <v>0</v>
      </c>
      <c r="E16" s="464"/>
      <c r="F16" s="464"/>
      <c r="G16" s="466">
        <f t="shared" si="1"/>
        <v>0</v>
      </c>
    </row>
    <row r="17" spans="1:8" ht="8.25" customHeight="1">
      <c r="A17" s="317"/>
      <c r="B17" s="464"/>
      <c r="C17" s="464"/>
      <c r="D17" s="465" t="str">
        <f t="shared" si="0"/>
        <v/>
      </c>
      <c r="E17" s="464"/>
      <c r="F17" s="464"/>
      <c r="G17" s="466" t="str">
        <f t="shared" si="1"/>
        <v/>
      </c>
    </row>
    <row r="18" spans="1:8" ht="25.5">
      <c r="A18" s="317" t="s">
        <v>741</v>
      </c>
      <c r="B18" s="464"/>
      <c r="C18" s="464"/>
      <c r="D18" s="465">
        <f t="shared" si="0"/>
        <v>0</v>
      </c>
      <c r="E18" s="464"/>
      <c r="F18" s="464"/>
      <c r="G18" s="466">
        <f t="shared" si="1"/>
        <v>0</v>
      </c>
    </row>
    <row r="19" spans="1:8" ht="8.25" customHeight="1">
      <c r="A19" s="317"/>
      <c r="B19" s="464"/>
      <c r="C19" s="464"/>
      <c r="D19" s="465" t="str">
        <f t="shared" si="0"/>
        <v/>
      </c>
      <c r="E19" s="464"/>
      <c r="F19" s="464"/>
      <c r="G19" s="466" t="str">
        <f t="shared" si="1"/>
        <v/>
      </c>
    </row>
    <row r="20" spans="1:8" ht="25.5">
      <c r="A20" s="317" t="s">
        <v>742</v>
      </c>
      <c r="B20" s="464"/>
      <c r="C20" s="464"/>
      <c r="D20" s="465">
        <f t="shared" si="0"/>
        <v>0</v>
      </c>
      <c r="E20" s="464"/>
      <c r="F20" s="464"/>
      <c r="G20" s="466">
        <f t="shared" si="1"/>
        <v>0</v>
      </c>
    </row>
    <row r="21" spans="1:8" ht="8.25" customHeight="1">
      <c r="A21" s="317"/>
      <c r="B21" s="464"/>
      <c r="C21" s="464"/>
      <c r="D21" s="465" t="str">
        <f t="shared" si="0"/>
        <v/>
      </c>
      <c r="E21" s="464"/>
      <c r="F21" s="464"/>
      <c r="G21" s="466" t="str">
        <f t="shared" si="1"/>
        <v/>
      </c>
    </row>
    <row r="22" spans="1:8" ht="26.25" thickBot="1">
      <c r="A22" s="317" t="s">
        <v>743</v>
      </c>
      <c r="B22" s="464"/>
      <c r="C22" s="464"/>
      <c r="D22" s="465">
        <f t="shared" si="0"/>
        <v>0</v>
      </c>
      <c r="E22" s="464"/>
      <c r="F22" s="464"/>
      <c r="G22" s="466">
        <f t="shared" si="1"/>
        <v>0</v>
      </c>
    </row>
    <row r="23" spans="1:8" ht="24.95" customHeight="1" thickBot="1">
      <c r="A23" s="305" t="s">
        <v>619</v>
      </c>
      <c r="B23" s="470">
        <f>SUM(B10:B22)</f>
        <v>115136460</v>
      </c>
      <c r="C23" s="470">
        <f>SUM(C10:C22)</f>
        <v>56707</v>
      </c>
      <c r="D23" s="470">
        <f>IF(A23="","",B23+C23)</f>
        <v>115193167</v>
      </c>
      <c r="E23" s="470">
        <f>SUM(E10:E22)</f>
        <v>23211173</v>
      </c>
      <c r="F23" s="470">
        <f>SUM(F10:F22)</f>
        <v>19444220</v>
      </c>
      <c r="G23" s="471">
        <f>IF(A23="","",D23-E23)</f>
        <v>91981994</v>
      </c>
      <c r="H23" s="529" t="str">
        <f>IF((B23-'ETCA II-04'!B81)&gt;0.9,"ERROR!!!!! EL MONTO NO COINCIDE CON LO REPORTADO EN EL FORMATO ETCA-II-04 EN EL TOTAL APROBADO ANUAL DEL ANALÍTICO DE EGRESOS","")</f>
        <v/>
      </c>
    </row>
    <row r="24" spans="1:8" ht="24.95" customHeight="1">
      <c r="A24" s="547"/>
      <c r="B24" s="548"/>
      <c r="C24" s="548"/>
      <c r="D24" s="548"/>
      <c r="E24" s="548"/>
      <c r="F24" s="548"/>
      <c r="G24" s="548"/>
      <c r="H24" s="529" t="str">
        <f>IF((C23-'ETCA II-04'!C81)&gt;0.9,"ERROR!!!!! EL MONTO NO COINCIDE CON LO REPORTADO EN EL FORMATO ETCA-II-04 EN EL TOTAL APROBADO ANUAL DEL ANALÍTICO DE EGRESOS","")</f>
        <v/>
      </c>
    </row>
    <row r="25" spans="1:8" ht="24.95" customHeight="1">
      <c r="A25" s="513"/>
      <c r="B25" s="512"/>
      <c r="C25" s="512"/>
      <c r="D25" s="512"/>
      <c r="E25" s="512"/>
      <c r="F25" s="512"/>
      <c r="G25" s="512"/>
      <c r="H25" s="529" t="str">
        <f>IF((D23-'ETCA II-04'!D81)&gt;0.9,"ERROR!!!!! EL MONTO NO COINCIDE CON LO REPORTADO EN EL FORMATO ETCA-II-04 EN EL TOTAL APROBADO ANUAL DEL ANALÍTICO DE EGRESOS","")</f>
        <v/>
      </c>
    </row>
    <row r="26" spans="1:8" ht="24.95" customHeight="1">
      <c r="A26" s="549"/>
      <c r="B26" s="515"/>
      <c r="C26" s="515"/>
      <c r="D26" s="516"/>
      <c r="E26" s="515"/>
      <c r="F26" s="515"/>
      <c r="G26" s="516"/>
      <c r="H26" s="529" t="str">
        <f>IF((E23-'ETCA II-04'!E81)&gt;0.9,"ERROR!!!!! EL MONTO NO COINCIDE CON LO REPORTADO EN EL FORMATO ETCA-II-04 EN EL TOTAL APROBADO ANUAL DEL ANALÍTICO DE EGRESOS","")</f>
        <v/>
      </c>
    </row>
    <row r="27" spans="1:8" ht="24.95" customHeight="1">
      <c r="A27" s="549"/>
      <c r="B27" s="515"/>
      <c r="C27" s="515"/>
      <c r="D27" s="516"/>
      <c r="E27" s="515"/>
      <c r="F27" s="515"/>
      <c r="G27" s="516"/>
      <c r="H27" s="529" t="str">
        <f>IF((F23-'ETCA II-04'!F81)&gt;0.9,"ERROR!!!!! EL MONTO NO COINCIDE CON LO REPORTADO EN EL FORMATO ETCA-II-04 EN EL TOTAL APROBADO ANUAL DEL ANALÍTICO DE EGRESOS","")</f>
        <v/>
      </c>
    </row>
    <row r="28" spans="1:8" ht="25.5" customHeight="1">
      <c r="A28" s="513"/>
      <c r="B28" s="512"/>
      <c r="C28" s="512"/>
      <c r="D28" s="512"/>
      <c r="E28" s="512"/>
      <c r="F28" s="512"/>
      <c r="G28" s="512"/>
      <c r="H28" s="529" t="str">
        <f>IF((G23-'ETCA II-04'!G81)&gt;0.9,"ERROR!!!!! EL MONTO NO COINCIDE CON LO REPORTADO EN EL FORMATO ETCA-II-04 EN EL TOTAL APROBADO ANUAL DEL ANALÍTICO DE EGRESOS","")</f>
        <v/>
      </c>
    </row>
    <row r="30" spans="1:8">
      <c r="F30" s="300"/>
    </row>
    <row r="31" spans="1:8">
      <c r="F31" s="300"/>
    </row>
  </sheetData>
  <sheetProtection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31" zoomScaleSheetLayoutView="100" workbookViewId="0">
      <selection activeCell="E28" sqref="E28"/>
    </sheetView>
  </sheetViews>
  <sheetFormatPr baseColWidth="10" defaultRowHeight="15"/>
  <cols>
    <col min="1" max="1" width="35.7109375" customWidth="1"/>
    <col min="2" max="5" width="11.28515625"/>
    <col min="6" max="6" width="11.85546875" customWidth="1"/>
  </cols>
  <sheetData>
    <row r="1" spans="1:7" ht="16.5">
      <c r="A1" s="1234" t="s">
        <v>23</v>
      </c>
      <c r="B1" s="1234"/>
      <c r="C1" s="1234"/>
      <c r="D1" s="1234"/>
      <c r="E1" s="1234"/>
      <c r="F1" s="1234"/>
      <c r="G1" s="1234"/>
    </row>
    <row r="2" spans="1:7" ht="16.5">
      <c r="A2" s="1234" t="s">
        <v>559</v>
      </c>
      <c r="B2" s="1234"/>
      <c r="C2" s="1234"/>
      <c r="D2" s="1234"/>
      <c r="E2" s="1234"/>
      <c r="F2" s="1234"/>
      <c r="G2" s="1234"/>
    </row>
    <row r="3" spans="1:7" ht="16.5">
      <c r="A3" s="1234" t="s">
        <v>744</v>
      </c>
      <c r="B3" s="1234"/>
      <c r="C3" s="1234"/>
      <c r="D3" s="1234"/>
      <c r="E3" s="1234"/>
      <c r="F3" s="1234"/>
      <c r="G3" s="1234"/>
    </row>
    <row r="4" spans="1:7" ht="15.75">
      <c r="A4" s="1066" t="str">
        <f>'ETCA-I-01'!A3:G3</f>
        <v>TELEVISORA DE HERMOSILLO, S.A. DE C.V.</v>
      </c>
      <c r="B4" s="1066"/>
      <c r="C4" s="1066"/>
      <c r="D4" s="1066"/>
      <c r="E4" s="1066"/>
      <c r="F4" s="1066"/>
      <c r="G4" s="1066"/>
    </row>
    <row r="5" spans="1:7" ht="16.5">
      <c r="A5" s="1067" t="str">
        <f>'ETCA-I-03'!A4:D4</f>
        <v>Del 01 de Enero al 31 de Marzo de 2018</v>
      </c>
      <c r="B5" s="1067"/>
      <c r="C5" s="1067"/>
      <c r="D5" s="1067"/>
      <c r="E5" s="1067"/>
      <c r="F5" s="1067"/>
      <c r="G5" s="1067"/>
    </row>
    <row r="6" spans="1:7" ht="17.25" thickBot="1">
      <c r="A6" s="167"/>
      <c r="B6" s="1237"/>
      <c r="C6" s="1237"/>
      <c r="D6" s="1237"/>
      <c r="E6" s="1237"/>
      <c r="F6" s="318"/>
      <c r="G6" s="444"/>
    </row>
    <row r="7" spans="1:7" ht="40.5">
      <c r="A7" s="1235" t="s">
        <v>257</v>
      </c>
      <c r="B7" s="319" t="s">
        <v>563</v>
      </c>
      <c r="C7" s="319" t="s">
        <v>473</v>
      </c>
      <c r="D7" s="319" t="s">
        <v>564</v>
      </c>
      <c r="E7" s="319" t="s">
        <v>565</v>
      </c>
      <c r="F7" s="319" t="s">
        <v>566</v>
      </c>
      <c r="G7" s="320" t="s">
        <v>567</v>
      </c>
    </row>
    <row r="8" spans="1:7" ht="15.75" thickBot="1">
      <c r="A8" s="1236"/>
      <c r="B8" s="321" t="s">
        <v>438</v>
      </c>
      <c r="C8" s="321" t="s">
        <v>439</v>
      </c>
      <c r="D8" s="321" t="s">
        <v>568</v>
      </c>
      <c r="E8" s="321" t="s">
        <v>441</v>
      </c>
      <c r="F8" s="321" t="s">
        <v>442</v>
      </c>
      <c r="G8" s="322" t="s">
        <v>569</v>
      </c>
    </row>
    <row r="9" spans="1:7" ht="16.5">
      <c r="A9" s="323"/>
      <c r="B9" s="324"/>
      <c r="C9" s="324"/>
      <c r="D9" s="324"/>
      <c r="E9" s="324"/>
      <c r="F9" s="324"/>
      <c r="G9" s="325"/>
    </row>
    <row r="10" spans="1:7">
      <c r="A10" s="461" t="s">
        <v>745</v>
      </c>
      <c r="B10" s="462">
        <f>SUM(B11:B18)</f>
        <v>0</v>
      </c>
      <c r="C10" s="462">
        <f>SUM(C11:C18)</f>
        <v>0</v>
      </c>
      <c r="D10" s="462">
        <f>IF(A10="","",B10+C10)</f>
        <v>0</v>
      </c>
      <c r="E10" s="462">
        <f>SUM(E11:E18)</f>
        <v>0</v>
      </c>
      <c r="F10" s="462">
        <f>SUM(F11:F18)</f>
        <v>0</v>
      </c>
      <c r="G10" s="463">
        <f>IF(A10="","",D10-E10)</f>
        <v>0</v>
      </c>
    </row>
    <row r="11" spans="1:7">
      <c r="A11" s="296" t="s">
        <v>746</v>
      </c>
      <c r="B11" s="464"/>
      <c r="C11" s="464"/>
      <c r="D11" s="465">
        <f t="shared" ref="D11:D44" si="0">IF(A11="","",B11+C11)</f>
        <v>0</v>
      </c>
      <c r="E11" s="464"/>
      <c r="F11" s="464"/>
      <c r="G11" s="466">
        <f t="shared" ref="G11:G44" si="1">IF(A11="","",D11-E11)</f>
        <v>0</v>
      </c>
    </row>
    <row r="12" spans="1:7">
      <c r="A12" s="296" t="s">
        <v>747</v>
      </c>
      <c r="B12" s="464"/>
      <c r="C12" s="464"/>
      <c r="D12" s="465">
        <f t="shared" si="0"/>
        <v>0</v>
      </c>
      <c r="E12" s="464"/>
      <c r="F12" s="464"/>
      <c r="G12" s="466">
        <f t="shared" si="1"/>
        <v>0</v>
      </c>
    </row>
    <row r="13" spans="1:7">
      <c r="A13" s="296" t="s">
        <v>748</v>
      </c>
      <c r="B13" s="464"/>
      <c r="C13" s="464"/>
      <c r="D13" s="465">
        <f t="shared" si="0"/>
        <v>0</v>
      </c>
      <c r="E13" s="464"/>
      <c r="F13" s="464"/>
      <c r="G13" s="466">
        <f t="shared" si="1"/>
        <v>0</v>
      </c>
    </row>
    <row r="14" spans="1:7">
      <c r="A14" s="296" t="s">
        <v>749</v>
      </c>
      <c r="B14" s="464"/>
      <c r="C14" s="464"/>
      <c r="D14" s="465">
        <f t="shared" si="0"/>
        <v>0</v>
      </c>
      <c r="E14" s="464"/>
      <c r="F14" s="464"/>
      <c r="G14" s="466">
        <f t="shared" si="1"/>
        <v>0</v>
      </c>
    </row>
    <row r="15" spans="1:7">
      <c r="A15" s="296" t="s">
        <v>750</v>
      </c>
      <c r="B15" s="464"/>
      <c r="C15" s="464"/>
      <c r="D15" s="465">
        <f t="shared" si="0"/>
        <v>0</v>
      </c>
      <c r="E15" s="464"/>
      <c r="F15" s="464"/>
      <c r="G15" s="466">
        <f t="shared" si="1"/>
        <v>0</v>
      </c>
    </row>
    <row r="16" spans="1:7">
      <c r="A16" s="296" t="s">
        <v>751</v>
      </c>
      <c r="B16" s="464"/>
      <c r="C16" s="464"/>
      <c r="D16" s="465">
        <f t="shared" si="0"/>
        <v>0</v>
      </c>
      <c r="E16" s="464"/>
      <c r="F16" s="464"/>
      <c r="G16" s="466">
        <f t="shared" si="1"/>
        <v>0</v>
      </c>
    </row>
    <row r="17" spans="1:7">
      <c r="A17" s="296" t="s">
        <v>752</v>
      </c>
      <c r="B17" s="464"/>
      <c r="C17" s="464"/>
      <c r="D17" s="465">
        <f t="shared" si="0"/>
        <v>0</v>
      </c>
      <c r="E17" s="464"/>
      <c r="F17" s="464"/>
      <c r="G17" s="466">
        <f t="shared" si="1"/>
        <v>0</v>
      </c>
    </row>
    <row r="18" spans="1:7">
      <c r="A18" s="296" t="s">
        <v>594</v>
      </c>
      <c r="B18" s="464"/>
      <c r="C18" s="464"/>
      <c r="D18" s="465">
        <f t="shared" si="0"/>
        <v>0</v>
      </c>
      <c r="E18" s="464"/>
      <c r="F18" s="464"/>
      <c r="G18" s="466">
        <f t="shared" si="1"/>
        <v>0</v>
      </c>
    </row>
    <row r="19" spans="1:7">
      <c r="A19" s="309"/>
      <c r="B19" s="464"/>
      <c r="C19" s="464"/>
      <c r="D19" s="465" t="str">
        <f t="shared" si="0"/>
        <v/>
      </c>
      <c r="E19" s="464"/>
      <c r="F19" s="464"/>
      <c r="G19" s="466" t="str">
        <f t="shared" si="1"/>
        <v/>
      </c>
    </row>
    <row r="20" spans="1:7">
      <c r="A20" s="461" t="s">
        <v>753</v>
      </c>
      <c r="B20" s="462">
        <f>SUM(B21:B27)</f>
        <v>115136460</v>
      </c>
      <c r="C20" s="462">
        <f>SUM(C21:C27)</f>
        <v>56707</v>
      </c>
      <c r="D20" s="462">
        <f t="shared" si="0"/>
        <v>115193167</v>
      </c>
      <c r="E20" s="462">
        <f>SUM(E21:E27)</f>
        <v>23211173</v>
      </c>
      <c r="F20" s="462">
        <f>SUM(F21:F27)</f>
        <v>19444220</v>
      </c>
      <c r="G20" s="463">
        <f t="shared" si="1"/>
        <v>91981994</v>
      </c>
    </row>
    <row r="21" spans="1:7">
      <c r="A21" s="296" t="s">
        <v>754</v>
      </c>
      <c r="B21" s="464"/>
      <c r="C21" s="464"/>
      <c r="D21" s="465">
        <f t="shared" si="0"/>
        <v>0</v>
      </c>
      <c r="E21" s="464"/>
      <c r="F21" s="464"/>
      <c r="G21" s="466">
        <f t="shared" si="1"/>
        <v>0</v>
      </c>
    </row>
    <row r="22" spans="1:7">
      <c r="A22" s="296" t="s">
        <v>755</v>
      </c>
      <c r="B22" s="464"/>
      <c r="C22" s="464"/>
      <c r="D22" s="465">
        <f t="shared" si="0"/>
        <v>0</v>
      </c>
      <c r="E22" s="464"/>
      <c r="F22" s="464"/>
      <c r="G22" s="466">
        <f t="shared" si="1"/>
        <v>0</v>
      </c>
    </row>
    <row r="23" spans="1:7">
      <c r="A23" s="296" t="s">
        <v>756</v>
      </c>
      <c r="B23" s="464"/>
      <c r="C23" s="464"/>
      <c r="D23" s="465">
        <f t="shared" si="0"/>
        <v>0</v>
      </c>
      <c r="E23" s="464"/>
      <c r="F23" s="464"/>
      <c r="G23" s="466">
        <f t="shared" si="1"/>
        <v>0</v>
      </c>
    </row>
    <row r="24" spans="1:7" ht="25.5">
      <c r="A24" s="296" t="s">
        <v>757</v>
      </c>
      <c r="B24" s="464"/>
      <c r="C24" s="464"/>
      <c r="D24" s="465">
        <f t="shared" si="0"/>
        <v>0</v>
      </c>
      <c r="E24" s="464"/>
      <c r="F24" s="464"/>
      <c r="G24" s="466">
        <f t="shared" si="1"/>
        <v>0</v>
      </c>
    </row>
    <row r="25" spans="1:7">
      <c r="A25" s="296" t="s">
        <v>758</v>
      </c>
      <c r="B25" s="464">
        <f>+'ETCA-II-13'!C123</f>
        <v>115136460</v>
      </c>
      <c r="C25" s="464">
        <f>+'ETCA-II-13'!D123</f>
        <v>56707</v>
      </c>
      <c r="D25" s="465">
        <f t="shared" si="0"/>
        <v>115193167</v>
      </c>
      <c r="E25" s="464">
        <f>+'ETCA-II-13'!F123</f>
        <v>23211173</v>
      </c>
      <c r="F25" s="464">
        <f>+'ETCA-II-13'!G123</f>
        <v>19444220</v>
      </c>
      <c r="G25" s="466">
        <f t="shared" si="1"/>
        <v>91981994</v>
      </c>
    </row>
    <row r="26" spans="1:7">
      <c r="A26" s="296" t="s">
        <v>759</v>
      </c>
      <c r="B26" s="464"/>
      <c r="C26" s="464"/>
      <c r="D26" s="465">
        <f t="shared" si="0"/>
        <v>0</v>
      </c>
      <c r="E26" s="464"/>
      <c r="F26" s="464"/>
      <c r="G26" s="466">
        <f t="shared" si="1"/>
        <v>0</v>
      </c>
    </row>
    <row r="27" spans="1:7">
      <c r="A27" s="296" t="s">
        <v>760</v>
      </c>
      <c r="B27" s="464"/>
      <c r="C27" s="464"/>
      <c r="D27" s="465">
        <f t="shared" si="0"/>
        <v>0</v>
      </c>
      <c r="E27" s="464"/>
      <c r="F27" s="464"/>
      <c r="G27" s="466">
        <f t="shared" si="1"/>
        <v>0</v>
      </c>
    </row>
    <row r="28" spans="1:7">
      <c r="A28" s="309"/>
      <c r="B28" s="464"/>
      <c r="C28" s="464"/>
      <c r="D28" s="465" t="str">
        <f t="shared" si="0"/>
        <v/>
      </c>
      <c r="E28" s="464"/>
      <c r="F28" s="464"/>
      <c r="G28" s="466" t="str">
        <f t="shared" si="1"/>
        <v/>
      </c>
    </row>
    <row r="29" spans="1:7">
      <c r="A29" s="461" t="s">
        <v>761</v>
      </c>
      <c r="B29" s="462">
        <f>SUM(B30:B38)</f>
        <v>0</v>
      </c>
      <c r="C29" s="462">
        <f>SUM(C30:C38)</f>
        <v>0</v>
      </c>
      <c r="D29" s="462">
        <f t="shared" si="0"/>
        <v>0</v>
      </c>
      <c r="E29" s="462">
        <f>SUM(E30:E38)</f>
        <v>0</v>
      </c>
      <c r="F29" s="462">
        <f>SUM(F30:F38)</f>
        <v>0</v>
      </c>
      <c r="G29" s="463">
        <f t="shared" si="1"/>
        <v>0</v>
      </c>
    </row>
    <row r="30" spans="1:7" ht="25.5">
      <c r="A30" s="296" t="s">
        <v>762</v>
      </c>
      <c r="B30" s="464"/>
      <c r="C30" s="464"/>
      <c r="D30" s="465">
        <f t="shared" si="0"/>
        <v>0</v>
      </c>
      <c r="E30" s="464"/>
      <c r="F30" s="464"/>
      <c r="G30" s="466">
        <f t="shared" si="1"/>
        <v>0</v>
      </c>
    </row>
    <row r="31" spans="1:7">
      <c r="A31" s="296" t="s">
        <v>763</v>
      </c>
      <c r="B31" s="464"/>
      <c r="C31" s="464"/>
      <c r="D31" s="465">
        <f t="shared" si="0"/>
        <v>0</v>
      </c>
      <c r="E31" s="464"/>
      <c r="F31" s="464"/>
      <c r="G31" s="466">
        <f t="shared" si="1"/>
        <v>0</v>
      </c>
    </row>
    <row r="32" spans="1:7">
      <c r="A32" s="296" t="s">
        <v>764</v>
      </c>
      <c r="B32" s="464"/>
      <c r="C32" s="464"/>
      <c r="D32" s="465">
        <f t="shared" si="0"/>
        <v>0</v>
      </c>
      <c r="E32" s="464"/>
      <c r="F32" s="464"/>
      <c r="G32" s="466">
        <f t="shared" si="1"/>
        <v>0</v>
      </c>
    </row>
    <row r="33" spans="1:8">
      <c r="A33" s="296" t="s">
        <v>765</v>
      </c>
      <c r="B33" s="464"/>
      <c r="C33" s="464"/>
      <c r="D33" s="465">
        <f t="shared" si="0"/>
        <v>0</v>
      </c>
      <c r="E33" s="464"/>
      <c r="F33" s="464"/>
      <c r="G33" s="466">
        <f t="shared" si="1"/>
        <v>0</v>
      </c>
    </row>
    <row r="34" spans="1:8">
      <c r="A34" s="296" t="s">
        <v>766</v>
      </c>
      <c r="B34" s="464"/>
      <c r="C34" s="464"/>
      <c r="D34" s="465">
        <f t="shared" si="0"/>
        <v>0</v>
      </c>
      <c r="E34" s="464"/>
      <c r="F34" s="464"/>
      <c r="G34" s="466">
        <f t="shared" si="1"/>
        <v>0</v>
      </c>
    </row>
    <row r="35" spans="1:8">
      <c r="A35" s="296" t="s">
        <v>767</v>
      </c>
      <c r="B35" s="464"/>
      <c r="C35" s="464"/>
      <c r="D35" s="465">
        <f t="shared" si="0"/>
        <v>0</v>
      </c>
      <c r="E35" s="464"/>
      <c r="F35" s="464"/>
      <c r="G35" s="466">
        <f t="shared" si="1"/>
        <v>0</v>
      </c>
    </row>
    <row r="36" spans="1:8">
      <c r="A36" s="296" t="s">
        <v>768</v>
      </c>
      <c r="B36" s="464"/>
      <c r="C36" s="464"/>
      <c r="D36" s="465">
        <f t="shared" si="0"/>
        <v>0</v>
      </c>
      <c r="E36" s="464"/>
      <c r="F36" s="464"/>
      <c r="G36" s="466">
        <f t="shared" si="1"/>
        <v>0</v>
      </c>
    </row>
    <row r="37" spans="1:8">
      <c r="A37" s="296" t="s">
        <v>769</v>
      </c>
      <c r="B37" s="464"/>
      <c r="C37" s="464"/>
      <c r="D37" s="465">
        <f t="shared" si="0"/>
        <v>0</v>
      </c>
      <c r="E37" s="464"/>
      <c r="F37" s="464"/>
      <c r="G37" s="466">
        <f t="shared" si="1"/>
        <v>0</v>
      </c>
    </row>
    <row r="38" spans="1:8">
      <c r="A38" s="296" t="s">
        <v>770</v>
      </c>
      <c r="B38" s="464"/>
      <c r="C38" s="464"/>
      <c r="D38" s="465">
        <f t="shared" si="0"/>
        <v>0</v>
      </c>
      <c r="E38" s="464"/>
      <c r="F38" s="464"/>
      <c r="G38" s="466">
        <f t="shared" si="1"/>
        <v>0</v>
      </c>
    </row>
    <row r="39" spans="1:8">
      <c r="A39" s="309"/>
      <c r="B39" s="464"/>
      <c r="C39" s="464"/>
      <c r="D39" s="465" t="str">
        <f t="shared" si="0"/>
        <v/>
      </c>
      <c r="E39" s="464"/>
      <c r="F39" s="464"/>
      <c r="G39" s="466" t="str">
        <f t="shared" si="1"/>
        <v/>
      </c>
    </row>
    <row r="40" spans="1:8" ht="25.5">
      <c r="A40" s="461" t="s">
        <v>771</v>
      </c>
      <c r="B40" s="462">
        <f>SUM(B41:B44)</f>
        <v>0</v>
      </c>
      <c r="C40" s="462">
        <f>SUM(C41:C44)</f>
        <v>0</v>
      </c>
      <c r="D40" s="462">
        <f t="shared" si="0"/>
        <v>0</v>
      </c>
      <c r="E40" s="462">
        <f>SUM(E41:E44)</f>
        <v>0</v>
      </c>
      <c r="F40" s="462">
        <f>SUM(F41:F44)</f>
        <v>0</v>
      </c>
      <c r="G40" s="463">
        <f t="shared" si="1"/>
        <v>0</v>
      </c>
    </row>
    <row r="41" spans="1:8" ht="25.5">
      <c r="A41" s="467" t="s">
        <v>772</v>
      </c>
      <c r="B41" s="464">
        <v>0</v>
      </c>
      <c r="C41" s="464">
        <v>0</v>
      </c>
      <c r="D41" s="465">
        <f t="shared" si="0"/>
        <v>0</v>
      </c>
      <c r="E41" s="464">
        <v>0</v>
      </c>
      <c r="F41" s="464">
        <v>0</v>
      </c>
      <c r="G41" s="466">
        <f t="shared" si="1"/>
        <v>0</v>
      </c>
    </row>
    <row r="42" spans="1:8" ht="38.25">
      <c r="A42" s="467" t="s">
        <v>773</v>
      </c>
      <c r="B42" s="464"/>
      <c r="C42" s="464"/>
      <c r="D42" s="465">
        <f t="shared" si="0"/>
        <v>0</v>
      </c>
      <c r="E42" s="464"/>
      <c r="F42" s="464"/>
      <c r="G42" s="466">
        <f t="shared" si="1"/>
        <v>0</v>
      </c>
    </row>
    <row r="43" spans="1:8">
      <c r="A43" s="296" t="s">
        <v>774</v>
      </c>
      <c r="B43" s="464"/>
      <c r="C43" s="464"/>
      <c r="D43" s="465">
        <f t="shared" si="0"/>
        <v>0</v>
      </c>
      <c r="E43" s="464"/>
      <c r="F43" s="464"/>
      <c r="G43" s="466">
        <f t="shared" si="1"/>
        <v>0</v>
      </c>
    </row>
    <row r="44" spans="1:8" ht="15.75" thickBot="1">
      <c r="A44" s="296" t="s">
        <v>775</v>
      </c>
      <c r="B44" s="464"/>
      <c r="C44" s="464"/>
      <c r="D44" s="465">
        <f t="shared" si="0"/>
        <v>0</v>
      </c>
      <c r="E44" s="464"/>
      <c r="F44" s="464"/>
      <c r="G44" s="466">
        <f t="shared" si="1"/>
        <v>0</v>
      </c>
    </row>
    <row r="45" spans="1:8" ht="15.75" thickBot="1">
      <c r="A45" s="305" t="s">
        <v>619</v>
      </c>
      <c r="B45" s="468">
        <f>SUM(B10,B20,B29,B40)</f>
        <v>115136460</v>
      </c>
      <c r="C45" s="468">
        <f>SUM(C10,C20,C29,C40)</f>
        <v>56707</v>
      </c>
      <c r="D45" s="468">
        <f>IF(A45="","",B45+C45)</f>
        <v>115193167</v>
      </c>
      <c r="E45" s="468">
        <f>SUM(E10,E20,E29,E40)</f>
        <v>23211173</v>
      </c>
      <c r="F45" s="468">
        <f>SUM(F10,F20,F29,F40)</f>
        <v>19444220</v>
      </c>
      <c r="G45" s="469">
        <f>IF(A45="","",D45-E45)</f>
        <v>91981994</v>
      </c>
      <c r="H45" s="529" t="str">
        <f>IF((B45-'ETCA II-04'!B81)&gt;0.9,"ERROR!!!!! EL MONTO NO COINCIDE CON LO REPORTADO EN EL FORMATO ETCA-II-04 EN EL TOTAL APROBADO ANUAL DEL ANALÍTICO DE EGRESOS","")</f>
        <v/>
      </c>
    </row>
    <row r="46" spans="1:8" ht="9" customHeight="1">
      <c r="A46" s="513"/>
      <c r="B46" s="516"/>
      <c r="C46" s="516"/>
      <c r="D46" s="516"/>
      <c r="E46" s="516"/>
      <c r="F46" s="516"/>
      <c r="G46" s="516"/>
      <c r="H46" s="529" t="str">
        <f>IF((C45-'ETCA II-04'!C81)&gt;0.9,"ERROR!!!!! EL MONTO NO COINCIDE CON LO REPORTADO EN EL FORMATO ETCA-II-04 EN EL TOTAL DE AMPLIACIONES/REDUCCIONES PRESENTADO EN EL ANALÍTICO DE EGRESOS","")</f>
        <v/>
      </c>
    </row>
    <row r="47" spans="1:8">
      <c r="A47" s="514"/>
      <c r="B47" s="515"/>
      <c r="C47" s="515"/>
      <c r="D47" s="516"/>
      <c r="E47" s="515"/>
      <c r="F47" s="515"/>
      <c r="G47" s="516"/>
      <c r="H47" s="529" t="str">
        <f>IF((E45-'ETCA II-04'!E81)&gt;0.9,"ERROR!!!!! EL MONTO NO COINCIDE CON LO REPORTADO EN EL FORMATO ETCA-II-04 EN EL TOTAL DEVENGADO ANUAL PRESENTADO EN EL ANALÍTICO DE EGRESOS","")</f>
        <v/>
      </c>
    </row>
    <row r="48" spans="1:8">
      <c r="A48" s="513"/>
      <c r="B48" s="516"/>
      <c r="C48" s="516"/>
      <c r="D48" s="516"/>
      <c r="E48" s="516"/>
      <c r="F48" s="516"/>
      <c r="G48" s="516"/>
      <c r="H48" s="529" t="str">
        <f>IF((F45-'ETCA II-04'!F81)&gt;0.9,"ERROR!!!!! EL MONTO NO COINCIDE CON LO REPORTADO EN EL FORMATO ETCA-II-04 EN EL TOTAL PAGADO ANUAL PRESENTADO EN EL ANALÍTICO DE EGRESOS","")</f>
        <v/>
      </c>
    </row>
    <row r="49" spans="8:8">
      <c r="H49" s="529"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91"/>
  <sheetViews>
    <sheetView view="pageBreakPreview" topLeftCell="A10" zoomScale="90" zoomScaleSheetLayoutView="90" workbookViewId="0">
      <selection activeCell="G26" sqref="G26"/>
    </sheetView>
  </sheetViews>
  <sheetFormatPr baseColWidth="10" defaultColWidth="11.42578125" defaultRowHeight="15"/>
  <cols>
    <col min="1" max="1" width="4.42578125" customWidth="1"/>
    <col min="2" max="2" width="60.5703125" customWidth="1"/>
    <col min="3" max="3" width="13.7109375" customWidth="1"/>
    <col min="5" max="5" width="13.5703125" customWidth="1"/>
    <col min="6" max="6" width="13.7109375" customWidth="1"/>
    <col min="7" max="7" width="13.85546875" customWidth="1"/>
    <col min="8" max="8" width="15.5703125" customWidth="1"/>
  </cols>
  <sheetData>
    <row r="1" spans="1:8" s="689" customFormat="1" ht="15.75">
      <c r="A1" s="1201" t="s">
        <v>23</v>
      </c>
      <c r="B1" s="1202"/>
      <c r="C1" s="1202"/>
      <c r="D1" s="1202"/>
      <c r="E1" s="1202"/>
      <c r="F1" s="1202"/>
      <c r="G1" s="1202"/>
      <c r="H1" s="1203"/>
    </row>
    <row r="2" spans="1:8" s="689" customFormat="1" ht="12" customHeight="1">
      <c r="A2" s="1204" t="str">
        <f>'ETCA-I-01'!A3:G3</f>
        <v>TELEVISORA DE HERMOSILLO, S.A. DE C.V.</v>
      </c>
      <c r="B2" s="1205"/>
      <c r="C2" s="1205"/>
      <c r="D2" s="1205"/>
      <c r="E2" s="1205"/>
      <c r="F2" s="1205"/>
      <c r="G2" s="1205"/>
      <c r="H2" s="1206"/>
    </row>
    <row r="3" spans="1:8" s="689" customFormat="1">
      <c r="A3" s="1248" t="s">
        <v>620</v>
      </c>
      <c r="B3" s="1249"/>
      <c r="C3" s="1249"/>
      <c r="D3" s="1249"/>
      <c r="E3" s="1249"/>
      <c r="F3" s="1249"/>
      <c r="G3" s="1249"/>
      <c r="H3" s="1250"/>
    </row>
    <row r="4" spans="1:8" s="689" customFormat="1" ht="11.25" customHeight="1">
      <c r="A4" s="1248" t="s">
        <v>744</v>
      </c>
      <c r="B4" s="1249"/>
      <c r="C4" s="1249"/>
      <c r="D4" s="1249"/>
      <c r="E4" s="1249"/>
      <c r="F4" s="1249"/>
      <c r="G4" s="1249"/>
      <c r="H4" s="1250"/>
    </row>
    <row r="5" spans="1:8" s="689" customFormat="1" ht="11.25" customHeight="1">
      <c r="A5" s="1248" t="str">
        <f>'ETCA-I-03'!A4:D4</f>
        <v>Del 01 de Enero al 31 de Marzo de 2018</v>
      </c>
      <c r="B5" s="1249"/>
      <c r="C5" s="1249"/>
      <c r="D5" s="1249"/>
      <c r="E5" s="1249"/>
      <c r="F5" s="1249"/>
      <c r="G5" s="1249"/>
      <c r="H5" s="1250"/>
    </row>
    <row r="6" spans="1:8" s="689" customFormat="1" ht="12.75" customHeight="1" thickBot="1">
      <c r="A6" s="1246" t="s">
        <v>87</v>
      </c>
      <c r="B6" s="1251"/>
      <c r="C6" s="1251"/>
      <c r="D6" s="1251"/>
      <c r="E6" s="1251"/>
      <c r="F6" s="1251"/>
      <c r="G6" s="1251"/>
      <c r="H6" s="1252"/>
    </row>
    <row r="7" spans="1:8" s="689" customFormat="1" ht="15.75" thickBot="1">
      <c r="A7" s="1244" t="s">
        <v>88</v>
      </c>
      <c r="B7" s="1245"/>
      <c r="C7" s="1217" t="s">
        <v>622</v>
      </c>
      <c r="D7" s="1218"/>
      <c r="E7" s="1218"/>
      <c r="F7" s="1218"/>
      <c r="G7" s="1219"/>
      <c r="H7" s="1215" t="s">
        <v>623</v>
      </c>
    </row>
    <row r="8" spans="1:8" s="689" customFormat="1" ht="26.25" thickBot="1">
      <c r="A8" s="1246"/>
      <c r="B8" s="1247"/>
      <c r="C8" s="803" t="s">
        <v>624</v>
      </c>
      <c r="D8" s="803" t="s">
        <v>625</v>
      </c>
      <c r="E8" s="803" t="s">
        <v>626</v>
      </c>
      <c r="F8" s="803" t="s">
        <v>475</v>
      </c>
      <c r="G8" s="803" t="s">
        <v>724</v>
      </c>
      <c r="H8" s="1216"/>
    </row>
    <row r="9" spans="1:8">
      <c r="A9" s="1238"/>
      <c r="B9" s="1239"/>
      <c r="C9" s="787"/>
      <c r="D9" s="787"/>
      <c r="E9" s="787"/>
      <c r="F9" s="787"/>
      <c r="G9" s="787"/>
      <c r="H9" s="787"/>
    </row>
    <row r="10" spans="1:8" ht="16.5" customHeight="1">
      <c r="A10" s="1240" t="s">
        <v>776</v>
      </c>
      <c r="B10" s="1241"/>
      <c r="C10" s="710">
        <f>+C11+C21+C30+C41</f>
        <v>115136460</v>
      </c>
      <c r="D10" s="710">
        <f t="shared" ref="D10:H10" si="0">+D11+D21+D30+D41</f>
        <v>56707</v>
      </c>
      <c r="E10" s="710">
        <f t="shared" si="0"/>
        <v>115193167</v>
      </c>
      <c r="F10" s="710">
        <f t="shared" si="0"/>
        <v>23211173</v>
      </c>
      <c r="G10" s="710">
        <f t="shared" si="0"/>
        <v>19444220</v>
      </c>
      <c r="H10" s="710">
        <f t="shared" si="0"/>
        <v>91981994</v>
      </c>
    </row>
    <row r="11" spans="1:8">
      <c r="A11" s="1242" t="s">
        <v>777</v>
      </c>
      <c r="B11" s="1243"/>
      <c r="C11" s="739">
        <f>SUM(C12:C19)</f>
        <v>0</v>
      </c>
      <c r="D11" s="739">
        <f t="shared" ref="D11:H11" si="1">SUM(D12:D19)</f>
        <v>0</v>
      </c>
      <c r="E11" s="739">
        <f t="shared" si="1"/>
        <v>0</v>
      </c>
      <c r="F11" s="739">
        <f t="shared" si="1"/>
        <v>0</v>
      </c>
      <c r="G11" s="739">
        <f t="shared" si="1"/>
        <v>0</v>
      </c>
      <c r="H11" s="739">
        <f t="shared" si="1"/>
        <v>0</v>
      </c>
    </row>
    <row r="12" spans="1:8">
      <c r="A12" s="740"/>
      <c r="B12" s="741" t="s">
        <v>778</v>
      </c>
      <c r="C12" s="742"/>
      <c r="D12" s="742"/>
      <c r="E12" s="739">
        <f>C12+D12</f>
        <v>0</v>
      </c>
      <c r="F12" s="742"/>
      <c r="G12" s="742"/>
      <c r="H12" s="739">
        <f>+E12-F12</f>
        <v>0</v>
      </c>
    </row>
    <row r="13" spans="1:8">
      <c r="A13" s="740"/>
      <c r="B13" s="741" t="s">
        <v>779</v>
      </c>
      <c r="C13" s="742"/>
      <c r="D13" s="742"/>
      <c r="E13" s="739">
        <f t="shared" ref="E13:E19" si="2">C13+D13</f>
        <v>0</v>
      </c>
      <c r="F13" s="742"/>
      <c r="G13" s="742"/>
      <c r="H13" s="739">
        <f t="shared" ref="H13:H28" si="3">+E13-F13</f>
        <v>0</v>
      </c>
    </row>
    <row r="14" spans="1:8">
      <c r="A14" s="740"/>
      <c r="B14" s="741" t="s">
        <v>780</v>
      </c>
      <c r="C14" s="742"/>
      <c r="D14" s="742"/>
      <c r="E14" s="739">
        <f t="shared" si="2"/>
        <v>0</v>
      </c>
      <c r="F14" s="742"/>
      <c r="G14" s="742"/>
      <c r="H14" s="739">
        <f t="shared" si="3"/>
        <v>0</v>
      </c>
    </row>
    <row r="15" spans="1:8">
      <c r="A15" s="740"/>
      <c r="B15" s="741" t="s">
        <v>781</v>
      </c>
      <c r="C15" s="742"/>
      <c r="D15" s="742"/>
      <c r="E15" s="739">
        <f t="shared" si="2"/>
        <v>0</v>
      </c>
      <c r="F15" s="742"/>
      <c r="G15" s="742"/>
      <c r="H15" s="739">
        <f t="shared" si="3"/>
        <v>0</v>
      </c>
    </row>
    <row r="16" spans="1:8">
      <c r="A16" s="740"/>
      <c r="B16" s="741" t="s">
        <v>782</v>
      </c>
      <c r="C16" s="742"/>
      <c r="D16" s="742"/>
      <c r="E16" s="739">
        <f t="shared" si="2"/>
        <v>0</v>
      </c>
      <c r="F16" s="742"/>
      <c r="G16" s="742"/>
      <c r="H16" s="739">
        <f t="shared" si="3"/>
        <v>0</v>
      </c>
    </row>
    <row r="17" spans="1:8">
      <c r="A17" s="740"/>
      <c r="B17" s="741" t="s">
        <v>783</v>
      </c>
      <c r="C17" s="742"/>
      <c r="D17" s="742"/>
      <c r="E17" s="739">
        <f t="shared" si="2"/>
        <v>0</v>
      </c>
      <c r="F17" s="742"/>
      <c r="G17" s="742"/>
      <c r="H17" s="739">
        <f t="shared" si="3"/>
        <v>0</v>
      </c>
    </row>
    <row r="18" spans="1:8">
      <c r="A18" s="740"/>
      <c r="B18" s="741" t="s">
        <v>784</v>
      </c>
      <c r="C18" s="742"/>
      <c r="D18" s="742"/>
      <c r="E18" s="739">
        <f t="shared" si="2"/>
        <v>0</v>
      </c>
      <c r="F18" s="742"/>
      <c r="G18" s="742"/>
      <c r="H18" s="739">
        <f t="shared" si="3"/>
        <v>0</v>
      </c>
    </row>
    <row r="19" spans="1:8">
      <c r="A19" s="740"/>
      <c r="B19" s="741" t="s">
        <v>785</v>
      </c>
      <c r="C19" s="742"/>
      <c r="D19" s="742"/>
      <c r="E19" s="739">
        <f t="shared" si="2"/>
        <v>0</v>
      </c>
      <c r="F19" s="742"/>
      <c r="G19" s="742"/>
      <c r="H19" s="739">
        <f t="shared" si="3"/>
        <v>0</v>
      </c>
    </row>
    <row r="20" spans="1:8">
      <c r="A20" s="743"/>
      <c r="B20" s="744"/>
      <c r="C20" s="745"/>
      <c r="D20" s="745"/>
      <c r="E20" s="745"/>
      <c r="F20" s="745"/>
      <c r="G20" s="745"/>
      <c r="H20" s="746" t="s">
        <v>255</v>
      </c>
    </row>
    <row r="21" spans="1:8">
      <c r="A21" s="1242" t="s">
        <v>786</v>
      </c>
      <c r="B21" s="1243"/>
      <c r="C21" s="739">
        <f>SUM(C22:C28)</f>
        <v>115136460</v>
      </c>
      <c r="D21" s="739">
        <f t="shared" ref="D21:H21" si="4">SUM(D22:D28)</f>
        <v>56707</v>
      </c>
      <c r="E21" s="739">
        <f t="shared" si="4"/>
        <v>115193167</v>
      </c>
      <c r="F21" s="739">
        <f t="shared" si="4"/>
        <v>23211173</v>
      </c>
      <c r="G21" s="739">
        <f t="shared" si="4"/>
        <v>19444220</v>
      </c>
      <c r="H21" s="739">
        <f t="shared" si="4"/>
        <v>91981994</v>
      </c>
    </row>
    <row r="22" spans="1:8">
      <c r="A22" s="740"/>
      <c r="B22" s="741" t="s">
        <v>787</v>
      </c>
      <c r="C22" s="742"/>
      <c r="D22" s="742"/>
      <c r="E22" s="739">
        <f t="shared" ref="E22:E28" si="5">C22+D22</f>
        <v>0</v>
      </c>
      <c r="F22" s="742"/>
      <c r="G22" s="742"/>
      <c r="H22" s="739">
        <f t="shared" si="3"/>
        <v>0</v>
      </c>
    </row>
    <row r="23" spans="1:8">
      <c r="A23" s="740"/>
      <c r="B23" s="741" t="s">
        <v>788</v>
      </c>
      <c r="C23" s="742"/>
      <c r="D23" s="742"/>
      <c r="E23" s="739">
        <f t="shared" si="5"/>
        <v>0</v>
      </c>
      <c r="F23" s="742"/>
      <c r="G23" s="742"/>
      <c r="H23" s="739">
        <f t="shared" si="3"/>
        <v>0</v>
      </c>
    </row>
    <row r="24" spans="1:8">
      <c r="A24" s="740"/>
      <c r="B24" s="741" t="s">
        <v>789</v>
      </c>
      <c r="C24" s="742"/>
      <c r="D24" s="742"/>
      <c r="E24" s="739">
        <f t="shared" si="5"/>
        <v>0</v>
      </c>
      <c r="F24" s="742"/>
      <c r="G24" s="742"/>
      <c r="H24" s="739">
        <f t="shared" si="3"/>
        <v>0</v>
      </c>
    </row>
    <row r="25" spans="1:8">
      <c r="A25" s="740"/>
      <c r="B25" s="741" t="s">
        <v>790</v>
      </c>
      <c r="C25" s="742"/>
      <c r="D25" s="742"/>
      <c r="E25" s="739">
        <f t="shared" si="5"/>
        <v>0</v>
      </c>
      <c r="F25" s="742"/>
      <c r="G25" s="742"/>
      <c r="H25" s="739">
        <f t="shared" si="3"/>
        <v>0</v>
      </c>
    </row>
    <row r="26" spans="1:8">
      <c r="A26" s="740"/>
      <c r="B26" s="741" t="s">
        <v>791</v>
      </c>
      <c r="C26" s="742">
        <f>+'ETCA-II-13'!C123</f>
        <v>115136460</v>
      </c>
      <c r="D26" s="742">
        <f>+'ETCA-II-13'!D123</f>
        <v>56707</v>
      </c>
      <c r="E26" s="739">
        <f t="shared" si="5"/>
        <v>115193167</v>
      </c>
      <c r="F26" s="742">
        <f>+'ETCA-II-13'!F123</f>
        <v>23211173</v>
      </c>
      <c r="G26" s="742">
        <f>+'ETCA-II-13'!G123</f>
        <v>19444220</v>
      </c>
      <c r="H26" s="739">
        <f t="shared" si="3"/>
        <v>91981994</v>
      </c>
    </row>
    <row r="27" spans="1:8">
      <c r="A27" s="740"/>
      <c r="B27" s="741" t="s">
        <v>792</v>
      </c>
      <c r="C27" s="742"/>
      <c r="D27" s="742"/>
      <c r="E27" s="739">
        <f t="shared" si="5"/>
        <v>0</v>
      </c>
      <c r="F27" s="742"/>
      <c r="G27" s="742"/>
      <c r="H27" s="739">
        <f t="shared" si="3"/>
        <v>0</v>
      </c>
    </row>
    <row r="28" spans="1:8">
      <c r="A28" s="740"/>
      <c r="B28" s="741" t="s">
        <v>793</v>
      </c>
      <c r="C28" s="742"/>
      <c r="D28" s="742"/>
      <c r="E28" s="739">
        <f t="shared" si="5"/>
        <v>0</v>
      </c>
      <c r="F28" s="742"/>
      <c r="G28" s="742"/>
      <c r="H28" s="739">
        <f t="shared" si="3"/>
        <v>0</v>
      </c>
    </row>
    <row r="29" spans="1:8">
      <c r="A29" s="743"/>
      <c r="B29" s="744"/>
      <c r="C29" s="747"/>
      <c r="D29" s="747"/>
      <c r="E29" s="747"/>
      <c r="F29" s="747"/>
      <c r="G29" s="747"/>
      <c r="H29" s="747"/>
    </row>
    <row r="30" spans="1:8">
      <c r="A30" s="1242" t="s">
        <v>794</v>
      </c>
      <c r="B30" s="1243"/>
      <c r="C30" s="739">
        <f>SUM(C31:C39)</f>
        <v>0</v>
      </c>
      <c r="D30" s="739">
        <f t="shared" ref="D30:H30" si="6">SUM(D31:D39)</f>
        <v>0</v>
      </c>
      <c r="E30" s="739">
        <f t="shared" si="6"/>
        <v>0</v>
      </c>
      <c r="F30" s="739">
        <f t="shared" si="6"/>
        <v>0</v>
      </c>
      <c r="G30" s="739">
        <f t="shared" si="6"/>
        <v>0</v>
      </c>
      <c r="H30" s="739">
        <f t="shared" si="6"/>
        <v>0</v>
      </c>
    </row>
    <row r="31" spans="1:8">
      <c r="A31" s="740"/>
      <c r="B31" s="741" t="s">
        <v>795</v>
      </c>
      <c r="C31" s="742"/>
      <c r="D31" s="742"/>
      <c r="E31" s="739">
        <f t="shared" ref="E31:E39" si="7">C31+D31</f>
        <v>0</v>
      </c>
      <c r="F31" s="742"/>
      <c r="G31" s="742"/>
      <c r="H31" s="739">
        <f t="shared" ref="H31:H39" si="8">+E31-F31</f>
        <v>0</v>
      </c>
    </row>
    <row r="32" spans="1:8">
      <c r="A32" s="740"/>
      <c r="B32" s="741" t="s">
        <v>796</v>
      </c>
      <c r="C32" s="742"/>
      <c r="D32" s="742"/>
      <c r="E32" s="739">
        <f t="shared" si="7"/>
        <v>0</v>
      </c>
      <c r="F32" s="742"/>
      <c r="G32" s="742"/>
      <c r="H32" s="739">
        <f t="shared" si="8"/>
        <v>0</v>
      </c>
    </row>
    <row r="33" spans="1:8">
      <c r="A33" s="740"/>
      <c r="B33" s="741" t="s">
        <v>797</v>
      </c>
      <c r="C33" s="742"/>
      <c r="D33" s="742"/>
      <c r="E33" s="739">
        <f t="shared" si="7"/>
        <v>0</v>
      </c>
      <c r="F33" s="742"/>
      <c r="G33" s="742"/>
      <c r="H33" s="739">
        <f t="shared" si="8"/>
        <v>0</v>
      </c>
    </row>
    <row r="34" spans="1:8">
      <c r="A34" s="740"/>
      <c r="B34" s="741" t="s">
        <v>798</v>
      </c>
      <c r="C34" s="742"/>
      <c r="D34" s="742"/>
      <c r="E34" s="739">
        <f t="shared" si="7"/>
        <v>0</v>
      </c>
      <c r="F34" s="742"/>
      <c r="G34" s="742"/>
      <c r="H34" s="739">
        <f t="shared" si="8"/>
        <v>0</v>
      </c>
    </row>
    <row r="35" spans="1:8">
      <c r="A35" s="740"/>
      <c r="B35" s="741" t="s">
        <v>799</v>
      </c>
      <c r="C35" s="742"/>
      <c r="D35" s="742"/>
      <c r="E35" s="739">
        <f t="shared" si="7"/>
        <v>0</v>
      </c>
      <c r="F35" s="742"/>
      <c r="G35" s="742"/>
      <c r="H35" s="739">
        <f t="shared" si="8"/>
        <v>0</v>
      </c>
    </row>
    <row r="36" spans="1:8">
      <c r="A36" s="740"/>
      <c r="B36" s="741" t="s">
        <v>800</v>
      </c>
      <c r="C36" s="742"/>
      <c r="D36" s="742"/>
      <c r="E36" s="739">
        <f t="shared" si="7"/>
        <v>0</v>
      </c>
      <c r="F36" s="742"/>
      <c r="G36" s="742"/>
      <c r="H36" s="739">
        <f t="shared" si="8"/>
        <v>0</v>
      </c>
    </row>
    <row r="37" spans="1:8">
      <c r="A37" s="740"/>
      <c r="B37" s="741" t="s">
        <v>801</v>
      </c>
      <c r="C37" s="742"/>
      <c r="D37" s="742"/>
      <c r="E37" s="739">
        <f t="shared" si="7"/>
        <v>0</v>
      </c>
      <c r="F37" s="742"/>
      <c r="G37" s="742"/>
      <c r="H37" s="739">
        <f t="shared" si="8"/>
        <v>0</v>
      </c>
    </row>
    <row r="38" spans="1:8">
      <c r="A38" s="740"/>
      <c r="B38" s="741" t="s">
        <v>802</v>
      </c>
      <c r="C38" s="742"/>
      <c r="D38" s="742"/>
      <c r="E38" s="739">
        <f t="shared" si="7"/>
        <v>0</v>
      </c>
      <c r="F38" s="742"/>
      <c r="G38" s="742"/>
      <c r="H38" s="739">
        <f t="shared" si="8"/>
        <v>0</v>
      </c>
    </row>
    <row r="39" spans="1:8">
      <c r="A39" s="740"/>
      <c r="B39" s="741" t="s">
        <v>803</v>
      </c>
      <c r="C39" s="742"/>
      <c r="D39" s="742"/>
      <c r="E39" s="739">
        <f t="shared" si="7"/>
        <v>0</v>
      </c>
      <c r="F39" s="742"/>
      <c r="G39" s="742"/>
      <c r="H39" s="739">
        <f t="shared" si="8"/>
        <v>0</v>
      </c>
    </row>
    <row r="40" spans="1:8" ht="15.75" thickBot="1">
      <c r="A40" s="748"/>
      <c r="B40" s="749"/>
      <c r="C40" s="750"/>
      <c r="D40" s="750"/>
      <c r="E40" s="751"/>
      <c r="F40" s="750"/>
      <c r="G40" s="750"/>
      <c r="H40" s="751"/>
    </row>
    <row r="41" spans="1:8">
      <c r="A41" s="740" t="s">
        <v>804</v>
      </c>
      <c r="B41" s="741"/>
      <c r="C41" s="746">
        <f>SUM(C42:C45)</f>
        <v>0</v>
      </c>
      <c r="D41" s="746">
        <f t="shared" ref="D41:H41" si="9">SUM(D42:D45)</f>
        <v>0</v>
      </c>
      <c r="E41" s="746">
        <f t="shared" si="9"/>
        <v>0</v>
      </c>
      <c r="F41" s="746">
        <f t="shared" si="9"/>
        <v>0</v>
      </c>
      <c r="G41" s="746">
        <f t="shared" si="9"/>
        <v>0</v>
      </c>
      <c r="H41" s="746">
        <f t="shared" si="9"/>
        <v>0</v>
      </c>
    </row>
    <row r="42" spans="1:8">
      <c r="A42" s="740"/>
      <c r="B42" s="741" t="s">
        <v>805</v>
      </c>
      <c r="C42" s="742"/>
      <c r="D42" s="742"/>
      <c r="E42" s="739">
        <f t="shared" ref="E42:E45" si="10">C42+D42</f>
        <v>0</v>
      </c>
      <c r="F42" s="742"/>
      <c r="G42" s="742"/>
      <c r="H42" s="739">
        <f t="shared" ref="H42:H45" si="11">+E42-F42</f>
        <v>0</v>
      </c>
    </row>
    <row r="43" spans="1:8">
      <c r="A43" s="740"/>
      <c r="B43" s="741" t="s">
        <v>806</v>
      </c>
      <c r="C43" s="742"/>
      <c r="D43" s="742"/>
      <c r="E43" s="739">
        <f t="shared" si="10"/>
        <v>0</v>
      </c>
      <c r="F43" s="742"/>
      <c r="G43" s="742"/>
      <c r="H43" s="739">
        <f t="shared" si="11"/>
        <v>0</v>
      </c>
    </row>
    <row r="44" spans="1:8">
      <c r="A44" s="740"/>
      <c r="B44" s="741" t="s">
        <v>807</v>
      </c>
      <c r="C44" s="742"/>
      <c r="D44" s="742"/>
      <c r="E44" s="739">
        <f t="shared" si="10"/>
        <v>0</v>
      </c>
      <c r="F44" s="742"/>
      <c r="G44" s="742"/>
      <c r="H44" s="739">
        <f t="shared" si="11"/>
        <v>0</v>
      </c>
    </row>
    <row r="45" spans="1:8">
      <c r="A45" s="740"/>
      <c r="B45" s="741" t="s">
        <v>808</v>
      </c>
      <c r="C45" s="742"/>
      <c r="D45" s="742"/>
      <c r="E45" s="739">
        <f t="shared" si="10"/>
        <v>0</v>
      </c>
      <c r="F45" s="742"/>
      <c r="G45" s="742"/>
      <c r="H45" s="739">
        <f t="shared" si="11"/>
        <v>0</v>
      </c>
    </row>
    <row r="46" spans="1:8">
      <c r="A46" s="740"/>
      <c r="B46" s="741"/>
      <c r="C46" s="742"/>
      <c r="D46" s="742"/>
      <c r="E46" s="739"/>
      <c r="F46" s="742"/>
      <c r="G46" s="742"/>
      <c r="H46" s="739"/>
    </row>
    <row r="47" spans="1:8">
      <c r="A47" s="740" t="s">
        <v>809</v>
      </c>
      <c r="B47" s="741"/>
      <c r="C47" s="746">
        <f t="shared" ref="C47:H47" si="12">+C48+C58+C66+C77</f>
        <v>0</v>
      </c>
      <c r="D47" s="746">
        <f t="shared" si="12"/>
        <v>0</v>
      </c>
      <c r="E47" s="746">
        <f t="shared" si="12"/>
        <v>0</v>
      </c>
      <c r="F47" s="746">
        <f t="shared" si="12"/>
        <v>0</v>
      </c>
      <c r="G47" s="746">
        <f t="shared" si="12"/>
        <v>0</v>
      </c>
      <c r="H47" s="746">
        <f t="shared" si="12"/>
        <v>0</v>
      </c>
    </row>
    <row r="48" spans="1:8">
      <c r="A48" s="740" t="s">
        <v>777</v>
      </c>
      <c r="B48" s="741"/>
      <c r="C48" s="746">
        <f>SUM(C49:C56)</f>
        <v>0</v>
      </c>
      <c r="D48" s="746">
        <f t="shared" ref="D48:H48" si="13">SUM(D49:D56)</f>
        <v>0</v>
      </c>
      <c r="E48" s="746">
        <f t="shared" si="13"/>
        <v>0</v>
      </c>
      <c r="F48" s="746">
        <f t="shared" si="13"/>
        <v>0</v>
      </c>
      <c r="G48" s="746">
        <f t="shared" si="13"/>
        <v>0</v>
      </c>
      <c r="H48" s="746">
        <f t="shared" si="13"/>
        <v>0</v>
      </c>
    </row>
    <row r="49" spans="1:8">
      <c r="A49" s="740"/>
      <c r="B49" s="741" t="s">
        <v>778</v>
      </c>
      <c r="C49" s="742"/>
      <c r="D49" s="742"/>
      <c r="E49" s="739">
        <f t="shared" ref="E49:E56" si="14">C49+D49</f>
        <v>0</v>
      </c>
      <c r="F49" s="742"/>
      <c r="G49" s="742"/>
      <c r="H49" s="739">
        <f t="shared" ref="H49:H56" si="15">+E49-F49</f>
        <v>0</v>
      </c>
    </row>
    <row r="50" spans="1:8">
      <c r="A50" s="740"/>
      <c r="B50" s="741" t="s">
        <v>779</v>
      </c>
      <c r="C50" s="742"/>
      <c r="D50" s="742"/>
      <c r="E50" s="739">
        <f t="shared" si="14"/>
        <v>0</v>
      </c>
      <c r="F50" s="742"/>
      <c r="G50" s="742"/>
      <c r="H50" s="739">
        <f t="shared" si="15"/>
        <v>0</v>
      </c>
    </row>
    <row r="51" spans="1:8">
      <c r="A51" s="740"/>
      <c r="B51" s="741" t="s">
        <v>780</v>
      </c>
      <c r="C51" s="742"/>
      <c r="D51" s="742"/>
      <c r="E51" s="739">
        <f t="shared" si="14"/>
        <v>0</v>
      </c>
      <c r="F51" s="742"/>
      <c r="G51" s="742"/>
      <c r="H51" s="739">
        <f t="shared" si="15"/>
        <v>0</v>
      </c>
    </row>
    <row r="52" spans="1:8">
      <c r="A52" s="740"/>
      <c r="B52" s="741" t="s">
        <v>781</v>
      </c>
      <c r="C52" s="742"/>
      <c r="D52" s="742"/>
      <c r="E52" s="739">
        <f t="shared" si="14"/>
        <v>0</v>
      </c>
      <c r="F52" s="742"/>
      <c r="G52" s="742"/>
      <c r="H52" s="739">
        <f t="shared" si="15"/>
        <v>0</v>
      </c>
    </row>
    <row r="53" spans="1:8">
      <c r="A53" s="740"/>
      <c r="B53" s="741" t="s">
        <v>782</v>
      </c>
      <c r="C53" s="742"/>
      <c r="D53" s="742"/>
      <c r="E53" s="739">
        <f t="shared" si="14"/>
        <v>0</v>
      </c>
      <c r="F53" s="742"/>
      <c r="G53" s="742"/>
      <c r="H53" s="739">
        <f t="shared" si="15"/>
        <v>0</v>
      </c>
    </row>
    <row r="54" spans="1:8">
      <c r="A54" s="740"/>
      <c r="B54" s="741" t="s">
        <v>783</v>
      </c>
      <c r="C54" s="742"/>
      <c r="D54" s="742"/>
      <c r="E54" s="739">
        <f t="shared" si="14"/>
        <v>0</v>
      </c>
      <c r="F54" s="742"/>
      <c r="G54" s="742"/>
      <c r="H54" s="739">
        <f t="shared" si="15"/>
        <v>0</v>
      </c>
    </row>
    <row r="55" spans="1:8">
      <c r="A55" s="740"/>
      <c r="B55" s="741" t="s">
        <v>784</v>
      </c>
      <c r="C55" s="742"/>
      <c r="D55" s="742"/>
      <c r="E55" s="739">
        <f t="shared" si="14"/>
        <v>0</v>
      </c>
      <c r="F55" s="742"/>
      <c r="G55" s="742"/>
      <c r="H55" s="739">
        <f t="shared" si="15"/>
        <v>0</v>
      </c>
    </row>
    <row r="56" spans="1:8">
      <c r="A56" s="740"/>
      <c r="B56" s="741" t="s">
        <v>785</v>
      </c>
      <c r="C56" s="742"/>
      <c r="D56" s="742"/>
      <c r="E56" s="739">
        <f t="shared" si="14"/>
        <v>0</v>
      </c>
      <c r="F56" s="742"/>
      <c r="G56" s="742"/>
      <c r="H56" s="739">
        <f t="shared" si="15"/>
        <v>0</v>
      </c>
    </row>
    <row r="57" spans="1:8">
      <c r="A57" s="740"/>
      <c r="B57" s="741"/>
      <c r="C57" s="742"/>
      <c r="D57" s="742"/>
      <c r="E57" s="739"/>
      <c r="F57" s="742"/>
      <c r="G57" s="742"/>
      <c r="H57" s="739"/>
    </row>
    <row r="58" spans="1:8">
      <c r="A58" s="740" t="s">
        <v>786</v>
      </c>
      <c r="B58" s="741"/>
      <c r="C58" s="746">
        <f>SUM(C59:C65)</f>
        <v>0</v>
      </c>
      <c r="D58" s="746">
        <f t="shared" ref="D58:H58" si="16">SUM(D59:D65)</f>
        <v>0</v>
      </c>
      <c r="E58" s="746">
        <f t="shared" si="16"/>
        <v>0</v>
      </c>
      <c r="F58" s="746">
        <f t="shared" si="16"/>
        <v>0</v>
      </c>
      <c r="G58" s="746">
        <f t="shared" si="16"/>
        <v>0</v>
      </c>
      <c r="H58" s="746">
        <f t="shared" si="16"/>
        <v>0</v>
      </c>
    </row>
    <row r="59" spans="1:8">
      <c r="A59" s="740"/>
      <c r="B59" s="741" t="s">
        <v>787</v>
      </c>
      <c r="C59" s="742"/>
      <c r="D59" s="742"/>
      <c r="E59" s="739">
        <f t="shared" ref="E59:E65" si="17">C59+D59</f>
        <v>0</v>
      </c>
      <c r="F59" s="742"/>
      <c r="G59" s="742"/>
      <c r="H59" s="739">
        <f t="shared" ref="H59:H65" si="18">+E59-F59</f>
        <v>0</v>
      </c>
    </row>
    <row r="60" spans="1:8">
      <c r="A60" s="740"/>
      <c r="B60" s="741" t="s">
        <v>788</v>
      </c>
      <c r="C60" s="742"/>
      <c r="D60" s="742"/>
      <c r="E60" s="739">
        <f t="shared" si="17"/>
        <v>0</v>
      </c>
      <c r="F60" s="742"/>
      <c r="G60" s="742"/>
      <c r="H60" s="739">
        <f t="shared" si="18"/>
        <v>0</v>
      </c>
    </row>
    <row r="61" spans="1:8">
      <c r="A61" s="740"/>
      <c r="B61" s="741" t="s">
        <v>789</v>
      </c>
      <c r="C61" s="742"/>
      <c r="D61" s="742"/>
      <c r="E61" s="739">
        <f t="shared" si="17"/>
        <v>0</v>
      </c>
      <c r="F61" s="742"/>
      <c r="G61" s="742"/>
      <c r="H61" s="739">
        <f t="shared" si="18"/>
        <v>0</v>
      </c>
    </row>
    <row r="62" spans="1:8">
      <c r="A62" s="740"/>
      <c r="B62" s="741" t="s">
        <v>790</v>
      </c>
      <c r="C62" s="742"/>
      <c r="D62" s="742"/>
      <c r="E62" s="739">
        <f t="shared" si="17"/>
        <v>0</v>
      </c>
      <c r="F62" s="742"/>
      <c r="G62" s="742"/>
      <c r="H62" s="739">
        <f t="shared" si="18"/>
        <v>0</v>
      </c>
    </row>
    <row r="63" spans="1:8">
      <c r="A63" s="740"/>
      <c r="B63" s="741" t="s">
        <v>791</v>
      </c>
      <c r="C63" s="742"/>
      <c r="D63" s="742"/>
      <c r="E63" s="739">
        <f t="shared" si="17"/>
        <v>0</v>
      </c>
      <c r="F63" s="742"/>
      <c r="G63" s="742"/>
      <c r="H63" s="739">
        <f t="shared" si="18"/>
        <v>0</v>
      </c>
    </row>
    <row r="64" spans="1:8">
      <c r="A64" s="740"/>
      <c r="B64" s="741" t="s">
        <v>792</v>
      </c>
      <c r="C64" s="742"/>
      <c r="D64" s="742"/>
      <c r="E64" s="739">
        <f t="shared" si="17"/>
        <v>0</v>
      </c>
      <c r="F64" s="742"/>
      <c r="G64" s="742"/>
      <c r="H64" s="739">
        <f t="shared" si="18"/>
        <v>0</v>
      </c>
    </row>
    <row r="65" spans="1:8">
      <c r="A65" s="740"/>
      <c r="B65" s="741" t="s">
        <v>793</v>
      </c>
      <c r="C65" s="742"/>
      <c r="D65" s="742"/>
      <c r="E65" s="739">
        <f t="shared" si="17"/>
        <v>0</v>
      </c>
      <c r="F65" s="742"/>
      <c r="G65" s="742"/>
      <c r="H65" s="739">
        <f t="shared" si="18"/>
        <v>0</v>
      </c>
    </row>
    <row r="66" spans="1:8">
      <c r="A66" s="740" t="s">
        <v>794</v>
      </c>
      <c r="B66" s="741"/>
      <c r="C66" s="746">
        <f>SUM(C67:C75)</f>
        <v>0</v>
      </c>
      <c r="D66" s="746">
        <f t="shared" ref="D66:H66" si="19">SUM(D67:D75)</f>
        <v>0</v>
      </c>
      <c r="E66" s="746">
        <f t="shared" si="19"/>
        <v>0</v>
      </c>
      <c r="F66" s="746">
        <f t="shared" si="19"/>
        <v>0</v>
      </c>
      <c r="G66" s="746">
        <f t="shared" si="19"/>
        <v>0</v>
      </c>
      <c r="H66" s="746">
        <f t="shared" si="19"/>
        <v>0</v>
      </c>
    </row>
    <row r="67" spans="1:8">
      <c r="A67" s="740"/>
      <c r="B67" s="741" t="s">
        <v>795</v>
      </c>
      <c r="C67" s="742"/>
      <c r="D67" s="742"/>
      <c r="E67" s="739">
        <f t="shared" ref="E67:E75" si="20">C67+D67</f>
        <v>0</v>
      </c>
      <c r="F67" s="742"/>
      <c r="G67" s="742"/>
      <c r="H67" s="739">
        <f t="shared" ref="H67:H75" si="21">+E67-F67</f>
        <v>0</v>
      </c>
    </row>
    <row r="68" spans="1:8">
      <c r="A68" s="740"/>
      <c r="B68" s="741" t="s">
        <v>796</v>
      </c>
      <c r="C68" s="742"/>
      <c r="D68" s="742"/>
      <c r="E68" s="739"/>
      <c r="F68" s="742"/>
      <c r="G68" s="742"/>
      <c r="H68" s="739">
        <f t="shared" si="21"/>
        <v>0</v>
      </c>
    </row>
    <row r="69" spans="1:8">
      <c r="A69" s="740"/>
      <c r="B69" s="741" t="s">
        <v>797</v>
      </c>
      <c r="C69" s="742"/>
      <c r="D69" s="742"/>
      <c r="E69" s="739">
        <f t="shared" si="20"/>
        <v>0</v>
      </c>
      <c r="F69" s="742"/>
      <c r="G69" s="742"/>
      <c r="H69" s="739">
        <f t="shared" si="21"/>
        <v>0</v>
      </c>
    </row>
    <row r="70" spans="1:8">
      <c r="A70" s="740"/>
      <c r="B70" s="741" t="s">
        <v>798</v>
      </c>
      <c r="C70" s="742"/>
      <c r="D70" s="742"/>
      <c r="E70" s="739">
        <f t="shared" si="20"/>
        <v>0</v>
      </c>
      <c r="F70" s="742"/>
      <c r="G70" s="742"/>
      <c r="H70" s="739">
        <f t="shared" si="21"/>
        <v>0</v>
      </c>
    </row>
    <row r="71" spans="1:8">
      <c r="A71" s="740"/>
      <c r="B71" s="741" t="s">
        <v>799</v>
      </c>
      <c r="C71" s="742"/>
      <c r="D71" s="742"/>
      <c r="E71" s="739">
        <f t="shared" si="20"/>
        <v>0</v>
      </c>
      <c r="F71" s="742"/>
      <c r="G71" s="742"/>
      <c r="H71" s="739">
        <f t="shared" si="21"/>
        <v>0</v>
      </c>
    </row>
    <row r="72" spans="1:8">
      <c r="A72" s="740"/>
      <c r="B72" s="741" t="s">
        <v>800</v>
      </c>
      <c r="C72" s="742"/>
      <c r="D72" s="742"/>
      <c r="E72" s="739">
        <f t="shared" si="20"/>
        <v>0</v>
      </c>
      <c r="F72" s="742"/>
      <c r="G72" s="742"/>
      <c r="H72" s="739">
        <f t="shared" si="21"/>
        <v>0</v>
      </c>
    </row>
    <row r="73" spans="1:8">
      <c r="A73" s="740"/>
      <c r="B73" s="741" t="s">
        <v>801</v>
      </c>
      <c r="C73" s="742"/>
      <c r="D73" s="742"/>
      <c r="E73" s="739">
        <f t="shared" si="20"/>
        <v>0</v>
      </c>
      <c r="F73" s="742"/>
      <c r="G73" s="742"/>
      <c r="H73" s="739">
        <f t="shared" si="21"/>
        <v>0</v>
      </c>
    </row>
    <row r="74" spans="1:8">
      <c r="A74" s="740"/>
      <c r="B74" s="741" t="s">
        <v>802</v>
      </c>
      <c r="C74" s="742"/>
      <c r="D74" s="742"/>
      <c r="E74" s="739">
        <f t="shared" si="20"/>
        <v>0</v>
      </c>
      <c r="F74" s="742"/>
      <c r="G74" s="742"/>
      <c r="H74" s="739">
        <f t="shared" si="21"/>
        <v>0</v>
      </c>
    </row>
    <row r="75" spans="1:8">
      <c r="A75" s="740"/>
      <c r="B75" s="741" t="s">
        <v>803</v>
      </c>
      <c r="C75" s="742"/>
      <c r="D75" s="742"/>
      <c r="E75" s="739">
        <f t="shared" si="20"/>
        <v>0</v>
      </c>
      <c r="F75" s="742"/>
      <c r="G75" s="742"/>
      <c r="H75" s="739">
        <f t="shared" si="21"/>
        <v>0</v>
      </c>
    </row>
    <row r="76" spans="1:8">
      <c r="A76" s="740"/>
      <c r="B76" s="741"/>
      <c r="C76" s="742"/>
      <c r="D76" s="742"/>
      <c r="E76" s="739"/>
      <c r="F76" s="742"/>
      <c r="G76" s="742"/>
      <c r="H76" s="739"/>
    </row>
    <row r="77" spans="1:8" ht="15.75" thickBot="1">
      <c r="A77" s="748" t="s">
        <v>804</v>
      </c>
      <c r="B77" s="749"/>
      <c r="C77" s="763">
        <f>SUM(C78:C81)</f>
        <v>0</v>
      </c>
      <c r="D77" s="763">
        <f t="shared" ref="D77:H77" si="22">SUM(D78:D81)</f>
        <v>0</v>
      </c>
      <c r="E77" s="763">
        <f t="shared" si="22"/>
        <v>0</v>
      </c>
      <c r="F77" s="763">
        <f t="shared" si="22"/>
        <v>0</v>
      </c>
      <c r="G77" s="763">
        <f t="shared" si="22"/>
        <v>0</v>
      </c>
      <c r="H77" s="763">
        <f t="shared" si="22"/>
        <v>0</v>
      </c>
    </row>
    <row r="78" spans="1:8">
      <c r="A78" s="740"/>
      <c r="B78" s="741" t="s">
        <v>805</v>
      </c>
      <c r="C78" s="742">
        <v>0</v>
      </c>
      <c r="D78" s="742"/>
      <c r="E78" s="739">
        <f t="shared" ref="E78:E81" si="23">C78+D78</f>
        <v>0</v>
      </c>
      <c r="F78" s="742"/>
      <c r="G78" s="742"/>
      <c r="H78" s="739">
        <f t="shared" ref="H78:H81" si="24">+E78-F78</f>
        <v>0</v>
      </c>
    </row>
    <row r="79" spans="1:8">
      <c r="A79" s="740"/>
      <c r="B79" s="741" t="s">
        <v>806</v>
      </c>
      <c r="C79" s="742">
        <v>0</v>
      </c>
      <c r="D79" s="742"/>
      <c r="E79" s="739">
        <f t="shared" si="23"/>
        <v>0</v>
      </c>
      <c r="F79" s="742"/>
      <c r="G79" s="742"/>
      <c r="H79" s="739">
        <f t="shared" si="24"/>
        <v>0</v>
      </c>
    </row>
    <row r="80" spans="1:8">
      <c r="A80" s="740"/>
      <c r="B80" s="741" t="s">
        <v>807</v>
      </c>
      <c r="C80" s="742">
        <v>0</v>
      </c>
      <c r="D80" s="742"/>
      <c r="E80" s="739">
        <f t="shared" si="23"/>
        <v>0</v>
      </c>
      <c r="F80" s="742"/>
      <c r="G80" s="742"/>
      <c r="H80" s="739">
        <f t="shared" si="24"/>
        <v>0</v>
      </c>
    </row>
    <row r="81" spans="1:9">
      <c r="A81" s="740"/>
      <c r="B81" s="741" t="s">
        <v>808</v>
      </c>
      <c r="C81" s="742"/>
      <c r="D81" s="742"/>
      <c r="E81" s="739">
        <f t="shared" si="23"/>
        <v>0</v>
      </c>
      <c r="F81" s="742"/>
      <c r="G81" s="742"/>
      <c r="H81" s="739">
        <f t="shared" si="24"/>
        <v>0</v>
      </c>
    </row>
    <row r="82" spans="1:9">
      <c r="A82" s="740"/>
      <c r="B82" s="741"/>
      <c r="C82" s="742"/>
      <c r="D82" s="742"/>
      <c r="E82" s="739"/>
      <c r="F82" s="742"/>
      <c r="G82" s="742"/>
      <c r="H82" s="739"/>
    </row>
    <row r="83" spans="1:9" ht="15.75" thickBot="1">
      <c r="A83" s="748" t="s">
        <v>703</v>
      </c>
      <c r="B83" s="749"/>
      <c r="C83" s="763">
        <f t="shared" ref="C83:H83" si="25">+C10+C47</f>
        <v>115136460</v>
      </c>
      <c r="D83" s="763">
        <f t="shared" si="25"/>
        <v>56707</v>
      </c>
      <c r="E83" s="763">
        <f t="shared" si="25"/>
        <v>115193167</v>
      </c>
      <c r="F83" s="763">
        <f t="shared" si="25"/>
        <v>23211173</v>
      </c>
      <c r="G83" s="763">
        <f t="shared" si="25"/>
        <v>19444220</v>
      </c>
      <c r="H83" s="763">
        <f t="shared" si="25"/>
        <v>91981994</v>
      </c>
      <c r="I83" s="529" t="str">
        <f>IF((C83-'ETCA-II-11'!B45)&gt;0.9,"ERROR!!!!! EL MONTO NO COINCIDE CON LO REPORTADO EN EL FORMATO ETCA-II-11 EN EL TOTAL DEL GASTO","")</f>
        <v/>
      </c>
    </row>
    <row r="84" spans="1:9">
      <c r="A84" s="752"/>
      <c r="B84" s="752"/>
      <c r="C84" s="967"/>
      <c r="D84" s="967"/>
      <c r="E84" s="967"/>
      <c r="F84" s="967"/>
      <c r="G84" s="967"/>
      <c r="H84" s="967"/>
      <c r="I84" s="529"/>
    </row>
    <row r="85" spans="1:9">
      <c r="A85" s="752"/>
      <c r="B85" s="752"/>
      <c r="C85" s="967"/>
      <c r="D85" s="967"/>
      <c r="E85" s="967"/>
      <c r="F85" s="967"/>
      <c r="G85" s="967"/>
      <c r="H85" s="967"/>
      <c r="I85" s="529"/>
    </row>
    <row r="86" spans="1:9">
      <c r="A86" s="752"/>
      <c r="B86" s="752"/>
      <c r="C86" s="753"/>
      <c r="D86" s="753"/>
      <c r="E86" s="754"/>
      <c r="F86" s="753"/>
      <c r="G86" s="753"/>
      <c r="H86" s="754"/>
      <c r="I86" s="529" t="str">
        <f>IF((D83-'ETCA-II-11'!C45)&gt;0.9,"ERROR!!!!! EL MONTO NO COINCIDE CON LO REPORTADO EN EL FORMATO ETCA-II-11 EN EL TOTAL DEL GASTO","")</f>
        <v/>
      </c>
    </row>
    <row r="87" spans="1:9">
      <c r="A87" s="752"/>
      <c r="B87" s="752"/>
      <c r="C87" s="753"/>
      <c r="D87" s="753"/>
      <c r="E87" s="754"/>
      <c r="F87" s="753"/>
      <c r="G87" s="753"/>
      <c r="H87" s="754"/>
      <c r="I87" t="str">
        <f>IF((E83-'ETCA-II-11'!D45),"ERROR!!!!! EL MONTO NO COINCIDE CON LO REPORTADO EN EL FORMATO ETCA-II-11 EN EL TOTAL DEL GASTO","")</f>
        <v/>
      </c>
    </row>
    <row r="88" spans="1:9">
      <c r="A88" s="752"/>
      <c r="B88" s="752"/>
      <c r="C88" s="753"/>
      <c r="D88" s="753"/>
      <c r="E88" s="754"/>
      <c r="F88" s="753"/>
      <c r="G88" s="753"/>
      <c r="H88" s="754"/>
      <c r="I88" t="str">
        <f>IF((F83-'ETCA-II-11'!E45)&gt;0.9,"ERROR!!!!! EL MONTO NO COINCIDE CON LO REPORTADO EN EL FORMATO ETCA-II-11 EN EL TOTAL DEL GASTO","")</f>
        <v/>
      </c>
    </row>
    <row r="89" spans="1:9">
      <c r="A89" s="752"/>
      <c r="B89" s="752"/>
      <c r="C89" s="753"/>
      <c r="D89" s="753"/>
      <c r="E89" s="754"/>
      <c r="F89" s="753"/>
      <c r="G89" s="753"/>
      <c r="H89" s="754"/>
      <c r="I89" t="str">
        <f>IF((G83-'ETCA-II-11'!F45)&gt;0.9,"ERROR!!!!! EL MONTO NO COINCIDE CON LO REPORTADO EN EL FORMATO ETCA-II-11 EN EL TOTAL DEL GASTO","")</f>
        <v/>
      </c>
    </row>
    <row r="90" spans="1:9">
      <c r="A90" s="752"/>
      <c r="B90" s="752"/>
      <c r="C90" s="753"/>
      <c r="D90" s="753"/>
      <c r="E90" s="754"/>
      <c r="F90" s="753"/>
      <c r="G90" s="753"/>
      <c r="H90" s="754"/>
      <c r="I90" t="str">
        <f>IF((H83-'ETCA-II-11'!G45)&gt;0.9,"ERROR!!!!! EL MONTO NO COINCIDE CON LO REPORTADO EN EL FORMATO ETCA-II-11 EN EL TOTAL DEL GASTO","")</f>
        <v/>
      </c>
    </row>
    <row r="91" spans="1:9">
      <c r="A91" s="752"/>
      <c r="B91" s="752"/>
      <c r="C91" s="753"/>
      <c r="D91" s="753"/>
      <c r="E91" s="754"/>
      <c r="F91" s="753"/>
      <c r="G91" s="753"/>
      <c r="H91" s="754"/>
    </row>
  </sheetData>
  <sheetProtection formatColumns="0" formatRows="0" insertHyperlinks="0"/>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scale="85" orientation="landscape" r:id="rId1"/>
  <drawing r:id="rId2"/>
</worksheet>
</file>

<file path=xl/worksheets/sheet26.xml><?xml version="1.0" encoding="utf-8"?>
<worksheet xmlns="http://schemas.openxmlformats.org/spreadsheetml/2006/main" xmlns:r="http://schemas.openxmlformats.org/officeDocument/2006/relationships">
  <dimension ref="A1:N125"/>
  <sheetViews>
    <sheetView view="pageBreakPreview" topLeftCell="A109" zoomScaleNormal="112" zoomScaleSheetLayoutView="100" workbookViewId="0">
      <selection activeCell="A9" sqref="A9"/>
    </sheetView>
  </sheetViews>
  <sheetFormatPr baseColWidth="10" defaultColWidth="11.42578125" defaultRowHeight="16.5"/>
  <cols>
    <col min="1" max="1" width="10.42578125" style="34" customWidth="1"/>
    <col min="2" max="2" width="31.85546875" style="6" customWidth="1"/>
    <col min="3" max="3" width="12.7109375" style="6" customWidth="1"/>
    <col min="4" max="4" width="12.7109375" style="958" customWidth="1"/>
    <col min="5" max="7" width="12.7109375" style="6" customWidth="1"/>
    <col min="8" max="8" width="11.7109375" style="6" customWidth="1"/>
    <col min="9" max="9" width="9.42578125" style="6" customWidth="1"/>
    <col min="10" max="16384" width="11.42578125" style="3"/>
  </cols>
  <sheetData>
    <row r="1" spans="1:14" s="6" customFormat="1">
      <c r="A1" s="1205" t="s">
        <v>23</v>
      </c>
      <c r="B1" s="1205"/>
      <c r="C1" s="1205"/>
      <c r="D1" s="1205"/>
      <c r="E1" s="1205"/>
      <c r="F1" s="1205"/>
      <c r="G1" s="1205"/>
      <c r="H1" s="1205"/>
      <c r="I1" s="1205"/>
    </row>
    <row r="2" spans="1:14" s="31" customFormat="1" ht="15.75">
      <c r="A2" s="1205" t="s">
        <v>559</v>
      </c>
      <c r="B2" s="1205"/>
      <c r="C2" s="1205"/>
      <c r="D2" s="1205"/>
      <c r="E2" s="1205"/>
      <c r="F2" s="1205"/>
      <c r="G2" s="1205"/>
      <c r="H2" s="1205"/>
      <c r="I2" s="1205"/>
    </row>
    <row r="3" spans="1:14" s="31" customFormat="1" ht="15.75">
      <c r="A3" s="1205" t="s">
        <v>810</v>
      </c>
      <c r="B3" s="1205"/>
      <c r="C3" s="1205"/>
      <c r="D3" s="1205"/>
      <c r="E3" s="1205"/>
      <c r="F3" s="1205"/>
      <c r="G3" s="1205"/>
      <c r="H3" s="1205"/>
      <c r="I3" s="1205"/>
    </row>
    <row r="4" spans="1:14" s="31" customFormat="1">
      <c r="A4" s="1258" t="str">
        <f>'[2]ETCA-I-01'!A3:G3</f>
        <v>TELEVISORA DE HERMOSILLO, S.A. DE C.V.</v>
      </c>
      <c r="B4" s="1258"/>
      <c r="C4" s="1258"/>
      <c r="D4" s="1258"/>
      <c r="E4" s="1258"/>
      <c r="F4" s="1258"/>
      <c r="G4" s="1258"/>
      <c r="H4" s="1258"/>
      <c r="I4" s="1258"/>
    </row>
    <row r="5" spans="1:14" s="31" customFormat="1">
      <c r="A5" s="1258" t="str">
        <f>'[2]ETCA-I-03'!A4:D4</f>
        <v>Del 01 de Enero al 31 de Marzo de 2018</v>
      </c>
      <c r="B5" s="1258"/>
      <c r="C5" s="1258"/>
      <c r="D5" s="1258"/>
      <c r="E5" s="1258"/>
      <c r="F5" s="1258"/>
      <c r="G5" s="1258"/>
      <c r="H5" s="1258"/>
      <c r="I5" s="1258"/>
    </row>
    <row r="6" spans="1:14" s="32" customFormat="1" ht="17.25" thickBot="1">
      <c r="A6" s="47"/>
      <c r="B6" s="47"/>
      <c r="C6" s="1259" t="s">
        <v>811</v>
      </c>
      <c r="D6" s="1259"/>
      <c r="E6" s="1259"/>
      <c r="F6" s="47"/>
      <c r="G6" s="4"/>
      <c r="H6" s="1260"/>
      <c r="I6" s="1260"/>
    </row>
    <row r="7" spans="1:14" ht="38.25" customHeight="1">
      <c r="A7" s="1254" t="s">
        <v>812</v>
      </c>
      <c r="B7" s="1255"/>
      <c r="C7" s="910" t="s">
        <v>563</v>
      </c>
      <c r="D7" s="911" t="s">
        <v>473</v>
      </c>
      <c r="E7" s="910" t="s">
        <v>564</v>
      </c>
      <c r="F7" s="912" t="s">
        <v>565</v>
      </c>
      <c r="G7" s="200" t="s">
        <v>566</v>
      </c>
      <c r="H7" s="199" t="s">
        <v>567</v>
      </c>
      <c r="I7" s="201" t="s">
        <v>813</v>
      </c>
    </row>
    <row r="8" spans="1:14" ht="18" customHeight="1" thickBot="1">
      <c r="A8" s="1256"/>
      <c r="B8" s="1257"/>
      <c r="C8" s="913" t="s">
        <v>438</v>
      </c>
      <c r="D8" s="914" t="s">
        <v>439</v>
      </c>
      <c r="E8" s="913" t="s">
        <v>568</v>
      </c>
      <c r="F8" s="915" t="s">
        <v>441</v>
      </c>
      <c r="G8" s="338" t="s">
        <v>442</v>
      </c>
      <c r="H8" s="298" t="s">
        <v>569</v>
      </c>
      <c r="I8" s="299" t="s">
        <v>814</v>
      </c>
    </row>
    <row r="9" spans="1:14" ht="6" customHeight="1">
      <c r="A9" s="327"/>
      <c r="B9" s="328"/>
      <c r="C9" s="916"/>
      <c r="D9" s="917"/>
      <c r="E9" s="916"/>
      <c r="F9" s="916"/>
      <c r="G9" s="329"/>
      <c r="H9" s="329"/>
      <c r="I9" s="330"/>
    </row>
    <row r="10" spans="1:14" ht="20.100000000000001" customHeight="1">
      <c r="A10" s="331">
        <v>1000</v>
      </c>
      <c r="B10" s="332" t="s">
        <v>815</v>
      </c>
      <c r="C10" s="918">
        <f>SUM(C11:C47)</f>
        <v>81363564</v>
      </c>
      <c r="D10" s="919">
        <f t="shared" ref="D10:G10" si="0">SUM(D11:D47)</f>
        <v>2034</v>
      </c>
      <c r="E10" s="918">
        <f t="shared" si="0"/>
        <v>81365598</v>
      </c>
      <c r="F10" s="918">
        <f>SUM(F11:F47)+1</f>
        <v>17047046</v>
      </c>
      <c r="G10" s="919">
        <f t="shared" si="0"/>
        <v>14584474</v>
      </c>
      <c r="H10" s="920">
        <f t="shared" ref="H10" si="1">E10-F10</f>
        <v>64318552</v>
      </c>
      <c r="I10" s="921">
        <f>IF(E10=0,"",F10/E10)</f>
        <v>0.20951171525833315</v>
      </c>
    </row>
    <row r="11" spans="1:14" s="35" customFormat="1" ht="17.25" customHeight="1">
      <c r="A11" s="333">
        <v>1100</v>
      </c>
      <c r="B11" s="334" t="s">
        <v>816</v>
      </c>
      <c r="C11" s="922"/>
      <c r="D11" s="923"/>
      <c r="E11" s="924"/>
      <c r="F11" s="922"/>
      <c r="G11" s="925"/>
      <c r="H11" s="926"/>
      <c r="I11" s="541" t="str">
        <f t="shared" ref="I11:I123" si="2">IF(E11=0,"",F11/E11)</f>
        <v/>
      </c>
    </row>
    <row r="12" spans="1:14" s="35" customFormat="1" ht="17.25" customHeight="1">
      <c r="A12" s="335">
        <v>113</v>
      </c>
      <c r="B12" s="334" t="s">
        <v>817</v>
      </c>
      <c r="C12" s="927"/>
      <c r="D12" s="928"/>
      <c r="E12" s="924"/>
      <c r="F12" s="927"/>
      <c r="G12" s="929"/>
      <c r="H12" s="926"/>
      <c r="I12" s="541" t="str">
        <f t="shared" si="2"/>
        <v/>
      </c>
    </row>
    <row r="13" spans="1:14" s="35" customFormat="1" ht="17.25" customHeight="1">
      <c r="A13" s="336">
        <v>11301</v>
      </c>
      <c r="B13" s="334" t="s">
        <v>818</v>
      </c>
      <c r="C13" s="930">
        <v>43249532</v>
      </c>
      <c r="D13" s="928"/>
      <c r="E13" s="924">
        <f t="shared" ref="E13:E122" si="3">C13+D13</f>
        <v>43249532</v>
      </c>
      <c r="F13" s="931">
        <v>9329686</v>
      </c>
      <c r="G13" s="932">
        <v>9329686</v>
      </c>
      <c r="H13" s="926">
        <f t="shared" ref="H13:H122" si="4">E13-F13</f>
        <v>33919846</v>
      </c>
      <c r="I13" s="541">
        <f t="shared" si="2"/>
        <v>0.21571761747618448</v>
      </c>
      <c r="J13" s="933"/>
      <c r="K13" s="933"/>
      <c r="L13" s="933"/>
      <c r="M13" s="933"/>
      <c r="N13" s="933"/>
    </row>
    <row r="14" spans="1:14" s="35" customFormat="1" ht="17.25" customHeight="1">
      <c r="A14" s="336">
        <v>11303</v>
      </c>
      <c r="B14" s="334" t="s">
        <v>1100</v>
      </c>
      <c r="C14" s="930">
        <v>4064929</v>
      </c>
      <c r="D14" s="928">
        <v>2034</v>
      </c>
      <c r="E14" s="924">
        <f t="shared" si="3"/>
        <v>4066963</v>
      </c>
      <c r="F14" s="931">
        <v>885647</v>
      </c>
      <c r="G14" s="932">
        <v>871251</v>
      </c>
      <c r="H14" s="926">
        <f t="shared" si="4"/>
        <v>3181316</v>
      </c>
      <c r="I14" s="541">
        <f t="shared" si="2"/>
        <v>0.21776618080862797</v>
      </c>
      <c r="J14" s="933"/>
      <c r="K14" s="933"/>
      <c r="L14" s="933"/>
      <c r="M14" s="933"/>
      <c r="N14" s="933"/>
    </row>
    <row r="15" spans="1:14" s="35" customFormat="1" ht="17.25" customHeight="1">
      <c r="A15" s="336">
        <v>11306</v>
      </c>
      <c r="B15" s="334" t="s">
        <v>819</v>
      </c>
      <c r="C15" s="934"/>
      <c r="D15" s="928"/>
      <c r="E15" s="924"/>
      <c r="F15" s="931"/>
      <c r="G15" s="929"/>
      <c r="H15" s="926"/>
      <c r="I15" s="541" t="str">
        <f t="shared" si="2"/>
        <v/>
      </c>
      <c r="J15" s="933"/>
      <c r="K15" s="933"/>
      <c r="L15" s="933"/>
      <c r="M15" s="933"/>
      <c r="N15" s="933"/>
    </row>
    <row r="16" spans="1:14" s="35" customFormat="1" ht="17.25" customHeight="1">
      <c r="A16" s="336">
        <v>11307</v>
      </c>
      <c r="B16" s="334" t="s">
        <v>820</v>
      </c>
      <c r="C16" s="934"/>
      <c r="D16" s="928"/>
      <c r="E16" s="924"/>
      <c r="F16" s="935"/>
      <c r="G16" s="929"/>
      <c r="H16" s="926"/>
      <c r="I16" s="541" t="str">
        <f t="shared" si="2"/>
        <v/>
      </c>
      <c r="J16" s="933"/>
      <c r="K16" s="933"/>
      <c r="L16" s="933"/>
      <c r="M16" s="933"/>
      <c r="N16" s="933"/>
    </row>
    <row r="17" spans="1:14" s="35" customFormat="1" ht="17.25" customHeight="1">
      <c r="A17" s="336">
        <v>11308</v>
      </c>
      <c r="B17" s="334" t="s">
        <v>1101</v>
      </c>
      <c r="C17" s="930">
        <v>2040096</v>
      </c>
      <c r="D17" s="928"/>
      <c r="E17" s="924">
        <f t="shared" si="3"/>
        <v>2040096</v>
      </c>
      <c r="F17" s="931">
        <v>512204</v>
      </c>
      <c r="G17" s="932">
        <v>512204</v>
      </c>
      <c r="H17" s="926">
        <f t="shared" ref="H17" si="5">E17-F17</f>
        <v>1527892</v>
      </c>
      <c r="I17" s="541">
        <f t="shared" si="2"/>
        <v>0.25106857716499614</v>
      </c>
      <c r="J17" s="933"/>
      <c r="K17" s="933"/>
      <c r="L17" s="933"/>
      <c r="M17" s="933"/>
      <c r="N17" s="933"/>
    </row>
    <row r="18" spans="1:14" s="35" customFormat="1" ht="17.25" customHeight="1">
      <c r="A18" s="336">
        <v>11309</v>
      </c>
      <c r="B18" s="334" t="s">
        <v>821</v>
      </c>
      <c r="C18" s="927"/>
      <c r="D18" s="928"/>
      <c r="E18" s="924"/>
      <c r="F18" s="927"/>
      <c r="G18" s="929"/>
      <c r="H18" s="926"/>
      <c r="I18" s="541" t="str">
        <f t="shared" si="2"/>
        <v/>
      </c>
      <c r="J18" s="933"/>
      <c r="K18" s="933"/>
      <c r="L18" s="933"/>
      <c r="M18" s="933"/>
      <c r="N18" s="933"/>
    </row>
    <row r="19" spans="1:14" s="35" customFormat="1" ht="17.25" customHeight="1">
      <c r="A19" s="336">
        <v>11310</v>
      </c>
      <c r="B19" s="334" t="s">
        <v>822</v>
      </c>
      <c r="C19" s="927"/>
      <c r="D19" s="928"/>
      <c r="E19" s="924"/>
      <c r="F19" s="927"/>
      <c r="G19" s="929"/>
      <c r="H19" s="926"/>
      <c r="I19" s="541" t="str">
        <f t="shared" si="2"/>
        <v/>
      </c>
      <c r="J19" s="933"/>
      <c r="K19" s="933"/>
      <c r="L19" s="933"/>
      <c r="M19" s="933"/>
      <c r="N19" s="933"/>
    </row>
    <row r="20" spans="1:14" s="35" customFormat="1" ht="17.25" customHeight="1">
      <c r="A20" s="335">
        <v>121</v>
      </c>
      <c r="B20" s="334" t="s">
        <v>823</v>
      </c>
      <c r="C20" s="927"/>
      <c r="D20" s="928"/>
      <c r="E20" s="924"/>
      <c r="F20" s="927"/>
      <c r="G20" s="929"/>
      <c r="H20" s="926"/>
      <c r="I20" s="541" t="str">
        <f t="shared" si="2"/>
        <v/>
      </c>
      <c r="J20" s="933"/>
      <c r="K20" s="933"/>
      <c r="L20" s="933"/>
      <c r="M20" s="933"/>
      <c r="N20" s="933"/>
    </row>
    <row r="21" spans="1:14" s="35" customFormat="1" ht="17.25" customHeight="1">
      <c r="A21" s="336">
        <v>12101</v>
      </c>
      <c r="B21" s="334" t="s">
        <v>824</v>
      </c>
      <c r="C21" s="930">
        <v>1332268</v>
      </c>
      <c r="D21" s="928"/>
      <c r="E21" s="924">
        <f t="shared" si="3"/>
        <v>1332268</v>
      </c>
      <c r="F21" s="927">
        <v>122524</v>
      </c>
      <c r="G21" s="936">
        <v>122524</v>
      </c>
      <c r="H21" s="926">
        <f t="shared" si="4"/>
        <v>1209744</v>
      </c>
      <c r="I21" s="541">
        <f t="shared" si="2"/>
        <v>9.1966481218493573E-2</v>
      </c>
      <c r="J21" s="933"/>
      <c r="K21" s="933"/>
      <c r="L21" s="933"/>
      <c r="M21" s="933"/>
      <c r="N21" s="933"/>
    </row>
    <row r="22" spans="1:14" s="35" customFormat="1" ht="17.25" customHeight="1">
      <c r="A22" s="335">
        <v>122</v>
      </c>
      <c r="B22" s="334" t="s">
        <v>825</v>
      </c>
      <c r="C22" s="927"/>
      <c r="D22" s="928"/>
      <c r="E22" s="924"/>
      <c r="F22" s="927"/>
      <c r="G22" s="929"/>
      <c r="H22" s="926"/>
      <c r="I22" s="541" t="str">
        <f t="shared" si="2"/>
        <v/>
      </c>
      <c r="J22" s="933"/>
      <c r="K22" s="933"/>
      <c r="L22" s="933"/>
      <c r="M22" s="933"/>
      <c r="N22" s="933"/>
    </row>
    <row r="23" spans="1:14" s="35" customFormat="1" ht="17.25" customHeight="1">
      <c r="A23" s="336">
        <v>12201</v>
      </c>
      <c r="B23" s="334" t="s">
        <v>825</v>
      </c>
      <c r="C23" s="927"/>
      <c r="D23" s="928"/>
      <c r="E23" s="924"/>
      <c r="F23" s="927"/>
      <c r="G23" s="929"/>
      <c r="H23" s="926"/>
      <c r="I23" s="541" t="str">
        <f t="shared" si="2"/>
        <v/>
      </c>
      <c r="J23" s="933"/>
      <c r="K23" s="933"/>
      <c r="L23" s="933"/>
      <c r="M23" s="933"/>
      <c r="N23" s="933"/>
    </row>
    <row r="24" spans="1:14" s="35" customFormat="1" ht="17.25" customHeight="1">
      <c r="A24" s="333">
        <v>1300</v>
      </c>
      <c r="B24" s="334" t="s">
        <v>826</v>
      </c>
      <c r="C24" s="927"/>
      <c r="D24" s="928"/>
      <c r="E24" s="924"/>
      <c r="F24" s="927"/>
      <c r="G24" s="929"/>
      <c r="H24" s="926"/>
      <c r="I24" s="541" t="str">
        <f t="shared" si="2"/>
        <v/>
      </c>
      <c r="J24" s="933"/>
      <c r="K24" s="933"/>
      <c r="L24" s="933"/>
      <c r="M24" s="933"/>
      <c r="N24" s="933"/>
    </row>
    <row r="25" spans="1:14" s="35" customFormat="1" ht="17.25" customHeight="1">
      <c r="A25" s="335">
        <v>131</v>
      </c>
      <c r="B25" s="334" t="s">
        <v>827</v>
      </c>
      <c r="C25" s="927"/>
      <c r="D25" s="928"/>
      <c r="E25" s="924"/>
      <c r="F25" s="927"/>
      <c r="G25" s="929"/>
      <c r="H25" s="926"/>
      <c r="I25" s="541" t="str">
        <f t="shared" si="2"/>
        <v/>
      </c>
      <c r="J25" s="933"/>
      <c r="K25" s="933"/>
      <c r="L25" s="933"/>
      <c r="M25" s="933"/>
      <c r="N25" s="933"/>
    </row>
    <row r="26" spans="1:14" s="35" customFormat="1" ht="29.25" customHeight="1">
      <c r="A26" s="336">
        <v>13101</v>
      </c>
      <c r="B26" s="334" t="s">
        <v>828</v>
      </c>
      <c r="C26" s="927"/>
      <c r="D26" s="928"/>
      <c r="E26" s="924"/>
      <c r="F26" s="927"/>
      <c r="G26" s="929"/>
      <c r="H26" s="926"/>
      <c r="I26" s="541" t="str">
        <f t="shared" si="2"/>
        <v/>
      </c>
      <c r="J26" s="933"/>
      <c r="K26" s="933"/>
      <c r="L26" s="933"/>
      <c r="M26" s="933"/>
      <c r="N26" s="933"/>
    </row>
    <row r="27" spans="1:14" s="35" customFormat="1" ht="25.5" customHeight="1">
      <c r="A27" s="335">
        <v>132</v>
      </c>
      <c r="B27" s="334" t="s">
        <v>829</v>
      </c>
      <c r="C27" s="927"/>
      <c r="D27" s="928"/>
      <c r="E27" s="924"/>
      <c r="F27" s="927"/>
      <c r="G27" s="929"/>
      <c r="H27" s="926"/>
      <c r="I27" s="541" t="str">
        <f t="shared" si="2"/>
        <v/>
      </c>
      <c r="J27" s="933"/>
      <c r="K27" s="933"/>
      <c r="L27" s="933"/>
      <c r="M27" s="933"/>
      <c r="N27" s="933"/>
    </row>
    <row r="28" spans="1:14" s="35" customFormat="1" ht="17.25" customHeight="1">
      <c r="A28" s="336">
        <v>13201</v>
      </c>
      <c r="B28" s="334" t="s">
        <v>830</v>
      </c>
      <c r="C28" s="930">
        <v>3839996</v>
      </c>
      <c r="D28" s="928"/>
      <c r="E28" s="924">
        <f t="shared" si="3"/>
        <v>3839996</v>
      </c>
      <c r="F28" s="931">
        <v>1056282</v>
      </c>
      <c r="G28" s="937">
        <v>1040447</v>
      </c>
      <c r="H28" s="926">
        <f t="shared" si="4"/>
        <v>2783714</v>
      </c>
      <c r="I28" s="541">
        <f t="shared" si="2"/>
        <v>0.2750737240351292</v>
      </c>
      <c r="J28" s="933"/>
      <c r="K28" s="933"/>
      <c r="L28" s="933"/>
      <c r="M28" s="933"/>
      <c r="N28" s="933"/>
    </row>
    <row r="29" spans="1:14" s="35" customFormat="1" ht="17.25" customHeight="1">
      <c r="A29" s="336">
        <v>13202</v>
      </c>
      <c r="B29" s="334" t="s">
        <v>831</v>
      </c>
      <c r="C29" s="930">
        <v>7052432</v>
      </c>
      <c r="D29" s="928"/>
      <c r="E29" s="924">
        <f t="shared" si="3"/>
        <v>7052432</v>
      </c>
      <c r="F29" s="931">
        <v>1513594</v>
      </c>
      <c r="G29" s="937">
        <v>4776</v>
      </c>
      <c r="H29" s="926">
        <f t="shared" si="4"/>
        <v>5538838</v>
      </c>
      <c r="I29" s="541">
        <f t="shared" si="2"/>
        <v>0.21462014805672711</v>
      </c>
      <c r="J29" s="933"/>
      <c r="K29" s="933"/>
      <c r="L29" s="933"/>
      <c r="M29" s="933"/>
      <c r="N29" s="933"/>
    </row>
    <row r="30" spans="1:14" s="35" customFormat="1" ht="17.25" customHeight="1">
      <c r="A30" s="336">
        <v>13203</v>
      </c>
      <c r="B30" s="334" t="s">
        <v>832</v>
      </c>
      <c r="C30" s="934"/>
      <c r="D30" s="928"/>
      <c r="E30" s="924"/>
      <c r="F30" s="931"/>
      <c r="G30" s="929"/>
      <c r="H30" s="926"/>
      <c r="I30" s="541" t="str">
        <f t="shared" si="2"/>
        <v/>
      </c>
      <c r="J30" s="933"/>
      <c r="K30" s="933"/>
      <c r="L30" s="933"/>
      <c r="M30" s="933"/>
      <c r="N30" s="933"/>
    </row>
    <row r="31" spans="1:14" s="35" customFormat="1" ht="17.25" customHeight="1">
      <c r="A31" s="336">
        <v>13204</v>
      </c>
      <c r="B31" s="334" t="s">
        <v>833</v>
      </c>
      <c r="C31" s="927"/>
      <c r="D31" s="928"/>
      <c r="E31" s="924"/>
      <c r="F31" s="927"/>
      <c r="G31" s="929"/>
      <c r="H31" s="926"/>
      <c r="I31" s="541" t="str">
        <f t="shared" si="2"/>
        <v/>
      </c>
      <c r="J31" s="933"/>
      <c r="K31" s="933"/>
      <c r="L31" s="933"/>
      <c r="M31" s="933"/>
      <c r="N31" s="933"/>
    </row>
    <row r="32" spans="1:14" s="35" customFormat="1" ht="17.25" customHeight="1">
      <c r="A32" s="336">
        <v>13301</v>
      </c>
      <c r="B32" s="334" t="s">
        <v>1102</v>
      </c>
      <c r="C32" s="968">
        <v>982616</v>
      </c>
      <c r="D32" s="928"/>
      <c r="E32" s="924">
        <f t="shared" si="3"/>
        <v>982616</v>
      </c>
      <c r="F32" s="970">
        <v>222863</v>
      </c>
      <c r="G32" s="927">
        <v>221199</v>
      </c>
      <c r="H32" s="926">
        <f t="shared" ref="H32" si="6">E32-F32</f>
        <v>759753</v>
      </c>
      <c r="I32" s="541">
        <f t="shared" si="2"/>
        <v>0.2268057918861488</v>
      </c>
      <c r="J32" s="933"/>
      <c r="K32" s="933"/>
      <c r="L32" s="933"/>
      <c r="M32" s="933"/>
      <c r="N32" s="933"/>
    </row>
    <row r="33" spans="1:14" s="35" customFormat="1" ht="17.25" customHeight="1">
      <c r="A33" s="335">
        <v>134</v>
      </c>
      <c r="B33" s="334" t="s">
        <v>834</v>
      </c>
      <c r="C33" s="927"/>
      <c r="D33" s="928"/>
      <c r="E33" s="924"/>
      <c r="F33" s="927"/>
      <c r="G33" s="929"/>
      <c r="H33" s="926"/>
      <c r="I33" s="541" t="str">
        <f t="shared" si="2"/>
        <v/>
      </c>
      <c r="J33" s="933"/>
      <c r="K33" s="933"/>
      <c r="L33" s="933"/>
      <c r="M33" s="933"/>
      <c r="N33" s="933"/>
    </row>
    <row r="34" spans="1:14" s="35" customFormat="1" ht="17.25" customHeight="1">
      <c r="A34" s="938">
        <v>13403</v>
      </c>
      <c r="B34" s="939" t="s">
        <v>835</v>
      </c>
      <c r="C34" s="943"/>
      <c r="D34" s="941"/>
      <c r="E34" s="942"/>
      <c r="F34" s="943"/>
      <c r="G34" s="951"/>
      <c r="H34" s="944"/>
      <c r="I34" s="945" t="str">
        <f t="shared" si="2"/>
        <v/>
      </c>
      <c r="J34" s="933"/>
      <c r="K34" s="933"/>
      <c r="L34" s="933"/>
      <c r="M34" s="933"/>
      <c r="N34" s="933"/>
    </row>
    <row r="35" spans="1:14" s="35" customFormat="1" ht="17.25" customHeight="1">
      <c r="A35" s="946">
        <v>141</v>
      </c>
      <c r="B35" s="334" t="s">
        <v>1103</v>
      </c>
      <c r="C35" s="927"/>
      <c r="D35" s="928"/>
      <c r="E35" s="924"/>
      <c r="F35" s="927"/>
      <c r="G35" s="929"/>
      <c r="H35" s="926"/>
      <c r="I35" s="541" t="str">
        <f t="shared" si="2"/>
        <v/>
      </c>
      <c r="J35" s="933"/>
      <c r="K35" s="933"/>
      <c r="L35" s="933"/>
      <c r="M35" s="933"/>
      <c r="N35" s="933"/>
    </row>
    <row r="36" spans="1:14" s="35" customFormat="1" ht="17.25" customHeight="1">
      <c r="A36" s="946">
        <v>14101</v>
      </c>
      <c r="B36" s="334" t="s">
        <v>1104</v>
      </c>
      <c r="C36" s="930">
        <v>4649777</v>
      </c>
      <c r="D36" s="928"/>
      <c r="E36" s="924">
        <f t="shared" ref="E36:E99" si="7">C36+D36</f>
        <v>4649777</v>
      </c>
      <c r="F36" s="927">
        <v>981212</v>
      </c>
      <c r="G36" s="928">
        <v>641959</v>
      </c>
      <c r="H36" s="926">
        <f t="shared" ref="H36:H99" si="8">E36-F36</f>
        <v>3668565</v>
      </c>
      <c r="I36" s="541">
        <f t="shared" si="2"/>
        <v>0.21102345338281814</v>
      </c>
      <c r="J36" s="933"/>
      <c r="K36" s="933"/>
      <c r="L36" s="933"/>
      <c r="M36" s="933"/>
      <c r="N36" s="933"/>
    </row>
    <row r="37" spans="1:14" s="35" customFormat="1" ht="17.25" customHeight="1">
      <c r="A37" s="946">
        <v>14201</v>
      </c>
      <c r="B37" s="334" t="s">
        <v>1105</v>
      </c>
      <c r="C37" s="930">
        <v>2296021</v>
      </c>
      <c r="D37" s="928"/>
      <c r="E37" s="924">
        <f t="shared" si="7"/>
        <v>2296021</v>
      </c>
      <c r="F37" s="927">
        <v>307780</v>
      </c>
      <c r="G37" s="928">
        <v>307780</v>
      </c>
      <c r="H37" s="926">
        <f t="shared" si="8"/>
        <v>1988241</v>
      </c>
      <c r="I37" s="541">
        <f t="shared" si="2"/>
        <v>0.13404929658744411</v>
      </c>
      <c r="J37" s="933"/>
      <c r="K37" s="933"/>
      <c r="L37" s="933"/>
      <c r="M37" s="933"/>
      <c r="N37" s="933"/>
    </row>
    <row r="38" spans="1:14" s="35" customFormat="1" ht="17.25" customHeight="1">
      <c r="A38" s="946">
        <v>14301</v>
      </c>
      <c r="B38" s="334" t="s">
        <v>1106</v>
      </c>
      <c r="C38" s="930">
        <v>3020314</v>
      </c>
      <c r="D38" s="928"/>
      <c r="E38" s="924">
        <f t="shared" si="7"/>
        <v>3020314</v>
      </c>
      <c r="F38" s="927">
        <v>404489</v>
      </c>
      <c r="G38" s="928">
        <v>404489</v>
      </c>
      <c r="H38" s="926">
        <f t="shared" si="8"/>
        <v>2615825</v>
      </c>
      <c r="I38" s="541">
        <f t="shared" si="2"/>
        <v>0.1339228305401359</v>
      </c>
      <c r="J38" s="933"/>
      <c r="K38" s="933"/>
      <c r="L38" s="933"/>
      <c r="M38" s="933"/>
      <c r="N38" s="933"/>
    </row>
    <row r="39" spans="1:14" s="35" customFormat="1" ht="17.25" customHeight="1">
      <c r="A39" s="946">
        <v>150</v>
      </c>
      <c r="B39" s="334" t="s">
        <v>1107</v>
      </c>
      <c r="C39" s="927"/>
      <c r="D39" s="928"/>
      <c r="E39" s="924"/>
      <c r="F39" s="927"/>
      <c r="G39" s="929"/>
      <c r="H39" s="926"/>
      <c r="I39" s="541" t="str">
        <f t="shared" si="2"/>
        <v/>
      </c>
      <c r="J39" s="933"/>
      <c r="K39" s="933"/>
      <c r="L39" s="933"/>
      <c r="M39" s="933"/>
      <c r="N39" s="933"/>
    </row>
    <row r="40" spans="1:14" s="35" customFormat="1" ht="17.25" customHeight="1">
      <c r="A40" s="946">
        <v>15101</v>
      </c>
      <c r="B40" s="334" t="s">
        <v>1108</v>
      </c>
      <c r="C40" s="968">
        <v>2728800</v>
      </c>
      <c r="D40" s="928"/>
      <c r="E40" s="924">
        <f t="shared" si="7"/>
        <v>2728800</v>
      </c>
      <c r="F40" s="970">
        <v>581729</v>
      </c>
      <c r="G40" s="928">
        <v>150918</v>
      </c>
      <c r="H40" s="926">
        <f t="shared" si="8"/>
        <v>2147071</v>
      </c>
      <c r="I40" s="541">
        <f t="shared" si="2"/>
        <v>0.21318125183230724</v>
      </c>
      <c r="J40" s="933"/>
      <c r="K40" s="933"/>
      <c r="L40" s="933"/>
      <c r="M40" s="933"/>
      <c r="N40" s="933"/>
    </row>
    <row r="41" spans="1:14" s="35" customFormat="1" ht="17.25" customHeight="1">
      <c r="A41" s="946">
        <v>15201</v>
      </c>
      <c r="B41" s="334" t="s">
        <v>1109</v>
      </c>
      <c r="C41" s="930">
        <v>226234</v>
      </c>
      <c r="D41" s="928"/>
      <c r="E41" s="924">
        <f t="shared" si="7"/>
        <v>226234</v>
      </c>
      <c r="F41" s="931">
        <v>0</v>
      </c>
      <c r="G41" s="928">
        <v>0</v>
      </c>
      <c r="H41" s="926">
        <f t="shared" si="8"/>
        <v>226234</v>
      </c>
      <c r="I41" s="541">
        <f t="shared" si="2"/>
        <v>0</v>
      </c>
      <c r="J41" s="933"/>
      <c r="K41" s="933"/>
      <c r="L41" s="933"/>
      <c r="M41" s="933"/>
      <c r="N41" s="933"/>
    </row>
    <row r="42" spans="1:14" s="35" customFormat="1" ht="17.25" customHeight="1">
      <c r="A42" s="946">
        <v>15303</v>
      </c>
      <c r="B42" s="334" t="s">
        <v>1110</v>
      </c>
      <c r="C42" s="930">
        <v>135823</v>
      </c>
      <c r="D42" s="928"/>
      <c r="E42" s="924">
        <f t="shared" si="7"/>
        <v>135823</v>
      </c>
      <c r="F42" s="931">
        <v>38450</v>
      </c>
      <c r="G42" s="928">
        <v>38450</v>
      </c>
      <c r="H42" s="926">
        <f t="shared" si="8"/>
        <v>97373</v>
      </c>
      <c r="I42" s="541">
        <f t="shared" si="2"/>
        <v>0.2830890202690266</v>
      </c>
      <c r="J42" s="933"/>
      <c r="K42" s="933"/>
      <c r="L42" s="933"/>
      <c r="M42" s="933"/>
      <c r="N42" s="933"/>
    </row>
    <row r="43" spans="1:14" s="35" customFormat="1" ht="17.25" customHeight="1">
      <c r="A43" s="946">
        <v>15404</v>
      </c>
      <c r="B43" s="334" t="s">
        <v>1111</v>
      </c>
      <c r="C43" s="930">
        <v>2767926</v>
      </c>
      <c r="D43" s="928"/>
      <c r="E43" s="924">
        <f t="shared" si="7"/>
        <v>2767926</v>
      </c>
      <c r="F43" s="931">
        <v>569515</v>
      </c>
      <c r="G43" s="928">
        <v>569515</v>
      </c>
      <c r="H43" s="926">
        <f t="shared" si="8"/>
        <v>2198411</v>
      </c>
      <c r="I43" s="541">
        <f t="shared" si="2"/>
        <v>0.20575513940762868</v>
      </c>
      <c r="J43" s="933"/>
      <c r="K43" s="933"/>
      <c r="L43" s="933"/>
      <c r="M43" s="933"/>
      <c r="N43" s="933"/>
    </row>
    <row r="44" spans="1:14" s="35" customFormat="1" ht="17.25" customHeight="1">
      <c r="A44" s="946">
        <v>15413</v>
      </c>
      <c r="B44" s="334" t="s">
        <v>1112</v>
      </c>
      <c r="C44" s="930">
        <v>30183</v>
      </c>
      <c r="D44" s="928"/>
      <c r="E44" s="924">
        <f t="shared" si="7"/>
        <v>30183</v>
      </c>
      <c r="F44" s="931">
        <v>2700</v>
      </c>
      <c r="G44" s="928">
        <v>1800</v>
      </c>
      <c r="H44" s="926">
        <f t="shared" si="8"/>
        <v>27483</v>
      </c>
      <c r="I44" s="541">
        <f t="shared" si="2"/>
        <v>8.945432859556704E-2</v>
      </c>
      <c r="J44" s="933"/>
      <c r="K44" s="933"/>
      <c r="L44" s="933"/>
      <c r="M44" s="933"/>
      <c r="N44" s="933"/>
    </row>
    <row r="45" spans="1:14" s="35" customFormat="1" ht="17.25" customHeight="1">
      <c r="A45" s="946">
        <v>15901</v>
      </c>
      <c r="B45" s="334" t="s">
        <v>1113</v>
      </c>
      <c r="C45" s="930">
        <v>1934884</v>
      </c>
      <c r="D45" s="928"/>
      <c r="E45" s="924">
        <f t="shared" si="7"/>
        <v>1934884</v>
      </c>
      <c r="F45" s="931">
        <v>518370</v>
      </c>
      <c r="G45" s="928">
        <v>367476</v>
      </c>
      <c r="H45" s="926">
        <f t="shared" si="8"/>
        <v>1416514</v>
      </c>
      <c r="I45" s="541">
        <f t="shared" si="2"/>
        <v>0.267907533474875</v>
      </c>
      <c r="J45" s="933"/>
      <c r="K45" s="933"/>
      <c r="L45" s="933"/>
      <c r="M45" s="933"/>
      <c r="N45" s="933"/>
    </row>
    <row r="46" spans="1:14" s="35" customFormat="1" ht="17.25" customHeight="1">
      <c r="A46" s="946">
        <v>170</v>
      </c>
      <c r="B46" s="334" t="s">
        <v>1114</v>
      </c>
      <c r="C46" s="927"/>
      <c r="D46" s="928"/>
      <c r="E46" s="924"/>
      <c r="F46" s="927"/>
      <c r="G46" s="929"/>
      <c r="H46" s="926"/>
      <c r="I46" s="541" t="str">
        <f t="shared" si="2"/>
        <v/>
      </c>
      <c r="J46" s="933"/>
      <c r="K46" s="933"/>
      <c r="L46" s="933"/>
      <c r="M46" s="933"/>
      <c r="N46" s="933"/>
    </row>
    <row r="47" spans="1:14" s="35" customFormat="1" ht="17.25" customHeight="1">
      <c r="A47" s="946">
        <v>17102</v>
      </c>
      <c r="B47" s="334" t="s">
        <v>1115</v>
      </c>
      <c r="C47" s="930">
        <v>1011733</v>
      </c>
      <c r="D47" s="928"/>
      <c r="E47" s="924">
        <f t="shared" si="7"/>
        <v>1011733</v>
      </c>
      <c r="F47" s="927">
        <v>0</v>
      </c>
      <c r="G47" s="928">
        <v>0</v>
      </c>
      <c r="H47" s="926">
        <f t="shared" si="8"/>
        <v>1011733</v>
      </c>
      <c r="I47" s="541">
        <f t="shared" si="2"/>
        <v>0</v>
      </c>
      <c r="J47" s="933"/>
      <c r="K47" s="933"/>
      <c r="L47" s="933"/>
      <c r="M47" s="933"/>
      <c r="N47" s="933"/>
    </row>
    <row r="48" spans="1:14" s="35" customFormat="1" ht="17.25" customHeight="1">
      <c r="A48" s="946"/>
      <c r="B48" s="334"/>
      <c r="C48" s="927"/>
      <c r="D48" s="928"/>
      <c r="E48" s="924"/>
      <c r="F48" s="927"/>
      <c r="G48" s="929"/>
      <c r="H48" s="926"/>
      <c r="I48" s="541" t="str">
        <f t="shared" si="2"/>
        <v/>
      </c>
      <c r="J48" s="933"/>
      <c r="K48" s="933"/>
      <c r="L48" s="933"/>
      <c r="M48" s="933"/>
      <c r="N48" s="933"/>
    </row>
    <row r="49" spans="1:14" s="35" customFormat="1" ht="17.25" customHeight="1">
      <c r="A49" s="947" t="s">
        <v>1116</v>
      </c>
      <c r="B49" s="332" t="s">
        <v>1117</v>
      </c>
      <c r="C49" s="918">
        <f>SUM(C50:C68)</f>
        <v>2815132</v>
      </c>
      <c r="D49" s="948">
        <f t="shared" ref="D49:E49" si="9">SUM(D50:D68)</f>
        <v>0</v>
      </c>
      <c r="E49" s="918">
        <f t="shared" si="9"/>
        <v>2815132</v>
      </c>
      <c r="F49" s="918">
        <f>SUM(F50:F68)-1</f>
        <v>371657</v>
      </c>
      <c r="G49" s="948">
        <f>SUM(G50:G68)-1</f>
        <v>371657</v>
      </c>
      <c r="H49" s="920">
        <f t="shared" ref="H49" si="10">E49-F49</f>
        <v>2443475</v>
      </c>
      <c r="I49" s="921">
        <f t="shared" si="2"/>
        <v>0.13202116277318435</v>
      </c>
      <c r="J49" s="933"/>
      <c r="K49" s="933"/>
      <c r="L49" s="933"/>
      <c r="M49" s="933"/>
      <c r="N49" s="933"/>
    </row>
    <row r="50" spans="1:14" s="35" customFormat="1" ht="17.25" customHeight="1">
      <c r="A50" s="946" t="s">
        <v>1118</v>
      </c>
      <c r="B50" s="334" t="s">
        <v>1119</v>
      </c>
      <c r="C50" s="927"/>
      <c r="D50" s="928"/>
      <c r="E50" s="924"/>
      <c r="F50" s="927"/>
      <c r="G50" s="929"/>
      <c r="H50" s="926"/>
      <c r="I50" s="541" t="str">
        <f t="shared" si="2"/>
        <v/>
      </c>
      <c r="J50" s="933"/>
      <c r="K50" s="933"/>
      <c r="L50" s="933"/>
      <c r="M50" s="933"/>
      <c r="N50" s="933"/>
    </row>
    <row r="51" spans="1:14" s="35" customFormat="1" ht="17.25" customHeight="1">
      <c r="A51" s="946" t="s">
        <v>1120</v>
      </c>
      <c r="B51" s="334" t="s">
        <v>1121</v>
      </c>
      <c r="C51" s="930">
        <v>206299</v>
      </c>
      <c r="D51" s="928">
        <v>-3085</v>
      </c>
      <c r="E51" s="924">
        <f t="shared" si="7"/>
        <v>203214</v>
      </c>
      <c r="F51" s="949">
        <v>32566</v>
      </c>
      <c r="G51" s="928">
        <v>32566</v>
      </c>
      <c r="H51" s="926">
        <f t="shared" si="8"/>
        <v>170648</v>
      </c>
      <c r="I51" s="541">
        <f t="shared" si="2"/>
        <v>0.16025470686074778</v>
      </c>
      <c r="J51" s="933"/>
      <c r="K51" s="933"/>
      <c r="L51" s="933"/>
      <c r="M51" s="933"/>
      <c r="N51" s="933"/>
    </row>
    <row r="52" spans="1:14" s="35" customFormat="1" ht="17.25" customHeight="1">
      <c r="A52" s="946" t="s">
        <v>1122</v>
      </c>
      <c r="B52" s="334" t="s">
        <v>1123</v>
      </c>
      <c r="C52" s="930">
        <v>1017</v>
      </c>
      <c r="D52" s="928"/>
      <c r="E52" s="924">
        <f t="shared" si="7"/>
        <v>1017</v>
      </c>
      <c r="F52" s="949">
        <v>0</v>
      </c>
      <c r="G52" s="928">
        <v>0</v>
      </c>
      <c r="H52" s="926">
        <f t="shared" si="8"/>
        <v>1017</v>
      </c>
      <c r="I52" s="541">
        <f t="shared" si="2"/>
        <v>0</v>
      </c>
      <c r="J52" s="933"/>
      <c r="K52" s="933"/>
      <c r="L52" s="933"/>
      <c r="M52" s="933"/>
      <c r="N52" s="933"/>
    </row>
    <row r="53" spans="1:14" s="35" customFormat="1" ht="17.25" customHeight="1">
      <c r="A53" s="946" t="s">
        <v>1124</v>
      </c>
      <c r="B53" s="334" t="s">
        <v>1125</v>
      </c>
      <c r="C53" s="930">
        <v>197</v>
      </c>
      <c r="D53" s="928"/>
      <c r="E53" s="924">
        <f t="shared" si="7"/>
        <v>197</v>
      </c>
      <c r="F53" s="949">
        <v>0</v>
      </c>
      <c r="G53" s="928">
        <v>0</v>
      </c>
      <c r="H53" s="926">
        <f t="shared" si="8"/>
        <v>197</v>
      </c>
      <c r="I53" s="541">
        <f t="shared" si="2"/>
        <v>0</v>
      </c>
      <c r="J53" s="933"/>
      <c r="K53" s="933"/>
      <c r="L53" s="933"/>
      <c r="M53" s="933"/>
      <c r="N53" s="933"/>
    </row>
    <row r="54" spans="1:14" s="35" customFormat="1" ht="17.25" customHeight="1">
      <c r="A54" s="946" t="s">
        <v>1126</v>
      </c>
      <c r="B54" s="334" t="s">
        <v>1127</v>
      </c>
      <c r="C54" s="930">
        <v>979</v>
      </c>
      <c r="D54" s="928"/>
      <c r="E54" s="924">
        <f t="shared" si="7"/>
        <v>979</v>
      </c>
      <c r="F54" s="949">
        <v>0</v>
      </c>
      <c r="G54" s="928">
        <v>0</v>
      </c>
      <c r="H54" s="926">
        <f t="shared" si="8"/>
        <v>979</v>
      </c>
      <c r="I54" s="541">
        <f t="shared" si="2"/>
        <v>0</v>
      </c>
      <c r="J54" s="933"/>
      <c r="K54" s="933"/>
      <c r="L54" s="933"/>
      <c r="M54" s="933"/>
      <c r="N54" s="933"/>
    </row>
    <row r="55" spans="1:14" s="35" customFormat="1" ht="17.25" customHeight="1">
      <c r="A55" s="946" t="s">
        <v>1128</v>
      </c>
      <c r="B55" s="334" t="s">
        <v>1129</v>
      </c>
      <c r="C55" s="927"/>
      <c r="D55" s="928"/>
      <c r="E55" s="924"/>
      <c r="F55" s="927"/>
      <c r="G55" s="929"/>
      <c r="H55" s="926"/>
      <c r="I55" s="541" t="str">
        <f t="shared" si="2"/>
        <v/>
      </c>
      <c r="J55" s="933"/>
      <c r="K55" s="933"/>
      <c r="L55" s="933"/>
      <c r="M55" s="933"/>
      <c r="N55" s="933"/>
    </row>
    <row r="56" spans="1:14" s="35" customFormat="1" ht="17.25" customHeight="1">
      <c r="A56" s="946" t="s">
        <v>1130</v>
      </c>
      <c r="B56" s="334" t="s">
        <v>1131</v>
      </c>
      <c r="C56" s="930">
        <v>680119</v>
      </c>
      <c r="D56" s="928"/>
      <c r="E56" s="924">
        <f t="shared" si="7"/>
        <v>680119</v>
      </c>
      <c r="F56" s="949">
        <v>43784</v>
      </c>
      <c r="G56" s="928">
        <v>43784</v>
      </c>
      <c r="H56" s="926">
        <f t="shared" si="8"/>
        <v>636335</v>
      </c>
      <c r="I56" s="541">
        <f t="shared" si="2"/>
        <v>6.4376969324485861E-2</v>
      </c>
      <c r="J56" s="933"/>
      <c r="K56" s="933"/>
      <c r="L56" s="933"/>
      <c r="M56" s="933"/>
      <c r="N56" s="933"/>
    </row>
    <row r="57" spans="1:14" s="35" customFormat="1" ht="17.25" customHeight="1">
      <c r="A57" s="946" t="s">
        <v>1132</v>
      </c>
      <c r="B57" s="334" t="s">
        <v>1133</v>
      </c>
      <c r="C57" s="927"/>
      <c r="D57" s="928"/>
      <c r="E57" s="924"/>
      <c r="F57" s="927"/>
      <c r="G57" s="929"/>
      <c r="H57" s="926"/>
      <c r="I57" s="541" t="str">
        <f t="shared" si="2"/>
        <v/>
      </c>
      <c r="J57" s="933"/>
      <c r="K57" s="933"/>
      <c r="L57" s="933"/>
      <c r="M57" s="933"/>
      <c r="N57" s="933"/>
    </row>
    <row r="58" spans="1:14" s="35" customFormat="1" ht="17.25" customHeight="1">
      <c r="A58" s="946" t="s">
        <v>1134</v>
      </c>
      <c r="B58" s="334" t="s">
        <v>1135</v>
      </c>
      <c r="C58" s="930">
        <v>7755</v>
      </c>
      <c r="D58" s="928">
        <v>130</v>
      </c>
      <c r="E58" s="924">
        <f t="shared" si="7"/>
        <v>7885</v>
      </c>
      <c r="F58" s="949">
        <v>130</v>
      </c>
      <c r="G58" s="952">
        <v>130</v>
      </c>
      <c r="H58" s="926">
        <f t="shared" si="8"/>
        <v>7755</v>
      </c>
      <c r="I58" s="541">
        <f t="shared" si="2"/>
        <v>1.6487000634115408E-2</v>
      </c>
      <c r="J58" s="933"/>
      <c r="K58" s="933"/>
      <c r="L58" s="933"/>
      <c r="M58" s="933"/>
      <c r="N58" s="933"/>
    </row>
    <row r="59" spans="1:14" s="35" customFormat="1" ht="17.25" customHeight="1">
      <c r="A59" s="946" t="s">
        <v>1136</v>
      </c>
      <c r="B59" s="334" t="s">
        <v>1137</v>
      </c>
      <c r="C59" s="930">
        <v>204118</v>
      </c>
      <c r="D59" s="928">
        <v>-130</v>
      </c>
      <c r="E59" s="924">
        <f t="shared" si="7"/>
        <v>203988</v>
      </c>
      <c r="F59" s="949">
        <v>3360</v>
      </c>
      <c r="G59" s="952">
        <v>3360</v>
      </c>
      <c r="H59" s="926">
        <f t="shared" si="8"/>
        <v>200628</v>
      </c>
      <c r="I59" s="541">
        <f t="shared" si="2"/>
        <v>1.6471557150420611E-2</v>
      </c>
      <c r="J59" s="933"/>
      <c r="K59" s="933"/>
      <c r="L59" s="933"/>
      <c r="M59" s="933"/>
      <c r="N59" s="933"/>
    </row>
    <row r="60" spans="1:14" s="35" customFormat="1" ht="17.25" customHeight="1">
      <c r="A60" s="946" t="s">
        <v>1138</v>
      </c>
      <c r="B60" s="334" t="s">
        <v>1139</v>
      </c>
      <c r="C60" s="927"/>
      <c r="D60" s="928"/>
      <c r="E60" s="924"/>
      <c r="F60" s="927"/>
      <c r="G60" s="929"/>
      <c r="H60" s="926"/>
      <c r="I60" s="541" t="str">
        <f t="shared" si="2"/>
        <v/>
      </c>
      <c r="J60" s="933"/>
      <c r="K60" s="933"/>
      <c r="L60" s="933"/>
      <c r="M60" s="933"/>
      <c r="N60" s="933"/>
    </row>
    <row r="61" spans="1:14" s="35" customFormat="1" ht="17.25" customHeight="1">
      <c r="A61" s="950" t="s">
        <v>1140</v>
      </c>
      <c r="B61" s="939" t="s">
        <v>1141</v>
      </c>
      <c r="C61" s="940">
        <v>575306</v>
      </c>
      <c r="D61" s="941"/>
      <c r="E61" s="942">
        <f t="shared" si="7"/>
        <v>575306</v>
      </c>
      <c r="F61" s="953">
        <v>115857</v>
      </c>
      <c r="G61" s="941">
        <v>115857</v>
      </c>
      <c r="H61" s="944">
        <f t="shared" si="8"/>
        <v>459449</v>
      </c>
      <c r="I61" s="945">
        <f t="shared" si="2"/>
        <v>0.20138326386305722</v>
      </c>
      <c r="J61" s="933"/>
      <c r="K61" s="933"/>
      <c r="L61" s="933"/>
      <c r="M61" s="933"/>
      <c r="N61" s="933"/>
    </row>
    <row r="62" spans="1:14" s="35" customFormat="1" ht="17.25" customHeight="1">
      <c r="A62" s="946" t="s">
        <v>1142</v>
      </c>
      <c r="B62" s="334" t="s">
        <v>1143</v>
      </c>
      <c r="C62" s="927"/>
      <c r="D62" s="928"/>
      <c r="E62" s="924"/>
      <c r="F62" s="927"/>
      <c r="G62" s="929"/>
      <c r="H62" s="926"/>
      <c r="I62" s="541" t="str">
        <f t="shared" si="2"/>
        <v/>
      </c>
      <c r="J62" s="933"/>
      <c r="K62" s="933"/>
      <c r="L62" s="933"/>
      <c r="M62" s="933"/>
      <c r="N62" s="933"/>
    </row>
    <row r="63" spans="1:14" s="35" customFormat="1" ht="17.25" customHeight="1">
      <c r="A63" s="946" t="s">
        <v>1144</v>
      </c>
      <c r="B63" s="334" t="s">
        <v>1145</v>
      </c>
      <c r="C63" s="930">
        <v>826740</v>
      </c>
      <c r="D63" s="928"/>
      <c r="E63" s="924">
        <f t="shared" si="7"/>
        <v>826740</v>
      </c>
      <c r="F63" s="949">
        <v>152731</v>
      </c>
      <c r="G63" s="928">
        <v>152731</v>
      </c>
      <c r="H63" s="926">
        <f t="shared" si="8"/>
        <v>674009</v>
      </c>
      <c r="I63" s="541">
        <f t="shared" si="2"/>
        <v>0.18473885381135544</v>
      </c>
      <c r="J63" s="933"/>
      <c r="K63" s="933"/>
      <c r="L63" s="933"/>
      <c r="M63" s="933"/>
      <c r="N63" s="933"/>
    </row>
    <row r="64" spans="1:14" s="35" customFormat="1" ht="17.25" customHeight="1">
      <c r="A64" s="946" t="s">
        <v>1146</v>
      </c>
      <c r="B64" s="334" t="s">
        <v>1147</v>
      </c>
      <c r="C64" s="927"/>
      <c r="D64" s="928"/>
      <c r="E64" s="924"/>
      <c r="F64" s="927"/>
      <c r="G64" s="929"/>
      <c r="H64" s="926"/>
      <c r="I64" s="541" t="str">
        <f t="shared" si="2"/>
        <v/>
      </c>
      <c r="J64" s="933"/>
      <c r="K64" s="933"/>
      <c r="L64" s="933"/>
      <c r="M64" s="933"/>
      <c r="N64" s="933"/>
    </row>
    <row r="65" spans="1:14" s="35" customFormat="1" ht="17.25" customHeight="1">
      <c r="A65" s="946" t="s">
        <v>1148</v>
      </c>
      <c r="B65" s="334" t="s">
        <v>1149</v>
      </c>
      <c r="C65" s="930">
        <v>40000</v>
      </c>
      <c r="D65" s="928">
        <v>-170</v>
      </c>
      <c r="E65" s="924">
        <f t="shared" si="7"/>
        <v>39830</v>
      </c>
      <c r="F65" s="949">
        <v>745</v>
      </c>
      <c r="G65" s="928">
        <v>745</v>
      </c>
      <c r="H65" s="926">
        <f t="shared" si="8"/>
        <v>39085</v>
      </c>
      <c r="I65" s="541">
        <f t="shared" si="2"/>
        <v>1.8704494099924678E-2</v>
      </c>
      <c r="J65" s="933"/>
      <c r="K65" s="933"/>
      <c r="L65" s="933"/>
      <c r="M65" s="933"/>
      <c r="N65" s="933"/>
    </row>
    <row r="66" spans="1:14" s="35" customFormat="1" ht="17.25" customHeight="1">
      <c r="A66" s="946" t="s">
        <v>1150</v>
      </c>
      <c r="B66" s="334" t="s">
        <v>1151</v>
      </c>
      <c r="C66" s="927"/>
      <c r="D66" s="928"/>
      <c r="E66" s="924"/>
      <c r="F66" s="927"/>
      <c r="G66" s="929"/>
      <c r="H66" s="926"/>
      <c r="I66" s="541" t="str">
        <f t="shared" si="2"/>
        <v/>
      </c>
      <c r="J66" s="933"/>
      <c r="K66" s="933"/>
      <c r="L66" s="933"/>
      <c r="M66" s="933"/>
      <c r="N66" s="933"/>
    </row>
    <row r="67" spans="1:14" s="35" customFormat="1" ht="17.25" customHeight="1">
      <c r="A67" s="946" t="s">
        <v>1152</v>
      </c>
      <c r="B67" s="334" t="s">
        <v>1153</v>
      </c>
      <c r="C67" s="930">
        <v>58380</v>
      </c>
      <c r="D67" s="928">
        <v>1166</v>
      </c>
      <c r="E67" s="924">
        <f t="shared" si="7"/>
        <v>59546</v>
      </c>
      <c r="F67" s="949">
        <v>1511</v>
      </c>
      <c r="G67" s="928">
        <v>1511</v>
      </c>
      <c r="H67" s="926">
        <f t="shared" si="8"/>
        <v>58035</v>
      </c>
      <c r="I67" s="541">
        <f t="shared" si="2"/>
        <v>2.5375340073220704E-2</v>
      </c>
      <c r="J67" s="933"/>
      <c r="K67" s="933"/>
      <c r="L67" s="933"/>
      <c r="M67" s="933"/>
      <c r="N67" s="933"/>
    </row>
    <row r="68" spans="1:14" s="35" customFormat="1" ht="17.25" customHeight="1">
      <c r="A68" s="946" t="s">
        <v>1154</v>
      </c>
      <c r="B68" s="334" t="s">
        <v>1155</v>
      </c>
      <c r="C68" s="930">
        <v>214222</v>
      </c>
      <c r="D68" s="928">
        <v>2089</v>
      </c>
      <c r="E68" s="924">
        <f t="shared" si="7"/>
        <v>216311</v>
      </c>
      <c r="F68" s="949">
        <v>20974</v>
      </c>
      <c r="G68" s="928">
        <v>20974</v>
      </c>
      <c r="H68" s="926">
        <f t="shared" si="8"/>
        <v>195337</v>
      </c>
      <c r="I68" s="541">
        <f t="shared" si="2"/>
        <v>9.6962244176209259E-2</v>
      </c>
      <c r="J68" s="933"/>
      <c r="K68" s="933"/>
      <c r="L68" s="933"/>
      <c r="M68" s="933"/>
      <c r="N68" s="933"/>
    </row>
    <row r="69" spans="1:14" s="35" customFormat="1" ht="17.25" customHeight="1">
      <c r="A69" s="946"/>
      <c r="B69" s="334"/>
      <c r="C69" s="927"/>
      <c r="D69" s="928"/>
      <c r="E69" s="924"/>
      <c r="F69" s="927"/>
      <c r="G69" s="929"/>
      <c r="H69" s="926"/>
      <c r="I69" s="541" t="str">
        <f t="shared" si="2"/>
        <v/>
      </c>
      <c r="J69" s="933"/>
      <c r="K69" s="933"/>
      <c r="L69" s="933"/>
      <c r="M69" s="933"/>
      <c r="N69" s="933"/>
    </row>
    <row r="70" spans="1:14" s="35" customFormat="1" ht="17.25" customHeight="1">
      <c r="A70" s="947" t="s">
        <v>1156</v>
      </c>
      <c r="B70" s="332" t="s">
        <v>1157</v>
      </c>
      <c r="C70" s="918">
        <f>SUM(C71:C117)</f>
        <v>30957767</v>
      </c>
      <c r="D70" s="919">
        <f>SUM(D71:D117)</f>
        <v>0</v>
      </c>
      <c r="E70" s="918">
        <f t="shared" ref="E70" si="11">SUM(E71:E117)</f>
        <v>30957767</v>
      </c>
      <c r="F70" s="919">
        <f>SUM(F71:F117)-1</f>
        <v>5737797</v>
      </c>
      <c r="G70" s="919">
        <f>SUM(G71:G117)-1</f>
        <v>4488089</v>
      </c>
      <c r="H70" s="920">
        <f t="shared" si="8"/>
        <v>25219970</v>
      </c>
      <c r="I70" s="921">
        <f t="shared" si="2"/>
        <v>0.18534272836926513</v>
      </c>
      <c r="J70" s="933"/>
      <c r="K70" s="933"/>
      <c r="L70" s="933"/>
      <c r="M70" s="933"/>
      <c r="N70" s="933"/>
    </row>
    <row r="71" spans="1:14" s="35" customFormat="1" ht="17.25" customHeight="1">
      <c r="A71" s="946" t="s">
        <v>1158</v>
      </c>
      <c r="B71" s="334" t="s">
        <v>1159</v>
      </c>
      <c r="C71" s="927"/>
      <c r="D71" s="928"/>
      <c r="E71" s="924"/>
      <c r="F71" s="927"/>
      <c r="G71" s="928"/>
      <c r="H71" s="926"/>
      <c r="I71" s="541" t="str">
        <f t="shared" si="2"/>
        <v/>
      </c>
      <c r="J71" s="933"/>
      <c r="K71" s="933"/>
      <c r="L71" s="933"/>
      <c r="M71" s="933"/>
      <c r="N71" s="933"/>
    </row>
    <row r="72" spans="1:14" s="35" customFormat="1" ht="17.25" customHeight="1">
      <c r="A72" s="946" t="s">
        <v>1160</v>
      </c>
      <c r="B72" s="334" t="s">
        <v>1161</v>
      </c>
      <c r="C72" s="930">
        <v>2144521</v>
      </c>
      <c r="D72" s="928"/>
      <c r="E72" s="924">
        <f t="shared" si="7"/>
        <v>2144521</v>
      </c>
      <c r="F72" s="949">
        <v>230440</v>
      </c>
      <c r="G72" s="928">
        <v>230341</v>
      </c>
      <c r="H72" s="926">
        <f t="shared" si="8"/>
        <v>1914081</v>
      </c>
      <c r="I72" s="541">
        <f t="shared" si="2"/>
        <v>0.10745523126143321</v>
      </c>
      <c r="J72" s="933"/>
      <c r="K72" s="933"/>
      <c r="L72" s="933"/>
      <c r="M72" s="933"/>
      <c r="N72" s="933"/>
    </row>
    <row r="73" spans="1:14" s="35" customFormat="1" ht="17.25" customHeight="1">
      <c r="A73" s="946" t="s">
        <v>1162</v>
      </c>
      <c r="B73" s="334" t="s">
        <v>1163</v>
      </c>
      <c r="C73" s="968">
        <v>62874</v>
      </c>
      <c r="D73" s="928"/>
      <c r="E73" s="924">
        <f t="shared" si="7"/>
        <v>62874</v>
      </c>
      <c r="F73" s="969">
        <v>11844</v>
      </c>
      <c r="G73" s="928">
        <v>11844</v>
      </c>
      <c r="H73" s="926">
        <f t="shared" si="8"/>
        <v>51030</v>
      </c>
      <c r="I73" s="541">
        <f t="shared" si="2"/>
        <v>0.18837675350701402</v>
      </c>
      <c r="J73" s="933"/>
      <c r="K73" s="933"/>
      <c r="L73" s="933"/>
      <c r="M73" s="933"/>
      <c r="N73" s="933"/>
    </row>
    <row r="74" spans="1:14" s="35" customFormat="1" ht="17.25" customHeight="1">
      <c r="A74" s="946" t="s">
        <v>1164</v>
      </c>
      <c r="B74" s="334" t="s">
        <v>1165</v>
      </c>
      <c r="C74" s="930">
        <v>362435</v>
      </c>
      <c r="D74" s="928"/>
      <c r="E74" s="924">
        <f t="shared" si="7"/>
        <v>362435</v>
      </c>
      <c r="F74" s="949">
        <v>68914</v>
      </c>
      <c r="G74" s="928">
        <v>68914</v>
      </c>
      <c r="H74" s="926">
        <f t="shared" si="8"/>
        <v>293521</v>
      </c>
      <c r="I74" s="541">
        <f t="shared" si="2"/>
        <v>0.19014168057720696</v>
      </c>
      <c r="J74" s="933"/>
      <c r="K74" s="933"/>
      <c r="L74" s="933"/>
      <c r="M74" s="933"/>
      <c r="N74" s="933"/>
    </row>
    <row r="75" spans="1:14" s="35" customFormat="1" ht="17.25" customHeight="1">
      <c r="A75" s="946" t="s">
        <v>1166</v>
      </c>
      <c r="B75" s="334" t="s">
        <v>1167</v>
      </c>
      <c r="C75" s="930">
        <v>3519961</v>
      </c>
      <c r="D75" s="928"/>
      <c r="E75" s="924">
        <f t="shared" si="7"/>
        <v>3519961</v>
      </c>
      <c r="F75" s="949">
        <v>842671</v>
      </c>
      <c r="G75" s="928">
        <v>26247</v>
      </c>
      <c r="H75" s="926">
        <f t="shared" si="8"/>
        <v>2677290</v>
      </c>
      <c r="I75" s="541">
        <f t="shared" si="2"/>
        <v>0.2393978228736057</v>
      </c>
      <c r="J75" s="933"/>
      <c r="K75" s="933"/>
      <c r="L75" s="933"/>
      <c r="M75" s="933"/>
      <c r="N75" s="933"/>
    </row>
    <row r="76" spans="1:14" s="35" customFormat="1" ht="17.25" customHeight="1">
      <c r="A76" s="946" t="s">
        <v>1168</v>
      </c>
      <c r="B76" s="334" t="s">
        <v>1169</v>
      </c>
      <c r="C76" s="930">
        <v>376569</v>
      </c>
      <c r="D76" s="928"/>
      <c r="E76" s="924">
        <f t="shared" si="7"/>
        <v>376569</v>
      </c>
      <c r="F76" s="949">
        <v>132691</v>
      </c>
      <c r="G76" s="928">
        <v>131140</v>
      </c>
      <c r="H76" s="926">
        <f t="shared" si="8"/>
        <v>243878</v>
      </c>
      <c r="I76" s="541">
        <f t="shared" si="2"/>
        <v>0.35236835745905798</v>
      </c>
      <c r="J76" s="933"/>
      <c r="K76" s="933"/>
      <c r="L76" s="933"/>
      <c r="M76" s="933"/>
      <c r="N76" s="933"/>
    </row>
    <row r="77" spans="1:14" s="35" customFormat="1" ht="17.25" customHeight="1">
      <c r="A77" s="946" t="s">
        <v>1170</v>
      </c>
      <c r="B77" s="334" t="s">
        <v>1171</v>
      </c>
      <c r="C77" s="930">
        <v>31874</v>
      </c>
      <c r="D77" s="928"/>
      <c r="E77" s="924">
        <f t="shared" si="7"/>
        <v>31874</v>
      </c>
      <c r="F77" s="949">
        <v>5137</v>
      </c>
      <c r="G77" s="928">
        <v>5137</v>
      </c>
      <c r="H77" s="926">
        <f t="shared" si="8"/>
        <v>26737</v>
      </c>
      <c r="I77" s="541">
        <f t="shared" si="2"/>
        <v>0.16116584049695676</v>
      </c>
      <c r="J77" s="933"/>
      <c r="K77" s="933"/>
      <c r="L77" s="933"/>
      <c r="M77" s="933"/>
      <c r="N77" s="933"/>
    </row>
    <row r="78" spans="1:14" s="35" customFormat="1" ht="17.25" customHeight="1">
      <c r="A78" s="946" t="s">
        <v>1172</v>
      </c>
      <c r="B78" s="334" t="s">
        <v>1173</v>
      </c>
      <c r="C78" s="968">
        <v>11312</v>
      </c>
      <c r="D78" s="928"/>
      <c r="E78" s="924">
        <f t="shared" si="7"/>
        <v>11312</v>
      </c>
      <c r="F78" s="969">
        <v>2531</v>
      </c>
      <c r="G78" s="928">
        <v>1524</v>
      </c>
      <c r="H78" s="926">
        <f t="shared" si="8"/>
        <v>8781</v>
      </c>
      <c r="I78" s="541">
        <f t="shared" si="2"/>
        <v>0.22374469589816123</v>
      </c>
      <c r="J78" s="933"/>
      <c r="K78" s="933"/>
      <c r="L78" s="933"/>
      <c r="M78" s="933"/>
      <c r="N78" s="933"/>
    </row>
    <row r="79" spans="1:14" s="35" customFormat="1" ht="17.25" customHeight="1">
      <c r="A79" s="946" t="s">
        <v>1174</v>
      </c>
      <c r="B79" s="334" t="s">
        <v>1175</v>
      </c>
      <c r="C79" s="927"/>
      <c r="D79" s="928"/>
      <c r="E79" s="924"/>
      <c r="F79" s="927"/>
      <c r="G79" s="928"/>
      <c r="H79" s="926"/>
      <c r="I79" s="541" t="str">
        <f t="shared" si="2"/>
        <v/>
      </c>
      <c r="J79" s="933"/>
      <c r="K79" s="933"/>
      <c r="L79" s="933"/>
      <c r="M79" s="933"/>
      <c r="N79" s="933"/>
    </row>
    <row r="80" spans="1:14" s="35" customFormat="1" ht="17.25" customHeight="1">
      <c r="A80" s="946" t="s">
        <v>1176</v>
      </c>
      <c r="B80" s="334" t="s">
        <v>1177</v>
      </c>
      <c r="C80" s="930">
        <v>128058</v>
      </c>
      <c r="D80" s="928"/>
      <c r="E80" s="924">
        <f t="shared" si="7"/>
        <v>128058</v>
      </c>
      <c r="F80" s="927">
        <v>21340</v>
      </c>
      <c r="G80" s="928">
        <v>14070</v>
      </c>
      <c r="H80" s="926">
        <f t="shared" si="8"/>
        <v>106718</v>
      </c>
      <c r="I80" s="541">
        <f t="shared" si="2"/>
        <v>0.16664323978197379</v>
      </c>
      <c r="J80" s="933"/>
      <c r="K80" s="933"/>
      <c r="L80" s="933"/>
      <c r="M80" s="933"/>
      <c r="N80" s="933"/>
    </row>
    <row r="81" spans="1:14" s="35" customFormat="1" ht="17.25" customHeight="1">
      <c r="A81" s="946" t="s">
        <v>1178</v>
      </c>
      <c r="B81" s="334" t="s">
        <v>1179</v>
      </c>
      <c r="C81" s="930">
        <v>137454</v>
      </c>
      <c r="D81" s="928"/>
      <c r="E81" s="924">
        <f t="shared" si="7"/>
        <v>137454</v>
      </c>
      <c r="F81" s="927">
        <v>18876</v>
      </c>
      <c r="G81" s="928">
        <v>18876</v>
      </c>
      <c r="H81" s="926">
        <f t="shared" si="8"/>
        <v>118578</v>
      </c>
      <c r="I81" s="541">
        <f t="shared" si="2"/>
        <v>0.13732594176961019</v>
      </c>
      <c r="J81" s="933"/>
      <c r="K81" s="933"/>
      <c r="L81" s="933"/>
      <c r="M81" s="933"/>
      <c r="N81" s="933"/>
    </row>
    <row r="82" spans="1:14" s="35" customFormat="1" ht="17.25" customHeight="1">
      <c r="A82" s="946" t="s">
        <v>1180</v>
      </c>
      <c r="B82" s="334" t="s">
        <v>1181</v>
      </c>
      <c r="C82" s="968">
        <v>178813</v>
      </c>
      <c r="D82" s="928"/>
      <c r="E82" s="924">
        <f t="shared" si="7"/>
        <v>178813</v>
      </c>
      <c r="F82" s="927">
        <v>37051</v>
      </c>
      <c r="G82" s="928">
        <v>23490</v>
      </c>
      <c r="H82" s="926">
        <f t="shared" si="8"/>
        <v>141762</v>
      </c>
      <c r="I82" s="541">
        <f t="shared" si="2"/>
        <v>0.20720529268006241</v>
      </c>
      <c r="J82" s="933"/>
      <c r="K82" s="933"/>
      <c r="L82" s="933"/>
      <c r="M82" s="933"/>
      <c r="N82" s="933"/>
    </row>
    <row r="83" spans="1:14" s="35" customFormat="1" ht="17.25" customHeight="1">
      <c r="A83" s="946" t="s">
        <v>1182</v>
      </c>
      <c r="B83" s="334" t="s">
        <v>1183</v>
      </c>
      <c r="C83" s="930">
        <v>33465</v>
      </c>
      <c r="D83" s="928"/>
      <c r="E83" s="924">
        <f t="shared" si="7"/>
        <v>33465</v>
      </c>
      <c r="F83" s="927">
        <v>15078</v>
      </c>
      <c r="G83" s="928">
        <v>15078</v>
      </c>
      <c r="H83" s="926">
        <f t="shared" si="8"/>
        <v>18387</v>
      </c>
      <c r="I83" s="541">
        <f t="shared" si="2"/>
        <v>0.45056028686687583</v>
      </c>
      <c r="J83" s="933"/>
      <c r="K83" s="933"/>
      <c r="L83" s="933"/>
      <c r="M83" s="933"/>
      <c r="N83" s="933"/>
    </row>
    <row r="84" spans="1:14" s="35" customFormat="1" ht="17.25" customHeight="1">
      <c r="A84" s="946">
        <v>32901</v>
      </c>
      <c r="B84" s="334" t="s">
        <v>1184</v>
      </c>
      <c r="C84" s="930">
        <v>6488</v>
      </c>
      <c r="D84" s="928"/>
      <c r="E84" s="924">
        <f t="shared" si="7"/>
        <v>6488</v>
      </c>
      <c r="F84" s="927">
        <v>0</v>
      </c>
      <c r="G84" s="928">
        <v>0</v>
      </c>
      <c r="H84" s="926">
        <f t="shared" si="8"/>
        <v>6488</v>
      </c>
      <c r="I84" s="541">
        <f t="shared" si="2"/>
        <v>0</v>
      </c>
      <c r="J84" s="933"/>
      <c r="K84" s="933"/>
      <c r="L84" s="933"/>
      <c r="M84" s="933"/>
      <c r="N84" s="933"/>
    </row>
    <row r="85" spans="1:14" s="35" customFormat="1" ht="17.25" customHeight="1">
      <c r="A85" s="946" t="s">
        <v>1185</v>
      </c>
      <c r="B85" s="334" t="s">
        <v>1186</v>
      </c>
      <c r="C85" s="927"/>
      <c r="D85" s="928"/>
      <c r="E85" s="924"/>
      <c r="F85" s="927"/>
      <c r="G85" s="928"/>
      <c r="H85" s="926"/>
      <c r="I85" s="541"/>
      <c r="J85" s="933"/>
      <c r="K85" s="933"/>
      <c r="L85" s="933"/>
      <c r="M85" s="933"/>
      <c r="N85" s="933"/>
    </row>
    <row r="86" spans="1:14" s="35" customFormat="1" ht="17.25" customHeight="1">
      <c r="A86" s="946" t="s">
        <v>1187</v>
      </c>
      <c r="B86" s="334" t="s">
        <v>1188</v>
      </c>
      <c r="C86" s="930">
        <v>6174575</v>
      </c>
      <c r="D86" s="928"/>
      <c r="E86" s="924">
        <f t="shared" si="7"/>
        <v>6174575</v>
      </c>
      <c r="F86" s="949">
        <v>689349</v>
      </c>
      <c r="G86" s="928">
        <v>477714</v>
      </c>
      <c r="H86" s="926">
        <f t="shared" si="8"/>
        <v>5485226</v>
      </c>
      <c r="I86" s="541">
        <f t="shared" si="2"/>
        <v>0.11164314952851007</v>
      </c>
      <c r="J86" s="933"/>
      <c r="K86" s="933"/>
      <c r="L86" s="933"/>
      <c r="M86" s="933"/>
      <c r="N86" s="933"/>
    </row>
    <row r="87" spans="1:14" s="35" customFormat="1" ht="17.25" customHeight="1">
      <c r="A87" s="946" t="s">
        <v>1189</v>
      </c>
      <c r="B87" s="334" t="s">
        <v>1190</v>
      </c>
      <c r="C87" s="930">
        <v>37624</v>
      </c>
      <c r="D87" s="928"/>
      <c r="E87" s="924">
        <f t="shared" si="7"/>
        <v>37624</v>
      </c>
      <c r="F87" s="949">
        <v>3153</v>
      </c>
      <c r="G87" s="928">
        <v>3153</v>
      </c>
      <c r="H87" s="926">
        <f t="shared" si="8"/>
        <v>34471</v>
      </c>
      <c r="I87" s="541">
        <f t="shared" si="2"/>
        <v>8.3802891771209864E-2</v>
      </c>
      <c r="J87" s="933"/>
      <c r="K87" s="933"/>
      <c r="L87" s="933"/>
      <c r="M87" s="933"/>
      <c r="N87" s="933"/>
    </row>
    <row r="88" spans="1:14" s="35" customFormat="1" ht="17.25" customHeight="1">
      <c r="A88" s="950" t="s">
        <v>1191</v>
      </c>
      <c r="B88" s="939" t="s">
        <v>1192</v>
      </c>
      <c r="C88" s="940">
        <v>16392</v>
      </c>
      <c r="D88" s="941"/>
      <c r="E88" s="942">
        <f t="shared" si="7"/>
        <v>16392</v>
      </c>
      <c r="F88" s="953">
        <v>5590</v>
      </c>
      <c r="G88" s="941">
        <v>5590</v>
      </c>
      <c r="H88" s="944">
        <f t="shared" si="8"/>
        <v>10802</v>
      </c>
      <c r="I88" s="945">
        <f t="shared" si="2"/>
        <v>0.34102000976085894</v>
      </c>
      <c r="J88" s="933"/>
      <c r="K88" s="933"/>
      <c r="L88" s="933"/>
      <c r="M88" s="933"/>
      <c r="N88" s="933"/>
    </row>
    <row r="89" spans="1:14" s="35" customFormat="1" ht="17.25" customHeight="1">
      <c r="A89" s="946">
        <v>33603</v>
      </c>
      <c r="B89" s="334" t="s">
        <v>1193</v>
      </c>
      <c r="C89" s="930">
        <v>12024</v>
      </c>
      <c r="D89" s="928"/>
      <c r="E89" s="924">
        <f t="shared" si="7"/>
        <v>12024</v>
      </c>
      <c r="F89" s="949">
        <v>3000</v>
      </c>
      <c r="G89" s="928">
        <v>3000</v>
      </c>
      <c r="H89" s="926">
        <f t="shared" si="8"/>
        <v>9024</v>
      </c>
      <c r="I89" s="541">
        <f t="shared" si="2"/>
        <v>0.249500998003992</v>
      </c>
      <c r="J89" s="933"/>
      <c r="K89" s="933"/>
      <c r="L89" s="933"/>
      <c r="M89" s="933"/>
      <c r="N89" s="933"/>
    </row>
    <row r="90" spans="1:14" s="35" customFormat="1" ht="17.25" customHeight="1">
      <c r="A90" s="946" t="s">
        <v>1194</v>
      </c>
      <c r="B90" s="334" t="s">
        <v>1195</v>
      </c>
      <c r="C90" s="930">
        <v>4402</v>
      </c>
      <c r="D90" s="928"/>
      <c r="E90" s="924">
        <f t="shared" si="7"/>
        <v>4402</v>
      </c>
      <c r="F90" s="949">
        <v>1022</v>
      </c>
      <c r="G90" s="928">
        <v>1022</v>
      </c>
      <c r="H90" s="926">
        <f t="shared" si="8"/>
        <v>3380</v>
      </c>
      <c r="I90" s="541">
        <f t="shared" si="2"/>
        <v>0.23216719672875966</v>
      </c>
      <c r="J90" s="933"/>
      <c r="K90" s="933"/>
      <c r="L90" s="933"/>
      <c r="M90" s="933"/>
      <c r="N90" s="933"/>
    </row>
    <row r="91" spans="1:14" s="35" customFormat="1" ht="17.25" customHeight="1">
      <c r="A91" s="946" t="s">
        <v>1196</v>
      </c>
      <c r="B91" s="334" t="s">
        <v>1197</v>
      </c>
      <c r="C91" s="927"/>
      <c r="D91" s="928"/>
      <c r="E91" s="924"/>
      <c r="F91" s="927"/>
      <c r="G91" s="928"/>
      <c r="H91" s="926"/>
      <c r="I91" s="541" t="str">
        <f t="shared" si="2"/>
        <v/>
      </c>
      <c r="J91" s="933"/>
      <c r="K91" s="933"/>
      <c r="L91" s="933"/>
      <c r="M91" s="933"/>
      <c r="N91" s="933"/>
    </row>
    <row r="92" spans="1:14" s="35" customFormat="1" ht="17.25" customHeight="1">
      <c r="A92" s="946" t="s">
        <v>1198</v>
      </c>
      <c r="B92" s="334" t="s">
        <v>1199</v>
      </c>
      <c r="C92" s="930">
        <v>8500345</v>
      </c>
      <c r="D92" s="928"/>
      <c r="E92" s="924">
        <f t="shared" si="7"/>
        <v>8500345</v>
      </c>
      <c r="F92" s="949">
        <v>1700993</v>
      </c>
      <c r="G92" s="928">
        <v>1700993</v>
      </c>
      <c r="H92" s="926">
        <f t="shared" si="8"/>
        <v>6799352</v>
      </c>
      <c r="I92" s="541">
        <f t="shared" si="2"/>
        <v>0.20010870147035209</v>
      </c>
      <c r="J92" s="933"/>
      <c r="K92" s="933"/>
      <c r="L92" s="933"/>
      <c r="M92" s="933"/>
      <c r="N92" s="933"/>
    </row>
    <row r="93" spans="1:14" s="35" customFormat="1" ht="17.25" customHeight="1">
      <c r="A93" s="946">
        <v>34401</v>
      </c>
      <c r="B93" s="334" t="s">
        <v>1200</v>
      </c>
      <c r="C93" s="930">
        <v>4287</v>
      </c>
      <c r="D93" s="928"/>
      <c r="E93" s="924">
        <f t="shared" si="7"/>
        <v>4287</v>
      </c>
      <c r="F93" s="949">
        <v>0</v>
      </c>
      <c r="G93" s="928">
        <v>0</v>
      </c>
      <c r="H93" s="926">
        <f t="shared" si="8"/>
        <v>4287</v>
      </c>
      <c r="I93" s="541">
        <f t="shared" si="2"/>
        <v>0</v>
      </c>
      <c r="J93" s="933"/>
      <c r="K93" s="933"/>
      <c r="L93" s="933"/>
      <c r="M93" s="933"/>
      <c r="N93" s="933"/>
    </row>
    <row r="94" spans="1:14" s="35" customFormat="1" ht="17.25" customHeight="1">
      <c r="A94" s="946" t="s">
        <v>1201</v>
      </c>
      <c r="B94" s="334" t="s">
        <v>1202</v>
      </c>
      <c r="C94" s="930">
        <v>561214</v>
      </c>
      <c r="D94" s="928"/>
      <c r="E94" s="924">
        <f t="shared" si="7"/>
        <v>561214</v>
      </c>
      <c r="F94" s="949">
        <v>108697</v>
      </c>
      <c r="G94" s="928">
        <v>108697</v>
      </c>
      <c r="H94" s="926">
        <f t="shared" si="8"/>
        <v>452517</v>
      </c>
      <c r="I94" s="541">
        <f t="shared" si="2"/>
        <v>0.19368191100008197</v>
      </c>
      <c r="J94" s="933"/>
      <c r="K94" s="933"/>
      <c r="L94" s="933"/>
      <c r="M94" s="933"/>
      <c r="N94" s="933"/>
    </row>
    <row r="95" spans="1:14" s="35" customFormat="1" ht="17.25" customHeight="1">
      <c r="A95" s="946">
        <v>34701</v>
      </c>
      <c r="B95" s="334" t="s">
        <v>1203</v>
      </c>
      <c r="C95" s="930">
        <v>2990</v>
      </c>
      <c r="D95" s="928"/>
      <c r="E95" s="924">
        <f t="shared" si="7"/>
        <v>2990</v>
      </c>
      <c r="F95" s="949">
        <v>0</v>
      </c>
      <c r="G95" s="928">
        <v>0</v>
      </c>
      <c r="H95" s="926">
        <f t="shared" si="8"/>
        <v>2990</v>
      </c>
      <c r="I95" s="541">
        <f t="shared" si="2"/>
        <v>0</v>
      </c>
      <c r="J95" s="933"/>
      <c r="K95" s="933"/>
      <c r="L95" s="933"/>
      <c r="M95" s="933"/>
      <c r="N95" s="933"/>
    </row>
    <row r="96" spans="1:14" s="35" customFormat="1" ht="17.25" customHeight="1">
      <c r="A96" s="946" t="s">
        <v>1204</v>
      </c>
      <c r="B96" s="334" t="s">
        <v>1205</v>
      </c>
      <c r="C96" s="930">
        <v>1656836</v>
      </c>
      <c r="D96" s="928"/>
      <c r="E96" s="924">
        <f t="shared" si="7"/>
        <v>1656836</v>
      </c>
      <c r="F96" s="949">
        <v>451710</v>
      </c>
      <c r="G96" s="928">
        <v>425233</v>
      </c>
      <c r="H96" s="926">
        <f t="shared" si="8"/>
        <v>1205126</v>
      </c>
      <c r="I96" s="541">
        <f t="shared" si="2"/>
        <v>0.27263410500496127</v>
      </c>
      <c r="J96" s="933"/>
      <c r="K96" s="933"/>
      <c r="L96" s="933"/>
      <c r="M96" s="933"/>
      <c r="N96" s="933"/>
    </row>
    <row r="97" spans="1:14" s="35" customFormat="1" ht="17.25" customHeight="1">
      <c r="A97" s="946" t="s">
        <v>1206</v>
      </c>
      <c r="B97" s="334" t="s">
        <v>1207</v>
      </c>
      <c r="C97" s="927"/>
      <c r="D97" s="928"/>
      <c r="E97" s="924"/>
      <c r="F97" s="927"/>
      <c r="G97" s="928"/>
      <c r="H97" s="926"/>
      <c r="I97" s="541" t="str">
        <f t="shared" si="2"/>
        <v/>
      </c>
      <c r="J97" s="933"/>
      <c r="K97" s="933"/>
      <c r="L97" s="933"/>
      <c r="M97" s="933"/>
      <c r="N97" s="933"/>
    </row>
    <row r="98" spans="1:14" s="35" customFormat="1" ht="17.25" customHeight="1">
      <c r="A98" s="946" t="s">
        <v>1208</v>
      </c>
      <c r="B98" s="334" t="s">
        <v>1209</v>
      </c>
      <c r="C98" s="930">
        <v>282169</v>
      </c>
      <c r="D98" s="928"/>
      <c r="E98" s="924">
        <f t="shared" si="7"/>
        <v>282169</v>
      </c>
      <c r="F98" s="949">
        <v>24786</v>
      </c>
      <c r="G98" s="928">
        <v>24786</v>
      </c>
      <c r="H98" s="926">
        <f t="shared" si="8"/>
        <v>257383</v>
      </c>
      <c r="I98" s="541">
        <f t="shared" si="2"/>
        <v>8.7840974734999244E-2</v>
      </c>
      <c r="J98" s="933"/>
      <c r="K98" s="933"/>
      <c r="L98" s="933"/>
      <c r="M98" s="933"/>
      <c r="N98" s="933"/>
    </row>
    <row r="99" spans="1:14" s="35" customFormat="1" ht="17.25" customHeight="1">
      <c r="A99" s="946" t="s">
        <v>1210</v>
      </c>
      <c r="B99" s="334" t="s">
        <v>1211</v>
      </c>
      <c r="C99" s="930">
        <v>353345</v>
      </c>
      <c r="D99" s="928"/>
      <c r="E99" s="924">
        <f t="shared" si="7"/>
        <v>353345</v>
      </c>
      <c r="F99" s="949">
        <v>8462</v>
      </c>
      <c r="G99" s="928">
        <v>8462</v>
      </c>
      <c r="H99" s="926">
        <f t="shared" si="8"/>
        <v>344883</v>
      </c>
      <c r="I99" s="541">
        <f t="shared" si="2"/>
        <v>2.394826585914616E-2</v>
      </c>
      <c r="J99" s="933"/>
      <c r="K99" s="933"/>
      <c r="L99" s="933"/>
      <c r="M99" s="933"/>
      <c r="N99" s="933"/>
    </row>
    <row r="100" spans="1:14" s="35" customFormat="1" ht="17.25" customHeight="1">
      <c r="A100" s="946" t="s">
        <v>1212</v>
      </c>
      <c r="B100" s="334" t="s">
        <v>1213</v>
      </c>
      <c r="C100" s="930">
        <v>568058</v>
      </c>
      <c r="D100" s="928"/>
      <c r="E100" s="924">
        <f t="shared" ref="E100:E120" si="12">C100+D100</f>
        <v>568058</v>
      </c>
      <c r="F100" s="949">
        <v>5597</v>
      </c>
      <c r="G100" s="928">
        <v>5597</v>
      </c>
      <c r="H100" s="926">
        <f t="shared" ref="H100:H120" si="13">E100-F100</f>
        <v>562461</v>
      </c>
      <c r="I100" s="541">
        <f t="shared" si="2"/>
        <v>9.8528671368064528E-3</v>
      </c>
      <c r="J100" s="933"/>
      <c r="K100" s="933"/>
      <c r="L100" s="933"/>
      <c r="M100" s="933"/>
      <c r="N100" s="933"/>
    </row>
    <row r="101" spans="1:14" s="35" customFormat="1" ht="17.25" customHeight="1">
      <c r="A101" s="946" t="s">
        <v>1214</v>
      </c>
      <c r="B101" s="334" t="s">
        <v>1215</v>
      </c>
      <c r="C101" s="930">
        <v>419870</v>
      </c>
      <c r="D101" s="928">
        <v>-9700</v>
      </c>
      <c r="E101" s="924">
        <f t="shared" si="12"/>
        <v>410170</v>
      </c>
      <c r="F101" s="949">
        <v>66057</v>
      </c>
      <c r="G101" s="928">
        <v>46483</v>
      </c>
      <c r="H101" s="926">
        <f t="shared" si="13"/>
        <v>344113</v>
      </c>
      <c r="I101" s="541">
        <f t="shared" si="2"/>
        <v>0.16104785820513445</v>
      </c>
      <c r="J101" s="933"/>
      <c r="K101" s="933"/>
      <c r="L101" s="933"/>
      <c r="M101" s="933"/>
      <c r="N101" s="933"/>
    </row>
    <row r="102" spans="1:14" s="35" customFormat="1" ht="17.25" customHeight="1">
      <c r="A102" s="946" t="s">
        <v>1216</v>
      </c>
      <c r="B102" s="334" t="s">
        <v>1217</v>
      </c>
      <c r="C102" s="930">
        <v>620142</v>
      </c>
      <c r="D102" s="928"/>
      <c r="E102" s="924">
        <f t="shared" si="12"/>
        <v>620142</v>
      </c>
      <c r="F102" s="949">
        <v>80201</v>
      </c>
      <c r="G102" s="928">
        <v>80201</v>
      </c>
      <c r="H102" s="926">
        <f t="shared" si="13"/>
        <v>539941</v>
      </c>
      <c r="I102" s="541">
        <f t="shared" si="2"/>
        <v>0.12932683159663433</v>
      </c>
      <c r="J102" s="933"/>
      <c r="K102" s="933"/>
      <c r="L102" s="933"/>
      <c r="M102" s="933"/>
      <c r="N102" s="933"/>
    </row>
    <row r="103" spans="1:14" s="35" customFormat="1" ht="17.25" customHeight="1">
      <c r="A103" s="946" t="s">
        <v>1218</v>
      </c>
      <c r="B103" s="334" t="s">
        <v>1219</v>
      </c>
      <c r="C103" s="930">
        <v>28451</v>
      </c>
      <c r="D103" s="928"/>
      <c r="E103" s="924">
        <f t="shared" si="12"/>
        <v>28451</v>
      </c>
      <c r="F103" s="949">
        <v>5750</v>
      </c>
      <c r="G103" s="928">
        <v>5750</v>
      </c>
      <c r="H103" s="926">
        <f t="shared" si="13"/>
        <v>22701</v>
      </c>
      <c r="I103" s="541">
        <f t="shared" si="2"/>
        <v>0.20210185933710589</v>
      </c>
      <c r="J103" s="933"/>
      <c r="K103" s="933"/>
      <c r="L103" s="933"/>
      <c r="M103" s="933"/>
      <c r="N103" s="933"/>
    </row>
    <row r="104" spans="1:14" s="35" customFormat="1" ht="17.25" customHeight="1">
      <c r="A104" s="946" t="s">
        <v>1220</v>
      </c>
      <c r="B104" s="334" t="s">
        <v>1221</v>
      </c>
      <c r="C104" s="927"/>
      <c r="D104" s="928"/>
      <c r="E104" s="924"/>
      <c r="F104" s="927"/>
      <c r="G104" s="928"/>
      <c r="H104" s="926"/>
      <c r="I104" s="541" t="str">
        <f t="shared" si="2"/>
        <v/>
      </c>
      <c r="J104" s="933"/>
      <c r="K104" s="933"/>
      <c r="L104" s="933"/>
      <c r="M104" s="933"/>
      <c r="N104" s="933"/>
    </row>
    <row r="105" spans="1:14" s="35" customFormat="1" ht="17.25" customHeight="1">
      <c r="A105" s="946" t="s">
        <v>1222</v>
      </c>
      <c r="B105" s="334" t="s">
        <v>1223</v>
      </c>
      <c r="C105" s="927"/>
      <c r="D105" s="928"/>
      <c r="E105" s="924"/>
      <c r="F105" s="927"/>
      <c r="G105" s="928"/>
      <c r="H105" s="926"/>
      <c r="I105" s="541" t="str">
        <f t="shared" si="2"/>
        <v/>
      </c>
      <c r="J105" s="933"/>
      <c r="K105" s="933"/>
      <c r="L105" s="933"/>
      <c r="M105" s="933"/>
      <c r="N105" s="933"/>
    </row>
    <row r="106" spans="1:14" s="35" customFormat="1" ht="17.25" customHeight="1">
      <c r="A106" s="946" t="s">
        <v>1224</v>
      </c>
      <c r="B106" s="334" t="s">
        <v>1225</v>
      </c>
      <c r="C106" s="968">
        <v>379788</v>
      </c>
      <c r="D106" s="928">
        <v>9700</v>
      </c>
      <c r="E106" s="924">
        <f t="shared" si="12"/>
        <v>389488</v>
      </c>
      <c r="F106" s="969">
        <v>255017</v>
      </c>
      <c r="G106" s="928">
        <v>255017</v>
      </c>
      <c r="H106" s="926">
        <f t="shared" si="13"/>
        <v>134471</v>
      </c>
      <c r="I106" s="541">
        <f t="shared" si="2"/>
        <v>0.65474931191718355</v>
      </c>
      <c r="J106" s="933"/>
      <c r="K106" s="933"/>
      <c r="L106" s="933"/>
      <c r="M106" s="933"/>
      <c r="N106" s="933"/>
    </row>
    <row r="107" spans="1:14" s="35" customFormat="1" ht="17.25" customHeight="1">
      <c r="A107" s="946" t="s">
        <v>1226</v>
      </c>
      <c r="B107" s="334" t="s">
        <v>1227</v>
      </c>
      <c r="C107" s="968">
        <v>73602</v>
      </c>
      <c r="D107" s="928"/>
      <c r="E107" s="924">
        <f t="shared" si="12"/>
        <v>73602</v>
      </c>
      <c r="F107" s="969">
        <v>10500</v>
      </c>
      <c r="G107" s="928">
        <v>7000</v>
      </c>
      <c r="H107" s="926">
        <f t="shared" si="13"/>
        <v>63102</v>
      </c>
      <c r="I107" s="541">
        <f t="shared" si="2"/>
        <v>0.14265916687046548</v>
      </c>
      <c r="J107" s="933"/>
      <c r="K107" s="933"/>
      <c r="L107" s="933"/>
      <c r="M107" s="933"/>
      <c r="N107" s="933"/>
    </row>
    <row r="108" spans="1:14" s="35" customFormat="1" ht="17.25" customHeight="1">
      <c r="A108" s="946" t="s">
        <v>1228</v>
      </c>
      <c r="B108" s="334" t="s">
        <v>1229</v>
      </c>
      <c r="C108" s="927"/>
      <c r="D108" s="928"/>
      <c r="E108" s="924"/>
      <c r="F108" s="927"/>
      <c r="G108" s="928"/>
      <c r="H108" s="926"/>
      <c r="I108" s="541" t="str">
        <f t="shared" si="2"/>
        <v/>
      </c>
      <c r="J108" s="933"/>
      <c r="K108" s="933"/>
      <c r="L108" s="933"/>
      <c r="M108" s="933"/>
      <c r="N108" s="933"/>
    </row>
    <row r="109" spans="1:14" s="35" customFormat="1" ht="17.25" customHeight="1">
      <c r="A109" s="946">
        <v>37201</v>
      </c>
      <c r="B109" s="334" t="s">
        <v>1230</v>
      </c>
      <c r="C109" s="930">
        <v>30556</v>
      </c>
      <c r="D109" s="928"/>
      <c r="E109" s="924">
        <f t="shared" si="12"/>
        <v>30556</v>
      </c>
      <c r="F109" s="949">
        <v>4999</v>
      </c>
      <c r="G109" s="928">
        <v>4999</v>
      </c>
      <c r="H109" s="926">
        <f t="shared" si="13"/>
        <v>25557</v>
      </c>
      <c r="I109" s="541">
        <f t="shared" si="2"/>
        <v>0.16360125670899334</v>
      </c>
      <c r="J109" s="933"/>
      <c r="K109" s="933"/>
      <c r="L109" s="933"/>
      <c r="M109" s="933"/>
      <c r="N109" s="933"/>
    </row>
    <row r="110" spans="1:14" s="35" customFormat="1" ht="17.25" customHeight="1">
      <c r="A110" s="946" t="s">
        <v>1231</v>
      </c>
      <c r="B110" s="334" t="s">
        <v>1232</v>
      </c>
      <c r="C110" s="930">
        <v>750285</v>
      </c>
      <c r="D110" s="928"/>
      <c r="E110" s="924">
        <f t="shared" si="12"/>
        <v>750285</v>
      </c>
      <c r="F110" s="949">
        <v>45162</v>
      </c>
      <c r="G110" s="928">
        <v>45162</v>
      </c>
      <c r="H110" s="926">
        <f t="shared" si="13"/>
        <v>705123</v>
      </c>
      <c r="I110" s="541">
        <f t="shared" si="2"/>
        <v>6.0193126611887485E-2</v>
      </c>
      <c r="J110" s="933"/>
      <c r="K110" s="933"/>
      <c r="L110" s="933"/>
      <c r="M110" s="933"/>
      <c r="N110" s="933"/>
    </row>
    <row r="111" spans="1:14" s="35" customFormat="1" ht="17.25" customHeight="1">
      <c r="A111" s="946" t="s">
        <v>1233</v>
      </c>
      <c r="B111" s="334" t="s">
        <v>1234</v>
      </c>
      <c r="C111" s="927"/>
      <c r="D111" s="928"/>
      <c r="E111" s="924"/>
      <c r="F111" s="927"/>
      <c r="G111" s="928"/>
      <c r="H111" s="926"/>
      <c r="I111" s="541" t="str">
        <f t="shared" si="2"/>
        <v/>
      </c>
      <c r="J111" s="933"/>
      <c r="K111" s="933"/>
      <c r="L111" s="933"/>
      <c r="M111" s="933"/>
      <c r="N111" s="933"/>
    </row>
    <row r="112" spans="1:14" s="35" customFormat="1" ht="17.25" customHeight="1">
      <c r="A112" s="946" t="s">
        <v>1235</v>
      </c>
      <c r="B112" s="334" t="s">
        <v>1236</v>
      </c>
      <c r="C112" s="930">
        <v>668045</v>
      </c>
      <c r="D112" s="928"/>
      <c r="E112" s="924">
        <f t="shared" si="12"/>
        <v>668045</v>
      </c>
      <c r="F112" s="927">
        <v>91361</v>
      </c>
      <c r="G112" s="928">
        <v>68361</v>
      </c>
      <c r="H112" s="926">
        <f t="shared" si="13"/>
        <v>576684</v>
      </c>
      <c r="I112" s="541">
        <f t="shared" si="2"/>
        <v>0.13675875128172504</v>
      </c>
      <c r="J112" s="933"/>
      <c r="K112" s="933"/>
      <c r="L112" s="933"/>
      <c r="M112" s="933"/>
      <c r="N112" s="933"/>
    </row>
    <row r="113" spans="1:14" s="35" customFormat="1" ht="17.25" customHeight="1">
      <c r="A113" s="946" t="s">
        <v>1237</v>
      </c>
      <c r="B113" s="334" t="s">
        <v>1238</v>
      </c>
      <c r="C113" s="930">
        <v>39382</v>
      </c>
      <c r="D113" s="928"/>
      <c r="E113" s="924">
        <f t="shared" si="12"/>
        <v>39382</v>
      </c>
      <c r="F113" s="927">
        <v>15000</v>
      </c>
      <c r="G113" s="928">
        <v>15000</v>
      </c>
      <c r="H113" s="926">
        <f t="shared" si="13"/>
        <v>24382</v>
      </c>
      <c r="I113" s="541">
        <f t="shared" si="2"/>
        <v>0.3808846681224925</v>
      </c>
      <c r="J113" s="933"/>
      <c r="K113" s="933"/>
      <c r="L113" s="933"/>
      <c r="M113" s="933"/>
      <c r="N113" s="933"/>
    </row>
    <row r="114" spans="1:14" s="35" customFormat="1" ht="17.25" customHeight="1">
      <c r="A114" s="946" t="s">
        <v>1239</v>
      </c>
      <c r="B114" s="334" t="s">
        <v>1240</v>
      </c>
      <c r="C114" s="927"/>
      <c r="D114" s="928"/>
      <c r="E114" s="924"/>
      <c r="F114" s="927"/>
      <c r="G114" s="928"/>
      <c r="H114" s="926"/>
      <c r="I114" s="541" t="str">
        <f t="shared" si="2"/>
        <v/>
      </c>
      <c r="J114" s="933"/>
      <c r="K114" s="933"/>
      <c r="L114" s="933"/>
      <c r="M114" s="933"/>
      <c r="N114" s="933"/>
    </row>
    <row r="115" spans="1:14" s="35" customFormat="1" ht="17.25" customHeight="1">
      <c r="A115" s="950" t="s">
        <v>1241</v>
      </c>
      <c r="B115" s="939" t="s">
        <v>1242</v>
      </c>
      <c r="C115" s="940">
        <v>155299</v>
      </c>
      <c r="D115" s="941"/>
      <c r="E115" s="942">
        <f t="shared" si="12"/>
        <v>155299</v>
      </c>
      <c r="F115" s="953">
        <v>35706</v>
      </c>
      <c r="G115" s="941">
        <v>35706</v>
      </c>
      <c r="H115" s="944">
        <f t="shared" si="13"/>
        <v>119593</v>
      </c>
      <c r="I115" s="945">
        <f t="shared" si="2"/>
        <v>0.22991777152460738</v>
      </c>
      <c r="J115" s="933"/>
      <c r="K115" s="933"/>
      <c r="L115" s="933"/>
      <c r="M115" s="933"/>
      <c r="N115" s="933"/>
    </row>
    <row r="116" spans="1:14" s="35" customFormat="1" ht="17.25" customHeight="1">
      <c r="A116" s="946" t="s">
        <v>1243</v>
      </c>
      <c r="B116" s="334" t="s">
        <v>1244</v>
      </c>
      <c r="C116" s="968">
        <v>607894</v>
      </c>
      <c r="D116" s="928"/>
      <c r="E116" s="924">
        <f t="shared" si="12"/>
        <v>607894</v>
      </c>
      <c r="F116" s="969">
        <v>191079</v>
      </c>
      <c r="G116" s="928">
        <v>191079</v>
      </c>
      <c r="H116" s="926">
        <f t="shared" si="13"/>
        <v>416815</v>
      </c>
      <c r="I116" s="541">
        <f t="shared" si="2"/>
        <v>0.31432947191451144</v>
      </c>
      <c r="J116" s="933"/>
      <c r="K116" s="933"/>
      <c r="L116" s="933"/>
      <c r="M116" s="933"/>
      <c r="N116" s="933"/>
    </row>
    <row r="117" spans="1:14" s="35" customFormat="1" ht="17.25" customHeight="1">
      <c r="A117" s="946" t="s">
        <v>1245</v>
      </c>
      <c r="B117" s="334" t="s">
        <v>1246</v>
      </c>
      <c r="C117" s="930">
        <v>2016368</v>
      </c>
      <c r="D117" s="928"/>
      <c r="E117" s="924">
        <f t="shared" si="12"/>
        <v>2016368</v>
      </c>
      <c r="F117" s="949">
        <v>548034</v>
      </c>
      <c r="G117" s="928">
        <v>422424</v>
      </c>
      <c r="H117" s="926">
        <f t="shared" si="13"/>
        <v>1468334</v>
      </c>
      <c r="I117" s="541">
        <f t="shared" si="2"/>
        <v>0.27179264896090394</v>
      </c>
      <c r="J117" s="933"/>
      <c r="K117" s="933"/>
      <c r="L117" s="933"/>
      <c r="M117" s="933"/>
      <c r="N117" s="933"/>
    </row>
    <row r="118" spans="1:14" s="35" customFormat="1" ht="17.25" customHeight="1">
      <c r="A118" s="946"/>
      <c r="B118" s="334"/>
      <c r="C118" s="927"/>
      <c r="D118" s="928"/>
      <c r="E118" s="924"/>
      <c r="F118" s="927"/>
      <c r="G118" s="928"/>
      <c r="H118" s="926"/>
      <c r="I118" s="541" t="str">
        <f t="shared" si="2"/>
        <v/>
      </c>
      <c r="J118" s="933"/>
      <c r="K118" s="933"/>
      <c r="L118" s="933"/>
      <c r="M118" s="933"/>
      <c r="N118" s="933"/>
    </row>
    <row r="119" spans="1:14" s="35" customFormat="1" ht="17.25" customHeight="1">
      <c r="A119" s="947" t="s">
        <v>1247</v>
      </c>
      <c r="B119" s="332" t="s">
        <v>1248</v>
      </c>
      <c r="C119" s="918">
        <f>SUM(C120:C121)</f>
        <v>0</v>
      </c>
      <c r="D119" s="919">
        <f t="shared" ref="D119:E119" si="14">SUM(D120:D121)</f>
        <v>54673</v>
      </c>
      <c r="E119" s="918">
        <f t="shared" si="14"/>
        <v>54673</v>
      </c>
      <c r="F119" s="919">
        <v>54673</v>
      </c>
      <c r="G119" s="919">
        <v>0</v>
      </c>
      <c r="H119" s="920">
        <f t="shared" si="13"/>
        <v>0</v>
      </c>
      <c r="I119" s="541">
        <f t="shared" si="2"/>
        <v>1</v>
      </c>
      <c r="J119" s="933"/>
      <c r="K119" s="933"/>
      <c r="L119" s="933"/>
      <c r="M119" s="933"/>
      <c r="N119" s="933"/>
    </row>
    <row r="120" spans="1:14" s="35" customFormat="1" ht="17.25" customHeight="1">
      <c r="A120" s="946">
        <v>52301</v>
      </c>
      <c r="B120" s="334" t="s">
        <v>1249</v>
      </c>
      <c r="C120" s="927">
        <v>0</v>
      </c>
      <c r="D120" s="928">
        <v>54673</v>
      </c>
      <c r="E120" s="924">
        <f t="shared" si="12"/>
        <v>54673</v>
      </c>
      <c r="F120" s="927">
        <v>54673</v>
      </c>
      <c r="G120" s="928">
        <v>0</v>
      </c>
      <c r="H120" s="926">
        <f t="shared" si="13"/>
        <v>0</v>
      </c>
      <c r="I120" s="541">
        <f t="shared" si="2"/>
        <v>1</v>
      </c>
      <c r="J120" s="933"/>
      <c r="K120" s="933"/>
      <c r="L120" s="933"/>
      <c r="M120" s="933"/>
      <c r="N120" s="933"/>
    </row>
    <row r="121" spans="1:14" s="35" customFormat="1" ht="17.25" customHeight="1">
      <c r="A121" s="336"/>
      <c r="B121" s="334"/>
      <c r="C121" s="927"/>
      <c r="D121" s="928"/>
      <c r="E121" s="924"/>
      <c r="F121" s="927"/>
      <c r="G121" s="929"/>
      <c r="H121" s="926"/>
      <c r="I121" s="541"/>
    </row>
    <row r="122" spans="1:14" s="35" customFormat="1" ht="17.25" customHeight="1">
      <c r="A122" s="337"/>
      <c r="B122" s="334" t="s">
        <v>836</v>
      </c>
      <c r="C122" s="927"/>
      <c r="D122" s="928"/>
      <c r="E122" s="924">
        <f t="shared" si="3"/>
        <v>0</v>
      </c>
      <c r="F122" s="927"/>
      <c r="G122" s="929"/>
      <c r="H122" s="926">
        <f t="shared" si="4"/>
        <v>0</v>
      </c>
      <c r="I122" s="541" t="str">
        <f t="shared" si="2"/>
        <v/>
      </c>
    </row>
    <row r="123" spans="1:14" s="6" customFormat="1" ht="20.25" customHeight="1" thickBot="1">
      <c r="A123" s="202"/>
      <c r="B123" s="954" t="s">
        <v>619</v>
      </c>
      <c r="C123" s="955">
        <f>+C119+C70+C49+C10-3</f>
        <v>115136460</v>
      </c>
      <c r="D123" s="956">
        <f>+D119+D70+D49+D10</f>
        <v>56707</v>
      </c>
      <c r="E123" s="955">
        <f>+E119+E70+E49+E10-3</f>
        <v>115193167</v>
      </c>
      <c r="F123" s="956">
        <f t="shared" ref="F123:G123" si="15">+F119+F70+F49+F10</f>
        <v>23211173</v>
      </c>
      <c r="G123" s="956">
        <f t="shared" si="15"/>
        <v>19444220</v>
      </c>
      <c r="H123" s="956">
        <f>+H119+H70+H49+H10-3</f>
        <v>91981994</v>
      </c>
      <c r="I123" s="921">
        <f t="shared" si="2"/>
        <v>0.20149782842588224</v>
      </c>
    </row>
    <row r="124" spans="1:14">
      <c r="C124" s="957"/>
      <c r="D124" s="957"/>
      <c r="E124" s="957"/>
      <c r="F124" s="957"/>
      <c r="G124" s="957"/>
      <c r="H124" s="1253"/>
      <c r="I124" s="1253"/>
    </row>
    <row r="125" spans="1:14">
      <c r="E125" s="957"/>
      <c r="F125" s="957"/>
      <c r="G125" s="957"/>
    </row>
  </sheetData>
  <mergeCells count="9">
    <mergeCell ref="H124:I124"/>
    <mergeCell ref="A7:B8"/>
    <mergeCell ref="A1:I1"/>
    <mergeCell ref="A2:I2"/>
    <mergeCell ref="A3:I3"/>
    <mergeCell ref="A4:I4"/>
    <mergeCell ref="A5:I5"/>
    <mergeCell ref="C6:E6"/>
    <mergeCell ref="H6:I6"/>
  </mergeCells>
  <printOptions horizontalCentered="1"/>
  <pageMargins left="0.39370078740157483" right="0.39370078740157483" top="0.51181102362204722" bottom="0.39370078740157483" header="0.31496062992125984" footer="0.15748031496062992"/>
  <pageSetup scale="9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tabSelected="1" view="pageBreakPreview" topLeftCell="A4" zoomScaleSheetLayoutView="100" workbookViewId="0">
      <selection activeCell="E15" sqref="E15"/>
    </sheetView>
  </sheetViews>
  <sheetFormatPr baseColWidth="10" defaultColWidth="11.42578125" defaultRowHeight="15"/>
  <cols>
    <col min="1" max="1" width="32.140625" customWidth="1"/>
    <col min="2" max="2" width="13.5703125" bestFit="1" customWidth="1"/>
    <col min="3" max="3" width="13" customWidth="1"/>
    <col min="4" max="4" width="13.140625" customWidth="1"/>
    <col min="5" max="5" width="13.85546875" customWidth="1"/>
    <col min="6" max="6" width="14" customWidth="1"/>
    <col min="7" max="7" width="14.5703125" customWidth="1"/>
  </cols>
  <sheetData>
    <row r="1" spans="1:9" ht="15.75">
      <c r="A1" s="1038" t="s">
        <v>23</v>
      </c>
      <c r="B1" s="1038"/>
      <c r="C1" s="1038"/>
      <c r="D1" s="1038"/>
      <c r="E1" s="1038"/>
      <c r="F1" s="1038"/>
      <c r="G1" s="1038"/>
      <c r="H1" s="664"/>
      <c r="I1" s="664"/>
    </row>
    <row r="2" spans="1:9" ht="15.75" customHeight="1">
      <c r="A2" s="1039" t="s">
        <v>837</v>
      </c>
      <c r="B2" s="1039"/>
      <c r="C2" s="1039"/>
      <c r="D2" s="1039"/>
      <c r="E2" s="1039"/>
      <c r="F2" s="1039"/>
      <c r="G2" s="1039"/>
      <c r="H2" s="665"/>
      <c r="I2" s="665"/>
    </row>
    <row r="3" spans="1:9" ht="15.75" customHeight="1">
      <c r="A3" s="1039" t="s">
        <v>838</v>
      </c>
      <c r="B3" s="1039"/>
      <c r="C3" s="1039"/>
      <c r="D3" s="1039"/>
      <c r="E3" s="1039"/>
      <c r="F3" s="1039"/>
      <c r="G3" s="1039"/>
      <c r="H3" s="665"/>
      <c r="I3" s="665"/>
    </row>
    <row r="4" spans="1:9" ht="16.5" customHeight="1">
      <c r="A4" s="1039" t="str">
        <f>'ETCA-I-01'!A3:G3</f>
        <v>TELEVISORA DE HERMOSILLO, S.A. DE C.V.</v>
      </c>
      <c r="B4" s="1039"/>
      <c r="C4" s="1039"/>
      <c r="D4" s="1039"/>
      <c r="E4" s="1039"/>
      <c r="F4" s="1039"/>
      <c r="G4" s="1039"/>
      <c r="H4" s="665"/>
      <c r="I4" s="665"/>
    </row>
    <row r="5" spans="1:9" ht="15.75" customHeight="1">
      <c r="A5" s="1268" t="str">
        <f>'ETCA-I-03'!A4:D4</f>
        <v>Del 01 de Enero al 31 de Marzo de 2018</v>
      </c>
      <c r="B5" s="1268"/>
      <c r="C5" s="1268"/>
      <c r="D5" s="1268"/>
      <c r="E5" s="1268"/>
      <c r="F5" s="1268"/>
      <c r="G5" s="1268"/>
      <c r="H5" s="666"/>
      <c r="I5" s="666"/>
    </row>
    <row r="6" spans="1:9" ht="15.75" customHeight="1" thickBot="1">
      <c r="A6" s="1084" t="s">
        <v>87</v>
      </c>
      <c r="B6" s="1084"/>
      <c r="C6" s="1084"/>
      <c r="D6" s="1084"/>
      <c r="E6" s="1084"/>
      <c r="F6" s="1084"/>
      <c r="G6" s="1084"/>
      <c r="H6" s="667"/>
      <c r="I6" s="667"/>
    </row>
    <row r="7" spans="1:9" ht="15.75" thickBot="1">
      <c r="A7" s="1261" t="s">
        <v>88</v>
      </c>
      <c r="B7" s="1263" t="s">
        <v>622</v>
      </c>
      <c r="C7" s="1264"/>
      <c r="D7" s="1264"/>
      <c r="E7" s="1264"/>
      <c r="F7" s="1265"/>
      <c r="G7" s="1266" t="s">
        <v>623</v>
      </c>
    </row>
    <row r="8" spans="1:9" ht="18.75" thickBot="1">
      <c r="A8" s="1262"/>
      <c r="B8" s="641" t="s">
        <v>624</v>
      </c>
      <c r="C8" s="641" t="s">
        <v>625</v>
      </c>
      <c r="D8" s="641" t="s">
        <v>626</v>
      </c>
      <c r="E8" s="641" t="s">
        <v>839</v>
      </c>
      <c r="F8" s="641" t="s">
        <v>724</v>
      </c>
      <c r="G8" s="1267"/>
    </row>
    <row r="9" spans="1:9">
      <c r="A9" s="658" t="s">
        <v>840</v>
      </c>
      <c r="B9" s="723">
        <f>B10+B11+B12+B13+B14+B15+B16+B19</f>
        <v>81363564</v>
      </c>
      <c r="C9" s="723">
        <f t="shared" ref="C9:G9" si="0">C10+C11+C12+C13+C14+C15+C16+C19</f>
        <v>2034</v>
      </c>
      <c r="D9" s="723">
        <f t="shared" si="0"/>
        <v>81365598</v>
      </c>
      <c r="E9" s="723">
        <f t="shared" si="0"/>
        <v>17047046</v>
      </c>
      <c r="F9" s="723">
        <f t="shared" si="0"/>
        <v>14584474</v>
      </c>
      <c r="G9" s="723">
        <f t="shared" si="0"/>
        <v>64318552</v>
      </c>
    </row>
    <row r="10" spans="1:9">
      <c r="A10" s="659" t="s">
        <v>841</v>
      </c>
      <c r="B10" s="725">
        <f>+'ETCA-II-13'!C10</f>
        <v>81363564</v>
      </c>
      <c r="C10" s="725">
        <f>+'ETCA-II-13'!D10</f>
        <v>2034</v>
      </c>
      <c r="D10" s="724">
        <f>B10+C10</f>
        <v>81365598</v>
      </c>
      <c r="E10" s="725">
        <f>+'ETCA-II-13'!F10</f>
        <v>17047046</v>
      </c>
      <c r="F10" s="725">
        <f>+'ETCA-II-13'!G10</f>
        <v>14584474</v>
      </c>
      <c r="G10" s="724">
        <f>D10-E10</f>
        <v>64318552</v>
      </c>
    </row>
    <row r="11" spans="1:9">
      <c r="A11" s="659" t="s">
        <v>842</v>
      </c>
      <c r="B11" s="725"/>
      <c r="C11" s="726"/>
      <c r="D11" s="724">
        <f t="shared" ref="D11:D19" si="1">B11+C11</f>
        <v>0</v>
      </c>
      <c r="E11" s="726"/>
      <c r="F11" s="726"/>
      <c r="G11" s="724">
        <f t="shared" ref="G11:G15" si="2">D11-E11</f>
        <v>0</v>
      </c>
    </row>
    <row r="12" spans="1:9">
      <c r="A12" s="659" t="s">
        <v>843</v>
      </c>
      <c r="B12" s="725"/>
      <c r="C12" s="726"/>
      <c r="D12" s="724">
        <f t="shared" si="1"/>
        <v>0</v>
      </c>
      <c r="E12" s="726"/>
      <c r="F12" s="726"/>
      <c r="G12" s="724">
        <f t="shared" si="2"/>
        <v>0</v>
      </c>
    </row>
    <row r="13" spans="1:9">
      <c r="A13" s="659" t="s">
        <v>844</v>
      </c>
      <c r="B13" s="725"/>
      <c r="C13" s="726"/>
      <c r="D13" s="724">
        <f t="shared" si="1"/>
        <v>0</v>
      </c>
      <c r="E13" s="726"/>
      <c r="F13" s="726"/>
      <c r="G13" s="724">
        <f t="shared" si="2"/>
        <v>0</v>
      </c>
    </row>
    <row r="14" spans="1:9">
      <c r="A14" s="659" t="s">
        <v>845</v>
      </c>
      <c r="B14" s="725"/>
      <c r="C14" s="726"/>
      <c r="D14" s="724">
        <f t="shared" si="1"/>
        <v>0</v>
      </c>
      <c r="E14" s="726"/>
      <c r="F14" s="726"/>
      <c r="G14" s="724">
        <f t="shared" si="2"/>
        <v>0</v>
      </c>
    </row>
    <row r="15" spans="1:9">
      <c r="A15" s="659" t="s">
        <v>846</v>
      </c>
      <c r="B15" s="725"/>
      <c r="C15" s="726"/>
      <c r="D15" s="724">
        <f t="shared" si="1"/>
        <v>0</v>
      </c>
      <c r="E15" s="726"/>
      <c r="F15" s="726"/>
      <c r="G15" s="724">
        <f t="shared" si="2"/>
        <v>0</v>
      </c>
    </row>
    <row r="16" spans="1:9" ht="27">
      <c r="A16" s="659" t="s">
        <v>847</v>
      </c>
      <c r="B16" s="723">
        <f>B17+B18</f>
        <v>0</v>
      </c>
      <c r="C16" s="723">
        <f t="shared" ref="C16:G16" si="3">C17+C18</f>
        <v>0</v>
      </c>
      <c r="D16" s="723">
        <f t="shared" si="3"/>
        <v>0</v>
      </c>
      <c r="E16" s="723">
        <f t="shared" si="3"/>
        <v>0</v>
      </c>
      <c r="F16" s="723">
        <f t="shared" si="3"/>
        <v>0</v>
      </c>
      <c r="G16" s="723">
        <f t="shared" si="3"/>
        <v>0</v>
      </c>
    </row>
    <row r="17" spans="1:7">
      <c r="A17" s="660" t="s">
        <v>848</v>
      </c>
      <c r="B17" s="725"/>
      <c r="C17" s="726"/>
      <c r="D17" s="724">
        <f t="shared" si="1"/>
        <v>0</v>
      </c>
      <c r="E17" s="726"/>
      <c r="F17" s="726"/>
      <c r="G17" s="724">
        <f t="shared" ref="G17:G19" si="4">D17-E17</f>
        <v>0</v>
      </c>
    </row>
    <row r="18" spans="1:7">
      <c r="A18" s="660" t="s">
        <v>849</v>
      </c>
      <c r="B18" s="725"/>
      <c r="C18" s="726"/>
      <c r="D18" s="724">
        <f t="shared" si="1"/>
        <v>0</v>
      </c>
      <c r="E18" s="726"/>
      <c r="F18" s="726"/>
      <c r="G18" s="724">
        <f t="shared" si="4"/>
        <v>0</v>
      </c>
    </row>
    <row r="19" spans="1:7">
      <c r="A19" s="659" t="s">
        <v>850</v>
      </c>
      <c r="B19" s="725"/>
      <c r="C19" s="726"/>
      <c r="D19" s="724">
        <f t="shared" si="1"/>
        <v>0</v>
      </c>
      <c r="E19" s="726"/>
      <c r="F19" s="726"/>
      <c r="G19" s="724">
        <f t="shared" si="4"/>
        <v>0</v>
      </c>
    </row>
    <row r="20" spans="1:7">
      <c r="A20" s="659"/>
      <c r="B20" s="723"/>
      <c r="C20" s="724"/>
      <c r="D20" s="724"/>
      <c r="E20" s="724"/>
      <c r="F20" s="724"/>
      <c r="G20" s="724"/>
    </row>
    <row r="21" spans="1:7">
      <c r="A21" s="658" t="s">
        <v>851</v>
      </c>
      <c r="B21" s="723">
        <f>B22+B23+B24+B25+B26+B27+B28+B31</f>
        <v>0</v>
      </c>
      <c r="C21" s="723">
        <f t="shared" ref="C21:G21" si="5">C22+C23+C24+C25+C26+C27+C28+C31</f>
        <v>0</v>
      </c>
      <c r="D21" s="723">
        <f t="shared" si="5"/>
        <v>0</v>
      </c>
      <c r="E21" s="723">
        <f t="shared" si="5"/>
        <v>0</v>
      </c>
      <c r="F21" s="723">
        <f t="shared" si="5"/>
        <v>0</v>
      </c>
      <c r="G21" s="723">
        <f t="shared" si="5"/>
        <v>0</v>
      </c>
    </row>
    <row r="22" spans="1:7">
      <c r="A22" s="659" t="s">
        <v>841</v>
      </c>
      <c r="B22" s="725"/>
      <c r="C22" s="726"/>
      <c r="D22" s="724">
        <f>B22+C22</f>
        <v>0</v>
      </c>
      <c r="E22" s="726"/>
      <c r="F22" s="726"/>
      <c r="G22" s="724">
        <f t="shared" ref="G22:G27" si="6">D22-E22</f>
        <v>0</v>
      </c>
    </row>
    <row r="23" spans="1:7">
      <c r="A23" s="659" t="s">
        <v>842</v>
      </c>
      <c r="B23" s="725"/>
      <c r="C23" s="726"/>
      <c r="D23" s="724">
        <f t="shared" ref="D23:D27" si="7">B23+C23</f>
        <v>0</v>
      </c>
      <c r="E23" s="726"/>
      <c r="F23" s="726"/>
      <c r="G23" s="724">
        <f t="shared" si="6"/>
        <v>0</v>
      </c>
    </row>
    <row r="24" spans="1:7">
      <c r="A24" s="659" t="s">
        <v>843</v>
      </c>
      <c r="B24" s="725"/>
      <c r="C24" s="726"/>
      <c r="D24" s="724">
        <f t="shared" si="7"/>
        <v>0</v>
      </c>
      <c r="E24" s="726"/>
      <c r="F24" s="726"/>
      <c r="G24" s="724">
        <f t="shared" si="6"/>
        <v>0</v>
      </c>
    </row>
    <row r="25" spans="1:7">
      <c r="A25" s="659" t="s">
        <v>844</v>
      </c>
      <c r="B25" s="725"/>
      <c r="C25" s="726"/>
      <c r="D25" s="724">
        <f t="shared" si="7"/>
        <v>0</v>
      </c>
      <c r="E25" s="726"/>
      <c r="F25" s="726"/>
      <c r="G25" s="724">
        <f t="shared" si="6"/>
        <v>0</v>
      </c>
    </row>
    <row r="26" spans="1:7">
      <c r="A26" s="659" t="s">
        <v>845</v>
      </c>
      <c r="B26" s="725"/>
      <c r="C26" s="726"/>
      <c r="D26" s="724">
        <f t="shared" si="7"/>
        <v>0</v>
      </c>
      <c r="E26" s="726"/>
      <c r="F26" s="726"/>
      <c r="G26" s="724">
        <f t="shared" si="6"/>
        <v>0</v>
      </c>
    </row>
    <row r="27" spans="1:7">
      <c r="A27" s="659" t="s">
        <v>846</v>
      </c>
      <c r="B27" s="725"/>
      <c r="C27" s="726"/>
      <c r="D27" s="724">
        <f t="shared" si="7"/>
        <v>0</v>
      </c>
      <c r="E27" s="726"/>
      <c r="F27" s="726"/>
      <c r="G27" s="724">
        <f t="shared" si="6"/>
        <v>0</v>
      </c>
    </row>
    <row r="28" spans="1:7" ht="27">
      <c r="A28" s="659" t="s">
        <v>847</v>
      </c>
      <c r="B28" s="723">
        <f>B29+B30</f>
        <v>0</v>
      </c>
      <c r="C28" s="723">
        <f t="shared" ref="C28:G28" si="8">C29+C30</f>
        <v>0</v>
      </c>
      <c r="D28" s="723">
        <f t="shared" si="8"/>
        <v>0</v>
      </c>
      <c r="E28" s="723">
        <f t="shared" si="8"/>
        <v>0</v>
      </c>
      <c r="F28" s="723">
        <f t="shared" si="8"/>
        <v>0</v>
      </c>
      <c r="G28" s="723">
        <f t="shared" si="8"/>
        <v>0</v>
      </c>
    </row>
    <row r="29" spans="1:7">
      <c r="A29" s="660" t="s">
        <v>848</v>
      </c>
      <c r="B29" s="725"/>
      <c r="C29" s="726"/>
      <c r="D29" s="724">
        <f>B29+C29</f>
        <v>0</v>
      </c>
      <c r="E29" s="726"/>
      <c r="F29" s="726"/>
      <c r="G29" s="724">
        <f t="shared" ref="G29:G31" si="9">D29-E29</f>
        <v>0</v>
      </c>
    </row>
    <row r="30" spans="1:7">
      <c r="A30" s="660" t="s">
        <v>849</v>
      </c>
      <c r="B30" s="725"/>
      <c r="C30" s="726"/>
      <c r="D30" s="724">
        <f>B30+C30</f>
        <v>0</v>
      </c>
      <c r="E30" s="726"/>
      <c r="F30" s="726"/>
      <c r="G30" s="724">
        <f t="shared" si="9"/>
        <v>0</v>
      </c>
    </row>
    <row r="31" spans="1:7">
      <c r="A31" s="659" t="s">
        <v>850</v>
      </c>
      <c r="B31" s="725"/>
      <c r="C31" s="726"/>
      <c r="D31" s="724">
        <f>B31+C31</f>
        <v>0</v>
      </c>
      <c r="E31" s="726"/>
      <c r="F31" s="726"/>
      <c r="G31" s="724">
        <f t="shared" si="9"/>
        <v>0</v>
      </c>
    </row>
    <row r="32" spans="1:7" ht="18">
      <c r="A32" s="658" t="s">
        <v>852</v>
      </c>
      <c r="B32" s="723">
        <f>B9+B21</f>
        <v>81363564</v>
      </c>
      <c r="C32" s="723">
        <f t="shared" ref="C32:G32" si="10">C9+C21</f>
        <v>2034</v>
      </c>
      <c r="D32" s="723">
        <f t="shared" si="10"/>
        <v>81365598</v>
      </c>
      <c r="E32" s="723">
        <f t="shared" si="10"/>
        <v>17047046</v>
      </c>
      <c r="F32" s="723">
        <f t="shared" si="10"/>
        <v>14584474</v>
      </c>
      <c r="G32" s="723">
        <f t="shared" si="10"/>
        <v>64318552</v>
      </c>
    </row>
    <row r="33" spans="1:7" ht="15.75" thickBot="1">
      <c r="A33" s="661"/>
      <c r="B33" s="662"/>
      <c r="C33" s="663"/>
      <c r="D33" s="663"/>
      <c r="E33" s="663"/>
      <c r="F33" s="663"/>
      <c r="G33" s="663"/>
    </row>
  </sheetData>
  <sheetProtection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85" orientation="portrait" r:id="rId1"/>
  <drawing r:id="rId2"/>
</worksheet>
</file>

<file path=xl/worksheets/sheet28.xml><?xml version="1.0" encoding="utf-8"?>
<worksheet xmlns="http://schemas.openxmlformats.org/spreadsheetml/2006/main" xmlns:r="http://schemas.openxmlformats.org/officeDocument/2006/relationships">
  <sheetPr codeName="Hoja16">
    <pageSetUpPr fitToPage="1"/>
  </sheetPr>
  <dimension ref="A1:D44"/>
  <sheetViews>
    <sheetView view="pageBreakPreview" zoomScale="110" zoomScaleSheetLayoutView="110" workbookViewId="0">
      <selection activeCell="C12" sqref="C12"/>
    </sheetView>
  </sheetViews>
  <sheetFormatPr baseColWidth="10" defaultColWidth="11.28515625" defaultRowHeight="16.5"/>
  <cols>
    <col min="1" max="1" width="64.5703125" style="287" customWidth="1"/>
    <col min="2" max="2" width="25.7109375" style="287" customWidth="1"/>
    <col min="3" max="3" width="25.7109375" style="420" customWidth="1"/>
    <col min="4" max="4" width="89.140625" style="287" customWidth="1"/>
    <col min="5" max="16384" width="11.28515625" style="287"/>
  </cols>
  <sheetData>
    <row r="1" spans="1:4">
      <c r="A1" s="1065" t="s">
        <v>23</v>
      </c>
      <c r="B1" s="1065"/>
      <c r="C1" s="1065"/>
      <c r="D1" s="440"/>
    </row>
    <row r="2" spans="1:4" s="288" customFormat="1" ht="15.75">
      <c r="A2" s="1065" t="s">
        <v>13</v>
      </c>
      <c r="B2" s="1065"/>
      <c r="C2" s="1065"/>
    </row>
    <row r="3" spans="1:4" s="288" customFormat="1" ht="15.75">
      <c r="A3" s="1066" t="str">
        <f>'ETCA-I-01'!A3:G3</f>
        <v>TELEVISORA DE HERMOSILLO, S.A. DE C.V.</v>
      </c>
      <c r="B3" s="1066"/>
      <c r="C3" s="1066"/>
    </row>
    <row r="4" spans="1:4" s="288" customFormat="1">
      <c r="A4" s="1067" t="str">
        <f>'ETCA-I-01'!A4:G4</f>
        <v>Al 31 de Marzo de 2018</v>
      </c>
      <c r="B4" s="1067"/>
      <c r="C4" s="1067"/>
    </row>
    <row r="5" spans="1:4" s="289" customFormat="1" ht="17.25" thickBot="1">
      <c r="A5" s="407"/>
      <c r="B5" s="546"/>
      <c r="C5" s="408"/>
    </row>
    <row r="6" spans="1:4" s="410" customFormat="1" ht="27" customHeight="1" thickBot="1">
      <c r="A6" s="409" t="s">
        <v>853</v>
      </c>
      <c r="B6" s="172"/>
      <c r="C6" s="260">
        <f>'ETCA II-04'!E81</f>
        <v>23211173</v>
      </c>
      <c r="D6" s="421" t="str">
        <f>IF((C6-'ETCA II-04'!E81)&gt;0.9,"ERROR!!!!! EL MONTO NO COINCIDE CON LO REPORTADO EN EL FORMATO ETCA-II-04, EN EL TOTAL DE EGRESOS DEVENGADO ANUAL","")</f>
        <v/>
      </c>
    </row>
    <row r="7" spans="1:4" s="410" customFormat="1" ht="9.75" customHeight="1">
      <c r="A7" s="411"/>
      <c r="B7" s="276"/>
      <c r="C7" s="422"/>
      <c r="D7" s="421"/>
    </row>
    <row r="8" spans="1:4" s="410" customFormat="1" ht="17.25" customHeight="1" thickBot="1">
      <c r="A8" s="412" t="s">
        <v>552</v>
      </c>
      <c r="B8" s="279"/>
      <c r="C8" s="423"/>
      <c r="D8" s="421"/>
    </row>
    <row r="9" spans="1:4" ht="20.100000000000001" customHeight="1">
      <c r="A9" s="413" t="s">
        <v>854</v>
      </c>
      <c r="B9" s="821"/>
      <c r="C9" s="424">
        <f>SUM(B10:B26)</f>
        <v>54673</v>
      </c>
      <c r="D9" s="425"/>
    </row>
    <row r="10" spans="1:4" ht="20.100000000000001" customHeight="1">
      <c r="A10" s="414" t="s">
        <v>855</v>
      </c>
      <c r="B10" s="861"/>
      <c r="C10" s="426"/>
      <c r="D10" s="425"/>
    </row>
    <row r="11" spans="1:4">
      <c r="A11" s="414" t="s">
        <v>856</v>
      </c>
      <c r="B11" s="861">
        <v>54673</v>
      </c>
      <c r="C11" s="426"/>
      <c r="D11" s="425"/>
    </row>
    <row r="12" spans="1:4" ht="20.100000000000001" customHeight="1">
      <c r="A12" s="414" t="s">
        <v>857</v>
      </c>
      <c r="B12" s="861"/>
      <c r="C12" s="426"/>
      <c r="D12" s="425"/>
    </row>
    <row r="13" spans="1:4" ht="20.100000000000001" customHeight="1">
      <c r="A13" s="414" t="s">
        <v>858</v>
      </c>
      <c r="B13" s="861"/>
      <c r="C13" s="426"/>
      <c r="D13" s="425"/>
    </row>
    <row r="14" spans="1:4" ht="20.100000000000001" customHeight="1">
      <c r="A14" s="414" t="s">
        <v>859</v>
      </c>
      <c r="B14" s="861"/>
      <c r="C14" s="426"/>
      <c r="D14" s="425"/>
    </row>
    <row r="15" spans="1:4" ht="20.100000000000001" customHeight="1">
      <c r="A15" s="414" t="s">
        <v>860</v>
      </c>
      <c r="B15" s="861"/>
      <c r="C15" s="426"/>
      <c r="D15" s="425"/>
    </row>
    <row r="16" spans="1:4" ht="20.100000000000001" customHeight="1">
      <c r="A16" s="414" t="s">
        <v>861</v>
      </c>
      <c r="B16" s="861"/>
      <c r="C16" s="426"/>
      <c r="D16" s="425"/>
    </row>
    <row r="17" spans="1:4" ht="20.100000000000001" customHeight="1">
      <c r="A17" s="414" t="s">
        <v>862</v>
      </c>
      <c r="B17" s="861"/>
      <c r="C17" s="426"/>
      <c r="D17" s="425"/>
    </row>
    <row r="18" spans="1:4" ht="20.100000000000001" customHeight="1">
      <c r="A18" s="414" t="s">
        <v>863</v>
      </c>
      <c r="B18" s="861"/>
      <c r="C18" s="426"/>
      <c r="D18" s="425"/>
    </row>
    <row r="19" spans="1:4" ht="20.100000000000001" customHeight="1">
      <c r="A19" s="414" t="s">
        <v>864</v>
      </c>
      <c r="B19" s="861"/>
      <c r="C19" s="426"/>
      <c r="D19" s="425"/>
    </row>
    <row r="20" spans="1:4" ht="20.100000000000001" customHeight="1">
      <c r="A20" s="414" t="s">
        <v>865</v>
      </c>
      <c r="B20" s="861"/>
      <c r="C20" s="426"/>
      <c r="D20" s="425"/>
    </row>
    <row r="21" spans="1:4" ht="20.100000000000001" customHeight="1">
      <c r="A21" s="414" t="s">
        <v>866</v>
      </c>
      <c r="B21" s="861"/>
      <c r="C21" s="426"/>
      <c r="D21" s="425"/>
    </row>
    <row r="22" spans="1:4" ht="20.100000000000001" customHeight="1">
      <c r="A22" s="414" t="s">
        <v>867</v>
      </c>
      <c r="B22" s="861"/>
      <c r="C22" s="426"/>
      <c r="D22" s="425"/>
    </row>
    <row r="23" spans="1:4" ht="20.100000000000001" customHeight="1">
      <c r="A23" s="414" t="s">
        <v>868</v>
      </c>
      <c r="B23" s="861"/>
      <c r="C23" s="426"/>
      <c r="D23" s="425"/>
    </row>
    <row r="24" spans="1:4" ht="20.100000000000001" customHeight="1">
      <c r="A24" s="414" t="s">
        <v>869</v>
      </c>
      <c r="B24" s="861"/>
      <c r="C24" s="426"/>
      <c r="D24" s="425"/>
    </row>
    <row r="25" spans="1:4" ht="20.100000000000001" customHeight="1">
      <c r="A25" s="414" t="s">
        <v>870</v>
      </c>
      <c r="B25" s="861"/>
      <c r="C25" s="426"/>
      <c r="D25" s="425"/>
    </row>
    <row r="26" spans="1:4" ht="20.100000000000001" customHeight="1" thickBot="1">
      <c r="A26" s="415" t="s">
        <v>871</v>
      </c>
      <c r="B26" s="862"/>
      <c r="C26" s="427"/>
      <c r="D26" s="425"/>
    </row>
    <row r="27" spans="1:4" ht="7.5" customHeight="1">
      <c r="A27" s="416"/>
      <c r="B27" s="276"/>
      <c r="C27" s="428"/>
      <c r="D27" s="425"/>
    </row>
    <row r="28" spans="1:4" ht="20.100000000000001" customHeight="1" thickBot="1">
      <c r="A28" s="417" t="s">
        <v>545</v>
      </c>
      <c r="B28" s="279"/>
      <c r="C28" s="429"/>
      <c r="D28" s="425"/>
    </row>
    <row r="29" spans="1:4" ht="20.100000000000001" customHeight="1">
      <c r="A29" s="413" t="s">
        <v>872</v>
      </c>
      <c r="B29" s="863"/>
      <c r="C29" s="424">
        <f>SUM(B30:B36)</f>
        <v>3731464</v>
      </c>
      <c r="D29" s="425"/>
    </row>
    <row r="30" spans="1:4">
      <c r="A30" s="414" t="s">
        <v>873</v>
      </c>
      <c r="B30" s="861">
        <v>3385409</v>
      </c>
      <c r="C30" s="426"/>
      <c r="D30" s="433" t="str">
        <f>IF(B30&lt;&gt;'ETCA-I-03'!C55,"ERROR!!!!! EL MONTO NO COINCIDE CON LO REPORTADO EN EL FORMATO ETCA-I-02 POR CONCEPTO DE ESTIMACIONES, DEPRECIACIONES, ETC..","")</f>
        <v/>
      </c>
    </row>
    <row r="31" spans="1:4" ht="20.100000000000001" customHeight="1">
      <c r="A31" s="414" t="s">
        <v>245</v>
      </c>
      <c r="B31" s="861"/>
      <c r="C31" s="426"/>
      <c r="D31" s="425"/>
    </row>
    <row r="32" spans="1:4" ht="20.100000000000001" customHeight="1">
      <c r="A32" s="414" t="s">
        <v>874</v>
      </c>
      <c r="B32" s="861"/>
      <c r="C32" s="426"/>
      <c r="D32" s="425"/>
    </row>
    <row r="33" spans="1:4" ht="25.5" customHeight="1">
      <c r="A33" s="414" t="s">
        <v>875</v>
      </c>
      <c r="B33" s="861"/>
      <c r="C33" s="426"/>
      <c r="D33" s="425"/>
    </row>
    <row r="34" spans="1:4" ht="20.100000000000001" customHeight="1">
      <c r="A34" s="414" t="s">
        <v>876</v>
      </c>
      <c r="B34" s="861"/>
      <c r="C34" s="426"/>
      <c r="D34" s="425"/>
    </row>
    <row r="35" spans="1:4" ht="20.100000000000001" customHeight="1">
      <c r="A35" s="414" t="s">
        <v>877</v>
      </c>
      <c r="B35" s="861">
        <v>346055</v>
      </c>
      <c r="C35" s="426"/>
      <c r="D35" s="425"/>
    </row>
    <row r="36" spans="1:4" ht="20.100000000000001" customHeight="1">
      <c r="A36" s="418" t="s">
        <v>878</v>
      </c>
      <c r="B36" s="861"/>
      <c r="C36" s="426"/>
      <c r="D36" s="425"/>
    </row>
    <row r="37" spans="1:4" ht="20.100000000000001" customHeight="1" thickBot="1">
      <c r="A37" s="419"/>
      <c r="B37" s="864"/>
      <c r="C37" s="427"/>
      <c r="D37" s="425"/>
    </row>
    <row r="38" spans="1:4" ht="20.100000000000001" customHeight="1" thickBot="1">
      <c r="A38" s="521" t="s">
        <v>879</v>
      </c>
      <c r="B38" s="865"/>
      <c r="C38" s="260">
        <f>C6-C9+C29</f>
        <v>26887964</v>
      </c>
      <c r="D38" s="425" t="str">
        <f>IF((C38-'ETCA-I-03'!C64)&gt;0.9,"ERROR!!!!! EL MONTO NO COINCIDE CON LO REPORTADO EN EL FORMATO ETCA-I-03, EN EL MISMO RUBRO","")</f>
        <v/>
      </c>
    </row>
    <row r="39" spans="1:4" ht="20.100000000000001" customHeight="1">
      <c r="A39" s="520"/>
      <c r="B39" s="518"/>
      <c r="C39" s="519"/>
      <c r="D39" s="425"/>
    </row>
    <row r="40" spans="1:4" ht="20.100000000000001" customHeight="1">
      <c r="A40" s="517"/>
      <c r="B40" s="518"/>
      <c r="C40" s="519"/>
      <c r="D40" s="425"/>
    </row>
    <row r="41" spans="1:4" ht="20.100000000000001" customHeight="1">
      <c r="A41" s="517"/>
      <c r="B41" s="518"/>
      <c r="C41" s="519"/>
      <c r="D41" s="425"/>
    </row>
    <row r="42" spans="1:4" ht="20.100000000000001" customHeight="1">
      <c r="A42" s="517"/>
      <c r="B42" s="518"/>
      <c r="C42" s="519"/>
      <c r="D42" s="425"/>
    </row>
    <row r="43" spans="1:4" ht="20.100000000000001" customHeight="1">
      <c r="A43" s="517"/>
      <c r="B43" s="518"/>
      <c r="C43" s="519"/>
      <c r="D43" s="425"/>
    </row>
    <row r="44" spans="1:4" ht="26.25" customHeight="1">
      <c r="A44" s="520"/>
      <c r="B44" s="518"/>
      <c r="C44" s="519"/>
      <c r="D44" s="425"/>
    </row>
  </sheetData>
  <sheetProtection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zoomScaleSheetLayoutView="100" workbookViewId="0">
      <selection activeCell="D10" sqref="D10"/>
    </sheetView>
  </sheetViews>
  <sheetFormatPr baseColWidth="10" defaultColWidth="11.28515625" defaultRowHeight="16.5"/>
  <cols>
    <col min="1" max="1" width="4.28515625" style="125" customWidth="1"/>
    <col min="2" max="2" width="43.7109375" style="107" customWidth="1"/>
    <col min="3" max="5" width="16.7109375" style="107" customWidth="1"/>
    <col min="6" max="16384" width="11.28515625" style="107"/>
  </cols>
  <sheetData>
    <row r="1" spans="1:7">
      <c r="A1" s="1269" t="s">
        <v>23</v>
      </c>
      <c r="B1" s="1269"/>
      <c r="C1" s="1269"/>
      <c r="D1" s="1269"/>
      <c r="E1" s="1269"/>
    </row>
    <row r="2" spans="1:7">
      <c r="A2" s="1273" t="s">
        <v>284</v>
      </c>
      <c r="B2" s="1273"/>
      <c r="C2" s="1273"/>
      <c r="D2" s="1273"/>
      <c r="E2" s="1273"/>
    </row>
    <row r="3" spans="1:7">
      <c r="A3" s="1047" t="str">
        <f>'ETCA-I-01'!A3:G3</f>
        <v>TELEVISORA DE HERMOSILLO, S.A. DE C.V.</v>
      </c>
      <c r="B3" s="1047"/>
      <c r="C3" s="1047"/>
      <c r="D3" s="1047"/>
      <c r="E3" s="1047"/>
      <c r="G3" s="340"/>
    </row>
    <row r="4" spans="1:7">
      <c r="A4" s="1058" t="str">
        <f>'ETCA-I-03'!A4:D4</f>
        <v>Del 01 de Enero al 31 de Marzo de 2018</v>
      </c>
      <c r="B4" s="1058"/>
      <c r="C4" s="1058"/>
      <c r="D4" s="1058"/>
      <c r="E4" s="1058"/>
    </row>
    <row r="5" spans="1:7" ht="17.25" thickBot="1">
      <c r="A5" s="341"/>
      <c r="B5" s="1273" t="s">
        <v>880</v>
      </c>
      <c r="C5" s="1273"/>
      <c r="D5" s="52"/>
      <c r="E5" s="341"/>
    </row>
    <row r="6" spans="1:7" s="206" customFormat="1" ht="30" customHeight="1">
      <c r="A6" s="1274" t="s">
        <v>881</v>
      </c>
      <c r="B6" s="1275"/>
      <c r="C6" s="342" t="s">
        <v>882</v>
      </c>
      <c r="D6" s="343" t="s">
        <v>883</v>
      </c>
      <c r="E6" s="344" t="s">
        <v>284</v>
      </c>
    </row>
    <row r="7" spans="1:7" s="206" customFormat="1" ht="30" customHeight="1" thickBot="1">
      <c r="A7" s="1276"/>
      <c r="B7" s="1277"/>
      <c r="C7" s="345" t="s">
        <v>884</v>
      </c>
      <c r="D7" s="345" t="s">
        <v>885</v>
      </c>
      <c r="E7" s="346" t="s">
        <v>886</v>
      </c>
    </row>
    <row r="8" spans="1:7" s="206" customFormat="1" ht="21" customHeight="1">
      <c r="A8" s="1278" t="s">
        <v>887</v>
      </c>
      <c r="B8" s="1279"/>
      <c r="C8" s="1279"/>
      <c r="D8" s="1279"/>
      <c r="E8" s="1280"/>
    </row>
    <row r="9" spans="1:7" s="206" customFormat="1" ht="20.25" customHeight="1">
      <c r="A9" s="347">
        <v>1</v>
      </c>
      <c r="B9" s="348" t="s">
        <v>1098</v>
      </c>
      <c r="C9" s="349"/>
      <c r="D9" s="350">
        <v>2499996</v>
      </c>
      <c r="E9" s="360">
        <f>IF(B9="","",C9-D9)</f>
        <v>-2499996</v>
      </c>
    </row>
    <row r="10" spans="1:7" s="206" customFormat="1" ht="20.25" customHeight="1">
      <c r="A10" s="347">
        <v>2</v>
      </c>
      <c r="B10" s="348"/>
      <c r="C10" s="349"/>
      <c r="D10" s="350"/>
      <c r="E10" s="360" t="str">
        <f t="shared" ref="E10:E18" si="0">IF(B10="","",C10-D10)</f>
        <v/>
      </c>
    </row>
    <row r="11" spans="1:7" s="206" customFormat="1" ht="20.25" customHeight="1">
      <c r="A11" s="347">
        <v>3</v>
      </c>
      <c r="B11" s="348"/>
      <c r="C11" s="349"/>
      <c r="D11" s="350"/>
      <c r="E11" s="360" t="str">
        <f t="shared" si="0"/>
        <v/>
      </c>
    </row>
    <row r="12" spans="1:7" s="206" customFormat="1" ht="20.25" customHeight="1">
      <c r="A12" s="347">
        <v>4</v>
      </c>
      <c r="B12" s="348"/>
      <c r="C12" s="349"/>
      <c r="D12" s="350"/>
      <c r="E12" s="360" t="str">
        <f t="shared" si="0"/>
        <v/>
      </c>
    </row>
    <row r="13" spans="1:7" s="206" customFormat="1" ht="20.25" customHeight="1">
      <c r="A13" s="347">
        <v>5</v>
      </c>
      <c r="B13" s="348"/>
      <c r="C13" s="349"/>
      <c r="D13" s="350"/>
      <c r="E13" s="360" t="str">
        <f t="shared" si="0"/>
        <v/>
      </c>
    </row>
    <row r="14" spans="1:7" s="206" customFormat="1" ht="20.25" customHeight="1">
      <c r="A14" s="347">
        <v>6</v>
      </c>
      <c r="B14" s="348"/>
      <c r="C14" s="349"/>
      <c r="D14" s="350"/>
      <c r="E14" s="360" t="str">
        <f t="shared" si="0"/>
        <v/>
      </c>
    </row>
    <row r="15" spans="1:7" s="206" customFormat="1" ht="20.25" customHeight="1">
      <c r="A15" s="347">
        <v>7</v>
      </c>
      <c r="B15" s="348"/>
      <c r="C15" s="349"/>
      <c r="D15" s="350"/>
      <c r="E15" s="360" t="str">
        <f t="shared" si="0"/>
        <v/>
      </c>
    </row>
    <row r="16" spans="1:7" s="206" customFormat="1" ht="20.25" customHeight="1">
      <c r="A16" s="347">
        <v>8</v>
      </c>
      <c r="B16" s="348"/>
      <c r="C16" s="349"/>
      <c r="D16" s="350"/>
      <c r="E16" s="360" t="str">
        <f t="shared" si="0"/>
        <v/>
      </c>
    </row>
    <row r="17" spans="1:5" s="206" customFormat="1" ht="20.25" customHeight="1">
      <c r="A17" s="347">
        <v>9</v>
      </c>
      <c r="B17" s="348"/>
      <c r="C17" s="349"/>
      <c r="D17" s="350"/>
      <c r="E17" s="360" t="str">
        <f t="shared" si="0"/>
        <v/>
      </c>
    </row>
    <row r="18" spans="1:5" s="206" customFormat="1" ht="20.25" customHeight="1">
      <c r="A18" s="347">
        <v>10</v>
      </c>
      <c r="B18" s="348"/>
      <c r="C18" s="349"/>
      <c r="D18" s="350"/>
      <c r="E18" s="360" t="str">
        <f t="shared" si="0"/>
        <v/>
      </c>
    </row>
    <row r="19" spans="1:5" s="206" customFormat="1" ht="20.25" customHeight="1">
      <c r="A19" s="347"/>
      <c r="B19" s="352" t="s">
        <v>888</v>
      </c>
      <c r="C19" s="358">
        <f>SUM(C9:C18)</f>
        <v>0</v>
      </c>
      <c r="D19" s="359">
        <f>SUM(D9:D18)</f>
        <v>2499996</v>
      </c>
      <c r="E19" s="360">
        <f>SUM(E9:E18)</f>
        <v>-2499996</v>
      </c>
    </row>
    <row r="20" spans="1:5" s="206" customFormat="1" ht="21" customHeight="1">
      <c r="A20" s="1270" t="s">
        <v>889</v>
      </c>
      <c r="B20" s="1271"/>
      <c r="C20" s="1271"/>
      <c r="D20" s="1271"/>
      <c r="E20" s="1272"/>
    </row>
    <row r="21" spans="1:5" s="206" customFormat="1" ht="20.25" customHeight="1">
      <c r="A21" s="347">
        <v>1</v>
      </c>
      <c r="B21" s="348"/>
      <c r="C21" s="349"/>
      <c r="D21" s="350"/>
      <c r="E21" s="360" t="str">
        <f>IF(B21="","",C21-D21)</f>
        <v/>
      </c>
    </row>
    <row r="22" spans="1:5" s="206" customFormat="1" ht="20.25" customHeight="1">
      <c r="A22" s="347">
        <v>2</v>
      </c>
      <c r="B22" s="348"/>
      <c r="C22" s="349"/>
      <c r="D22" s="350"/>
      <c r="E22" s="360" t="str">
        <f t="shared" ref="E22:E30" si="1">IF(B22="","",C22-D22)</f>
        <v/>
      </c>
    </row>
    <row r="23" spans="1:5" s="206" customFormat="1" ht="20.25" customHeight="1">
      <c r="A23" s="347">
        <v>3</v>
      </c>
      <c r="B23" s="348"/>
      <c r="C23" s="349"/>
      <c r="D23" s="350"/>
      <c r="E23" s="360" t="str">
        <f t="shared" si="1"/>
        <v/>
      </c>
    </row>
    <row r="24" spans="1:5" s="206" customFormat="1" ht="20.25" customHeight="1">
      <c r="A24" s="347">
        <v>4</v>
      </c>
      <c r="B24" s="348"/>
      <c r="C24" s="349"/>
      <c r="D24" s="350"/>
      <c r="E24" s="360" t="str">
        <f t="shared" si="1"/>
        <v/>
      </c>
    </row>
    <row r="25" spans="1:5" s="206" customFormat="1" ht="20.25" customHeight="1">
      <c r="A25" s="347">
        <v>5</v>
      </c>
      <c r="B25" s="348"/>
      <c r="C25" s="349"/>
      <c r="D25" s="350"/>
      <c r="E25" s="360" t="str">
        <f t="shared" si="1"/>
        <v/>
      </c>
    </row>
    <row r="26" spans="1:5" s="206" customFormat="1" ht="20.25" customHeight="1">
      <c r="A26" s="347">
        <v>6</v>
      </c>
      <c r="B26" s="348"/>
      <c r="C26" s="349"/>
      <c r="D26" s="350"/>
      <c r="E26" s="360" t="str">
        <f t="shared" si="1"/>
        <v/>
      </c>
    </row>
    <row r="27" spans="1:5" s="206" customFormat="1" ht="20.25" customHeight="1">
      <c r="A27" s="347">
        <v>7</v>
      </c>
      <c r="B27" s="348"/>
      <c r="C27" s="349"/>
      <c r="D27" s="350"/>
      <c r="E27" s="360" t="str">
        <f t="shared" si="1"/>
        <v/>
      </c>
    </row>
    <row r="28" spans="1:5" s="206" customFormat="1" ht="20.25" customHeight="1">
      <c r="A28" s="347">
        <v>8</v>
      </c>
      <c r="B28" s="348"/>
      <c r="C28" s="349"/>
      <c r="D28" s="350"/>
      <c r="E28" s="360" t="str">
        <f>IF(B28="","",C28-D29)</f>
        <v/>
      </c>
    </row>
    <row r="29" spans="1:5" s="206" customFormat="1" ht="20.25" customHeight="1">
      <c r="A29" s="347">
        <v>9</v>
      </c>
      <c r="B29" s="348"/>
      <c r="C29" s="349"/>
      <c r="D29" s="350"/>
      <c r="E29" s="360" t="str">
        <f>IF(B29="","",C29-#REF!)</f>
        <v/>
      </c>
    </row>
    <row r="30" spans="1:5" s="206" customFormat="1" ht="20.25" customHeight="1">
      <c r="A30" s="347">
        <v>10</v>
      </c>
      <c r="B30" s="348"/>
      <c r="C30" s="349"/>
      <c r="D30" s="350"/>
      <c r="E30" s="360" t="str">
        <f t="shared" si="1"/>
        <v/>
      </c>
    </row>
    <row r="31" spans="1:5" s="354" customFormat="1" ht="39.950000000000003" customHeight="1" thickBot="1">
      <c r="A31" s="347"/>
      <c r="B31" s="353" t="s">
        <v>890</v>
      </c>
      <c r="C31" s="358">
        <f>SUM(C21:C30)</f>
        <v>0</v>
      </c>
      <c r="D31" s="359">
        <f>SUM(D21:D30)</f>
        <v>0</v>
      </c>
      <c r="E31" s="360">
        <f>SUM(E21:E30)</f>
        <v>0</v>
      </c>
    </row>
    <row r="32" spans="1:5" ht="30" customHeight="1" thickBot="1">
      <c r="A32" s="355"/>
      <c r="B32" s="356" t="s">
        <v>891</v>
      </c>
      <c r="C32" s="361">
        <f>SUM(C19,C31)</f>
        <v>0</v>
      </c>
      <c r="D32" s="361">
        <f>SUM(D19,D31)</f>
        <v>2499996</v>
      </c>
      <c r="E32" s="362">
        <f>SUM(E19,E31)</f>
        <v>-2499996</v>
      </c>
    </row>
    <row r="33" spans="1:10" ht="17.100000000000001" customHeight="1">
      <c r="A33" s="453" t="s">
        <v>84</v>
      </c>
    </row>
    <row r="34" spans="1:10" ht="17.100000000000001" customHeight="1">
      <c r="A34" s="522"/>
      <c r="B34" s="523"/>
      <c r="C34" s="524"/>
      <c r="D34" s="524"/>
      <c r="E34" s="524"/>
    </row>
    <row r="35" spans="1:10" ht="17.100000000000001" customHeight="1">
      <c r="A35" s="522"/>
      <c r="B35" s="523"/>
      <c r="C35" s="524"/>
      <c r="D35" s="524"/>
      <c r="E35" s="524"/>
    </row>
    <row r="36" spans="1:10" ht="17.100000000000001" customHeight="1">
      <c r="A36" s="522"/>
      <c r="B36" s="523"/>
      <c r="C36" s="524"/>
      <c r="D36" s="524"/>
      <c r="E36" s="524"/>
    </row>
    <row r="37" spans="1:10" ht="17.100000000000001" customHeight="1">
      <c r="A37" s="522"/>
      <c r="B37" s="523"/>
      <c r="C37" s="524"/>
      <c r="D37" s="524"/>
      <c r="E37" s="524"/>
    </row>
    <row r="38" spans="1:10" ht="17.100000000000001" customHeight="1">
      <c r="A38" s="51" t="s">
        <v>255</v>
      </c>
      <c r="J38" s="357"/>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5"/>
  <sheetViews>
    <sheetView view="pageBreakPreview" topLeftCell="A28" zoomScaleSheetLayoutView="100" workbookViewId="0">
      <selection activeCell="G81" sqref="G81"/>
    </sheetView>
  </sheetViews>
  <sheetFormatPr baseColWidth="10" defaultColWidth="11.42578125" defaultRowHeight="15"/>
  <cols>
    <col min="1" max="1" width="40.28515625" customWidth="1"/>
    <col min="2" max="2" width="14" customWidth="1"/>
    <col min="3" max="3" width="16.85546875" customWidth="1"/>
    <col min="4" max="4" width="1.28515625" customWidth="1"/>
    <col min="5" max="5" width="40.28515625" customWidth="1"/>
    <col min="6" max="6" width="14" customWidth="1"/>
    <col min="7" max="7" width="15.5703125" customWidth="1"/>
  </cols>
  <sheetData>
    <row r="1" spans="1:7" ht="15.75">
      <c r="A1" s="1038" t="s">
        <v>23</v>
      </c>
      <c r="B1" s="1038"/>
      <c r="C1" s="1038"/>
      <c r="D1" s="1038"/>
      <c r="E1" s="1038"/>
      <c r="F1" s="1038"/>
      <c r="G1" s="1038"/>
    </row>
    <row r="2" spans="1:7" ht="14.25" customHeight="1">
      <c r="A2" s="1039" t="s">
        <v>86</v>
      </c>
      <c r="B2" s="1039"/>
      <c r="C2" s="1039"/>
      <c r="D2" s="1039"/>
      <c r="E2" s="1039"/>
      <c r="F2" s="1039"/>
      <c r="G2" s="1039"/>
    </row>
    <row r="3" spans="1:7" s="51" customFormat="1" ht="14.25" customHeight="1">
      <c r="A3" s="1039" t="str">
        <f>'ETCA-I-01'!A3:G3</f>
        <v>TELEVISORA DE HERMOSILLO, S.A. DE C.V.</v>
      </c>
      <c r="B3" s="1039"/>
      <c r="C3" s="1039"/>
      <c r="D3" s="1039"/>
      <c r="E3" s="1039"/>
      <c r="F3" s="1039"/>
      <c r="G3" s="1039"/>
    </row>
    <row r="4" spans="1:7" ht="12.75" customHeight="1">
      <c r="A4" s="1043" t="s">
        <v>1083</v>
      </c>
      <c r="B4" s="1043"/>
      <c r="C4" s="1043"/>
      <c r="D4" s="1043"/>
      <c r="E4" s="1043"/>
      <c r="F4" s="1043"/>
      <c r="G4" s="1043"/>
    </row>
    <row r="5" spans="1:7" ht="12" customHeight="1" thickBot="1">
      <c r="A5" s="1044" t="s">
        <v>87</v>
      </c>
      <c r="B5" s="1044"/>
      <c r="C5" s="1044"/>
      <c r="D5" s="1044"/>
      <c r="E5" s="1044"/>
      <c r="F5" s="1044"/>
      <c r="G5" s="1044"/>
    </row>
    <row r="6" spans="1:7" ht="26.25" thickBot="1">
      <c r="A6" s="697" t="s">
        <v>88</v>
      </c>
      <c r="B6" s="854">
        <v>2018</v>
      </c>
      <c r="C6" s="854" t="s">
        <v>1073</v>
      </c>
      <c r="D6" s="698"/>
      <c r="E6" s="699" t="s">
        <v>88</v>
      </c>
      <c r="F6" s="854">
        <v>2018</v>
      </c>
      <c r="G6" s="854" t="s">
        <v>1073</v>
      </c>
    </row>
    <row r="7" spans="1:7" ht="15.75" customHeight="1">
      <c r="A7" s="620" t="s">
        <v>26</v>
      </c>
      <c r="B7" s="703"/>
      <c r="C7" s="703"/>
      <c r="D7" s="704"/>
      <c r="E7" s="703" t="s">
        <v>27</v>
      </c>
      <c r="F7" s="703"/>
      <c r="G7" s="703"/>
    </row>
    <row r="8" spans="1:7" ht="10.5" customHeight="1">
      <c r="A8" s="620" t="s">
        <v>28</v>
      </c>
      <c r="B8" s="705"/>
      <c r="C8" s="705"/>
      <c r="D8" s="704"/>
      <c r="E8" s="703" t="s">
        <v>29</v>
      </c>
      <c r="F8" s="705"/>
      <c r="G8" s="705"/>
    </row>
    <row r="9" spans="1:7" s="668" customFormat="1" ht="25.5">
      <c r="A9" s="620" t="s">
        <v>89</v>
      </c>
      <c r="B9" s="676">
        <f>SUM(B10:B16)</f>
        <v>3234338</v>
      </c>
      <c r="C9" s="676">
        <f>SUM(C10:C16)</f>
        <v>2827050</v>
      </c>
      <c r="D9" s="706"/>
      <c r="E9" s="703" t="s">
        <v>90</v>
      </c>
      <c r="F9" s="676">
        <f>SUM(F10:F18)</f>
        <v>24646966</v>
      </c>
      <c r="G9" s="676">
        <f>SUM(G10:G18)</f>
        <v>26159828</v>
      </c>
    </row>
    <row r="10" spans="1:7">
      <c r="A10" s="707" t="s">
        <v>91</v>
      </c>
      <c r="B10" s="708">
        <v>26000</v>
      </c>
      <c r="C10" s="708">
        <v>26000</v>
      </c>
      <c r="D10" s="704"/>
      <c r="E10" s="705" t="s">
        <v>92</v>
      </c>
      <c r="F10" s="708">
        <v>0</v>
      </c>
      <c r="G10" s="708">
        <v>0</v>
      </c>
    </row>
    <row r="11" spans="1:7">
      <c r="A11" s="707" t="s">
        <v>93</v>
      </c>
      <c r="B11" s="708">
        <v>3208338</v>
      </c>
      <c r="C11" s="708">
        <v>2801050</v>
      </c>
      <c r="D11" s="704"/>
      <c r="E11" s="705" t="s">
        <v>94</v>
      </c>
      <c r="F11" s="708">
        <v>1211085</v>
      </c>
      <c r="G11" s="708">
        <v>770284</v>
      </c>
    </row>
    <row r="12" spans="1:7">
      <c r="A12" s="707" t="s">
        <v>95</v>
      </c>
      <c r="B12" s="708">
        <v>0</v>
      </c>
      <c r="C12" s="708">
        <v>0</v>
      </c>
      <c r="D12" s="704"/>
      <c r="E12" s="705" t="s">
        <v>96</v>
      </c>
      <c r="F12" s="708">
        <v>0</v>
      </c>
      <c r="G12" s="708">
        <v>0</v>
      </c>
    </row>
    <row r="13" spans="1:7">
      <c r="A13" s="707" t="s">
        <v>97</v>
      </c>
      <c r="B13" s="708">
        <v>0</v>
      </c>
      <c r="C13" s="708">
        <v>0</v>
      </c>
      <c r="D13" s="704"/>
      <c r="E13" s="705" t="s">
        <v>98</v>
      </c>
      <c r="F13" s="708">
        <v>0</v>
      </c>
      <c r="G13" s="708">
        <v>0</v>
      </c>
    </row>
    <row r="14" spans="1:7">
      <c r="A14" s="707" t="s">
        <v>99</v>
      </c>
      <c r="B14" s="708">
        <v>0</v>
      </c>
      <c r="C14" s="708">
        <v>0</v>
      </c>
      <c r="D14" s="704"/>
      <c r="E14" s="705" t="s">
        <v>100</v>
      </c>
      <c r="F14" s="708">
        <v>0</v>
      </c>
      <c r="G14" s="708">
        <v>0</v>
      </c>
    </row>
    <row r="15" spans="1:7" ht="25.5">
      <c r="A15" s="707" t="s">
        <v>101</v>
      </c>
      <c r="B15" s="708">
        <v>0</v>
      </c>
      <c r="C15" s="708">
        <v>0</v>
      </c>
      <c r="D15" s="704"/>
      <c r="E15" s="705" t="s">
        <v>102</v>
      </c>
      <c r="F15" s="708">
        <v>0</v>
      </c>
      <c r="G15" s="708">
        <v>0</v>
      </c>
    </row>
    <row r="16" spans="1:7">
      <c r="A16" s="707" t="s">
        <v>103</v>
      </c>
      <c r="B16" s="708">
        <v>0</v>
      </c>
      <c r="C16" s="708">
        <v>0</v>
      </c>
      <c r="D16" s="704"/>
      <c r="E16" s="705" t="s">
        <v>104</v>
      </c>
      <c r="F16" s="708">
        <v>5509506</v>
      </c>
      <c r="G16" s="708">
        <f>9458941-36</f>
        <v>9458905</v>
      </c>
    </row>
    <row r="17" spans="1:7" ht="25.5">
      <c r="A17" s="629" t="s">
        <v>105</v>
      </c>
      <c r="B17" s="676">
        <f>SUM(B18:B24)</f>
        <v>27577369</v>
      </c>
      <c r="C17" s="676">
        <f>SUM(C18:C24)</f>
        <v>32673106</v>
      </c>
      <c r="D17" s="704"/>
      <c r="E17" s="705" t="s">
        <v>106</v>
      </c>
      <c r="F17" s="708">
        <v>0</v>
      </c>
      <c r="G17" s="708">
        <v>0</v>
      </c>
    </row>
    <row r="18" spans="1:7">
      <c r="A18" s="709" t="s">
        <v>107</v>
      </c>
      <c r="B18" s="708">
        <v>0</v>
      </c>
      <c r="C18" s="708">
        <v>0</v>
      </c>
      <c r="D18" s="704"/>
      <c r="E18" s="705" t="s">
        <v>108</v>
      </c>
      <c r="F18" s="708">
        <v>17926375</v>
      </c>
      <c r="G18" s="708">
        <v>15930639</v>
      </c>
    </row>
    <row r="19" spans="1:7" ht="19.5" customHeight="1">
      <c r="A19" s="709" t="s">
        <v>109</v>
      </c>
      <c r="B19" s="708">
        <v>17723053</v>
      </c>
      <c r="C19" s="708">
        <v>22908070</v>
      </c>
      <c r="D19" s="704"/>
      <c r="E19" s="703" t="s">
        <v>110</v>
      </c>
      <c r="F19" s="676">
        <f>SUM(F20:F22)</f>
        <v>0</v>
      </c>
      <c r="G19" s="676">
        <f>SUM(G20:G22)</f>
        <v>0</v>
      </c>
    </row>
    <row r="20" spans="1:7" ht="15.75" customHeight="1">
      <c r="A20" s="709" t="s">
        <v>111</v>
      </c>
      <c r="B20" s="708">
        <v>102326</v>
      </c>
      <c r="C20" s="708">
        <v>35474</v>
      </c>
      <c r="D20" s="704"/>
      <c r="E20" s="705" t="s">
        <v>112</v>
      </c>
      <c r="F20" s="708">
        <v>0</v>
      </c>
      <c r="G20" s="708">
        <v>0</v>
      </c>
    </row>
    <row r="21" spans="1:7" ht="25.5">
      <c r="A21" s="709" t="s">
        <v>113</v>
      </c>
      <c r="B21" s="708">
        <v>0</v>
      </c>
      <c r="C21" s="708">
        <v>0</v>
      </c>
      <c r="D21" s="704"/>
      <c r="E21" s="705" t="s">
        <v>114</v>
      </c>
      <c r="F21" s="708">
        <v>0</v>
      </c>
      <c r="G21" s="708">
        <v>0</v>
      </c>
    </row>
    <row r="22" spans="1:7" ht="14.25" customHeight="1">
      <c r="A22" s="709" t="s">
        <v>115</v>
      </c>
      <c r="B22" s="708">
        <v>0</v>
      </c>
      <c r="C22" s="708">
        <v>0</v>
      </c>
      <c r="D22" s="704"/>
      <c r="E22" s="705" t="s">
        <v>116</v>
      </c>
      <c r="F22" s="708">
        <v>0</v>
      </c>
      <c r="G22" s="708">
        <v>0</v>
      </c>
    </row>
    <row r="23" spans="1:7" ht="25.5">
      <c r="A23" s="709" t="s">
        <v>117</v>
      </c>
      <c r="B23" s="708">
        <v>0</v>
      </c>
      <c r="C23" s="708">
        <v>0</v>
      </c>
      <c r="D23" s="704"/>
      <c r="E23" s="703" t="s">
        <v>118</v>
      </c>
      <c r="F23" s="676">
        <f>SUM(F24:F25)</f>
        <v>0</v>
      </c>
      <c r="G23" s="676">
        <f>SUM(G24:G25)</f>
        <v>0</v>
      </c>
    </row>
    <row r="24" spans="1:7" ht="25.5">
      <c r="A24" s="709" t="s">
        <v>119</v>
      </c>
      <c r="B24" s="708">
        <f>9748147+3843</f>
        <v>9751990</v>
      </c>
      <c r="C24" s="708">
        <f>9729563-1</f>
        <v>9729562</v>
      </c>
      <c r="D24" s="704"/>
      <c r="E24" s="705" t="s">
        <v>120</v>
      </c>
      <c r="F24" s="708">
        <v>0</v>
      </c>
      <c r="G24" s="708">
        <v>0</v>
      </c>
    </row>
    <row r="25" spans="1:7" ht="25.5">
      <c r="A25" s="620" t="s">
        <v>121</v>
      </c>
      <c r="B25" s="676">
        <f>SUM(B26:B30)</f>
        <v>220213</v>
      </c>
      <c r="C25" s="676">
        <f>SUM(C26:C30)</f>
        <v>69132</v>
      </c>
      <c r="D25" s="704"/>
      <c r="E25" s="705" t="s">
        <v>122</v>
      </c>
      <c r="F25" s="708">
        <v>0</v>
      </c>
      <c r="G25" s="708">
        <v>0</v>
      </c>
    </row>
    <row r="26" spans="1:7" ht="25.5">
      <c r="A26" s="709" t="s">
        <v>123</v>
      </c>
      <c r="B26" s="708">
        <v>220213</v>
      </c>
      <c r="C26" s="708">
        <v>69132</v>
      </c>
      <c r="D26" s="704"/>
      <c r="E26" s="705" t="s">
        <v>124</v>
      </c>
      <c r="F26" s="708">
        <v>0</v>
      </c>
      <c r="G26" s="708">
        <v>0</v>
      </c>
    </row>
    <row r="27" spans="1:7" ht="25.5">
      <c r="A27" s="709" t="s">
        <v>125</v>
      </c>
      <c r="B27" s="708">
        <v>0</v>
      </c>
      <c r="C27" s="708">
        <v>0</v>
      </c>
      <c r="D27" s="704"/>
      <c r="E27" s="703" t="s">
        <v>126</v>
      </c>
      <c r="F27" s="676">
        <f>SUM(F28:F30)</f>
        <v>0</v>
      </c>
      <c r="G27" s="676">
        <f>SUM(G28:G30)</f>
        <v>0</v>
      </c>
    </row>
    <row r="28" spans="1:7" ht="25.5">
      <c r="A28" s="709" t="s">
        <v>127</v>
      </c>
      <c r="B28" s="708">
        <v>0</v>
      </c>
      <c r="C28" s="708">
        <v>0</v>
      </c>
      <c r="D28" s="704"/>
      <c r="E28" s="705" t="s">
        <v>128</v>
      </c>
      <c r="F28" s="708">
        <v>0</v>
      </c>
      <c r="G28" s="708">
        <v>0</v>
      </c>
    </row>
    <row r="29" spans="1:7" ht="17.25" customHeight="1">
      <c r="A29" s="709" t="s">
        <v>129</v>
      </c>
      <c r="B29" s="708">
        <v>0</v>
      </c>
      <c r="C29" s="708">
        <v>0</v>
      </c>
      <c r="D29" s="704"/>
      <c r="E29" s="705" t="s">
        <v>130</v>
      </c>
      <c r="F29" s="708">
        <v>0</v>
      </c>
      <c r="G29" s="708">
        <v>0</v>
      </c>
    </row>
    <row r="30" spans="1:7">
      <c r="A30" s="709" t="s">
        <v>131</v>
      </c>
      <c r="B30" s="708">
        <v>0</v>
      </c>
      <c r="C30" s="708">
        <v>0</v>
      </c>
      <c r="D30" s="704"/>
      <c r="E30" s="705" t="s">
        <v>132</v>
      </c>
      <c r="F30" s="708">
        <v>0</v>
      </c>
      <c r="G30" s="708">
        <v>0</v>
      </c>
    </row>
    <row r="31" spans="1:7" ht="25.5">
      <c r="A31" s="620" t="s">
        <v>133</v>
      </c>
      <c r="B31" s="676">
        <f>SUM(B32:B36)</f>
        <v>0</v>
      </c>
      <c r="C31" s="676">
        <f>SUM(C32:C36)</f>
        <v>0</v>
      </c>
      <c r="D31" s="704"/>
      <c r="E31" s="703" t="s">
        <v>134</v>
      </c>
      <c r="F31" s="676">
        <f>SUM(F32:F37)</f>
        <v>0</v>
      </c>
      <c r="G31" s="676">
        <f>SUM(G32:G37)</f>
        <v>0</v>
      </c>
    </row>
    <row r="32" spans="1:7" ht="12.75" customHeight="1">
      <c r="A32" s="709" t="s">
        <v>135</v>
      </c>
      <c r="B32" s="708">
        <v>0</v>
      </c>
      <c r="C32" s="708">
        <v>0</v>
      </c>
      <c r="D32" s="704"/>
      <c r="E32" s="705" t="s">
        <v>136</v>
      </c>
      <c r="F32" s="708">
        <v>0</v>
      </c>
      <c r="G32" s="708">
        <v>0</v>
      </c>
    </row>
    <row r="33" spans="1:7" ht="12.75" customHeight="1">
      <c r="A33" s="709" t="s">
        <v>137</v>
      </c>
      <c r="B33" s="708">
        <v>0</v>
      </c>
      <c r="C33" s="708">
        <v>0</v>
      </c>
      <c r="D33" s="704"/>
      <c r="E33" s="705" t="s">
        <v>138</v>
      </c>
      <c r="F33" s="708">
        <v>0</v>
      </c>
      <c r="G33" s="708">
        <v>0</v>
      </c>
    </row>
    <row r="34" spans="1:7" ht="12.75" customHeight="1">
      <c r="A34" s="709" t="s">
        <v>139</v>
      </c>
      <c r="B34" s="708">
        <v>0</v>
      </c>
      <c r="C34" s="708">
        <v>0</v>
      </c>
      <c r="D34" s="704"/>
      <c r="E34" s="705" t="s">
        <v>140</v>
      </c>
      <c r="F34" s="708">
        <v>0</v>
      </c>
      <c r="G34" s="708">
        <v>0</v>
      </c>
    </row>
    <row r="35" spans="1:7" ht="25.5">
      <c r="A35" s="709" t="s">
        <v>141</v>
      </c>
      <c r="B35" s="708">
        <v>0</v>
      </c>
      <c r="C35" s="708">
        <v>0</v>
      </c>
      <c r="D35" s="712"/>
      <c r="E35" s="705" t="s">
        <v>142</v>
      </c>
      <c r="F35" s="708">
        <v>0</v>
      </c>
      <c r="G35" s="708">
        <v>0</v>
      </c>
    </row>
    <row r="36" spans="1:7" ht="25.5">
      <c r="A36" s="709" t="s">
        <v>143</v>
      </c>
      <c r="B36" s="708">
        <v>0</v>
      </c>
      <c r="C36" s="708">
        <v>0</v>
      </c>
      <c r="D36" s="704"/>
      <c r="E36" s="705" t="s">
        <v>144</v>
      </c>
      <c r="F36" s="708">
        <v>0</v>
      </c>
      <c r="G36" s="708">
        <v>0</v>
      </c>
    </row>
    <row r="37" spans="1:7" ht="16.5" customHeight="1" thickBot="1">
      <c r="A37" s="631" t="s">
        <v>145</v>
      </c>
      <c r="B37" s="711">
        <v>0</v>
      </c>
      <c r="C37" s="711">
        <v>0</v>
      </c>
      <c r="D37" s="701"/>
      <c r="E37" s="702" t="s">
        <v>146</v>
      </c>
      <c r="F37" s="711">
        <v>0</v>
      </c>
      <c r="G37" s="711">
        <v>0</v>
      </c>
    </row>
    <row r="38" spans="1:7" ht="25.5">
      <c r="A38" s="727" t="s">
        <v>147</v>
      </c>
      <c r="B38" s="728">
        <f>SUM(B39:B40)</f>
        <v>-148728</v>
      </c>
      <c r="C38" s="728">
        <f>SUM(C39:C40)</f>
        <v>-148728</v>
      </c>
      <c r="D38" s="729"/>
      <c r="E38" s="730" t="s">
        <v>148</v>
      </c>
      <c r="F38" s="728">
        <f>SUM(F39:F41)</f>
        <v>0</v>
      </c>
      <c r="G38" s="728">
        <f>SUM(G39:G41)</f>
        <v>0</v>
      </c>
    </row>
    <row r="39" spans="1:7" ht="25.5">
      <c r="A39" s="709" t="s">
        <v>149</v>
      </c>
      <c r="B39" s="708">
        <v>-148728</v>
      </c>
      <c r="C39" s="708">
        <v>-148728</v>
      </c>
      <c r="D39" s="712"/>
      <c r="E39" s="705" t="s">
        <v>150</v>
      </c>
      <c r="F39" s="708">
        <v>0</v>
      </c>
      <c r="G39" s="708">
        <v>0</v>
      </c>
    </row>
    <row r="40" spans="1:7">
      <c r="A40" s="709" t="s">
        <v>151</v>
      </c>
      <c r="B40" s="708">
        <v>0</v>
      </c>
      <c r="C40" s="708">
        <v>0</v>
      </c>
      <c r="D40" s="704"/>
      <c r="E40" s="705" t="s">
        <v>152</v>
      </c>
      <c r="F40" s="708">
        <v>0</v>
      </c>
      <c r="G40" s="708">
        <v>0</v>
      </c>
    </row>
    <row r="41" spans="1:7" ht="12" customHeight="1">
      <c r="A41" s="620" t="s">
        <v>153</v>
      </c>
      <c r="B41" s="676">
        <f>SUM(B42:B45)</f>
        <v>0</v>
      </c>
      <c r="C41" s="676">
        <f>SUM(C42:C45)</f>
        <v>0</v>
      </c>
      <c r="D41" s="704"/>
      <c r="E41" s="705" t="s">
        <v>154</v>
      </c>
      <c r="F41" s="708">
        <v>0</v>
      </c>
      <c r="G41" s="708">
        <v>0</v>
      </c>
    </row>
    <row r="42" spans="1:7" ht="12" customHeight="1">
      <c r="A42" s="709" t="s">
        <v>155</v>
      </c>
      <c r="B42" s="708">
        <v>0</v>
      </c>
      <c r="C42" s="708">
        <v>0</v>
      </c>
      <c r="D42" s="704"/>
      <c r="E42" s="703" t="s">
        <v>156</v>
      </c>
      <c r="F42" s="688">
        <f>SUM(F43:F45)</f>
        <v>0</v>
      </c>
      <c r="G42" s="688">
        <f>SUM(G43:G45)</f>
        <v>0</v>
      </c>
    </row>
    <row r="43" spans="1:7" ht="12" customHeight="1">
      <c r="A43" s="709" t="s">
        <v>157</v>
      </c>
      <c r="B43" s="708">
        <v>0</v>
      </c>
      <c r="C43" s="708">
        <v>0</v>
      </c>
      <c r="D43" s="704"/>
      <c r="E43" s="705" t="s">
        <v>158</v>
      </c>
      <c r="F43" s="708">
        <v>0</v>
      </c>
      <c r="G43" s="708">
        <v>0</v>
      </c>
    </row>
    <row r="44" spans="1:7" ht="25.5">
      <c r="A44" s="709" t="s">
        <v>159</v>
      </c>
      <c r="B44" s="708">
        <v>0</v>
      </c>
      <c r="C44" s="708">
        <v>0</v>
      </c>
      <c r="D44" s="704"/>
      <c r="E44" s="705" t="s">
        <v>160</v>
      </c>
      <c r="F44" s="708">
        <v>0</v>
      </c>
      <c r="G44" s="708">
        <v>0</v>
      </c>
    </row>
    <row r="45" spans="1:7" ht="13.5" customHeight="1">
      <c r="A45" s="709" t="s">
        <v>161</v>
      </c>
      <c r="B45" s="708">
        <v>0</v>
      </c>
      <c r="C45" s="708">
        <v>0</v>
      </c>
      <c r="D45" s="704"/>
      <c r="E45" s="705" t="s">
        <v>162</v>
      </c>
      <c r="F45" s="708">
        <v>0</v>
      </c>
      <c r="G45" s="708">
        <v>0</v>
      </c>
    </row>
    <row r="46" spans="1:7" ht="24" customHeight="1">
      <c r="A46" s="620" t="s">
        <v>163</v>
      </c>
      <c r="B46" s="676">
        <f>+B41+B37+B38+B31+B25+B17+B9-1</f>
        <v>30883191</v>
      </c>
      <c r="C46" s="676">
        <f>+C41+C37+C38+C31+C25+C17+C9</f>
        <v>35420560</v>
      </c>
      <c r="D46" s="704"/>
      <c r="E46" s="703" t="s">
        <v>164</v>
      </c>
      <c r="F46" s="676">
        <f>+F42+F38+F31+F27+F26+F23+F19+F9</f>
        <v>24646966</v>
      </c>
      <c r="G46" s="676">
        <f>+G42+G38+G31+G27+G26+G23+G19+G9</f>
        <v>26159828</v>
      </c>
    </row>
    <row r="47" spans="1:7">
      <c r="A47" s="620" t="s">
        <v>47</v>
      </c>
      <c r="B47" s="710"/>
      <c r="C47" s="710"/>
      <c r="D47" s="712"/>
      <c r="E47" s="703" t="s">
        <v>48</v>
      </c>
      <c r="F47" s="710"/>
      <c r="G47" s="710"/>
    </row>
    <row r="48" spans="1:7" ht="12.75" customHeight="1">
      <c r="A48" s="709" t="s">
        <v>165</v>
      </c>
      <c r="B48" s="708">
        <v>0</v>
      </c>
      <c r="C48" s="708">
        <v>0</v>
      </c>
      <c r="D48" s="704"/>
      <c r="E48" s="705" t="s">
        <v>166</v>
      </c>
      <c r="F48" s="708">
        <v>0</v>
      </c>
      <c r="G48" s="708">
        <v>0</v>
      </c>
    </row>
    <row r="49" spans="1:8" ht="12.75" customHeight="1">
      <c r="A49" s="709" t="s">
        <v>167</v>
      </c>
      <c r="B49" s="708">
        <v>0</v>
      </c>
      <c r="C49" s="708">
        <v>0</v>
      </c>
      <c r="D49" s="704"/>
      <c r="E49" s="705" t="s">
        <v>168</v>
      </c>
      <c r="F49" s="708">
        <v>70052084</v>
      </c>
      <c r="G49" s="708">
        <v>72627815</v>
      </c>
    </row>
    <row r="50" spans="1:8" ht="15.75" customHeight="1">
      <c r="A50" s="709" t="s">
        <v>169</v>
      </c>
      <c r="B50" s="708">
        <v>21655591</v>
      </c>
      <c r="C50" s="708">
        <v>21655591</v>
      </c>
      <c r="D50" s="704"/>
      <c r="E50" s="705" t="s">
        <v>170</v>
      </c>
      <c r="F50" s="708">
        <v>0</v>
      </c>
      <c r="G50" s="708">
        <v>0</v>
      </c>
    </row>
    <row r="51" spans="1:8" ht="12" customHeight="1">
      <c r="A51" s="709" t="s">
        <v>171</v>
      </c>
      <c r="B51" s="708">
        <v>110046707</v>
      </c>
      <c r="C51" s="708">
        <v>109992034</v>
      </c>
      <c r="D51" s="704"/>
      <c r="E51" s="705" t="s">
        <v>172</v>
      </c>
      <c r="F51" s="708">
        <v>0</v>
      </c>
      <c r="G51" s="708">
        <v>0</v>
      </c>
    </row>
    <row r="52" spans="1:8" ht="25.5">
      <c r="A52" s="709" t="s">
        <v>173</v>
      </c>
      <c r="B52" s="708">
        <v>247385</v>
      </c>
      <c r="C52" s="708">
        <v>247385</v>
      </c>
      <c r="D52" s="704"/>
      <c r="E52" s="705" t="s">
        <v>174</v>
      </c>
      <c r="F52" s="708">
        <v>0</v>
      </c>
      <c r="G52" s="708">
        <v>0</v>
      </c>
    </row>
    <row r="53" spans="1:8">
      <c r="A53" s="709" t="s">
        <v>175</v>
      </c>
      <c r="B53" s="708">
        <v>-51457643</v>
      </c>
      <c r="C53" s="708">
        <v>-48242539</v>
      </c>
      <c r="D53" s="706"/>
      <c r="E53" s="705" t="s">
        <v>176</v>
      </c>
      <c r="F53" s="708">
        <v>3050206</v>
      </c>
      <c r="G53" s="708">
        <v>3050206</v>
      </c>
    </row>
    <row r="54" spans="1:8" ht="11.25" customHeight="1">
      <c r="A54" s="709" t="s">
        <v>177</v>
      </c>
      <c r="B54" s="708">
        <v>13103045</v>
      </c>
      <c r="C54" s="708">
        <v>13254489</v>
      </c>
      <c r="D54" s="706"/>
      <c r="E54" s="703"/>
      <c r="F54" s="710"/>
      <c r="G54" s="710"/>
    </row>
    <row r="55" spans="1:8" ht="19.5" customHeight="1">
      <c r="A55" s="709" t="s">
        <v>178</v>
      </c>
      <c r="B55" s="708">
        <v>0</v>
      </c>
      <c r="C55" s="708">
        <v>0</v>
      </c>
      <c r="D55" s="706"/>
      <c r="E55" s="703" t="s">
        <v>179</v>
      </c>
      <c r="F55" s="676">
        <f>SUM(F47:F53)</f>
        <v>73102290</v>
      </c>
      <c r="G55" s="676">
        <f>SUM(G47:G53)</f>
        <v>75678021</v>
      </c>
    </row>
    <row r="56" spans="1:8" ht="13.5" customHeight="1">
      <c r="A56" s="709" t="s">
        <v>180</v>
      </c>
      <c r="B56" s="708">
        <v>7834032</v>
      </c>
      <c r="C56" s="708">
        <v>8004337</v>
      </c>
      <c r="D56" s="704"/>
      <c r="E56" s="622"/>
      <c r="F56" s="710"/>
      <c r="G56" s="710"/>
    </row>
    <row r="57" spans="1:8" ht="25.5">
      <c r="A57" s="620" t="s">
        <v>181</v>
      </c>
      <c r="B57" s="676">
        <f>SUM(B48:B56)</f>
        <v>101429117</v>
      </c>
      <c r="C57" s="676">
        <f>SUM(C48:C56)</f>
        <v>104911297</v>
      </c>
      <c r="D57" s="704"/>
      <c r="E57" s="703" t="s">
        <v>182</v>
      </c>
      <c r="F57" s="676">
        <f>+F46+F55</f>
        <v>97749256</v>
      </c>
      <c r="G57" s="676">
        <f>+G46+G55</f>
        <v>101837849</v>
      </c>
    </row>
    <row r="58" spans="1:8" ht="14.25" customHeight="1">
      <c r="A58" s="709"/>
      <c r="B58" s="710"/>
      <c r="C58" s="710"/>
      <c r="D58" s="706"/>
      <c r="E58" s="703" t="s">
        <v>183</v>
      </c>
      <c r="F58" s="710"/>
      <c r="G58" s="710"/>
    </row>
    <row r="59" spans="1:8" ht="15" customHeight="1">
      <c r="A59" s="620" t="s">
        <v>184</v>
      </c>
      <c r="B59" s="676">
        <f>+B46+B57</f>
        <v>132312308</v>
      </c>
      <c r="C59" s="676">
        <f>+C46+C57</f>
        <v>140331857</v>
      </c>
      <c r="D59" s="704"/>
      <c r="E59" s="703" t="s">
        <v>185</v>
      </c>
      <c r="F59" s="676">
        <f>SUM(F60:F62)</f>
        <v>90494826</v>
      </c>
      <c r="G59" s="676">
        <f>SUM(G60:G62)</f>
        <v>90494826</v>
      </c>
      <c r="H59" s="433" t="str">
        <f>IF(C59&lt;&gt;'ETCA-I-01'!C33,"ERROR!!!!! ELTOTAL DE ACTIVO, NO CONCUERDA CON LO REPORTADO EN EL ESTADO DE SITUACION FINANCIERA","")</f>
        <v/>
      </c>
    </row>
    <row r="60" spans="1:8" ht="12" customHeight="1">
      <c r="A60" s="709"/>
      <c r="B60" s="713"/>
      <c r="C60" s="713"/>
      <c r="D60" s="704"/>
      <c r="E60" s="705" t="s">
        <v>186</v>
      </c>
      <c r="F60" s="708">
        <v>90494826</v>
      </c>
      <c r="G60" s="708">
        <v>90494826</v>
      </c>
      <c r="H60" s="433" t="str">
        <f>IF(B59&lt;&gt;'ETCA-I-01'!B33,"ERROR!!!!! ELTOTAL DE ACTIVO, NO CONCUERDA CON LO REPORTADO EN EL ESTADO DE SITUACION FINANCIERA","")</f>
        <v/>
      </c>
    </row>
    <row r="61" spans="1:8" ht="11.25" customHeight="1">
      <c r="A61" s="709"/>
      <c r="B61" s="713"/>
      <c r="C61" s="713"/>
      <c r="D61" s="704"/>
      <c r="E61" s="705" t="s">
        <v>187</v>
      </c>
      <c r="F61" s="708">
        <v>0</v>
      </c>
      <c r="G61" s="708">
        <v>0</v>
      </c>
    </row>
    <row r="62" spans="1:8" ht="10.5" customHeight="1">
      <c r="A62" s="709"/>
      <c r="B62" s="713"/>
      <c r="C62" s="713"/>
      <c r="D62" s="704"/>
      <c r="E62" s="705" t="s">
        <v>188</v>
      </c>
      <c r="F62" s="708">
        <v>0</v>
      </c>
      <c r="G62" s="708">
        <v>0</v>
      </c>
    </row>
    <row r="63" spans="1:8" ht="25.5">
      <c r="A63" s="709"/>
      <c r="B63" s="713"/>
      <c r="C63" s="713"/>
      <c r="D63" s="704"/>
      <c r="E63" s="703" t="s">
        <v>189</v>
      </c>
      <c r="F63" s="676">
        <f>SUM(F64:F68)</f>
        <v>-61008074</v>
      </c>
      <c r="G63" s="676">
        <f>SUM(G64:G68)</f>
        <v>-57077118</v>
      </c>
    </row>
    <row r="64" spans="1:8">
      <c r="A64" s="709"/>
      <c r="B64" s="713"/>
      <c r="C64" s="713"/>
      <c r="D64" s="704"/>
      <c r="E64" s="705" t="s">
        <v>190</v>
      </c>
      <c r="F64" s="708">
        <v>-3907968</v>
      </c>
      <c r="G64" s="708">
        <v>-5189005</v>
      </c>
    </row>
    <row r="65" spans="1:8">
      <c r="A65" s="709"/>
      <c r="B65" s="713"/>
      <c r="C65" s="713"/>
      <c r="D65" s="704"/>
      <c r="E65" s="705" t="s">
        <v>191</v>
      </c>
      <c r="F65" s="708">
        <v>-85376437</v>
      </c>
      <c r="G65" s="708">
        <v>-80180316</v>
      </c>
    </row>
    <row r="66" spans="1:8" ht="12.75" customHeight="1">
      <c r="A66" s="709"/>
      <c r="B66" s="713"/>
      <c r="C66" s="713"/>
      <c r="D66" s="704"/>
      <c r="E66" s="705" t="s">
        <v>192</v>
      </c>
      <c r="F66" s="708">
        <v>28299319</v>
      </c>
      <c r="G66" s="708">
        <v>28299319</v>
      </c>
    </row>
    <row r="67" spans="1:8" ht="12" customHeight="1">
      <c r="A67" s="709"/>
      <c r="B67" s="713"/>
      <c r="C67" s="713"/>
      <c r="D67" s="704"/>
      <c r="E67" s="705" t="s">
        <v>193</v>
      </c>
      <c r="F67" s="708">
        <v>0</v>
      </c>
      <c r="G67" s="708">
        <v>0</v>
      </c>
    </row>
    <row r="68" spans="1:8" ht="17.25" customHeight="1">
      <c r="A68" s="709"/>
      <c r="B68" s="713"/>
      <c r="C68" s="713"/>
      <c r="D68" s="704"/>
      <c r="E68" s="705" t="s">
        <v>194</v>
      </c>
      <c r="F68" s="708">
        <v>-22988</v>
      </c>
      <c r="G68" s="708">
        <v>-7116</v>
      </c>
    </row>
    <row r="69" spans="1:8" ht="25.5">
      <c r="A69" s="709"/>
      <c r="B69" s="713"/>
      <c r="C69" s="713"/>
      <c r="D69" s="704"/>
      <c r="E69" s="703" t="s">
        <v>195</v>
      </c>
      <c r="F69" s="676">
        <f>SUM(F70:F71)</f>
        <v>5076300</v>
      </c>
      <c r="G69" s="676">
        <f>SUM(G70:G71)</f>
        <v>5076300</v>
      </c>
    </row>
    <row r="70" spans="1:8">
      <c r="A70" s="709"/>
      <c r="B70" s="713"/>
      <c r="C70" s="713"/>
      <c r="D70" s="704"/>
      <c r="E70" s="705" t="s">
        <v>196</v>
      </c>
      <c r="F70" s="708">
        <v>0</v>
      </c>
      <c r="G70" s="708">
        <v>0</v>
      </c>
    </row>
    <row r="71" spans="1:8" ht="14.25" customHeight="1">
      <c r="A71" s="709"/>
      <c r="B71" s="713"/>
      <c r="C71" s="713"/>
      <c r="D71" s="704"/>
      <c r="E71" s="705" t="s">
        <v>197</v>
      </c>
      <c r="F71" s="708">
        <v>5076300</v>
      </c>
      <c r="G71" s="708">
        <v>5076300</v>
      </c>
    </row>
    <row r="72" spans="1:8" ht="15" customHeight="1">
      <c r="A72" s="709"/>
      <c r="B72" s="713"/>
      <c r="C72" s="713"/>
      <c r="D72" s="704"/>
      <c r="E72" s="703" t="s">
        <v>198</v>
      </c>
      <c r="F72" s="676">
        <f>+F59+F63+F69</f>
        <v>34563052</v>
      </c>
      <c r="G72" s="676">
        <f>+G59+G63+G69</f>
        <v>38494008</v>
      </c>
    </row>
    <row r="73" spans="1:8" ht="19.5" customHeight="1" thickBot="1">
      <c r="A73" s="631"/>
      <c r="B73" s="700"/>
      <c r="C73" s="700"/>
      <c r="D73" s="701"/>
      <c r="E73" s="632" t="s">
        <v>199</v>
      </c>
      <c r="F73" s="762">
        <f>+F57+F72</f>
        <v>132312308</v>
      </c>
      <c r="G73" s="714">
        <f>+G57+G72</f>
        <v>140331857</v>
      </c>
      <c r="H73" s="433" t="str">
        <f>IF((G73-'ETCA-I-01'!G52)&gt;0.9,"ERROR!!!!! ELTOTAL DE DEL PATRIMONIO Y HACIENDA PUBLICA, NO CONCUERDA CON LO REPORTADO EN EL ESTADO DE SITUACION FINANCIERA","")</f>
        <v/>
      </c>
    </row>
    <row r="74" spans="1:8" ht="19.5" customHeight="1">
      <c r="A74" s="712"/>
      <c r="B74" s="962"/>
      <c r="C74" s="962"/>
      <c r="D74" s="712"/>
      <c r="E74" s="963"/>
      <c r="F74" s="964"/>
      <c r="G74" s="965"/>
      <c r="H74" s="433"/>
    </row>
    <row r="75" spans="1:8">
      <c r="H75"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dimension ref="A1:I38"/>
  <sheetViews>
    <sheetView view="pageBreakPreview" topLeftCell="A22" zoomScale="90" zoomScaleSheetLayoutView="90" workbookViewId="0">
      <selection activeCell="D12" sqref="D12"/>
    </sheetView>
  </sheetViews>
  <sheetFormatPr baseColWidth="10" defaultColWidth="11.28515625" defaultRowHeight="16.5"/>
  <cols>
    <col min="1" max="1" width="4.85546875" style="125" customWidth="1"/>
    <col min="2" max="2" width="41" style="107" customWidth="1"/>
    <col min="3" max="4" width="25.7109375" style="107" customWidth="1"/>
    <col min="5" max="16384" width="11.28515625" style="107"/>
  </cols>
  <sheetData>
    <row r="1" spans="1:6">
      <c r="A1" s="363"/>
      <c r="B1" s="1269" t="s">
        <v>23</v>
      </c>
      <c r="C1" s="1269"/>
      <c r="D1" s="1269"/>
    </row>
    <row r="2" spans="1:6">
      <c r="A2" s="107"/>
      <c r="B2" s="1273" t="s">
        <v>892</v>
      </c>
      <c r="C2" s="1273"/>
      <c r="D2" s="1273"/>
      <c r="F2" s="340"/>
    </row>
    <row r="3" spans="1:6">
      <c r="B3" s="1047" t="str">
        <f>'ETCA-I-01'!A3</f>
        <v>TELEVISORA DE HERMOSILLO, S.A. DE C.V.</v>
      </c>
      <c r="C3" s="1047"/>
      <c r="D3" s="1047"/>
    </row>
    <row r="4" spans="1:6">
      <c r="B4" s="1058" t="str">
        <f>'ETCA-I-03'!A4</f>
        <v>Del 01 de Enero al 31 de Marzo de 2018</v>
      </c>
      <c r="C4" s="1058"/>
      <c r="D4" s="1058"/>
    </row>
    <row r="5" spans="1:6">
      <c r="A5" s="807"/>
      <c r="B5" s="1281" t="s">
        <v>893</v>
      </c>
      <c r="C5" s="1281"/>
      <c r="D5" s="250"/>
    </row>
    <row r="6" spans="1:6" ht="6.75" customHeight="1" thickBot="1"/>
    <row r="7" spans="1:6" s="206" customFormat="1" ht="27.95" customHeight="1">
      <c r="A7" s="1274" t="s">
        <v>881</v>
      </c>
      <c r="B7" s="1275"/>
      <c r="C7" s="1282" t="s">
        <v>475</v>
      </c>
      <c r="D7" s="1284" t="s">
        <v>724</v>
      </c>
    </row>
    <row r="8" spans="1:6" s="206" customFormat="1" ht="4.5" customHeight="1" thickBot="1">
      <c r="A8" s="1276"/>
      <c r="B8" s="1277"/>
      <c r="C8" s="1283"/>
      <c r="D8" s="1285"/>
    </row>
    <row r="9" spans="1:6" s="206" customFormat="1" ht="21" customHeight="1">
      <c r="A9" s="1278" t="s">
        <v>887</v>
      </c>
      <c r="B9" s="1279"/>
      <c r="C9" s="1279"/>
      <c r="D9" s="1280"/>
    </row>
    <row r="10" spans="1:6" s="206" customFormat="1" ht="18" customHeight="1">
      <c r="A10" s="347">
        <v>1</v>
      </c>
      <c r="B10" s="348" t="s">
        <v>1099</v>
      </c>
      <c r="C10" s="908">
        <v>1630738</v>
      </c>
      <c r="D10" s="909">
        <v>1630738</v>
      </c>
    </row>
    <row r="11" spans="1:6" s="206" customFormat="1" ht="18" customHeight="1">
      <c r="A11" s="347">
        <v>2</v>
      </c>
      <c r="B11" s="348"/>
      <c r="C11" s="364"/>
      <c r="D11" s="365"/>
    </row>
    <row r="12" spans="1:6" s="206" customFormat="1" ht="18" customHeight="1">
      <c r="A12" s="347">
        <v>3</v>
      </c>
      <c r="B12" s="348"/>
      <c r="C12" s="364"/>
      <c r="D12" s="365"/>
    </row>
    <row r="13" spans="1:6" s="206" customFormat="1" ht="18" customHeight="1">
      <c r="A13" s="347">
        <v>4</v>
      </c>
      <c r="B13" s="348"/>
      <c r="C13" s="364"/>
      <c r="D13" s="365"/>
    </row>
    <row r="14" spans="1:6" s="206" customFormat="1" ht="18" customHeight="1">
      <c r="A14" s="347">
        <v>5</v>
      </c>
      <c r="B14" s="348"/>
      <c r="C14" s="364"/>
      <c r="D14" s="365"/>
    </row>
    <row r="15" spans="1:6" s="206" customFormat="1" ht="18" customHeight="1">
      <c r="A15" s="347">
        <v>6</v>
      </c>
      <c r="B15" s="348"/>
      <c r="C15" s="364"/>
      <c r="D15" s="365"/>
    </row>
    <row r="16" spans="1:6" s="206" customFormat="1" ht="18" customHeight="1">
      <c r="A16" s="347">
        <v>7</v>
      </c>
      <c r="B16" s="348"/>
      <c r="C16" s="364"/>
      <c r="D16" s="365"/>
    </row>
    <row r="17" spans="1:4" s="206" customFormat="1" ht="18" customHeight="1">
      <c r="A17" s="347">
        <v>8</v>
      </c>
      <c r="B17" s="348"/>
      <c r="C17" s="364"/>
      <c r="D17" s="365"/>
    </row>
    <row r="18" spans="1:4" s="206" customFormat="1" ht="18" customHeight="1">
      <c r="A18" s="347">
        <v>9</v>
      </c>
      <c r="B18" s="348"/>
      <c r="C18" s="364"/>
      <c r="D18" s="365"/>
    </row>
    <row r="19" spans="1:4" s="206" customFormat="1" ht="18" customHeight="1">
      <c r="A19" s="347">
        <v>10</v>
      </c>
      <c r="B19" s="348"/>
      <c r="C19" s="364"/>
      <c r="D19" s="365"/>
    </row>
    <row r="20" spans="1:4" s="206" customFormat="1" ht="18" customHeight="1">
      <c r="A20" s="347"/>
      <c r="B20" s="352" t="s">
        <v>894</v>
      </c>
      <c r="C20" s="358">
        <f>SUM(C10:C19)</f>
        <v>1630738</v>
      </c>
      <c r="D20" s="360">
        <f>SUM(D10:D19)</f>
        <v>1630738</v>
      </c>
    </row>
    <row r="21" spans="1:4" s="206" customFormat="1" ht="21" customHeight="1">
      <c r="A21" s="1270" t="s">
        <v>889</v>
      </c>
      <c r="B21" s="1271"/>
      <c r="C21" s="1271"/>
      <c r="D21" s="1272"/>
    </row>
    <row r="22" spans="1:4" s="206" customFormat="1" ht="18" customHeight="1">
      <c r="A22" s="347">
        <v>1</v>
      </c>
      <c r="B22" s="348"/>
      <c r="C22" s="364"/>
      <c r="D22" s="365"/>
    </row>
    <row r="23" spans="1:4" s="206" customFormat="1" ht="18" customHeight="1">
      <c r="A23" s="347">
        <v>2</v>
      </c>
      <c r="B23" s="348"/>
      <c r="C23" s="364"/>
      <c r="D23" s="365"/>
    </row>
    <row r="24" spans="1:4" s="206" customFormat="1" ht="18" customHeight="1">
      <c r="A24" s="347">
        <v>3</v>
      </c>
      <c r="B24" s="348"/>
      <c r="C24" s="364"/>
      <c r="D24" s="365"/>
    </row>
    <row r="25" spans="1:4" s="206" customFormat="1" ht="18" customHeight="1">
      <c r="A25" s="347">
        <v>4</v>
      </c>
      <c r="B25" s="348"/>
      <c r="C25" s="364"/>
      <c r="D25" s="365"/>
    </row>
    <row r="26" spans="1:4" s="206" customFormat="1" ht="18" customHeight="1">
      <c r="A26" s="347">
        <v>5</v>
      </c>
      <c r="B26" s="348"/>
      <c r="C26" s="364"/>
      <c r="D26" s="365"/>
    </row>
    <row r="27" spans="1:4" s="206" customFormat="1" ht="18" customHeight="1">
      <c r="A27" s="347">
        <v>6</v>
      </c>
      <c r="B27" s="348"/>
      <c r="C27" s="364"/>
      <c r="D27" s="365"/>
    </row>
    <row r="28" spans="1:4" s="206" customFormat="1" ht="18" customHeight="1">
      <c r="A28" s="347">
        <v>7</v>
      </c>
      <c r="B28" s="348"/>
      <c r="C28" s="364"/>
      <c r="D28" s="365"/>
    </row>
    <row r="29" spans="1:4" s="206" customFormat="1" ht="18" customHeight="1">
      <c r="A29" s="347">
        <v>8</v>
      </c>
      <c r="B29" s="348"/>
      <c r="C29" s="364"/>
      <c r="D29" s="365"/>
    </row>
    <row r="30" spans="1:4" s="206" customFormat="1" ht="18" customHeight="1">
      <c r="A30" s="347">
        <v>9</v>
      </c>
      <c r="B30" s="348"/>
      <c r="C30" s="364"/>
      <c r="D30" s="365"/>
    </row>
    <row r="31" spans="1:4" s="206" customFormat="1" ht="18" customHeight="1">
      <c r="A31" s="347">
        <v>10</v>
      </c>
      <c r="B31" s="348"/>
      <c r="C31" s="364" t="s">
        <v>255</v>
      </c>
      <c r="D31" s="365"/>
    </row>
    <row r="32" spans="1:4" s="354" customFormat="1" ht="18" customHeight="1" thickBot="1">
      <c r="A32" s="347"/>
      <c r="B32" s="353" t="s">
        <v>895</v>
      </c>
      <c r="C32" s="358">
        <f>SUM(C22:C31)</f>
        <v>0</v>
      </c>
      <c r="D32" s="360">
        <f>SUM(D22:D31)</f>
        <v>0</v>
      </c>
    </row>
    <row r="33" spans="1:9" ht="27.95" customHeight="1" thickBot="1">
      <c r="A33" s="355"/>
      <c r="B33" s="356" t="s">
        <v>891</v>
      </c>
      <c r="C33" s="361">
        <f>SUM(C32,C20)</f>
        <v>1630738</v>
      </c>
      <c r="D33" s="366">
        <f>SUM(D32,D20)</f>
        <v>1630738</v>
      </c>
    </row>
    <row r="34" spans="1:9" s="525" customFormat="1" ht="18" customHeight="1">
      <c r="A34" s="453" t="s">
        <v>84</v>
      </c>
      <c r="B34" s="107"/>
      <c r="C34" s="107"/>
      <c r="D34" s="107"/>
      <c r="E34" s="107"/>
    </row>
    <row r="35" spans="1:9" s="525" customFormat="1" ht="18" customHeight="1">
      <c r="A35" s="51"/>
      <c r="B35" s="107"/>
      <c r="C35" s="107"/>
      <c r="D35" s="107"/>
      <c r="E35" s="107"/>
    </row>
    <row r="36" spans="1:9" s="525" customFormat="1" ht="18" customHeight="1">
      <c r="A36" s="51"/>
      <c r="B36" s="107"/>
      <c r="C36" s="107"/>
      <c r="D36" s="107"/>
      <c r="E36" s="107"/>
    </row>
    <row r="37" spans="1:9" s="526" customFormat="1" ht="17.100000000000001" customHeight="1">
      <c r="A37" s="522"/>
      <c r="B37" s="523"/>
      <c r="C37" s="524"/>
      <c r="D37" s="524"/>
    </row>
    <row r="38" spans="1:9" ht="17.100000000000001" customHeight="1">
      <c r="A38" s="51"/>
      <c r="I38" s="357"/>
    </row>
  </sheetData>
  <sheetProtection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28" zoomScaleSheetLayoutView="100" workbookViewId="0">
      <selection activeCell="F21" sqref="F21"/>
    </sheetView>
  </sheetViews>
  <sheetFormatPr baseColWidth="10" defaultColWidth="11.28515625" defaultRowHeight="15"/>
  <cols>
    <col min="1" max="1" width="47.7109375" style="377" bestFit="1" customWidth="1"/>
    <col min="2" max="2" width="11.28515625" style="367"/>
    <col min="3" max="3" width="12.28515625" style="367" customWidth="1"/>
    <col min="4" max="16384" width="11.28515625" style="367"/>
  </cols>
  <sheetData>
    <row r="1" spans="1:7" ht="16.5" customHeight="1">
      <c r="A1" s="1286" t="s">
        <v>23</v>
      </c>
      <c r="B1" s="1286"/>
      <c r="C1" s="1286"/>
      <c r="D1" s="1286"/>
      <c r="E1" s="1286"/>
      <c r="F1" s="1286"/>
      <c r="G1" s="1286"/>
    </row>
    <row r="2" spans="1:7" ht="16.5" customHeight="1">
      <c r="A2" s="1286" t="s">
        <v>896</v>
      </c>
      <c r="B2" s="1286"/>
      <c r="C2" s="1286"/>
      <c r="D2" s="1286"/>
      <c r="E2" s="1286"/>
      <c r="F2" s="1286"/>
      <c r="G2" s="1286"/>
    </row>
    <row r="3" spans="1:7" ht="15.75">
      <c r="A3" s="1288" t="str">
        <f>'ETCA-I-01'!A3:G3</f>
        <v>TELEVISORA DE HERMOSILLO, S.A. DE C.V.</v>
      </c>
      <c r="B3" s="1288"/>
      <c r="C3" s="1288"/>
      <c r="D3" s="1288"/>
      <c r="E3" s="1288"/>
      <c r="F3" s="1288"/>
      <c r="G3" s="1288"/>
    </row>
    <row r="4" spans="1:7" ht="16.5">
      <c r="A4" s="1287" t="str">
        <f>'ETCA-I-03'!A4:D4</f>
        <v>Del 01 de Enero al 31 de Marzo de 2018</v>
      </c>
      <c r="B4" s="1287"/>
      <c r="C4" s="1287"/>
      <c r="D4" s="1287"/>
      <c r="E4" s="1287"/>
      <c r="F4" s="1287"/>
      <c r="G4" s="1287"/>
    </row>
    <row r="5" spans="1:7" ht="17.25" thickBot="1">
      <c r="A5" s="368"/>
      <c r="B5" s="1289" t="s">
        <v>897</v>
      </c>
      <c r="C5" s="1289"/>
      <c r="D5" s="1289"/>
      <c r="E5" s="167"/>
      <c r="F5" s="52"/>
      <c r="G5" s="531"/>
    </row>
    <row r="6" spans="1:7" ht="38.25">
      <c r="A6" s="1213" t="s">
        <v>257</v>
      </c>
      <c r="B6" s="203" t="s">
        <v>563</v>
      </c>
      <c r="C6" s="203" t="s">
        <v>473</v>
      </c>
      <c r="D6" s="203" t="s">
        <v>564</v>
      </c>
      <c r="E6" s="204" t="s">
        <v>898</v>
      </c>
      <c r="F6" s="204" t="s">
        <v>899</v>
      </c>
      <c r="G6" s="203" t="s">
        <v>567</v>
      </c>
    </row>
    <row r="7" spans="1:7" ht="15.75" thickBot="1">
      <c r="A7" s="1214"/>
      <c r="B7" s="301" t="s">
        <v>438</v>
      </c>
      <c r="C7" s="301" t="s">
        <v>439</v>
      </c>
      <c r="D7" s="301" t="s">
        <v>568</v>
      </c>
      <c r="E7" s="369" t="s">
        <v>441</v>
      </c>
      <c r="F7" s="369" t="s">
        <v>442</v>
      </c>
      <c r="G7" s="301" t="s">
        <v>569</v>
      </c>
    </row>
    <row r="8" spans="1:7" ht="16.5">
      <c r="A8" s="378"/>
      <c r="B8" s="370"/>
      <c r="C8" s="370"/>
      <c r="D8" s="370"/>
      <c r="E8" s="370"/>
      <c r="F8" s="370"/>
      <c r="G8" s="370"/>
    </row>
    <row r="9" spans="1:7" s="373" customFormat="1">
      <c r="A9" s="371" t="s">
        <v>900</v>
      </c>
      <c r="B9" s="372"/>
      <c r="C9" s="372"/>
      <c r="D9" s="372"/>
      <c r="E9" s="372"/>
      <c r="F9" s="372"/>
      <c r="G9" s="372"/>
    </row>
    <row r="10" spans="1:7" s="375" customFormat="1">
      <c r="A10" s="374" t="s">
        <v>901</v>
      </c>
      <c r="B10" s="456">
        <f>B11+B12+B13</f>
        <v>0</v>
      </c>
      <c r="C10" s="456">
        <f>C11+C12+C13</f>
        <v>0</v>
      </c>
      <c r="D10" s="456">
        <f>SUM(D11:D13)</f>
        <v>0</v>
      </c>
      <c r="E10" s="456">
        <f>E11+E12+E13</f>
        <v>0</v>
      </c>
      <c r="F10" s="456">
        <f>F11+F12+F13</f>
        <v>0</v>
      </c>
      <c r="G10" s="456">
        <f>SUM(G11:G13)</f>
        <v>0</v>
      </c>
    </row>
    <row r="11" spans="1:7" s="376" customFormat="1">
      <c r="A11" s="379" t="s">
        <v>902</v>
      </c>
      <c r="B11" s="457"/>
      <c r="C11" s="457"/>
      <c r="D11" s="458">
        <f>B11+C11</f>
        <v>0</v>
      </c>
      <c r="E11" s="457"/>
      <c r="F11" s="457"/>
      <c r="G11" s="458">
        <f>D11-E11</f>
        <v>0</v>
      </c>
    </row>
    <row r="12" spans="1:7" s="376" customFormat="1">
      <c r="A12" s="379" t="s">
        <v>903</v>
      </c>
      <c r="B12" s="457"/>
      <c r="C12" s="457"/>
      <c r="D12" s="458">
        <f>B12+C12</f>
        <v>0</v>
      </c>
      <c r="E12" s="457"/>
      <c r="F12" s="457"/>
      <c r="G12" s="458">
        <f>D12-E12</f>
        <v>0</v>
      </c>
    </row>
    <row r="13" spans="1:7" s="376" customFormat="1">
      <c r="A13" s="379" t="s">
        <v>904</v>
      </c>
      <c r="B13" s="457"/>
      <c r="C13" s="457"/>
      <c r="D13" s="458">
        <f>B13+C13</f>
        <v>0</v>
      </c>
      <c r="E13" s="457"/>
      <c r="F13" s="457"/>
      <c r="G13" s="458">
        <f>D13-E13</f>
        <v>0</v>
      </c>
    </row>
    <row r="14" spans="1:7" s="375" customFormat="1">
      <c r="A14" s="374" t="s">
        <v>905</v>
      </c>
      <c r="B14" s="456">
        <f t="shared" ref="B14:G14" si="0">SUM(B15:B22)</f>
        <v>115136460</v>
      </c>
      <c r="C14" s="456">
        <f t="shared" si="0"/>
        <v>56707</v>
      </c>
      <c r="D14" s="456">
        <f t="shared" si="0"/>
        <v>115193167</v>
      </c>
      <c r="E14" s="456">
        <f t="shared" si="0"/>
        <v>23211173</v>
      </c>
      <c r="F14" s="456">
        <f t="shared" si="0"/>
        <v>19444220</v>
      </c>
      <c r="G14" s="456">
        <f t="shared" si="0"/>
        <v>91981994</v>
      </c>
    </row>
    <row r="15" spans="1:7" s="376" customFormat="1">
      <c r="A15" s="379" t="s">
        <v>906</v>
      </c>
      <c r="B15" s="457"/>
      <c r="C15" s="457"/>
      <c r="D15" s="458">
        <f t="shared" ref="D15:D22" si="1">B15+C15</f>
        <v>0</v>
      </c>
      <c r="E15" s="457"/>
      <c r="F15" s="457"/>
      <c r="G15" s="458">
        <f>D15-E15</f>
        <v>0</v>
      </c>
    </row>
    <row r="16" spans="1:7" s="376" customFormat="1">
      <c r="A16" s="379" t="s">
        <v>907</v>
      </c>
      <c r="B16" s="457"/>
      <c r="C16" s="457"/>
      <c r="D16" s="458">
        <f t="shared" si="1"/>
        <v>0</v>
      </c>
      <c r="E16" s="457"/>
      <c r="F16" s="457"/>
      <c r="G16" s="458">
        <f t="shared" ref="G16:G39" si="2">D16-E16</f>
        <v>0</v>
      </c>
    </row>
    <row r="17" spans="1:7" s="376" customFormat="1">
      <c r="A17" s="379" t="s">
        <v>908</v>
      </c>
      <c r="B17" s="457"/>
      <c r="C17" s="457"/>
      <c r="D17" s="458">
        <f t="shared" si="1"/>
        <v>0</v>
      </c>
      <c r="E17" s="457"/>
      <c r="F17" s="457"/>
      <c r="G17" s="458">
        <f t="shared" si="2"/>
        <v>0</v>
      </c>
    </row>
    <row r="18" spans="1:7" s="376" customFormat="1">
      <c r="A18" s="379" t="s">
        <v>909</v>
      </c>
      <c r="B18" s="457"/>
      <c r="C18" s="457"/>
      <c r="D18" s="458">
        <f t="shared" si="1"/>
        <v>0</v>
      </c>
      <c r="E18" s="457"/>
      <c r="F18" s="457"/>
      <c r="G18" s="458">
        <f t="shared" si="2"/>
        <v>0</v>
      </c>
    </row>
    <row r="19" spans="1:7" s="376" customFormat="1">
      <c r="A19" s="379" t="s">
        <v>910</v>
      </c>
      <c r="B19" s="457"/>
      <c r="C19" s="457"/>
      <c r="D19" s="458">
        <f t="shared" si="1"/>
        <v>0</v>
      </c>
      <c r="E19" s="457"/>
      <c r="F19" s="457"/>
      <c r="G19" s="458">
        <f t="shared" si="2"/>
        <v>0</v>
      </c>
    </row>
    <row r="20" spans="1:7" s="376" customFormat="1" ht="27">
      <c r="A20" s="379" t="s">
        <v>911</v>
      </c>
      <c r="B20" s="457"/>
      <c r="C20" s="457"/>
      <c r="D20" s="458">
        <f t="shared" si="1"/>
        <v>0</v>
      </c>
      <c r="E20" s="457"/>
      <c r="F20" s="457"/>
      <c r="G20" s="458">
        <f t="shared" si="2"/>
        <v>0</v>
      </c>
    </row>
    <row r="21" spans="1:7" s="376" customFormat="1">
      <c r="A21" s="379" t="s">
        <v>912</v>
      </c>
      <c r="B21" s="457">
        <f>+'ETCA-II-13'!C123</f>
        <v>115136460</v>
      </c>
      <c r="C21" s="457">
        <f>+'ETCA-II-13'!D123</f>
        <v>56707</v>
      </c>
      <c r="D21" s="458">
        <f t="shared" si="1"/>
        <v>115193167</v>
      </c>
      <c r="E21" s="457">
        <f>+'ETCA-II-13'!F123</f>
        <v>23211173</v>
      </c>
      <c r="F21" s="457">
        <f>+'ETCA-II-13'!G123</f>
        <v>19444220</v>
      </c>
      <c r="G21" s="458">
        <f t="shared" si="2"/>
        <v>91981994</v>
      </c>
    </row>
    <row r="22" spans="1:7" s="376" customFormat="1">
      <c r="A22" s="379" t="s">
        <v>913</v>
      </c>
      <c r="B22" s="457"/>
      <c r="C22" s="457"/>
      <c r="D22" s="458">
        <f t="shared" si="1"/>
        <v>0</v>
      </c>
      <c r="E22" s="457"/>
      <c r="F22" s="457"/>
      <c r="G22" s="458">
        <f t="shared" si="2"/>
        <v>0</v>
      </c>
    </row>
    <row r="23" spans="1:7" s="375" customFormat="1">
      <c r="A23" s="374" t="s">
        <v>914</v>
      </c>
      <c r="B23" s="456">
        <f t="shared" ref="B23:G23" si="3">SUM(B24:B26)</f>
        <v>0</v>
      </c>
      <c r="C23" s="456">
        <f t="shared" si="3"/>
        <v>0</v>
      </c>
      <c r="D23" s="456">
        <f t="shared" si="3"/>
        <v>0</v>
      </c>
      <c r="E23" s="456">
        <f t="shared" si="3"/>
        <v>0</v>
      </c>
      <c r="F23" s="456">
        <f t="shared" si="3"/>
        <v>0</v>
      </c>
      <c r="G23" s="456">
        <f t="shared" si="3"/>
        <v>0</v>
      </c>
    </row>
    <row r="24" spans="1:7" s="376" customFormat="1" ht="27">
      <c r="A24" s="379" t="s">
        <v>915</v>
      </c>
      <c r="B24" s="457"/>
      <c r="C24" s="457"/>
      <c r="D24" s="458">
        <f>B24+C24</f>
        <v>0</v>
      </c>
      <c r="E24" s="457"/>
      <c r="F24" s="457"/>
      <c r="G24" s="458">
        <f t="shared" si="2"/>
        <v>0</v>
      </c>
    </row>
    <row r="25" spans="1:7" s="376" customFormat="1">
      <c r="A25" s="379" t="s">
        <v>916</v>
      </c>
      <c r="B25" s="457"/>
      <c r="C25" s="457"/>
      <c r="D25" s="458">
        <f>B25+C25</f>
        <v>0</v>
      </c>
      <c r="E25" s="457"/>
      <c r="F25" s="457"/>
      <c r="G25" s="458">
        <f t="shared" si="2"/>
        <v>0</v>
      </c>
    </row>
    <row r="26" spans="1:7" s="376" customFormat="1">
      <c r="A26" s="379" t="s">
        <v>917</v>
      </c>
      <c r="B26" s="457"/>
      <c r="C26" s="457"/>
      <c r="D26" s="458">
        <f>B26+C26</f>
        <v>0</v>
      </c>
      <c r="E26" s="457"/>
      <c r="F26" s="457"/>
      <c r="G26" s="458">
        <f t="shared" si="2"/>
        <v>0</v>
      </c>
    </row>
    <row r="27" spans="1:7" s="375" customFormat="1">
      <c r="A27" s="374" t="s">
        <v>918</v>
      </c>
      <c r="B27" s="456">
        <f>B28+B29</f>
        <v>0</v>
      </c>
      <c r="C27" s="456">
        <f>C28+C29</f>
        <v>0</v>
      </c>
      <c r="D27" s="456">
        <f>SUM(D28:D29)</f>
        <v>0</v>
      </c>
      <c r="E27" s="456">
        <f>E28+E29</f>
        <v>0</v>
      </c>
      <c r="F27" s="456">
        <f>F28+F29</f>
        <v>0</v>
      </c>
      <c r="G27" s="456">
        <f>SUM(G28:G29)</f>
        <v>0</v>
      </c>
    </row>
    <row r="28" spans="1:7" s="376" customFormat="1">
      <c r="A28" s="379" t="s">
        <v>919</v>
      </c>
      <c r="B28" s="457"/>
      <c r="C28" s="457"/>
      <c r="D28" s="458">
        <f>B28+C28</f>
        <v>0</v>
      </c>
      <c r="E28" s="457"/>
      <c r="F28" s="457"/>
      <c r="G28" s="458">
        <f t="shared" si="2"/>
        <v>0</v>
      </c>
    </row>
    <row r="29" spans="1:7" s="376" customFormat="1">
      <c r="A29" s="379" t="s">
        <v>920</v>
      </c>
      <c r="B29" s="457"/>
      <c r="C29" s="457"/>
      <c r="D29" s="458">
        <f>B29+C29</f>
        <v>0</v>
      </c>
      <c r="E29" s="457"/>
      <c r="F29" s="457"/>
      <c r="G29" s="458">
        <f t="shared" si="2"/>
        <v>0</v>
      </c>
    </row>
    <row r="30" spans="1:7" s="375" customFormat="1">
      <c r="A30" s="374" t="s">
        <v>921</v>
      </c>
      <c r="B30" s="456">
        <f>B31+B32+B33+B34</f>
        <v>0</v>
      </c>
      <c r="C30" s="456">
        <f>C31+C32+C33+C34</f>
        <v>0</v>
      </c>
      <c r="D30" s="456">
        <f>SUM(D31:D34)</f>
        <v>0</v>
      </c>
      <c r="E30" s="456">
        <f>E31+E32+E33+E34</f>
        <v>0</v>
      </c>
      <c r="F30" s="456">
        <f>F31+F32+F33+F34</f>
        <v>0</v>
      </c>
      <c r="G30" s="456">
        <f>SUM(G31:G34)</f>
        <v>0</v>
      </c>
    </row>
    <row r="31" spans="1:7" s="376" customFormat="1">
      <c r="A31" s="379" t="s">
        <v>229</v>
      </c>
      <c r="B31" s="457"/>
      <c r="C31" s="457"/>
      <c r="D31" s="458">
        <f>B31+C31</f>
        <v>0</v>
      </c>
      <c r="E31" s="457"/>
      <c r="F31" s="457"/>
      <c r="G31" s="458">
        <f t="shared" si="2"/>
        <v>0</v>
      </c>
    </row>
    <row r="32" spans="1:7" s="376" customFormat="1">
      <c r="A32" s="379" t="s">
        <v>922</v>
      </c>
      <c r="B32" s="457"/>
      <c r="C32" s="457"/>
      <c r="D32" s="458">
        <f>B32+C32</f>
        <v>0</v>
      </c>
      <c r="E32" s="457"/>
      <c r="F32" s="457"/>
      <c r="G32" s="458">
        <f t="shared" si="2"/>
        <v>0</v>
      </c>
    </row>
    <row r="33" spans="1:8" s="376" customFormat="1">
      <c r="A33" s="379" t="s">
        <v>923</v>
      </c>
      <c r="B33" s="457"/>
      <c r="C33" s="457"/>
      <c r="D33" s="458">
        <f>B33+C33</f>
        <v>0</v>
      </c>
      <c r="E33" s="457"/>
      <c r="F33" s="457"/>
      <c r="G33" s="458">
        <f t="shared" si="2"/>
        <v>0</v>
      </c>
    </row>
    <row r="34" spans="1:8" s="376" customFormat="1">
      <c r="A34" s="379" t="s">
        <v>924</v>
      </c>
      <c r="B34" s="457"/>
      <c r="C34" s="457"/>
      <c r="D34" s="458">
        <f>B34+C34</f>
        <v>0</v>
      </c>
      <c r="E34" s="457"/>
      <c r="F34" s="457"/>
      <c r="G34" s="458">
        <f t="shared" si="2"/>
        <v>0</v>
      </c>
    </row>
    <row r="35" spans="1:8" s="375" customFormat="1">
      <c r="A35" s="374" t="s">
        <v>925</v>
      </c>
      <c r="B35" s="456">
        <f t="shared" ref="B35:G35" si="4">B36</f>
        <v>0</v>
      </c>
      <c r="C35" s="456">
        <f t="shared" si="4"/>
        <v>0</v>
      </c>
      <c r="D35" s="456">
        <f t="shared" si="4"/>
        <v>0</v>
      </c>
      <c r="E35" s="456">
        <f t="shared" si="4"/>
        <v>0</v>
      </c>
      <c r="F35" s="456">
        <f t="shared" si="4"/>
        <v>0</v>
      </c>
      <c r="G35" s="456">
        <f t="shared" si="4"/>
        <v>0</v>
      </c>
    </row>
    <row r="36" spans="1:8" s="376" customFormat="1">
      <c r="A36" s="379" t="s">
        <v>926</v>
      </c>
      <c r="B36" s="457"/>
      <c r="C36" s="457"/>
      <c r="D36" s="458">
        <f>B36+C36</f>
        <v>0</v>
      </c>
      <c r="E36" s="457"/>
      <c r="F36" s="457"/>
      <c r="G36" s="458">
        <f t="shared" si="2"/>
        <v>0</v>
      </c>
    </row>
    <row r="37" spans="1:8" s="375" customFormat="1">
      <c r="A37" s="374" t="s">
        <v>927</v>
      </c>
      <c r="B37" s="459"/>
      <c r="C37" s="459"/>
      <c r="D37" s="456">
        <f>B37+C37</f>
        <v>0</v>
      </c>
      <c r="E37" s="459"/>
      <c r="F37" s="459"/>
      <c r="G37" s="456">
        <f t="shared" si="2"/>
        <v>0</v>
      </c>
    </row>
    <row r="38" spans="1:8" s="375" customFormat="1" ht="27">
      <c r="A38" s="374" t="s">
        <v>928</v>
      </c>
      <c r="B38" s="459"/>
      <c r="C38" s="459"/>
      <c r="D38" s="456">
        <f>B38+C38</f>
        <v>0</v>
      </c>
      <c r="E38" s="459"/>
      <c r="F38" s="459"/>
      <c r="G38" s="456">
        <f t="shared" si="2"/>
        <v>0</v>
      </c>
    </row>
    <row r="39" spans="1:8" s="375" customFormat="1" ht="15.75" thickBot="1">
      <c r="A39" s="374" t="s">
        <v>929</v>
      </c>
      <c r="B39" s="459"/>
      <c r="C39" s="459"/>
      <c r="D39" s="456">
        <f>B39+C39</f>
        <v>0</v>
      </c>
      <c r="E39" s="459"/>
      <c r="F39" s="459"/>
      <c r="G39" s="456">
        <f t="shared" si="2"/>
        <v>0</v>
      </c>
    </row>
    <row r="40" spans="1:8" ht="32.25" customHeight="1" thickBot="1">
      <c r="A40" s="380" t="s">
        <v>619</v>
      </c>
      <c r="B40" s="460">
        <f t="shared" ref="B40:G40" si="5">SUM(B$10,B$14,B$23,B$27,B$30,B$35,B$37,B$38,B$39)</f>
        <v>115136460</v>
      </c>
      <c r="C40" s="460">
        <f t="shared" si="5"/>
        <v>56707</v>
      </c>
      <c r="D40" s="460">
        <f t="shared" si="5"/>
        <v>115193167</v>
      </c>
      <c r="E40" s="460">
        <f t="shared" si="5"/>
        <v>23211173</v>
      </c>
      <c r="F40" s="460">
        <f t="shared" si="5"/>
        <v>19444220</v>
      </c>
      <c r="G40" s="460">
        <f t="shared" si="5"/>
        <v>91981994</v>
      </c>
      <c r="H40" s="529" t="str">
        <f>IF((B40-'ETCA II-04'!B81)&gt;0.9,"ERROR!!!!! EL MONTO NO COINCIDE CON LO REPORTADO EN EL FORMATO ETCA-II-04 EN EL TOTAL APROBADO ANUAL DEL ANALÍTICO DE EGRESOS","")</f>
        <v/>
      </c>
    </row>
    <row r="41" spans="1:8" ht="18" customHeight="1">
      <c r="A41" s="527"/>
      <c r="B41" s="530"/>
      <c r="C41" s="530"/>
      <c r="D41" s="530"/>
      <c r="E41" s="530"/>
      <c r="F41" s="530"/>
      <c r="G41" s="530"/>
      <c r="H41" s="529" t="str">
        <f>IF((C40-'ETCA II-04'!C81)&gt;0.9,"ERROR!!!!! EL MONTO NO COINCIDE CON LO REPORTADO EN EL FORMATO ETCA-II-04 EN EL TOTAL DE AMPLIACIONES/REDUCCIONES PRESENTADO EN EL ANALÍTICO DE EGRESOS","")</f>
        <v/>
      </c>
    </row>
    <row r="42" spans="1:8" ht="18" customHeight="1">
      <c r="A42" s="527"/>
      <c r="B42" s="530"/>
      <c r="C42" s="530"/>
      <c r="D42" s="530"/>
      <c r="E42" s="530"/>
      <c r="F42" s="530"/>
      <c r="G42" s="530"/>
      <c r="H42" s="529" t="str">
        <f>IF((D40-'ETCA II-04'!D81)&gt;0.9,"ERROR!!!!! EL MONTO NO COINCIDE CON LO REPORTADO EN EL FORMATO ETCA-II-04 EN EL TOTAL MODIFICADO ANUAL PRESENTADO EN EL ANALÍTICO DE EGRESOS","")</f>
        <v/>
      </c>
    </row>
    <row r="43" spans="1:8" ht="18" customHeight="1">
      <c r="A43" s="527"/>
      <c r="B43" s="530"/>
      <c r="C43" s="530"/>
      <c r="D43" s="530"/>
      <c r="E43" s="530"/>
      <c r="F43" s="530"/>
      <c r="G43" s="530"/>
      <c r="H43" s="529" t="str">
        <f>IF((E40-'ETCA II-04'!E81)&gt;0.9,"ERROR!!!!! EL MONTO NO COINCIDE CON LO REPORTADO EN EL FORMATO ETCA-II-04 EN EL TOTAL DEVENGADO ANUAL PRESENTADO EN EL ANALÍTICO DE EGRESOS","")</f>
        <v/>
      </c>
    </row>
    <row r="44" spans="1:8" ht="18" customHeight="1">
      <c r="A44" s="527"/>
      <c r="B44" s="530"/>
      <c r="C44" s="530"/>
      <c r="D44" s="530"/>
      <c r="E44" s="530"/>
      <c r="F44" s="530"/>
      <c r="G44" s="530"/>
      <c r="H44" s="529" t="str">
        <f>IF((F40-'ETCA II-04'!F81)&gt;0.9,"ERROR!!!!! EL MONTO NO COINCIDE CON LO REPORTADO EN EL FORMATO ETCA-II-04 EN EL TOTAL PAGADO ANUAL PRESENTADO EN EL ANALÍTICO DE EGRESOS","")</f>
        <v/>
      </c>
    </row>
    <row r="45" spans="1:8" ht="18" customHeight="1">
      <c r="H45" s="529" t="str">
        <f>IF((G40-'ETCA II-04'!G81)&gt;0.9,"ERROR!!!!! EL MONTO NO COINCIDE CON LO REPORTADO EN EL FORMATO ETCA-II-04 EN EL TOTAL SUBEJERCICIO PRESENTADO EN EL ANALÍTICO DE EGRESOS","")</f>
        <v/>
      </c>
    </row>
  </sheetData>
  <sheetProtection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zoomScale="90" zoomScaleSheetLayoutView="90" workbookViewId="0">
      <selection activeCell="D18" sqref="D18"/>
    </sheetView>
  </sheetViews>
  <sheetFormatPr baseColWidth="10" defaultColWidth="11.28515625" defaultRowHeight="16.5"/>
  <cols>
    <col min="1" max="1" width="1.85546875" style="383" customWidth="1"/>
    <col min="2" max="2" width="34.7109375" style="46" customWidth="1"/>
    <col min="3" max="3" width="20.85546875" style="46" customWidth="1"/>
    <col min="4" max="4" width="25.7109375" style="46" customWidth="1"/>
    <col min="5" max="5" width="19.85546875" style="46" customWidth="1"/>
    <col min="6" max="16384" width="11.28515625" style="46"/>
  </cols>
  <sheetData>
    <row r="1" spans="1:7" ht="16.5" customHeight="1">
      <c r="A1" s="1290" t="s">
        <v>930</v>
      </c>
      <c r="B1" s="1290"/>
      <c r="C1" s="1290"/>
      <c r="D1" s="1290"/>
      <c r="E1" s="1290"/>
    </row>
    <row r="2" spans="1:7">
      <c r="A2" s="1291" t="s">
        <v>931</v>
      </c>
      <c r="B2" s="1291"/>
      <c r="C2" s="1291"/>
      <c r="D2" s="1291"/>
      <c r="E2" s="1291"/>
    </row>
    <row r="3" spans="1:7">
      <c r="A3" s="1114" t="str">
        <f>'ETCA-I-01'!A3:G3</f>
        <v>TELEVISORA DE HERMOSILLO, S.A. DE C.V.</v>
      </c>
      <c r="B3" s="1114"/>
      <c r="C3" s="1114"/>
      <c r="D3" s="1114"/>
      <c r="E3" s="1114"/>
      <c r="G3" s="381"/>
    </row>
    <row r="4" spans="1:7">
      <c r="A4" s="1291" t="str">
        <f>'ETCA-I-03'!A4:D4</f>
        <v>Del 01 de Enero al 31 de Marzo de 2018</v>
      </c>
      <c r="B4" s="1291"/>
      <c r="C4" s="1291"/>
      <c r="D4" s="1291"/>
      <c r="E4" s="1291"/>
    </row>
    <row r="5" spans="1:7">
      <c r="A5" s="812"/>
      <c r="B5" s="812"/>
      <c r="C5" s="812" t="s">
        <v>932</v>
      </c>
      <c r="D5" s="4"/>
      <c r="E5" s="382"/>
    </row>
    <row r="6" spans="1:7" ht="6.75" customHeight="1" thickBot="1"/>
    <row r="7" spans="1:7" s="384" customFormat="1" ht="17.25" customHeight="1">
      <c r="A7" s="1292"/>
      <c r="B7" s="1293"/>
      <c r="C7" s="813"/>
      <c r="D7" s="813"/>
      <c r="E7" s="397"/>
    </row>
    <row r="8" spans="1:7" s="384" customFormat="1" ht="20.25" customHeight="1">
      <c r="A8" s="386"/>
      <c r="B8" s="396" t="s">
        <v>933</v>
      </c>
      <c r="C8" s="385"/>
      <c r="D8" s="385"/>
      <c r="E8" s="387"/>
      <c r="F8" s="388"/>
    </row>
    <row r="9" spans="1:7" s="384" customFormat="1" ht="20.25" customHeight="1">
      <c r="A9" s="389"/>
      <c r="C9" s="385"/>
      <c r="D9" s="385"/>
      <c r="E9" s="387"/>
      <c r="F9" s="388"/>
    </row>
    <row r="10" spans="1:7" s="384" customFormat="1" ht="27.75" customHeight="1">
      <c r="A10" s="610"/>
      <c r="B10" s="617" t="s">
        <v>934</v>
      </c>
      <c r="C10" s="614"/>
      <c r="D10" s="609" t="s">
        <v>935</v>
      </c>
      <c r="E10" s="611" t="s">
        <v>936</v>
      </c>
      <c r="F10" s="388"/>
    </row>
    <row r="11" spans="1:7" s="384" customFormat="1" ht="20.25" customHeight="1">
      <c r="A11" s="386"/>
      <c r="C11" s="615"/>
      <c r="D11" s="612"/>
      <c r="E11" s="387"/>
      <c r="F11" s="388"/>
    </row>
    <row r="12" spans="1:7" s="384" customFormat="1" ht="20.25" customHeight="1">
      <c r="A12" s="389"/>
      <c r="C12" s="615"/>
      <c r="D12" s="612"/>
      <c r="E12" s="387"/>
      <c r="F12" s="388"/>
    </row>
    <row r="13" spans="1:7">
      <c r="A13" s="390"/>
      <c r="C13" s="616"/>
      <c r="D13" s="613"/>
      <c r="E13" s="391"/>
      <c r="F13" s="18"/>
    </row>
    <row r="14" spans="1:7">
      <c r="A14" s="390"/>
      <c r="B14" s="18"/>
      <c r="C14" s="616"/>
      <c r="D14" s="613"/>
      <c r="E14" s="391"/>
      <c r="F14" s="18"/>
    </row>
    <row r="15" spans="1:7">
      <c r="A15" s="390"/>
      <c r="B15" s="18"/>
      <c r="C15" s="616"/>
      <c r="D15" s="613"/>
      <c r="E15" s="391"/>
      <c r="F15" s="18"/>
    </row>
    <row r="16" spans="1:7">
      <c r="A16" s="390"/>
      <c r="B16" s="18"/>
      <c r="C16" s="616"/>
      <c r="D16" s="613"/>
      <c r="E16" s="391"/>
      <c r="F16" s="18"/>
    </row>
    <row r="17" spans="1:6">
      <c r="A17" s="390"/>
      <c r="B17" s="18"/>
      <c r="C17" s="616"/>
      <c r="D17" s="613"/>
      <c r="E17" s="391"/>
      <c r="F17" s="18"/>
    </row>
    <row r="18" spans="1:6">
      <c r="A18" s="390"/>
      <c r="B18" s="18"/>
      <c r="C18" s="616"/>
      <c r="D18" s="613"/>
      <c r="E18" s="391"/>
      <c r="F18" s="18"/>
    </row>
    <row r="19" spans="1:6">
      <c r="A19" s="390"/>
      <c r="B19" s="18"/>
      <c r="C19" s="616"/>
      <c r="D19" s="613"/>
      <c r="E19" s="391"/>
      <c r="F19" s="18"/>
    </row>
    <row r="20" spans="1:6">
      <c r="A20" s="390"/>
      <c r="B20" s="18"/>
      <c r="C20" s="616"/>
      <c r="D20" s="613"/>
      <c r="E20" s="391"/>
      <c r="F20" s="18"/>
    </row>
    <row r="21" spans="1:6">
      <c r="A21" s="390"/>
      <c r="B21" s="18"/>
      <c r="C21" s="616"/>
      <c r="D21" s="613"/>
      <c r="E21" s="391"/>
      <c r="F21" s="18"/>
    </row>
    <row r="22" spans="1:6">
      <c r="A22" s="390"/>
      <c r="B22" s="18"/>
      <c r="C22" s="616"/>
      <c r="D22" s="613"/>
      <c r="E22" s="391"/>
      <c r="F22" s="18"/>
    </row>
    <row r="23" spans="1:6">
      <c r="A23" s="390"/>
      <c r="B23" s="18"/>
      <c r="C23" s="616"/>
      <c r="D23" s="613"/>
      <c r="E23" s="391"/>
      <c r="F23" s="18"/>
    </row>
    <row r="24" spans="1:6">
      <c r="A24" s="390"/>
      <c r="B24" s="18"/>
      <c r="C24" s="616"/>
      <c r="D24" s="613"/>
      <c r="E24" s="391"/>
      <c r="F24" s="18"/>
    </row>
    <row r="25" spans="1:6">
      <c r="A25" s="390"/>
      <c r="B25" s="18"/>
      <c r="C25" s="616"/>
      <c r="D25" s="613"/>
      <c r="E25" s="391"/>
      <c r="F25" s="18"/>
    </row>
    <row r="26" spans="1:6">
      <c r="A26" s="390"/>
      <c r="B26" s="18"/>
      <c r="C26" s="616"/>
      <c r="D26" s="613"/>
      <c r="E26" s="391"/>
      <c r="F26" s="18"/>
    </row>
    <row r="27" spans="1:6">
      <c r="A27" s="390"/>
      <c r="B27" s="18"/>
      <c r="C27" s="616"/>
      <c r="D27" s="613"/>
      <c r="E27" s="391"/>
      <c r="F27" s="18"/>
    </row>
    <row r="28" spans="1:6">
      <c r="A28" s="390"/>
      <c r="B28" s="18"/>
      <c r="C28" s="616"/>
      <c r="D28" s="613"/>
      <c r="E28" s="391"/>
      <c r="F28" s="18"/>
    </row>
    <row r="29" spans="1:6">
      <c r="A29" s="390"/>
      <c r="B29" s="18"/>
      <c r="C29" s="616"/>
      <c r="D29" s="613"/>
      <c r="E29" s="391"/>
      <c r="F29" s="18"/>
    </row>
    <row r="30" spans="1:6">
      <c r="A30" s="390"/>
      <c r="B30" s="18"/>
      <c r="C30" s="616"/>
      <c r="D30" s="613"/>
      <c r="E30" s="391"/>
      <c r="F30" s="18"/>
    </row>
    <row r="31" spans="1:6">
      <c r="A31" s="390"/>
      <c r="B31" s="18"/>
      <c r="C31" s="616"/>
      <c r="D31" s="613"/>
      <c r="E31" s="391"/>
      <c r="F31" s="18"/>
    </row>
    <row r="32" spans="1:6">
      <c r="A32" s="390"/>
      <c r="B32" s="18"/>
      <c r="C32" s="616"/>
      <c r="D32" s="613"/>
      <c r="E32" s="391"/>
      <c r="F32" s="18"/>
    </row>
    <row r="33" spans="1:6">
      <c r="A33" s="390"/>
      <c r="B33" s="18"/>
      <c r="C33" s="616"/>
      <c r="D33" s="613"/>
      <c r="E33" s="391"/>
      <c r="F33" s="18"/>
    </row>
    <row r="34" spans="1:6">
      <c r="A34" s="390"/>
      <c r="B34" s="18"/>
      <c r="C34" s="616"/>
      <c r="D34" s="613"/>
      <c r="E34" s="391"/>
      <c r="F34" s="18"/>
    </row>
    <row r="35" spans="1:6" ht="17.25" thickBot="1">
      <c r="A35" s="392"/>
      <c r="B35" s="393"/>
      <c r="C35" s="616"/>
      <c r="D35" s="613"/>
      <c r="E35" s="391"/>
      <c r="F35" s="18"/>
    </row>
    <row r="36" spans="1:6" ht="25.5">
      <c r="A36" s="394" t="s">
        <v>937</v>
      </c>
      <c r="B36" s="46" t="s">
        <v>938</v>
      </c>
      <c r="C36" s="618"/>
      <c r="D36" s="618"/>
      <c r="E36" s="618"/>
      <c r="F36" s="18"/>
    </row>
    <row r="37" spans="1:6">
      <c r="B37" s="46" t="s">
        <v>939</v>
      </c>
      <c r="C37" s="18"/>
      <c r="D37" s="18"/>
      <c r="E37" s="18"/>
      <c r="F37" s="18"/>
    </row>
    <row r="38" spans="1:6">
      <c r="A38" s="455" t="s">
        <v>84</v>
      </c>
      <c r="C38" s="395"/>
      <c r="D38" s="395"/>
      <c r="E38" s="18"/>
      <c r="F38" s="18"/>
    </row>
    <row r="39" spans="1:6" ht="10.5" customHeight="1">
      <c r="A39" s="619"/>
      <c r="B39" s="395"/>
      <c r="C39" s="395"/>
      <c r="D39" s="395"/>
      <c r="E39" s="18"/>
    </row>
    <row r="40" spans="1:6">
      <c r="A40" s="619"/>
      <c r="B40" s="18"/>
      <c r="C40" s="18"/>
      <c r="D40" s="18"/>
      <c r="E40" s="18"/>
    </row>
    <row r="42" spans="1:6">
      <c r="A42" s="455"/>
    </row>
    <row r="43" spans="1:6">
      <c r="A43" s="455"/>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AK88"/>
  <sheetViews>
    <sheetView showGridLines="0" topLeftCell="A13" zoomScalePageLayoutView="80" workbookViewId="0">
      <selection activeCell="A7" sqref="A7:B9"/>
    </sheetView>
  </sheetViews>
  <sheetFormatPr baseColWidth="10" defaultColWidth="11" defaultRowHeight="15.75"/>
  <cols>
    <col min="1" max="1" width="16.28515625" style="1007" customWidth="1"/>
    <col min="2" max="2" width="46.140625" style="900" customWidth="1"/>
    <col min="3" max="3" width="14.42578125" style="901" customWidth="1"/>
    <col min="4" max="4" width="6.7109375" style="901" customWidth="1"/>
    <col min="5" max="5" width="6" style="901" customWidth="1"/>
    <col min="6" max="6" width="8.28515625" style="901" customWidth="1"/>
    <col min="7" max="20" width="10.7109375" style="900" customWidth="1"/>
    <col min="21" max="21" width="11.42578125" style="900" customWidth="1"/>
    <col min="22" max="16384" width="11" style="900"/>
  </cols>
  <sheetData>
    <row r="1" spans="1:37" s="1026" customFormat="1" ht="26.25" customHeight="1">
      <c r="A1" s="1301" t="s">
        <v>1288</v>
      </c>
      <c r="B1" s="1303" t="s">
        <v>1289</v>
      </c>
      <c r="C1" s="1304"/>
      <c r="D1" s="1305"/>
      <c r="E1" s="1303" t="s">
        <v>1290</v>
      </c>
      <c r="F1" s="1305"/>
      <c r="G1" s="1294" t="s">
        <v>1291</v>
      </c>
      <c r="H1" s="1295"/>
      <c r="I1" s="1294" t="s">
        <v>1292</v>
      </c>
      <c r="J1" s="1295"/>
      <c r="K1" s="1294" t="s">
        <v>1293</v>
      </c>
      <c r="L1" s="1295"/>
      <c r="M1" s="1298" t="s">
        <v>1294</v>
      </c>
      <c r="N1" s="1299"/>
      <c r="O1" s="1299"/>
      <c r="P1" s="1299"/>
      <c r="Q1" s="1299"/>
      <c r="R1" s="1299"/>
      <c r="S1" s="1299"/>
      <c r="T1" s="1300"/>
      <c r="U1" s="1298" t="s">
        <v>1295</v>
      </c>
      <c r="V1" s="1299"/>
      <c r="W1" s="1299"/>
      <c r="X1" s="1299"/>
      <c r="Y1" s="1299"/>
      <c r="Z1" s="1299"/>
      <c r="AA1" s="1300"/>
      <c r="AB1" s="1298" t="s">
        <v>1296</v>
      </c>
      <c r="AC1" s="1299"/>
      <c r="AD1" s="1299"/>
      <c r="AE1" s="1299"/>
      <c r="AF1" s="1299"/>
      <c r="AG1" s="1300"/>
      <c r="AH1" s="1303" t="s">
        <v>1368</v>
      </c>
      <c r="AI1" s="1305"/>
      <c r="AJ1" s="1025"/>
      <c r="AK1" s="1025"/>
    </row>
    <row r="2" spans="1:37" s="1029" customFormat="1" ht="51" customHeight="1">
      <c r="A2" s="1302"/>
      <c r="B2" s="1306"/>
      <c r="C2" s="1307"/>
      <c r="D2" s="1308"/>
      <c r="E2" s="1306"/>
      <c r="F2" s="1308"/>
      <c r="G2" s="1296"/>
      <c r="H2" s="1297"/>
      <c r="I2" s="1296"/>
      <c r="J2" s="1297"/>
      <c r="K2" s="1296"/>
      <c r="L2" s="1297"/>
      <c r="M2" s="1309" t="s">
        <v>1297</v>
      </c>
      <c r="N2" s="1310"/>
      <c r="O2" s="1027" t="s">
        <v>1298</v>
      </c>
      <c r="P2" s="1309" t="s">
        <v>1299</v>
      </c>
      <c r="Q2" s="1310"/>
      <c r="R2" s="1027" t="s">
        <v>1300</v>
      </c>
      <c r="S2" s="1309" t="s">
        <v>1301</v>
      </c>
      <c r="T2" s="1310"/>
      <c r="U2" s="1027" t="s">
        <v>1297</v>
      </c>
      <c r="V2" s="1309" t="s">
        <v>1298</v>
      </c>
      <c r="W2" s="1310"/>
      <c r="X2" s="1027" t="s">
        <v>1299</v>
      </c>
      <c r="Y2" s="1309" t="s">
        <v>1300</v>
      </c>
      <c r="Z2" s="1310"/>
      <c r="AA2" s="1027" t="s">
        <v>1301</v>
      </c>
      <c r="AB2" s="1309" t="s">
        <v>1297</v>
      </c>
      <c r="AC2" s="1310"/>
      <c r="AD2" s="1027" t="s">
        <v>1298</v>
      </c>
      <c r="AE2" s="1309" t="s">
        <v>1299</v>
      </c>
      <c r="AF2" s="1310"/>
      <c r="AG2" s="1027" t="s">
        <v>1300</v>
      </c>
      <c r="AH2" s="1306"/>
      <c r="AI2" s="1308"/>
      <c r="AJ2" s="1028"/>
      <c r="AK2" s="1028"/>
    </row>
    <row r="3" spans="1:37" s="899" customFormat="1" ht="24" customHeight="1">
      <c r="A3" s="1011" t="s">
        <v>1317</v>
      </c>
      <c r="B3" s="1012"/>
      <c r="C3" s="1012"/>
      <c r="D3" s="1012"/>
      <c r="E3" s="1012"/>
      <c r="F3" s="1012"/>
      <c r="G3" s="1012"/>
      <c r="H3" s="1012"/>
      <c r="I3" s="1012"/>
      <c r="J3" s="1012"/>
      <c r="K3" s="1012"/>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12"/>
      <c r="AK3" s="1012"/>
    </row>
    <row r="4" spans="1:37" s="899" customFormat="1" ht="24" customHeight="1">
      <c r="A4" s="1011" t="s">
        <v>1318</v>
      </c>
      <c r="B4" s="1012"/>
      <c r="C4" s="1012"/>
      <c r="D4" s="1012"/>
      <c r="E4" s="1012"/>
      <c r="F4" s="1012"/>
      <c r="G4" s="1012"/>
      <c r="H4" s="1012"/>
      <c r="I4" s="1012"/>
      <c r="J4" s="1012"/>
      <c r="K4" s="1012"/>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12"/>
      <c r="AK4" s="1012"/>
    </row>
    <row r="5" spans="1:37" ht="22.5" customHeight="1">
      <c r="A5" s="1311" t="s">
        <v>1319</v>
      </c>
      <c r="B5" s="1312"/>
      <c r="C5" s="1313"/>
      <c r="D5" s="1311" t="s">
        <v>1320</v>
      </c>
      <c r="E5" s="1312"/>
      <c r="F5" s="1312"/>
      <c r="G5" s="1312"/>
      <c r="H5" s="1312"/>
      <c r="I5" s="1312"/>
      <c r="J5" s="1312"/>
      <c r="K5" s="1312"/>
      <c r="L5" s="1312"/>
      <c r="M5" s="1312"/>
      <c r="N5" s="1312"/>
      <c r="O5" s="1312"/>
      <c r="P5" s="1312"/>
      <c r="Q5" s="1312"/>
      <c r="R5" s="1312"/>
      <c r="S5" s="1312"/>
      <c r="T5" s="1312"/>
      <c r="U5" s="1312"/>
      <c r="V5" s="1312"/>
      <c r="W5" s="1312"/>
      <c r="X5" s="1312"/>
      <c r="Y5" s="1312"/>
      <c r="Z5" s="1312"/>
      <c r="AA5" s="1312"/>
      <c r="AB5" s="1312"/>
      <c r="AC5" s="1312"/>
      <c r="AD5" s="1312"/>
      <c r="AE5" s="1312"/>
      <c r="AF5" s="1312"/>
      <c r="AG5" s="1312"/>
      <c r="AH5" s="1312"/>
      <c r="AI5" s="1312"/>
      <c r="AJ5" s="1313"/>
      <c r="AK5" s="1012"/>
    </row>
    <row r="6" spans="1:37" ht="22.5" customHeight="1">
      <c r="A6" s="1314">
        <v>92</v>
      </c>
      <c r="B6" s="1315"/>
      <c r="C6" s="1316"/>
      <c r="D6" s="1311" t="s">
        <v>1321</v>
      </c>
      <c r="E6" s="1312"/>
      <c r="F6" s="1312"/>
      <c r="G6" s="1312"/>
      <c r="H6" s="1312"/>
      <c r="I6" s="1312"/>
      <c r="J6" s="1312"/>
      <c r="K6" s="1312"/>
      <c r="L6" s="1312"/>
      <c r="M6" s="1312"/>
      <c r="N6" s="1312"/>
      <c r="O6" s="1312"/>
      <c r="P6" s="1312"/>
      <c r="Q6" s="1312"/>
      <c r="R6" s="1312"/>
      <c r="S6" s="1312"/>
      <c r="T6" s="1312"/>
      <c r="U6" s="1312"/>
      <c r="V6" s="1312"/>
      <c r="W6" s="1312"/>
      <c r="X6" s="1312"/>
      <c r="Y6" s="1312"/>
      <c r="Z6" s="1312"/>
      <c r="AA6" s="1312"/>
      <c r="AB6" s="1312"/>
      <c r="AC6" s="1312"/>
      <c r="AD6" s="1312"/>
      <c r="AE6" s="1312"/>
      <c r="AF6" s="1312"/>
      <c r="AG6" s="1312"/>
      <c r="AH6" s="1312"/>
      <c r="AI6" s="1312"/>
      <c r="AJ6" s="1313"/>
      <c r="AK6" s="1012"/>
    </row>
    <row r="7" spans="1:37" ht="22.5" customHeight="1">
      <c r="A7" s="1317"/>
      <c r="B7" s="1318"/>
      <c r="C7" s="1323" t="s">
        <v>1322</v>
      </c>
      <c r="D7" s="1324"/>
      <c r="E7" s="1325"/>
      <c r="F7" s="1323" t="s">
        <v>1323</v>
      </c>
      <c r="G7" s="1325"/>
      <c r="H7" s="1332" t="s">
        <v>1324</v>
      </c>
      <c r="I7" s="1333"/>
      <c r="J7" s="1332" t="s">
        <v>1325</v>
      </c>
      <c r="K7" s="1333"/>
      <c r="L7" s="1338" t="s">
        <v>1326</v>
      </c>
      <c r="M7" s="1339"/>
      <c r="N7" s="1013">
        <v>1</v>
      </c>
      <c r="O7" s="1340">
        <v>1</v>
      </c>
      <c r="P7" s="1341"/>
      <c r="Q7" s="1013">
        <v>1</v>
      </c>
      <c r="R7" s="1340">
        <v>1</v>
      </c>
      <c r="S7" s="1341"/>
      <c r="T7" s="1013">
        <v>4</v>
      </c>
      <c r="U7" s="1340">
        <v>1</v>
      </c>
      <c r="V7" s="1341"/>
      <c r="W7" s="1013">
        <v>1</v>
      </c>
      <c r="X7" s="1340">
        <v>1</v>
      </c>
      <c r="Y7" s="1341"/>
      <c r="Z7" s="1013">
        <v>1</v>
      </c>
      <c r="AA7" s="1340">
        <v>4</v>
      </c>
      <c r="AB7" s="1341"/>
      <c r="AC7" s="1013">
        <v>1</v>
      </c>
      <c r="AD7" s="1340">
        <v>0</v>
      </c>
      <c r="AE7" s="1341"/>
      <c r="AF7" s="1013">
        <v>0</v>
      </c>
      <c r="AG7" s="1340">
        <v>0</v>
      </c>
      <c r="AH7" s="1341"/>
      <c r="AI7" s="1323" t="s">
        <v>1327</v>
      </c>
      <c r="AJ7" s="1325"/>
      <c r="AK7" s="1014"/>
    </row>
    <row r="8" spans="1:37" ht="9.75" customHeight="1">
      <c r="A8" s="1319"/>
      <c r="B8" s="1320"/>
      <c r="C8" s="1326"/>
      <c r="D8" s="1327"/>
      <c r="E8" s="1328"/>
      <c r="F8" s="1326"/>
      <c r="G8" s="1328"/>
      <c r="H8" s="1334"/>
      <c r="I8" s="1335"/>
      <c r="J8" s="1334"/>
      <c r="K8" s="1335"/>
      <c r="L8" s="1338" t="s">
        <v>1328</v>
      </c>
      <c r="M8" s="1339"/>
      <c r="N8" s="1013">
        <v>1</v>
      </c>
      <c r="O8" s="1340">
        <v>1</v>
      </c>
      <c r="P8" s="1341"/>
      <c r="Q8" s="1013">
        <v>1</v>
      </c>
      <c r="R8" s="1340">
        <v>1</v>
      </c>
      <c r="S8" s="1341"/>
      <c r="T8" s="1013">
        <v>4</v>
      </c>
      <c r="U8" s="1340">
        <v>1</v>
      </c>
      <c r="V8" s="1341"/>
      <c r="W8" s="1013">
        <v>1</v>
      </c>
      <c r="X8" s="1340">
        <v>1</v>
      </c>
      <c r="Y8" s="1341"/>
      <c r="Z8" s="1013">
        <v>1</v>
      </c>
      <c r="AA8" s="1340">
        <v>4</v>
      </c>
      <c r="AB8" s="1341"/>
      <c r="AC8" s="1013">
        <v>1</v>
      </c>
      <c r="AD8" s="1340">
        <v>0</v>
      </c>
      <c r="AE8" s="1341"/>
      <c r="AF8" s="1013">
        <v>0</v>
      </c>
      <c r="AG8" s="1340">
        <v>0</v>
      </c>
      <c r="AH8" s="1341"/>
      <c r="AI8" s="1326"/>
      <c r="AJ8" s="1328"/>
      <c r="AK8" s="1014"/>
    </row>
    <row r="9" spans="1:37" ht="26.25" customHeight="1">
      <c r="A9" s="1321"/>
      <c r="B9" s="1322"/>
      <c r="C9" s="1329"/>
      <c r="D9" s="1330"/>
      <c r="E9" s="1331"/>
      <c r="F9" s="1329"/>
      <c r="G9" s="1331"/>
      <c r="H9" s="1336"/>
      <c r="I9" s="1337"/>
      <c r="J9" s="1336"/>
      <c r="K9" s="1337"/>
      <c r="L9" s="1338" t="s">
        <v>1329</v>
      </c>
      <c r="M9" s="1339"/>
      <c r="N9" s="1015"/>
      <c r="O9" s="1342"/>
      <c r="P9" s="1343"/>
      <c r="Q9" s="1015"/>
      <c r="R9" s="1342"/>
      <c r="S9" s="1343"/>
      <c r="T9" s="1015"/>
      <c r="U9" s="1342"/>
      <c r="V9" s="1343"/>
      <c r="W9" s="1015"/>
      <c r="X9" s="1342"/>
      <c r="Y9" s="1343"/>
      <c r="Z9" s="1015"/>
      <c r="AA9" s="1342"/>
      <c r="AB9" s="1343"/>
      <c r="AC9" s="1015"/>
      <c r="AD9" s="1342"/>
      <c r="AE9" s="1343"/>
      <c r="AF9" s="1015"/>
      <c r="AG9" s="1342"/>
      <c r="AH9" s="1343"/>
      <c r="AI9" s="1329"/>
      <c r="AJ9" s="1331"/>
      <c r="AK9" s="1014"/>
    </row>
    <row r="10" spans="1:37" ht="56.25" customHeight="1">
      <c r="A10" s="1344" t="s">
        <v>1330</v>
      </c>
      <c r="B10" s="1345"/>
      <c r="C10" s="1345"/>
      <c r="D10" s="1345"/>
      <c r="E10" s="1345"/>
      <c r="F10" s="1345"/>
      <c r="G10" s="1345"/>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5"/>
      <c r="AD10" s="1345"/>
      <c r="AE10" s="1345"/>
      <c r="AF10" s="1345"/>
      <c r="AG10" s="1345"/>
      <c r="AH10" s="1345"/>
      <c r="AI10" s="1345"/>
      <c r="AJ10" s="1346"/>
      <c r="AK10" s="1014"/>
    </row>
    <row r="11" spans="1:37">
      <c r="A11" s="1338" t="s">
        <v>1331</v>
      </c>
      <c r="B11" s="1347"/>
      <c r="C11" s="1347"/>
      <c r="D11" s="1347"/>
      <c r="E11" s="1347"/>
      <c r="F11" s="1347"/>
      <c r="G11" s="1347"/>
      <c r="H11" s="1347"/>
      <c r="I11" s="1347"/>
      <c r="J11" s="1347"/>
      <c r="K11" s="1347"/>
      <c r="L11" s="1347"/>
      <c r="M11" s="1347"/>
      <c r="N11" s="1347"/>
      <c r="O11" s="1347"/>
      <c r="P11" s="1347"/>
      <c r="Q11" s="1347"/>
      <c r="R11" s="1347"/>
      <c r="S11" s="1347"/>
      <c r="T11" s="1347"/>
      <c r="U11" s="1347"/>
      <c r="V11" s="1347"/>
      <c r="W11" s="1347"/>
      <c r="X11" s="1347"/>
      <c r="Y11" s="1347"/>
      <c r="Z11" s="1347"/>
      <c r="AA11" s="1347"/>
      <c r="AB11" s="1347"/>
      <c r="AC11" s="1347"/>
      <c r="AD11" s="1347"/>
      <c r="AE11" s="1347"/>
      <c r="AF11" s="1347"/>
      <c r="AG11" s="1347"/>
      <c r="AH11" s="1347"/>
      <c r="AI11" s="1347"/>
      <c r="AJ11" s="1339"/>
      <c r="AK11" s="1014"/>
    </row>
    <row r="12" spans="1:37">
      <c r="A12" s="1016" t="s">
        <v>1332</v>
      </c>
      <c r="B12" s="1014"/>
      <c r="C12" s="1014"/>
      <c r="D12" s="1014"/>
      <c r="E12" s="1014"/>
      <c r="F12" s="1014"/>
      <c r="G12" s="1014"/>
      <c r="H12" s="1014"/>
      <c r="I12" s="1014"/>
      <c r="J12" s="1014"/>
      <c r="K12" s="1014"/>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4"/>
      <c r="AK12" s="1014"/>
    </row>
    <row r="13" spans="1:37">
      <c r="A13" s="1317"/>
      <c r="B13" s="1318"/>
      <c r="C13" s="1323" t="s">
        <v>1333</v>
      </c>
      <c r="D13" s="1324"/>
      <c r="E13" s="1325"/>
      <c r="F13" s="1323" t="s">
        <v>1323</v>
      </c>
      <c r="G13" s="1325"/>
      <c r="H13" s="1332" t="s">
        <v>1324</v>
      </c>
      <c r="I13" s="1333"/>
      <c r="J13" s="1332" t="s">
        <v>1325</v>
      </c>
      <c r="K13" s="1333"/>
      <c r="L13" s="1338" t="s">
        <v>1326</v>
      </c>
      <c r="M13" s="1339"/>
      <c r="N13" s="1013">
        <v>600</v>
      </c>
      <c r="O13" s="1340">
        <v>600</v>
      </c>
      <c r="P13" s="1341"/>
      <c r="Q13" s="1013">
        <v>600</v>
      </c>
      <c r="R13" s="1340">
        <v>600</v>
      </c>
      <c r="S13" s="1341"/>
      <c r="T13" s="1013">
        <v>2400</v>
      </c>
      <c r="U13" s="1340">
        <v>600</v>
      </c>
      <c r="V13" s="1341"/>
      <c r="W13" s="1013">
        <v>600</v>
      </c>
      <c r="X13" s="1340">
        <v>600</v>
      </c>
      <c r="Y13" s="1341"/>
      <c r="Z13" s="1013">
        <v>600</v>
      </c>
      <c r="AA13" s="1340">
        <v>2400</v>
      </c>
      <c r="AB13" s="1341"/>
      <c r="AC13" s="1013">
        <v>605</v>
      </c>
      <c r="AD13" s="1340">
        <v>0</v>
      </c>
      <c r="AE13" s="1341"/>
      <c r="AF13" s="1013">
        <v>0</v>
      </c>
      <c r="AG13" s="1340">
        <v>0</v>
      </c>
      <c r="AH13" s="1341"/>
      <c r="AI13" s="1323" t="s">
        <v>1334</v>
      </c>
      <c r="AJ13" s="1325"/>
      <c r="AK13" s="1014"/>
    </row>
    <row r="14" spans="1:37">
      <c r="A14" s="1319"/>
      <c r="B14" s="1320"/>
      <c r="C14" s="1326"/>
      <c r="D14" s="1327"/>
      <c r="E14" s="1328"/>
      <c r="F14" s="1326"/>
      <c r="G14" s="1328"/>
      <c r="H14" s="1334"/>
      <c r="I14" s="1335"/>
      <c r="J14" s="1334"/>
      <c r="K14" s="1335"/>
      <c r="L14" s="1338" t="s">
        <v>1328</v>
      </c>
      <c r="M14" s="1339"/>
      <c r="N14" s="1013">
        <v>600</v>
      </c>
      <c r="O14" s="1340">
        <v>600</v>
      </c>
      <c r="P14" s="1341"/>
      <c r="Q14" s="1013">
        <v>600</v>
      </c>
      <c r="R14" s="1340">
        <v>600</v>
      </c>
      <c r="S14" s="1341"/>
      <c r="T14" s="1013">
        <v>2400</v>
      </c>
      <c r="U14" s="1340">
        <v>600</v>
      </c>
      <c r="V14" s="1341"/>
      <c r="W14" s="1013">
        <v>600</v>
      </c>
      <c r="X14" s="1340">
        <v>600</v>
      </c>
      <c r="Y14" s="1341"/>
      <c r="Z14" s="1013">
        <v>600</v>
      </c>
      <c r="AA14" s="1340">
        <v>2400</v>
      </c>
      <c r="AB14" s="1341"/>
      <c r="AC14" s="1013">
        <v>605</v>
      </c>
      <c r="AD14" s="1340">
        <v>0</v>
      </c>
      <c r="AE14" s="1341"/>
      <c r="AF14" s="1013">
        <v>0</v>
      </c>
      <c r="AG14" s="1340">
        <v>0</v>
      </c>
      <c r="AH14" s="1341"/>
      <c r="AI14" s="1326"/>
      <c r="AJ14" s="1328"/>
      <c r="AK14" s="1014"/>
    </row>
    <row r="15" spans="1:37">
      <c r="A15" s="1321"/>
      <c r="B15" s="1322"/>
      <c r="C15" s="1329"/>
      <c r="D15" s="1330"/>
      <c r="E15" s="1331"/>
      <c r="F15" s="1329"/>
      <c r="G15" s="1331"/>
      <c r="H15" s="1336"/>
      <c r="I15" s="1337"/>
      <c r="J15" s="1336"/>
      <c r="K15" s="1337"/>
      <c r="L15" s="1338" t="s">
        <v>1329</v>
      </c>
      <c r="M15" s="1339"/>
      <c r="N15" s="1015"/>
      <c r="O15" s="1342"/>
      <c r="P15" s="1343"/>
      <c r="Q15" s="1015"/>
      <c r="R15" s="1342"/>
      <c r="S15" s="1343"/>
      <c r="T15" s="1015"/>
      <c r="U15" s="1342"/>
      <c r="V15" s="1343"/>
      <c r="W15" s="1015"/>
      <c r="X15" s="1342"/>
      <c r="Y15" s="1343"/>
      <c r="Z15" s="1015"/>
      <c r="AA15" s="1342"/>
      <c r="AB15" s="1343"/>
      <c r="AC15" s="1015"/>
      <c r="AD15" s="1342"/>
      <c r="AE15" s="1343"/>
      <c r="AF15" s="1015"/>
      <c r="AG15" s="1342"/>
      <c r="AH15" s="1343"/>
      <c r="AI15" s="1329"/>
      <c r="AJ15" s="1331"/>
      <c r="AK15" s="1014"/>
    </row>
    <row r="16" spans="1:37">
      <c r="A16" s="1344" t="s">
        <v>1330</v>
      </c>
      <c r="B16" s="1345"/>
      <c r="C16" s="1345"/>
      <c r="D16" s="1345"/>
      <c r="E16" s="1345"/>
      <c r="F16" s="1345"/>
      <c r="G16" s="1345"/>
      <c r="H16" s="1345"/>
      <c r="I16" s="1345"/>
      <c r="J16" s="1345"/>
      <c r="K16" s="1345"/>
      <c r="L16" s="1345"/>
      <c r="M16" s="1345"/>
      <c r="N16" s="1345"/>
      <c r="O16" s="1345"/>
      <c r="P16" s="1345"/>
      <c r="Q16" s="1345"/>
      <c r="R16" s="1345"/>
      <c r="S16" s="1345"/>
      <c r="T16" s="1345"/>
      <c r="U16" s="1345"/>
      <c r="V16" s="1345"/>
      <c r="W16" s="1345"/>
      <c r="X16" s="1345"/>
      <c r="Y16" s="1345"/>
      <c r="Z16" s="1345"/>
      <c r="AA16" s="1345"/>
      <c r="AB16" s="1345"/>
      <c r="AC16" s="1345"/>
      <c r="AD16" s="1345"/>
      <c r="AE16" s="1345"/>
      <c r="AF16" s="1345"/>
      <c r="AG16" s="1345"/>
      <c r="AH16" s="1345"/>
      <c r="AI16" s="1345"/>
      <c r="AJ16" s="1346"/>
      <c r="AK16" s="1014"/>
    </row>
    <row r="17" spans="1:37">
      <c r="A17" s="1338" t="s">
        <v>1335</v>
      </c>
      <c r="B17" s="1347"/>
      <c r="C17" s="1347"/>
      <c r="D17" s="1347"/>
      <c r="E17" s="1347"/>
      <c r="F17" s="1347"/>
      <c r="G17" s="1347"/>
      <c r="H17" s="1347"/>
      <c r="I17" s="1347"/>
      <c r="J17" s="1347"/>
      <c r="K17" s="1347"/>
      <c r="L17" s="1347"/>
      <c r="M17" s="1347"/>
      <c r="N17" s="1347"/>
      <c r="O17" s="1347"/>
      <c r="P17" s="1347"/>
      <c r="Q17" s="1347"/>
      <c r="R17" s="1347"/>
      <c r="S17" s="1347"/>
      <c r="T17" s="1347"/>
      <c r="U17" s="1347"/>
      <c r="V17" s="1347"/>
      <c r="W17" s="1347"/>
      <c r="X17" s="1347"/>
      <c r="Y17" s="1347"/>
      <c r="Z17" s="1347"/>
      <c r="AA17" s="1347"/>
      <c r="AB17" s="1347"/>
      <c r="AC17" s="1347"/>
      <c r="AD17" s="1347"/>
      <c r="AE17" s="1347"/>
      <c r="AF17" s="1347"/>
      <c r="AG17" s="1347"/>
      <c r="AH17" s="1347"/>
      <c r="AI17" s="1347"/>
      <c r="AJ17" s="1339"/>
      <c r="AK17" s="1014"/>
    </row>
    <row r="18" spans="1:37">
      <c r="A18" s="1317"/>
      <c r="B18" s="1318"/>
      <c r="C18" s="1317" t="s">
        <v>1336</v>
      </c>
      <c r="D18" s="1348"/>
      <c r="E18" s="1318"/>
      <c r="F18" s="1323" t="s">
        <v>1323</v>
      </c>
      <c r="G18" s="1325"/>
      <c r="H18" s="1332" t="s">
        <v>1324</v>
      </c>
      <c r="I18" s="1333"/>
      <c r="J18" s="1332" t="s">
        <v>1325</v>
      </c>
      <c r="K18" s="1333"/>
      <c r="L18" s="1338" t="s">
        <v>1326</v>
      </c>
      <c r="M18" s="1339"/>
      <c r="N18" s="1013">
        <v>500</v>
      </c>
      <c r="O18" s="1340">
        <v>500</v>
      </c>
      <c r="P18" s="1341"/>
      <c r="Q18" s="1013">
        <v>500</v>
      </c>
      <c r="R18" s="1340">
        <v>500</v>
      </c>
      <c r="S18" s="1341"/>
      <c r="T18" s="1013">
        <v>2000</v>
      </c>
      <c r="U18" s="1340">
        <v>500</v>
      </c>
      <c r="V18" s="1341"/>
      <c r="W18" s="1013">
        <v>500</v>
      </c>
      <c r="X18" s="1340">
        <v>500</v>
      </c>
      <c r="Y18" s="1341"/>
      <c r="Z18" s="1013">
        <v>500</v>
      </c>
      <c r="AA18" s="1340">
        <v>2000</v>
      </c>
      <c r="AB18" s="1341"/>
      <c r="AC18" s="1013">
        <v>445</v>
      </c>
      <c r="AD18" s="1340">
        <v>0</v>
      </c>
      <c r="AE18" s="1341"/>
      <c r="AF18" s="1013">
        <v>0</v>
      </c>
      <c r="AG18" s="1340">
        <v>0</v>
      </c>
      <c r="AH18" s="1341"/>
      <c r="AI18" s="1323" t="s">
        <v>1337</v>
      </c>
      <c r="AJ18" s="1325"/>
      <c r="AK18" s="1014"/>
    </row>
    <row r="19" spans="1:37">
      <c r="A19" s="1319"/>
      <c r="B19" s="1320"/>
      <c r="C19" s="1319"/>
      <c r="D19" s="1349"/>
      <c r="E19" s="1320"/>
      <c r="F19" s="1326"/>
      <c r="G19" s="1328"/>
      <c r="H19" s="1334"/>
      <c r="I19" s="1335"/>
      <c r="J19" s="1334"/>
      <c r="K19" s="1335"/>
      <c r="L19" s="1338" t="s">
        <v>1328</v>
      </c>
      <c r="M19" s="1339"/>
      <c r="N19" s="1013">
        <v>500</v>
      </c>
      <c r="O19" s="1340">
        <v>500</v>
      </c>
      <c r="P19" s="1341"/>
      <c r="Q19" s="1013">
        <v>500</v>
      </c>
      <c r="R19" s="1340">
        <v>500</v>
      </c>
      <c r="S19" s="1341"/>
      <c r="T19" s="1013">
        <v>2000</v>
      </c>
      <c r="U19" s="1340">
        <v>500</v>
      </c>
      <c r="V19" s="1341"/>
      <c r="W19" s="1013">
        <v>500</v>
      </c>
      <c r="X19" s="1340">
        <v>500</v>
      </c>
      <c r="Y19" s="1341"/>
      <c r="Z19" s="1013">
        <v>500</v>
      </c>
      <c r="AA19" s="1340">
        <v>2000</v>
      </c>
      <c r="AB19" s="1341"/>
      <c r="AC19" s="1013">
        <v>445</v>
      </c>
      <c r="AD19" s="1340">
        <v>0</v>
      </c>
      <c r="AE19" s="1341"/>
      <c r="AF19" s="1013">
        <v>0</v>
      </c>
      <c r="AG19" s="1340">
        <v>0</v>
      </c>
      <c r="AH19" s="1341"/>
      <c r="AI19" s="1326"/>
      <c r="AJ19" s="1328"/>
      <c r="AK19" s="1014"/>
    </row>
    <row r="20" spans="1:37">
      <c r="A20" s="1321"/>
      <c r="B20" s="1322"/>
      <c r="C20" s="1321"/>
      <c r="D20" s="1350"/>
      <c r="E20" s="1322"/>
      <c r="F20" s="1329"/>
      <c r="G20" s="1331"/>
      <c r="H20" s="1336"/>
      <c r="I20" s="1337"/>
      <c r="J20" s="1336"/>
      <c r="K20" s="1337"/>
      <c r="L20" s="1338" t="s">
        <v>1329</v>
      </c>
      <c r="M20" s="1339"/>
      <c r="N20" s="1015"/>
      <c r="O20" s="1342"/>
      <c r="P20" s="1343"/>
      <c r="Q20" s="1015"/>
      <c r="R20" s="1342"/>
      <c r="S20" s="1343"/>
      <c r="T20" s="1015"/>
      <c r="U20" s="1342"/>
      <c r="V20" s="1343"/>
      <c r="W20" s="1015"/>
      <c r="X20" s="1342"/>
      <c r="Y20" s="1343"/>
      <c r="Z20" s="1015"/>
      <c r="AA20" s="1342"/>
      <c r="AB20" s="1343"/>
      <c r="AC20" s="1015"/>
      <c r="AD20" s="1342"/>
      <c r="AE20" s="1343"/>
      <c r="AF20" s="1015"/>
      <c r="AG20" s="1342"/>
      <c r="AH20" s="1343"/>
      <c r="AI20" s="1329"/>
      <c r="AJ20" s="1331"/>
      <c r="AK20" s="1014"/>
    </row>
    <row r="21" spans="1:37">
      <c r="A21" s="1344" t="s">
        <v>1330</v>
      </c>
      <c r="B21" s="1345"/>
      <c r="C21" s="1345"/>
      <c r="D21" s="1345"/>
      <c r="E21" s="1345"/>
      <c r="F21" s="1345"/>
      <c r="G21" s="1345"/>
      <c r="H21" s="1345"/>
      <c r="I21" s="1345"/>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6"/>
      <c r="AK21" s="1014"/>
    </row>
    <row r="22" spans="1:37">
      <c r="A22" s="1338" t="s">
        <v>1338</v>
      </c>
      <c r="B22" s="1347"/>
      <c r="C22" s="1347"/>
      <c r="D22" s="1347"/>
      <c r="E22" s="1347"/>
      <c r="F22" s="1347"/>
      <c r="G22" s="1347"/>
      <c r="H22" s="1347"/>
      <c r="I22" s="1347"/>
      <c r="J22" s="1347"/>
      <c r="K22" s="1347"/>
      <c r="L22" s="1347"/>
      <c r="M22" s="1347"/>
      <c r="N22" s="1347"/>
      <c r="O22" s="1347"/>
      <c r="P22" s="1347"/>
      <c r="Q22" s="1347"/>
      <c r="R22" s="1347"/>
      <c r="S22" s="1347"/>
      <c r="T22" s="1347"/>
      <c r="U22" s="1347"/>
      <c r="V22" s="1347"/>
      <c r="W22" s="1347"/>
      <c r="X22" s="1347"/>
      <c r="Y22" s="1347"/>
      <c r="Z22" s="1347"/>
      <c r="AA22" s="1347"/>
      <c r="AB22" s="1347"/>
      <c r="AC22" s="1347"/>
      <c r="AD22" s="1347"/>
      <c r="AE22" s="1347"/>
      <c r="AF22" s="1347"/>
      <c r="AG22" s="1347"/>
      <c r="AH22" s="1347"/>
      <c r="AI22" s="1347"/>
      <c r="AJ22" s="1339"/>
      <c r="AK22" s="1014"/>
    </row>
    <row r="23" spans="1:37">
      <c r="A23" s="1317"/>
      <c r="B23" s="1318"/>
      <c r="C23" s="1323" t="s">
        <v>1339</v>
      </c>
      <c r="D23" s="1324"/>
      <c r="E23" s="1325"/>
      <c r="F23" s="1323" t="s">
        <v>1323</v>
      </c>
      <c r="G23" s="1325"/>
      <c r="H23" s="1332" t="s">
        <v>1324</v>
      </c>
      <c r="I23" s="1333"/>
      <c r="J23" s="1332" t="s">
        <v>1325</v>
      </c>
      <c r="K23" s="1333"/>
      <c r="L23" s="1338" t="s">
        <v>1326</v>
      </c>
      <c r="M23" s="1339"/>
      <c r="N23" s="1013">
        <v>32</v>
      </c>
      <c r="O23" s="1340">
        <v>32</v>
      </c>
      <c r="P23" s="1341"/>
      <c r="Q23" s="1013">
        <v>33</v>
      </c>
      <c r="R23" s="1340">
        <v>33</v>
      </c>
      <c r="S23" s="1341"/>
      <c r="T23" s="1013">
        <v>130</v>
      </c>
      <c r="U23" s="1340">
        <v>32</v>
      </c>
      <c r="V23" s="1341"/>
      <c r="W23" s="1013">
        <v>32</v>
      </c>
      <c r="X23" s="1340">
        <v>33</v>
      </c>
      <c r="Y23" s="1341"/>
      <c r="Z23" s="1013">
        <v>33</v>
      </c>
      <c r="AA23" s="1340">
        <v>130</v>
      </c>
      <c r="AB23" s="1341"/>
      <c r="AC23" s="1013">
        <v>35</v>
      </c>
      <c r="AD23" s="1340">
        <v>0</v>
      </c>
      <c r="AE23" s="1341"/>
      <c r="AF23" s="1013">
        <v>0</v>
      </c>
      <c r="AG23" s="1340">
        <v>0</v>
      </c>
      <c r="AH23" s="1341"/>
      <c r="AI23" s="1323" t="s">
        <v>1340</v>
      </c>
      <c r="AJ23" s="1325"/>
      <c r="AK23" s="1014"/>
    </row>
    <row r="24" spans="1:37">
      <c r="A24" s="1319"/>
      <c r="B24" s="1320"/>
      <c r="C24" s="1326"/>
      <c r="D24" s="1327"/>
      <c r="E24" s="1328"/>
      <c r="F24" s="1326"/>
      <c r="G24" s="1328"/>
      <c r="H24" s="1334"/>
      <c r="I24" s="1335"/>
      <c r="J24" s="1334"/>
      <c r="K24" s="1335"/>
      <c r="L24" s="1338" t="s">
        <v>1328</v>
      </c>
      <c r="M24" s="1339"/>
      <c r="N24" s="1013">
        <v>32</v>
      </c>
      <c r="O24" s="1340">
        <v>32</v>
      </c>
      <c r="P24" s="1341"/>
      <c r="Q24" s="1013">
        <v>33</v>
      </c>
      <c r="R24" s="1340">
        <v>33</v>
      </c>
      <c r="S24" s="1341"/>
      <c r="T24" s="1013">
        <v>130</v>
      </c>
      <c r="U24" s="1340">
        <v>32</v>
      </c>
      <c r="V24" s="1341"/>
      <c r="W24" s="1013">
        <v>32</v>
      </c>
      <c r="X24" s="1340">
        <v>33</v>
      </c>
      <c r="Y24" s="1341"/>
      <c r="Z24" s="1013">
        <v>33</v>
      </c>
      <c r="AA24" s="1340">
        <v>130</v>
      </c>
      <c r="AB24" s="1341"/>
      <c r="AC24" s="1013">
        <v>35</v>
      </c>
      <c r="AD24" s="1340">
        <v>0</v>
      </c>
      <c r="AE24" s="1341"/>
      <c r="AF24" s="1013">
        <v>0</v>
      </c>
      <c r="AG24" s="1340">
        <v>0</v>
      </c>
      <c r="AH24" s="1341"/>
      <c r="AI24" s="1326"/>
      <c r="AJ24" s="1328"/>
      <c r="AK24" s="1014"/>
    </row>
    <row r="25" spans="1:37">
      <c r="A25" s="1321"/>
      <c r="B25" s="1322"/>
      <c r="C25" s="1329"/>
      <c r="D25" s="1330"/>
      <c r="E25" s="1331"/>
      <c r="F25" s="1329"/>
      <c r="G25" s="1331"/>
      <c r="H25" s="1336"/>
      <c r="I25" s="1337"/>
      <c r="J25" s="1336"/>
      <c r="K25" s="1337"/>
      <c r="L25" s="1338" t="s">
        <v>1329</v>
      </c>
      <c r="M25" s="1339"/>
      <c r="N25" s="1015"/>
      <c r="O25" s="1342"/>
      <c r="P25" s="1343"/>
      <c r="Q25" s="1015"/>
      <c r="R25" s="1342"/>
      <c r="S25" s="1343"/>
      <c r="T25" s="1015"/>
      <c r="U25" s="1342"/>
      <c r="V25" s="1343"/>
      <c r="W25" s="1015"/>
      <c r="X25" s="1342"/>
      <c r="Y25" s="1343"/>
      <c r="Z25" s="1015"/>
      <c r="AA25" s="1342"/>
      <c r="AB25" s="1343"/>
      <c r="AC25" s="1015"/>
      <c r="AD25" s="1342"/>
      <c r="AE25" s="1343"/>
      <c r="AF25" s="1015"/>
      <c r="AG25" s="1342"/>
      <c r="AH25" s="1343"/>
      <c r="AI25" s="1329"/>
      <c r="AJ25" s="1331"/>
      <c r="AK25" s="1014"/>
    </row>
    <row r="26" spans="1:37">
      <c r="A26" s="1344" t="s">
        <v>1330</v>
      </c>
      <c r="B26" s="1345"/>
      <c r="C26" s="1345"/>
      <c r="D26" s="1345"/>
      <c r="E26" s="1345"/>
      <c r="F26" s="1345"/>
      <c r="G26" s="1345"/>
      <c r="H26" s="1345"/>
      <c r="I26" s="1345"/>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345"/>
      <c r="AF26" s="1345"/>
      <c r="AG26" s="1345"/>
      <c r="AH26" s="1345"/>
      <c r="AI26" s="1345"/>
      <c r="AJ26" s="1346"/>
      <c r="AK26" s="1014"/>
    </row>
    <row r="27" spans="1:37">
      <c r="A27" s="1338" t="s">
        <v>1341</v>
      </c>
      <c r="B27" s="1347"/>
      <c r="C27" s="1347"/>
      <c r="D27" s="1347"/>
      <c r="E27" s="1347"/>
      <c r="F27" s="1347"/>
      <c r="G27" s="1347"/>
      <c r="H27" s="1347"/>
      <c r="I27" s="1347"/>
      <c r="J27" s="1347"/>
      <c r="K27" s="1347"/>
      <c r="L27" s="1347"/>
      <c r="M27" s="1347"/>
      <c r="N27" s="1347"/>
      <c r="O27" s="1347"/>
      <c r="P27" s="1347"/>
      <c r="Q27" s="1347"/>
      <c r="R27" s="1347"/>
      <c r="S27" s="1347"/>
      <c r="T27" s="1347"/>
      <c r="U27" s="1347"/>
      <c r="V27" s="1347"/>
      <c r="W27" s="1347"/>
      <c r="X27" s="1347"/>
      <c r="Y27" s="1347"/>
      <c r="Z27" s="1347"/>
      <c r="AA27" s="1347"/>
      <c r="AB27" s="1347"/>
      <c r="AC27" s="1347"/>
      <c r="AD27" s="1347"/>
      <c r="AE27" s="1347"/>
      <c r="AF27" s="1347"/>
      <c r="AG27" s="1347"/>
      <c r="AH27" s="1347"/>
      <c r="AI27" s="1347"/>
      <c r="AJ27" s="1339"/>
      <c r="AK27" s="1014"/>
    </row>
    <row r="28" spans="1:37">
      <c r="A28" s="1016" t="s">
        <v>1342</v>
      </c>
      <c r="B28" s="1014"/>
      <c r="C28" s="1014"/>
      <c r="D28" s="1014"/>
      <c r="E28" s="1014"/>
      <c r="F28" s="1014"/>
      <c r="G28" s="1014"/>
      <c r="H28" s="1014"/>
      <c r="I28" s="1014"/>
      <c r="J28" s="1014"/>
      <c r="K28" s="1014"/>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4"/>
      <c r="AK28" s="1014"/>
    </row>
    <row r="29" spans="1:37">
      <c r="A29" s="1353" t="s">
        <v>1302</v>
      </c>
      <c r="B29" s="1355" t="s">
        <v>1303</v>
      </c>
      <c r="C29" s="1356"/>
      <c r="D29" s="1357"/>
      <c r="E29" s="1355" t="s">
        <v>1304</v>
      </c>
      <c r="F29" s="1357"/>
      <c r="G29" s="1361" t="s">
        <v>1305</v>
      </c>
      <c r="H29" s="1362"/>
      <c r="I29" s="1361" t="s">
        <v>1306</v>
      </c>
      <c r="J29" s="1362"/>
      <c r="K29" s="1361" t="s">
        <v>1307</v>
      </c>
      <c r="L29" s="1362"/>
      <c r="M29" s="1365" t="s">
        <v>1308</v>
      </c>
      <c r="N29" s="1366"/>
      <c r="O29" s="1366"/>
      <c r="P29" s="1366"/>
      <c r="Q29" s="1366"/>
      <c r="R29" s="1366"/>
      <c r="S29" s="1366"/>
      <c r="T29" s="1367"/>
      <c r="U29" s="1351" t="s">
        <v>1309</v>
      </c>
      <c r="V29" s="1368"/>
      <c r="W29" s="1368"/>
      <c r="X29" s="1368"/>
      <c r="Y29" s="1368"/>
      <c r="Z29" s="1368"/>
      <c r="AA29" s="1352"/>
      <c r="AB29" s="1351" t="s">
        <v>1310</v>
      </c>
      <c r="AC29" s="1368"/>
      <c r="AD29" s="1368"/>
      <c r="AE29" s="1368"/>
      <c r="AF29" s="1368"/>
      <c r="AG29" s="1352"/>
      <c r="AH29" s="1369" t="s">
        <v>1311</v>
      </c>
      <c r="AI29" s="1370"/>
      <c r="AJ29" s="1014"/>
      <c r="AK29" s="1014"/>
    </row>
    <row r="30" spans="1:37">
      <c r="A30" s="1354"/>
      <c r="B30" s="1358"/>
      <c r="C30" s="1359"/>
      <c r="D30" s="1360"/>
      <c r="E30" s="1358"/>
      <c r="F30" s="1360"/>
      <c r="G30" s="1363"/>
      <c r="H30" s="1364"/>
      <c r="I30" s="1363"/>
      <c r="J30" s="1364"/>
      <c r="K30" s="1363"/>
      <c r="L30" s="1364"/>
      <c r="M30" s="1365" t="s">
        <v>1312</v>
      </c>
      <c r="N30" s="1367"/>
      <c r="O30" s="1017" t="s">
        <v>1313</v>
      </c>
      <c r="P30" s="1351" t="s">
        <v>1314</v>
      </c>
      <c r="Q30" s="1352"/>
      <c r="R30" s="1017" t="s">
        <v>1315</v>
      </c>
      <c r="S30" s="1351" t="s">
        <v>1316</v>
      </c>
      <c r="T30" s="1352"/>
      <c r="U30" s="1017" t="s">
        <v>1312</v>
      </c>
      <c r="V30" s="1351" t="s">
        <v>1313</v>
      </c>
      <c r="W30" s="1352"/>
      <c r="X30" s="1017" t="s">
        <v>1314</v>
      </c>
      <c r="Y30" s="1351" t="s">
        <v>1315</v>
      </c>
      <c r="Z30" s="1352"/>
      <c r="AA30" s="1017" t="s">
        <v>1316</v>
      </c>
      <c r="AB30" s="1351" t="s">
        <v>1312</v>
      </c>
      <c r="AC30" s="1352"/>
      <c r="AD30" s="1017" t="s">
        <v>1313</v>
      </c>
      <c r="AE30" s="1351" t="s">
        <v>1314</v>
      </c>
      <c r="AF30" s="1352"/>
      <c r="AG30" s="1017" t="s">
        <v>1315</v>
      </c>
      <c r="AH30" s="1371"/>
      <c r="AI30" s="1372"/>
      <c r="AJ30" s="1014"/>
      <c r="AK30" s="1014"/>
    </row>
    <row r="31" spans="1:37">
      <c r="A31" s="1016" t="s">
        <v>1317</v>
      </c>
      <c r="B31" s="1014"/>
      <c r="C31" s="1014"/>
      <c r="D31" s="1014"/>
      <c r="E31" s="1014"/>
      <c r="F31" s="1014"/>
      <c r="G31" s="1014"/>
      <c r="H31" s="1014"/>
      <c r="I31" s="1014"/>
      <c r="J31" s="1014"/>
      <c r="K31" s="1014"/>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4"/>
      <c r="AK31" s="1014"/>
    </row>
    <row r="32" spans="1:37">
      <c r="A32" s="1317"/>
      <c r="B32" s="1318"/>
      <c r="C32" s="1323" t="s">
        <v>1343</v>
      </c>
      <c r="D32" s="1324"/>
      <c r="E32" s="1325"/>
      <c r="F32" s="1323" t="s">
        <v>1323</v>
      </c>
      <c r="G32" s="1325"/>
      <c r="H32" s="1332" t="s">
        <v>1324</v>
      </c>
      <c r="I32" s="1333"/>
      <c r="J32" s="1332" t="s">
        <v>1325</v>
      </c>
      <c r="K32" s="1333"/>
      <c r="L32" s="1338" t="s">
        <v>1326</v>
      </c>
      <c r="M32" s="1339"/>
      <c r="N32" s="1013">
        <v>3</v>
      </c>
      <c r="O32" s="1340">
        <v>3</v>
      </c>
      <c r="P32" s="1341"/>
      <c r="Q32" s="1013">
        <v>3</v>
      </c>
      <c r="R32" s="1340">
        <v>3</v>
      </c>
      <c r="S32" s="1341"/>
      <c r="T32" s="1013">
        <v>12</v>
      </c>
      <c r="U32" s="1340">
        <v>3</v>
      </c>
      <c r="V32" s="1341"/>
      <c r="W32" s="1013">
        <v>3</v>
      </c>
      <c r="X32" s="1340">
        <v>3</v>
      </c>
      <c r="Y32" s="1341"/>
      <c r="Z32" s="1013">
        <v>3</v>
      </c>
      <c r="AA32" s="1340">
        <v>12</v>
      </c>
      <c r="AB32" s="1341"/>
      <c r="AC32" s="1013">
        <v>3</v>
      </c>
      <c r="AD32" s="1340">
        <v>0</v>
      </c>
      <c r="AE32" s="1341"/>
      <c r="AF32" s="1013">
        <v>0</v>
      </c>
      <c r="AG32" s="1340">
        <v>0</v>
      </c>
      <c r="AH32" s="1341"/>
      <c r="AI32" s="1323" t="s">
        <v>1327</v>
      </c>
      <c r="AJ32" s="1325"/>
      <c r="AK32" s="1014"/>
    </row>
    <row r="33" spans="1:37">
      <c r="A33" s="1319"/>
      <c r="B33" s="1320"/>
      <c r="C33" s="1326"/>
      <c r="D33" s="1327"/>
      <c r="E33" s="1328"/>
      <c r="F33" s="1326"/>
      <c r="G33" s="1328"/>
      <c r="H33" s="1334"/>
      <c r="I33" s="1335"/>
      <c r="J33" s="1334"/>
      <c r="K33" s="1335"/>
      <c r="L33" s="1338" t="s">
        <v>1328</v>
      </c>
      <c r="M33" s="1339"/>
      <c r="N33" s="1013">
        <v>3</v>
      </c>
      <c r="O33" s="1340">
        <v>3</v>
      </c>
      <c r="P33" s="1341"/>
      <c r="Q33" s="1013">
        <v>3</v>
      </c>
      <c r="R33" s="1340">
        <v>3</v>
      </c>
      <c r="S33" s="1341"/>
      <c r="T33" s="1013">
        <v>12</v>
      </c>
      <c r="U33" s="1340">
        <v>3</v>
      </c>
      <c r="V33" s="1341"/>
      <c r="W33" s="1013">
        <v>3</v>
      </c>
      <c r="X33" s="1340">
        <v>3</v>
      </c>
      <c r="Y33" s="1341"/>
      <c r="Z33" s="1013">
        <v>3</v>
      </c>
      <c r="AA33" s="1340">
        <v>12</v>
      </c>
      <c r="AB33" s="1341"/>
      <c r="AC33" s="1013">
        <v>3</v>
      </c>
      <c r="AD33" s="1340">
        <v>0</v>
      </c>
      <c r="AE33" s="1341"/>
      <c r="AF33" s="1013">
        <v>0</v>
      </c>
      <c r="AG33" s="1340">
        <v>0</v>
      </c>
      <c r="AH33" s="1341"/>
      <c r="AI33" s="1326"/>
      <c r="AJ33" s="1328"/>
      <c r="AK33" s="1014"/>
    </row>
    <row r="34" spans="1:37">
      <c r="A34" s="1321"/>
      <c r="B34" s="1322"/>
      <c r="C34" s="1329"/>
      <c r="D34" s="1330"/>
      <c r="E34" s="1331"/>
      <c r="F34" s="1329"/>
      <c r="G34" s="1331"/>
      <c r="H34" s="1336"/>
      <c r="I34" s="1337"/>
      <c r="J34" s="1336"/>
      <c r="K34" s="1337"/>
      <c r="L34" s="1338" t="s">
        <v>1329</v>
      </c>
      <c r="M34" s="1339"/>
      <c r="N34" s="1015"/>
      <c r="O34" s="1342"/>
      <c r="P34" s="1343"/>
      <c r="Q34" s="1015"/>
      <c r="R34" s="1342"/>
      <c r="S34" s="1343"/>
      <c r="T34" s="1015"/>
      <c r="U34" s="1342"/>
      <c r="V34" s="1343"/>
      <c r="W34" s="1015"/>
      <c r="X34" s="1342"/>
      <c r="Y34" s="1343"/>
      <c r="Z34" s="1015"/>
      <c r="AA34" s="1342"/>
      <c r="AB34" s="1343"/>
      <c r="AC34" s="1015"/>
      <c r="AD34" s="1342"/>
      <c r="AE34" s="1343"/>
      <c r="AF34" s="1015"/>
      <c r="AG34" s="1342"/>
      <c r="AH34" s="1343"/>
      <c r="AI34" s="1329"/>
      <c r="AJ34" s="1331"/>
      <c r="AK34" s="1014"/>
    </row>
    <row r="35" spans="1:37">
      <c r="A35" s="1365" t="s">
        <v>1330</v>
      </c>
      <c r="B35" s="1366"/>
      <c r="C35" s="1366"/>
      <c r="D35" s="1366"/>
      <c r="E35" s="1366"/>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6"/>
      <c r="AH35" s="1366"/>
      <c r="AI35" s="1366"/>
      <c r="AJ35" s="1367"/>
      <c r="AK35" s="1014"/>
    </row>
    <row r="36" spans="1:37">
      <c r="A36" s="1338" t="s">
        <v>1344</v>
      </c>
      <c r="B36" s="1347"/>
      <c r="C36" s="1347"/>
      <c r="D36" s="1347"/>
      <c r="E36" s="1347"/>
      <c r="F36" s="1347"/>
      <c r="G36" s="1347"/>
      <c r="H36" s="1347"/>
      <c r="I36" s="1347"/>
      <c r="J36" s="1347"/>
      <c r="K36" s="1347"/>
      <c r="L36" s="1347"/>
      <c r="M36" s="1347"/>
      <c r="N36" s="1347"/>
      <c r="O36" s="1347"/>
      <c r="P36" s="1347"/>
      <c r="Q36" s="1347"/>
      <c r="R36" s="1347"/>
      <c r="S36" s="1347"/>
      <c r="T36" s="1347"/>
      <c r="U36" s="1347"/>
      <c r="V36" s="1347"/>
      <c r="W36" s="1347"/>
      <c r="X36" s="1347"/>
      <c r="Y36" s="1347"/>
      <c r="Z36" s="1347"/>
      <c r="AA36" s="1347"/>
      <c r="AB36" s="1347"/>
      <c r="AC36" s="1347"/>
      <c r="AD36" s="1347"/>
      <c r="AE36" s="1347"/>
      <c r="AF36" s="1347"/>
      <c r="AG36" s="1347"/>
      <c r="AH36" s="1347"/>
      <c r="AI36" s="1347"/>
      <c r="AJ36" s="1339"/>
      <c r="AK36" s="1014"/>
    </row>
    <row r="37" spans="1:37">
      <c r="A37" s="1317"/>
      <c r="B37" s="1318"/>
      <c r="C37" s="1323" t="s">
        <v>1345</v>
      </c>
      <c r="D37" s="1324"/>
      <c r="E37" s="1325"/>
      <c r="F37" s="1323" t="s">
        <v>1323</v>
      </c>
      <c r="G37" s="1325"/>
      <c r="H37" s="1332" t="s">
        <v>1324</v>
      </c>
      <c r="I37" s="1333"/>
      <c r="J37" s="1323" t="s">
        <v>1346</v>
      </c>
      <c r="K37" s="1325"/>
      <c r="L37" s="1338" t="s">
        <v>1326</v>
      </c>
      <c r="M37" s="1339"/>
      <c r="N37" s="1013">
        <v>18</v>
      </c>
      <c r="O37" s="1340">
        <v>18</v>
      </c>
      <c r="P37" s="1341"/>
      <c r="Q37" s="1013">
        <v>18</v>
      </c>
      <c r="R37" s="1340">
        <v>18</v>
      </c>
      <c r="S37" s="1341"/>
      <c r="T37" s="1013">
        <v>18</v>
      </c>
      <c r="U37" s="1340">
        <v>18</v>
      </c>
      <c r="V37" s="1341"/>
      <c r="W37" s="1013">
        <v>18</v>
      </c>
      <c r="X37" s="1340">
        <v>18</v>
      </c>
      <c r="Y37" s="1341"/>
      <c r="Z37" s="1013">
        <v>18</v>
      </c>
      <c r="AA37" s="1340">
        <v>18</v>
      </c>
      <c r="AB37" s="1341"/>
      <c r="AC37" s="1013">
        <v>18</v>
      </c>
      <c r="AD37" s="1340">
        <v>0</v>
      </c>
      <c r="AE37" s="1341"/>
      <c r="AF37" s="1013">
        <v>0</v>
      </c>
      <c r="AG37" s="1340">
        <v>0</v>
      </c>
      <c r="AH37" s="1341"/>
      <c r="AI37" s="1323" t="s">
        <v>1327</v>
      </c>
      <c r="AJ37" s="1325"/>
      <c r="AK37" s="1014"/>
    </row>
    <row r="38" spans="1:37">
      <c r="A38" s="1319"/>
      <c r="B38" s="1320"/>
      <c r="C38" s="1326"/>
      <c r="D38" s="1327"/>
      <c r="E38" s="1328"/>
      <c r="F38" s="1326"/>
      <c r="G38" s="1328"/>
      <c r="H38" s="1334"/>
      <c r="I38" s="1335"/>
      <c r="J38" s="1326"/>
      <c r="K38" s="1328"/>
      <c r="L38" s="1338" t="s">
        <v>1328</v>
      </c>
      <c r="M38" s="1339"/>
      <c r="N38" s="1013">
        <v>18</v>
      </c>
      <c r="O38" s="1340">
        <v>18</v>
      </c>
      <c r="P38" s="1341"/>
      <c r="Q38" s="1013">
        <v>18</v>
      </c>
      <c r="R38" s="1340">
        <v>18</v>
      </c>
      <c r="S38" s="1341"/>
      <c r="T38" s="1013">
        <v>18</v>
      </c>
      <c r="U38" s="1340">
        <v>18</v>
      </c>
      <c r="V38" s="1341"/>
      <c r="W38" s="1013">
        <v>18</v>
      </c>
      <c r="X38" s="1340">
        <v>18</v>
      </c>
      <c r="Y38" s="1341"/>
      <c r="Z38" s="1013">
        <v>18</v>
      </c>
      <c r="AA38" s="1340">
        <v>18</v>
      </c>
      <c r="AB38" s="1341"/>
      <c r="AC38" s="1013">
        <v>18</v>
      </c>
      <c r="AD38" s="1340">
        <v>0</v>
      </c>
      <c r="AE38" s="1341"/>
      <c r="AF38" s="1013">
        <v>0</v>
      </c>
      <c r="AG38" s="1340">
        <v>0</v>
      </c>
      <c r="AH38" s="1341"/>
      <c r="AI38" s="1326"/>
      <c r="AJ38" s="1328"/>
      <c r="AK38" s="1014"/>
    </row>
    <row r="39" spans="1:37">
      <c r="A39" s="1321"/>
      <c r="B39" s="1322"/>
      <c r="C39" s="1329"/>
      <c r="D39" s="1330"/>
      <c r="E39" s="1331"/>
      <c r="F39" s="1329"/>
      <c r="G39" s="1331"/>
      <c r="H39" s="1336"/>
      <c r="I39" s="1337"/>
      <c r="J39" s="1329"/>
      <c r="K39" s="1331"/>
      <c r="L39" s="1338" t="s">
        <v>1329</v>
      </c>
      <c r="M39" s="1339"/>
      <c r="N39" s="1015"/>
      <c r="O39" s="1342"/>
      <c r="P39" s="1343"/>
      <c r="Q39" s="1015"/>
      <c r="R39" s="1342"/>
      <c r="S39" s="1343"/>
      <c r="T39" s="1015"/>
      <c r="U39" s="1342"/>
      <c r="V39" s="1343"/>
      <c r="W39" s="1015"/>
      <c r="X39" s="1342"/>
      <c r="Y39" s="1343"/>
      <c r="Z39" s="1015"/>
      <c r="AA39" s="1342"/>
      <c r="AB39" s="1343"/>
      <c r="AC39" s="1015"/>
      <c r="AD39" s="1342"/>
      <c r="AE39" s="1343"/>
      <c r="AF39" s="1015"/>
      <c r="AG39" s="1342"/>
      <c r="AH39" s="1343"/>
      <c r="AI39" s="1329"/>
      <c r="AJ39" s="1331"/>
      <c r="AK39" s="1014"/>
    </row>
    <row r="40" spans="1:37">
      <c r="A40" s="1365" t="s">
        <v>1330</v>
      </c>
      <c r="B40" s="1366"/>
      <c r="C40" s="1366"/>
      <c r="D40" s="1366"/>
      <c r="E40" s="1366"/>
      <c r="F40" s="1366"/>
      <c r="G40" s="1366"/>
      <c r="H40" s="1366"/>
      <c r="I40" s="1366"/>
      <c r="J40" s="1366"/>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7"/>
      <c r="AK40" s="1014"/>
    </row>
    <row r="41" spans="1:37">
      <c r="A41" s="1338" t="s">
        <v>1347</v>
      </c>
      <c r="B41" s="1347"/>
      <c r="C41" s="1347"/>
      <c r="D41" s="1347"/>
      <c r="E41" s="1347"/>
      <c r="F41" s="1347"/>
      <c r="G41" s="1347"/>
      <c r="H41" s="1347"/>
      <c r="I41" s="1347"/>
      <c r="J41" s="1347"/>
      <c r="K41" s="1347"/>
      <c r="L41" s="1347"/>
      <c r="M41" s="1347"/>
      <c r="N41" s="1347"/>
      <c r="O41" s="1347"/>
      <c r="P41" s="1347"/>
      <c r="Q41" s="1347"/>
      <c r="R41" s="1347"/>
      <c r="S41" s="1347"/>
      <c r="T41" s="1347"/>
      <c r="U41" s="1347"/>
      <c r="V41" s="1347"/>
      <c r="W41" s="1347"/>
      <c r="X41" s="1347"/>
      <c r="Y41" s="1347"/>
      <c r="Z41" s="1347"/>
      <c r="AA41" s="1347"/>
      <c r="AB41" s="1347"/>
      <c r="AC41" s="1347"/>
      <c r="AD41" s="1347"/>
      <c r="AE41" s="1347"/>
      <c r="AF41" s="1347"/>
      <c r="AG41" s="1347"/>
      <c r="AH41" s="1347"/>
      <c r="AI41" s="1347"/>
      <c r="AJ41" s="1339"/>
      <c r="AK41" s="1014"/>
    </row>
    <row r="42" spans="1:37">
      <c r="A42" s="1317"/>
      <c r="B42" s="1318"/>
      <c r="C42" s="1323" t="s">
        <v>1348</v>
      </c>
      <c r="D42" s="1324"/>
      <c r="E42" s="1325"/>
      <c r="F42" s="1323" t="s">
        <v>1323</v>
      </c>
      <c r="G42" s="1325"/>
      <c r="H42" s="1332" t="s">
        <v>1324</v>
      </c>
      <c r="I42" s="1333"/>
      <c r="J42" s="1332" t="s">
        <v>1325</v>
      </c>
      <c r="K42" s="1333"/>
      <c r="L42" s="1338" t="s">
        <v>1326</v>
      </c>
      <c r="M42" s="1339"/>
      <c r="N42" s="1013">
        <v>1</v>
      </c>
      <c r="O42" s="1340">
        <v>1</v>
      </c>
      <c r="P42" s="1341"/>
      <c r="Q42" s="1013">
        <v>1</v>
      </c>
      <c r="R42" s="1340">
        <v>1</v>
      </c>
      <c r="S42" s="1341"/>
      <c r="T42" s="1013">
        <v>4</v>
      </c>
      <c r="U42" s="1340">
        <v>1</v>
      </c>
      <c r="V42" s="1341"/>
      <c r="W42" s="1013">
        <v>1</v>
      </c>
      <c r="X42" s="1340">
        <v>1</v>
      </c>
      <c r="Y42" s="1341"/>
      <c r="Z42" s="1013">
        <v>1</v>
      </c>
      <c r="AA42" s="1340">
        <v>4</v>
      </c>
      <c r="AB42" s="1341"/>
      <c r="AC42" s="1013">
        <v>1</v>
      </c>
      <c r="AD42" s="1340">
        <v>0</v>
      </c>
      <c r="AE42" s="1341"/>
      <c r="AF42" s="1013">
        <v>0</v>
      </c>
      <c r="AG42" s="1340">
        <v>0</v>
      </c>
      <c r="AH42" s="1341"/>
      <c r="AI42" s="1323" t="s">
        <v>1327</v>
      </c>
      <c r="AJ42" s="1325"/>
      <c r="AK42" s="1014"/>
    </row>
    <row r="43" spans="1:37">
      <c r="A43" s="1319"/>
      <c r="B43" s="1320"/>
      <c r="C43" s="1326"/>
      <c r="D43" s="1327"/>
      <c r="E43" s="1328"/>
      <c r="F43" s="1326"/>
      <c r="G43" s="1328"/>
      <c r="H43" s="1334"/>
      <c r="I43" s="1335"/>
      <c r="J43" s="1334"/>
      <c r="K43" s="1335"/>
      <c r="L43" s="1338" t="s">
        <v>1328</v>
      </c>
      <c r="M43" s="1339"/>
      <c r="N43" s="1013">
        <v>1</v>
      </c>
      <c r="O43" s="1340">
        <v>1</v>
      </c>
      <c r="P43" s="1341"/>
      <c r="Q43" s="1013">
        <v>1</v>
      </c>
      <c r="R43" s="1340">
        <v>1</v>
      </c>
      <c r="S43" s="1341"/>
      <c r="T43" s="1013">
        <v>4</v>
      </c>
      <c r="U43" s="1340">
        <v>1</v>
      </c>
      <c r="V43" s="1341"/>
      <c r="W43" s="1013">
        <v>1</v>
      </c>
      <c r="X43" s="1340">
        <v>1</v>
      </c>
      <c r="Y43" s="1341"/>
      <c r="Z43" s="1013">
        <v>1</v>
      </c>
      <c r="AA43" s="1340">
        <v>4</v>
      </c>
      <c r="AB43" s="1341"/>
      <c r="AC43" s="1013">
        <v>1</v>
      </c>
      <c r="AD43" s="1340">
        <v>0</v>
      </c>
      <c r="AE43" s="1341"/>
      <c r="AF43" s="1013">
        <v>0</v>
      </c>
      <c r="AG43" s="1340">
        <v>0</v>
      </c>
      <c r="AH43" s="1341"/>
      <c r="AI43" s="1326"/>
      <c r="AJ43" s="1328"/>
      <c r="AK43" s="1014"/>
    </row>
    <row r="44" spans="1:37">
      <c r="A44" s="1321"/>
      <c r="B44" s="1322"/>
      <c r="C44" s="1329"/>
      <c r="D44" s="1330"/>
      <c r="E44" s="1331"/>
      <c r="F44" s="1329"/>
      <c r="G44" s="1331"/>
      <c r="H44" s="1336"/>
      <c r="I44" s="1337"/>
      <c r="J44" s="1336"/>
      <c r="K44" s="1337"/>
      <c r="L44" s="1338" t="s">
        <v>1329</v>
      </c>
      <c r="M44" s="1339"/>
      <c r="N44" s="1015"/>
      <c r="O44" s="1342"/>
      <c r="P44" s="1343"/>
      <c r="Q44" s="1015"/>
      <c r="R44" s="1342"/>
      <c r="S44" s="1343"/>
      <c r="T44" s="1015"/>
      <c r="U44" s="1342"/>
      <c r="V44" s="1343"/>
      <c r="W44" s="1015"/>
      <c r="X44" s="1342"/>
      <c r="Y44" s="1343"/>
      <c r="Z44" s="1015"/>
      <c r="AA44" s="1342"/>
      <c r="AB44" s="1343"/>
      <c r="AC44" s="1015"/>
      <c r="AD44" s="1342"/>
      <c r="AE44" s="1343"/>
      <c r="AF44" s="1015"/>
      <c r="AG44" s="1342"/>
      <c r="AH44" s="1343"/>
      <c r="AI44" s="1329"/>
      <c r="AJ44" s="1331"/>
      <c r="AK44" s="1014"/>
    </row>
    <row r="45" spans="1:37">
      <c r="A45" s="1365" t="s">
        <v>1330</v>
      </c>
      <c r="B45" s="1366"/>
      <c r="C45" s="1366"/>
      <c r="D45" s="1366"/>
      <c r="E45" s="1366"/>
      <c r="F45" s="1366"/>
      <c r="G45" s="1366"/>
      <c r="H45" s="1366"/>
      <c r="I45" s="1366"/>
      <c r="J45" s="1366"/>
      <c r="K45" s="1366"/>
      <c r="L45" s="1366"/>
      <c r="M45" s="1366"/>
      <c r="N45" s="1366"/>
      <c r="O45" s="1366"/>
      <c r="P45" s="1366"/>
      <c r="Q45" s="1366"/>
      <c r="R45" s="1366"/>
      <c r="S45" s="1366"/>
      <c r="T45" s="1366"/>
      <c r="U45" s="1366"/>
      <c r="V45" s="1366"/>
      <c r="W45" s="1366"/>
      <c r="X45" s="1366"/>
      <c r="Y45" s="1366"/>
      <c r="Z45" s="1366"/>
      <c r="AA45" s="1366"/>
      <c r="AB45" s="1366"/>
      <c r="AC45" s="1366"/>
      <c r="AD45" s="1366"/>
      <c r="AE45" s="1366"/>
      <c r="AF45" s="1366"/>
      <c r="AG45" s="1366"/>
      <c r="AH45" s="1366"/>
      <c r="AI45" s="1366"/>
      <c r="AJ45" s="1367"/>
      <c r="AK45" s="1014"/>
    </row>
    <row r="46" spans="1:37">
      <c r="A46" s="1338" t="s">
        <v>1349</v>
      </c>
      <c r="B46" s="1347"/>
      <c r="C46" s="1347"/>
      <c r="D46" s="1347"/>
      <c r="E46" s="1347"/>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c r="AD46" s="1347"/>
      <c r="AE46" s="1347"/>
      <c r="AF46" s="1347"/>
      <c r="AG46" s="1347"/>
      <c r="AH46" s="1347"/>
      <c r="AI46" s="1347"/>
      <c r="AJ46" s="1339"/>
      <c r="AK46" s="1014"/>
    </row>
    <row r="47" spans="1:37">
      <c r="A47" s="1016" t="s">
        <v>1350</v>
      </c>
      <c r="B47" s="1014"/>
      <c r="C47" s="1014"/>
      <c r="D47" s="1014"/>
      <c r="E47" s="1014"/>
      <c r="F47" s="1014"/>
      <c r="G47" s="1014"/>
      <c r="H47" s="1014"/>
      <c r="I47" s="1014"/>
      <c r="J47" s="1014"/>
      <c r="K47" s="1014"/>
      <c r="L47" s="1010"/>
      <c r="M47" s="1010"/>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4"/>
      <c r="AK47" s="1014"/>
    </row>
    <row r="48" spans="1:37">
      <c r="A48" s="1317"/>
      <c r="B48" s="1318"/>
      <c r="C48" s="1323" t="s">
        <v>1351</v>
      </c>
      <c r="D48" s="1324"/>
      <c r="E48" s="1325"/>
      <c r="F48" s="1323" t="s">
        <v>1323</v>
      </c>
      <c r="G48" s="1325"/>
      <c r="H48" s="1332" t="s">
        <v>1324</v>
      </c>
      <c r="I48" s="1333"/>
      <c r="J48" s="1332" t="s">
        <v>1325</v>
      </c>
      <c r="K48" s="1333"/>
      <c r="L48" s="1338" t="s">
        <v>1326</v>
      </c>
      <c r="M48" s="1339"/>
      <c r="N48" s="1013">
        <v>576</v>
      </c>
      <c r="O48" s="1340">
        <v>692</v>
      </c>
      <c r="P48" s="1341"/>
      <c r="Q48" s="1013">
        <v>702</v>
      </c>
      <c r="R48" s="1340">
        <v>652</v>
      </c>
      <c r="S48" s="1341"/>
      <c r="T48" s="1013">
        <v>2622</v>
      </c>
      <c r="U48" s="1340">
        <v>576</v>
      </c>
      <c r="V48" s="1341"/>
      <c r="W48" s="1013">
        <v>692</v>
      </c>
      <c r="X48" s="1340">
        <v>702</v>
      </c>
      <c r="Y48" s="1341"/>
      <c r="Z48" s="1013">
        <v>652</v>
      </c>
      <c r="AA48" s="1340">
        <v>2622</v>
      </c>
      <c r="AB48" s="1341"/>
      <c r="AC48" s="1013">
        <v>595</v>
      </c>
      <c r="AD48" s="1340">
        <v>0</v>
      </c>
      <c r="AE48" s="1341"/>
      <c r="AF48" s="1013">
        <v>0</v>
      </c>
      <c r="AG48" s="1340">
        <v>0</v>
      </c>
      <c r="AH48" s="1341"/>
      <c r="AI48" s="1323" t="s">
        <v>1352</v>
      </c>
      <c r="AJ48" s="1325"/>
      <c r="AK48" s="1014"/>
    </row>
    <row r="49" spans="1:37">
      <c r="A49" s="1319"/>
      <c r="B49" s="1320"/>
      <c r="C49" s="1326"/>
      <c r="D49" s="1327"/>
      <c r="E49" s="1328"/>
      <c r="F49" s="1326"/>
      <c r="G49" s="1328"/>
      <c r="H49" s="1334"/>
      <c r="I49" s="1335"/>
      <c r="J49" s="1334"/>
      <c r="K49" s="1335"/>
      <c r="L49" s="1338" t="s">
        <v>1328</v>
      </c>
      <c r="M49" s="1339"/>
      <c r="N49" s="1013">
        <v>576</v>
      </c>
      <c r="O49" s="1340">
        <v>692</v>
      </c>
      <c r="P49" s="1341"/>
      <c r="Q49" s="1013">
        <v>702</v>
      </c>
      <c r="R49" s="1340">
        <v>652</v>
      </c>
      <c r="S49" s="1341"/>
      <c r="T49" s="1013">
        <v>2622</v>
      </c>
      <c r="U49" s="1340">
        <v>576</v>
      </c>
      <c r="V49" s="1341"/>
      <c r="W49" s="1013">
        <v>692</v>
      </c>
      <c r="X49" s="1340">
        <v>702</v>
      </c>
      <c r="Y49" s="1341"/>
      <c r="Z49" s="1013">
        <v>652</v>
      </c>
      <c r="AA49" s="1340">
        <v>2622</v>
      </c>
      <c r="AB49" s="1341"/>
      <c r="AC49" s="1013">
        <v>595</v>
      </c>
      <c r="AD49" s="1340">
        <v>0</v>
      </c>
      <c r="AE49" s="1341"/>
      <c r="AF49" s="1013">
        <v>0</v>
      </c>
      <c r="AG49" s="1340">
        <v>0</v>
      </c>
      <c r="AH49" s="1341"/>
      <c r="AI49" s="1326"/>
      <c r="AJ49" s="1328"/>
      <c r="AK49" s="1014"/>
    </row>
    <row r="50" spans="1:37">
      <c r="A50" s="1321"/>
      <c r="B50" s="1322"/>
      <c r="C50" s="1329"/>
      <c r="D50" s="1330"/>
      <c r="E50" s="1331"/>
      <c r="F50" s="1329"/>
      <c r="G50" s="1331"/>
      <c r="H50" s="1336"/>
      <c r="I50" s="1337"/>
      <c r="J50" s="1336"/>
      <c r="K50" s="1337"/>
      <c r="L50" s="1338" t="s">
        <v>1329</v>
      </c>
      <c r="M50" s="1339"/>
      <c r="N50" s="1015"/>
      <c r="O50" s="1342"/>
      <c r="P50" s="1343"/>
      <c r="Q50" s="1015"/>
      <c r="R50" s="1342"/>
      <c r="S50" s="1343"/>
      <c r="T50" s="1015"/>
      <c r="U50" s="1342"/>
      <c r="V50" s="1343"/>
      <c r="W50" s="1015"/>
      <c r="X50" s="1342"/>
      <c r="Y50" s="1343"/>
      <c r="Z50" s="1015"/>
      <c r="AA50" s="1342"/>
      <c r="AB50" s="1343"/>
      <c r="AC50" s="1015"/>
      <c r="AD50" s="1342"/>
      <c r="AE50" s="1343"/>
      <c r="AF50" s="1015"/>
      <c r="AG50" s="1342"/>
      <c r="AH50" s="1343"/>
      <c r="AI50" s="1329"/>
      <c r="AJ50" s="1331"/>
      <c r="AK50" s="1014"/>
    </row>
    <row r="51" spans="1:37">
      <c r="A51" s="1365" t="s">
        <v>1330</v>
      </c>
      <c r="B51" s="1366"/>
      <c r="C51" s="1366"/>
      <c r="D51" s="1366"/>
      <c r="E51" s="1366"/>
      <c r="F51" s="1366"/>
      <c r="G51" s="1366"/>
      <c r="H51" s="1366"/>
      <c r="I51" s="1366"/>
      <c r="J51" s="1366"/>
      <c r="K51" s="1366"/>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1366"/>
      <c r="AI51" s="1366"/>
      <c r="AJ51" s="1367"/>
      <c r="AK51" s="1014"/>
    </row>
    <row r="52" spans="1:37">
      <c r="A52" s="1373" t="s">
        <v>1353</v>
      </c>
      <c r="B52" s="1374"/>
      <c r="C52" s="1374"/>
      <c r="D52" s="1374"/>
      <c r="E52" s="1374"/>
      <c r="F52" s="1374"/>
      <c r="G52" s="1374"/>
      <c r="H52" s="1374"/>
      <c r="I52" s="1374"/>
      <c r="J52" s="1374"/>
      <c r="K52" s="1374"/>
      <c r="L52" s="1374"/>
      <c r="M52" s="1374"/>
      <c r="N52" s="1374"/>
      <c r="O52" s="1374"/>
      <c r="P52" s="1374"/>
      <c r="Q52" s="1374"/>
      <c r="R52" s="1374"/>
      <c r="S52" s="1374"/>
      <c r="T52" s="1374"/>
      <c r="U52" s="1374"/>
      <c r="V52" s="1374"/>
      <c r="W52" s="1374"/>
      <c r="X52" s="1374"/>
      <c r="Y52" s="1374"/>
      <c r="Z52" s="1374"/>
      <c r="AA52" s="1374"/>
      <c r="AB52" s="1374"/>
      <c r="AC52" s="1374"/>
      <c r="AD52" s="1374"/>
      <c r="AE52" s="1374"/>
      <c r="AF52" s="1374"/>
      <c r="AG52" s="1374"/>
      <c r="AH52" s="1374"/>
      <c r="AI52" s="1374"/>
      <c r="AJ52" s="1375"/>
      <c r="AK52" s="1014"/>
    </row>
    <row r="53" spans="1:37">
      <c r="A53" s="1016" t="s">
        <v>1354</v>
      </c>
      <c r="B53" s="1014"/>
      <c r="C53" s="1014"/>
      <c r="D53" s="1014"/>
      <c r="E53" s="1014"/>
      <c r="F53" s="1014"/>
      <c r="G53" s="1014"/>
      <c r="H53" s="1014"/>
      <c r="I53" s="1014"/>
      <c r="J53" s="1014"/>
      <c r="K53" s="1014"/>
      <c r="L53" s="1010"/>
      <c r="M53" s="1010"/>
      <c r="N53" s="1010"/>
      <c r="O53" s="1010"/>
      <c r="P53" s="1010"/>
      <c r="Q53" s="1010"/>
      <c r="R53" s="1010"/>
      <c r="S53" s="1010"/>
      <c r="T53" s="1010"/>
      <c r="U53" s="1010"/>
      <c r="V53" s="1010"/>
      <c r="W53" s="1010"/>
      <c r="X53" s="1010"/>
      <c r="Y53" s="1010"/>
      <c r="Z53" s="1010"/>
      <c r="AA53" s="1010"/>
      <c r="AB53" s="1010"/>
      <c r="AC53" s="1010"/>
      <c r="AD53" s="1010"/>
      <c r="AE53" s="1010"/>
      <c r="AF53" s="1010"/>
      <c r="AG53" s="1010"/>
      <c r="AH53" s="1010"/>
      <c r="AI53" s="1010"/>
      <c r="AJ53" s="1014"/>
      <c r="AK53" s="1014"/>
    </row>
    <row r="54" spans="1:37">
      <c r="A54" s="1376" t="s">
        <v>1302</v>
      </c>
      <c r="B54" s="1378" t="s">
        <v>1303</v>
      </c>
      <c r="C54" s="1379"/>
      <c r="D54" s="1380"/>
      <c r="E54" s="1378" t="s">
        <v>1304</v>
      </c>
      <c r="F54" s="1380"/>
      <c r="G54" s="1384" t="s">
        <v>1305</v>
      </c>
      <c r="H54" s="1385"/>
      <c r="I54" s="1384" t="s">
        <v>1306</v>
      </c>
      <c r="J54" s="1385"/>
      <c r="K54" s="1384" t="s">
        <v>1307</v>
      </c>
      <c r="L54" s="1385"/>
      <c r="M54" s="1344" t="s">
        <v>1308</v>
      </c>
      <c r="N54" s="1345"/>
      <c r="O54" s="1345"/>
      <c r="P54" s="1345"/>
      <c r="Q54" s="1345"/>
      <c r="R54" s="1345"/>
      <c r="S54" s="1345"/>
      <c r="T54" s="1346"/>
      <c r="U54" s="1388" t="s">
        <v>1309</v>
      </c>
      <c r="V54" s="1389"/>
      <c r="W54" s="1389"/>
      <c r="X54" s="1389"/>
      <c r="Y54" s="1389"/>
      <c r="Z54" s="1389"/>
      <c r="AA54" s="1390"/>
      <c r="AB54" s="1388" t="s">
        <v>1310</v>
      </c>
      <c r="AC54" s="1389"/>
      <c r="AD54" s="1389"/>
      <c r="AE54" s="1389"/>
      <c r="AF54" s="1389"/>
      <c r="AG54" s="1390"/>
      <c r="AH54" s="1391" t="s">
        <v>1311</v>
      </c>
      <c r="AI54" s="1392"/>
      <c r="AJ54" s="1014"/>
      <c r="AK54" s="1014"/>
    </row>
    <row r="55" spans="1:37">
      <c r="A55" s="1377"/>
      <c r="B55" s="1381"/>
      <c r="C55" s="1382"/>
      <c r="D55" s="1383"/>
      <c r="E55" s="1381"/>
      <c r="F55" s="1383"/>
      <c r="G55" s="1386"/>
      <c r="H55" s="1387"/>
      <c r="I55" s="1386"/>
      <c r="J55" s="1387"/>
      <c r="K55" s="1386"/>
      <c r="L55" s="1387"/>
      <c r="M55" s="1344" t="s">
        <v>1312</v>
      </c>
      <c r="N55" s="1346"/>
      <c r="O55" s="1009" t="s">
        <v>1313</v>
      </c>
      <c r="P55" s="1388" t="s">
        <v>1314</v>
      </c>
      <c r="Q55" s="1390"/>
      <c r="R55" s="1009" t="s">
        <v>1315</v>
      </c>
      <c r="S55" s="1388" t="s">
        <v>1316</v>
      </c>
      <c r="T55" s="1390"/>
      <c r="U55" s="1009" t="s">
        <v>1312</v>
      </c>
      <c r="V55" s="1388" t="s">
        <v>1313</v>
      </c>
      <c r="W55" s="1390"/>
      <c r="X55" s="1009" t="s">
        <v>1314</v>
      </c>
      <c r="Y55" s="1388" t="s">
        <v>1315</v>
      </c>
      <c r="Z55" s="1390"/>
      <c r="AA55" s="1009" t="s">
        <v>1316</v>
      </c>
      <c r="AB55" s="1388" t="s">
        <v>1312</v>
      </c>
      <c r="AC55" s="1390"/>
      <c r="AD55" s="1009" t="s">
        <v>1313</v>
      </c>
      <c r="AE55" s="1388" t="s">
        <v>1314</v>
      </c>
      <c r="AF55" s="1390"/>
      <c r="AG55" s="1009" t="s">
        <v>1315</v>
      </c>
      <c r="AH55" s="1393"/>
      <c r="AI55" s="1394"/>
      <c r="AJ55" s="1014"/>
      <c r="AK55" s="1014"/>
    </row>
    <row r="56" spans="1:37">
      <c r="A56" s="1016" t="s">
        <v>1317</v>
      </c>
      <c r="B56" s="1014"/>
      <c r="C56" s="1014"/>
      <c r="D56" s="1014"/>
      <c r="E56" s="1014"/>
      <c r="F56" s="1014"/>
      <c r="G56" s="1014"/>
      <c r="H56" s="1014"/>
      <c r="I56" s="1014"/>
      <c r="J56" s="1014"/>
      <c r="K56" s="1014"/>
      <c r="L56" s="1010"/>
      <c r="M56" s="1010"/>
      <c r="N56" s="1010"/>
      <c r="O56" s="1010"/>
      <c r="P56" s="1010"/>
      <c r="Q56" s="1010"/>
      <c r="R56" s="1010"/>
      <c r="S56" s="1010"/>
      <c r="T56" s="1010"/>
      <c r="U56" s="1010"/>
      <c r="V56" s="1010"/>
      <c r="W56" s="1010"/>
      <c r="X56" s="1010"/>
      <c r="Y56" s="1010"/>
      <c r="Z56" s="1010"/>
      <c r="AA56" s="1010"/>
      <c r="AB56" s="1010"/>
      <c r="AC56" s="1010"/>
      <c r="AD56" s="1010"/>
      <c r="AE56" s="1010"/>
      <c r="AF56" s="1010"/>
      <c r="AG56" s="1010"/>
      <c r="AH56" s="1010"/>
      <c r="AI56" s="1010"/>
      <c r="AJ56" s="1014"/>
      <c r="AK56" s="1014"/>
    </row>
    <row r="57" spans="1:37">
      <c r="A57" s="1317"/>
      <c r="B57" s="1318"/>
      <c r="C57" s="1323" t="s">
        <v>1355</v>
      </c>
      <c r="D57" s="1324"/>
      <c r="E57" s="1325"/>
      <c r="F57" s="1323" t="s">
        <v>1323</v>
      </c>
      <c r="G57" s="1325"/>
      <c r="H57" s="1332" t="s">
        <v>1324</v>
      </c>
      <c r="I57" s="1333"/>
      <c r="J57" s="1332" t="s">
        <v>1325</v>
      </c>
      <c r="K57" s="1333"/>
      <c r="L57" s="1338" t="s">
        <v>1326</v>
      </c>
      <c r="M57" s="1339"/>
      <c r="N57" s="1013">
        <v>6278746</v>
      </c>
      <c r="O57" s="1340">
        <v>6278746</v>
      </c>
      <c r="P57" s="1341"/>
      <c r="Q57" s="1013">
        <v>6278746</v>
      </c>
      <c r="R57" s="1340">
        <v>6278746</v>
      </c>
      <c r="S57" s="1341"/>
      <c r="T57" s="1013">
        <v>25114984</v>
      </c>
      <c r="U57" s="1340">
        <v>6278746</v>
      </c>
      <c r="V57" s="1341"/>
      <c r="W57" s="1013">
        <v>6278746</v>
      </c>
      <c r="X57" s="1340">
        <v>6278746</v>
      </c>
      <c r="Y57" s="1341"/>
      <c r="Z57" s="1013">
        <v>6278746</v>
      </c>
      <c r="AA57" s="1340">
        <v>25114984</v>
      </c>
      <c r="AB57" s="1341"/>
      <c r="AC57" s="1013">
        <v>3999826.35</v>
      </c>
      <c r="AD57" s="1340">
        <v>0</v>
      </c>
      <c r="AE57" s="1341"/>
      <c r="AF57" s="1013">
        <v>0</v>
      </c>
      <c r="AG57" s="1340">
        <v>0</v>
      </c>
      <c r="AH57" s="1341"/>
      <c r="AI57" s="1323" t="s">
        <v>1356</v>
      </c>
      <c r="AJ57" s="1325"/>
      <c r="AK57" s="1014"/>
    </row>
    <row r="58" spans="1:37">
      <c r="A58" s="1319"/>
      <c r="B58" s="1320"/>
      <c r="C58" s="1326"/>
      <c r="D58" s="1327"/>
      <c r="E58" s="1328"/>
      <c r="F58" s="1326"/>
      <c r="G58" s="1328"/>
      <c r="H58" s="1334"/>
      <c r="I58" s="1335"/>
      <c r="J58" s="1334"/>
      <c r="K58" s="1335"/>
      <c r="L58" s="1338" t="s">
        <v>1328</v>
      </c>
      <c r="M58" s="1339"/>
      <c r="N58" s="1013">
        <v>6278746</v>
      </c>
      <c r="O58" s="1340">
        <v>6278746</v>
      </c>
      <c r="P58" s="1341"/>
      <c r="Q58" s="1013">
        <v>6278746</v>
      </c>
      <c r="R58" s="1340">
        <v>6278746</v>
      </c>
      <c r="S58" s="1341"/>
      <c r="T58" s="1013">
        <v>25114984</v>
      </c>
      <c r="U58" s="1340">
        <v>6278746</v>
      </c>
      <c r="V58" s="1341"/>
      <c r="W58" s="1013">
        <v>6278746</v>
      </c>
      <c r="X58" s="1340">
        <v>6278746</v>
      </c>
      <c r="Y58" s="1341"/>
      <c r="Z58" s="1013">
        <v>6278746</v>
      </c>
      <c r="AA58" s="1340">
        <v>25114984</v>
      </c>
      <c r="AB58" s="1341"/>
      <c r="AC58" s="1013">
        <v>3999826.35</v>
      </c>
      <c r="AD58" s="1340">
        <v>0</v>
      </c>
      <c r="AE58" s="1341"/>
      <c r="AF58" s="1013">
        <v>0</v>
      </c>
      <c r="AG58" s="1340">
        <v>0</v>
      </c>
      <c r="AH58" s="1341"/>
      <c r="AI58" s="1326"/>
      <c r="AJ58" s="1328"/>
      <c r="AK58" s="1014"/>
    </row>
    <row r="59" spans="1:37">
      <c r="A59" s="1321"/>
      <c r="B59" s="1322"/>
      <c r="C59" s="1329"/>
      <c r="D59" s="1330"/>
      <c r="E59" s="1331"/>
      <c r="F59" s="1329"/>
      <c r="G59" s="1331"/>
      <c r="H59" s="1336"/>
      <c r="I59" s="1337"/>
      <c r="J59" s="1336"/>
      <c r="K59" s="1337"/>
      <c r="L59" s="1338" t="s">
        <v>1329</v>
      </c>
      <c r="M59" s="1339"/>
      <c r="N59" s="1015"/>
      <c r="O59" s="1342"/>
      <c r="P59" s="1343"/>
      <c r="Q59" s="1015"/>
      <c r="R59" s="1342"/>
      <c r="S59" s="1343"/>
      <c r="T59" s="1015"/>
      <c r="U59" s="1342"/>
      <c r="V59" s="1343"/>
      <c r="W59" s="1015"/>
      <c r="X59" s="1342"/>
      <c r="Y59" s="1343"/>
      <c r="Z59" s="1015"/>
      <c r="AA59" s="1342"/>
      <c r="AB59" s="1343"/>
      <c r="AC59" s="1015"/>
      <c r="AD59" s="1342"/>
      <c r="AE59" s="1343"/>
      <c r="AF59" s="1015"/>
      <c r="AG59" s="1342"/>
      <c r="AH59" s="1343"/>
      <c r="AI59" s="1329"/>
      <c r="AJ59" s="1331"/>
      <c r="AK59" s="1014"/>
    </row>
    <row r="60" spans="1:37">
      <c r="A60" s="1344" t="s">
        <v>1330</v>
      </c>
      <c r="B60" s="1345"/>
      <c r="C60" s="1345"/>
      <c r="D60" s="1345"/>
      <c r="E60" s="1345"/>
      <c r="F60" s="1345"/>
      <c r="G60" s="1345"/>
      <c r="H60" s="1345"/>
      <c r="I60" s="1345"/>
      <c r="J60" s="1345"/>
      <c r="K60" s="1345"/>
      <c r="L60" s="1345"/>
      <c r="M60" s="1345"/>
      <c r="N60" s="1345"/>
      <c r="O60" s="1345"/>
      <c r="P60" s="1345"/>
      <c r="Q60" s="1345"/>
      <c r="R60" s="1345"/>
      <c r="S60" s="1345"/>
      <c r="T60" s="1345"/>
      <c r="U60" s="1345"/>
      <c r="V60" s="1345"/>
      <c r="W60" s="1345"/>
      <c r="X60" s="1345"/>
      <c r="Y60" s="1345"/>
      <c r="Z60" s="1345"/>
      <c r="AA60" s="1345"/>
      <c r="AB60" s="1345"/>
      <c r="AC60" s="1345"/>
      <c r="AD60" s="1345"/>
      <c r="AE60" s="1345"/>
      <c r="AF60" s="1345"/>
      <c r="AG60" s="1345"/>
      <c r="AH60" s="1345"/>
      <c r="AI60" s="1345"/>
      <c r="AJ60" s="1346"/>
      <c r="AK60" s="1014"/>
    </row>
    <row r="61" spans="1:37">
      <c r="A61" s="1338" t="s">
        <v>1357</v>
      </c>
      <c r="B61" s="1347"/>
      <c r="C61" s="1347"/>
      <c r="D61" s="1347"/>
      <c r="E61" s="1347"/>
      <c r="F61" s="1347"/>
      <c r="G61" s="1347"/>
      <c r="H61" s="1347"/>
      <c r="I61" s="1347"/>
      <c r="J61" s="1347"/>
      <c r="K61" s="1347"/>
      <c r="L61" s="1347"/>
      <c r="M61" s="1347"/>
      <c r="N61" s="1347"/>
      <c r="O61" s="1347"/>
      <c r="P61" s="1347"/>
      <c r="Q61" s="1347"/>
      <c r="R61" s="1347"/>
      <c r="S61" s="1347"/>
      <c r="T61" s="1347"/>
      <c r="U61" s="1347"/>
      <c r="V61" s="1347"/>
      <c r="W61" s="1347"/>
      <c r="X61" s="1347"/>
      <c r="Y61" s="1347"/>
      <c r="Z61" s="1347"/>
      <c r="AA61" s="1347"/>
      <c r="AB61" s="1347"/>
      <c r="AC61" s="1347"/>
      <c r="AD61" s="1347"/>
      <c r="AE61" s="1347"/>
      <c r="AF61" s="1347"/>
      <c r="AG61" s="1347"/>
      <c r="AH61" s="1347"/>
      <c r="AI61" s="1347"/>
      <c r="AJ61" s="1339"/>
      <c r="AK61" s="1014"/>
    </row>
    <row r="62" spans="1:37">
      <c r="A62" s="1016" t="s">
        <v>1358</v>
      </c>
      <c r="B62" s="1014"/>
      <c r="C62" s="1014"/>
      <c r="D62" s="1014"/>
      <c r="E62" s="1014"/>
      <c r="F62" s="1014"/>
      <c r="G62" s="1014"/>
      <c r="H62" s="1014"/>
      <c r="I62" s="1014"/>
      <c r="J62" s="1014"/>
      <c r="K62" s="1014"/>
      <c r="L62" s="1010"/>
      <c r="M62" s="1010"/>
      <c r="N62" s="1010"/>
      <c r="O62" s="1010"/>
      <c r="P62" s="1010"/>
      <c r="Q62" s="1010"/>
      <c r="R62" s="1010"/>
      <c r="S62" s="1010"/>
      <c r="T62" s="1010"/>
      <c r="U62" s="1010"/>
      <c r="V62" s="1010"/>
      <c r="W62" s="1010"/>
      <c r="X62" s="1010"/>
      <c r="Y62" s="1010"/>
      <c r="Z62" s="1010"/>
      <c r="AA62" s="1010"/>
      <c r="AB62" s="1010"/>
      <c r="AC62" s="1010"/>
      <c r="AD62" s="1010"/>
      <c r="AE62" s="1010"/>
      <c r="AF62" s="1010"/>
      <c r="AG62" s="1010"/>
      <c r="AH62" s="1010"/>
      <c r="AI62" s="1010"/>
      <c r="AJ62" s="1014"/>
      <c r="AK62" s="1014"/>
    </row>
    <row r="63" spans="1:37">
      <c r="A63" s="1317"/>
      <c r="B63" s="1318"/>
      <c r="C63" s="1323" t="s">
        <v>1359</v>
      </c>
      <c r="D63" s="1324"/>
      <c r="E63" s="1325"/>
      <c r="F63" s="1323" t="s">
        <v>1323</v>
      </c>
      <c r="G63" s="1325"/>
      <c r="H63" s="1332" t="s">
        <v>1324</v>
      </c>
      <c r="I63" s="1333"/>
      <c r="J63" s="1332" t="s">
        <v>1325</v>
      </c>
      <c r="K63" s="1333"/>
      <c r="L63" s="1338" t="s">
        <v>1326</v>
      </c>
      <c r="M63" s="1339"/>
      <c r="N63" s="1013">
        <v>72021476</v>
      </c>
      <c r="O63" s="1340">
        <v>0</v>
      </c>
      <c r="P63" s="1341"/>
      <c r="Q63" s="1013">
        <v>0</v>
      </c>
      <c r="R63" s="1340">
        <v>0</v>
      </c>
      <c r="S63" s="1341"/>
      <c r="T63" s="1013">
        <v>72021476</v>
      </c>
      <c r="U63" s="1340">
        <v>72021476</v>
      </c>
      <c r="V63" s="1341"/>
      <c r="W63" s="1013">
        <v>0</v>
      </c>
      <c r="X63" s="1340">
        <v>0</v>
      </c>
      <c r="Y63" s="1341"/>
      <c r="Z63" s="1013">
        <v>0</v>
      </c>
      <c r="AA63" s="1340">
        <v>72021476</v>
      </c>
      <c r="AB63" s="1341"/>
      <c r="AC63" s="1013">
        <v>66081760</v>
      </c>
      <c r="AD63" s="1340">
        <v>0</v>
      </c>
      <c r="AE63" s="1341"/>
      <c r="AF63" s="1013">
        <v>0</v>
      </c>
      <c r="AG63" s="1340">
        <v>0</v>
      </c>
      <c r="AH63" s="1341"/>
      <c r="AI63" s="1323" t="s">
        <v>1360</v>
      </c>
      <c r="AJ63" s="1325"/>
      <c r="AK63" s="1014"/>
    </row>
    <row r="64" spans="1:37">
      <c r="A64" s="1319"/>
      <c r="B64" s="1320"/>
      <c r="C64" s="1326"/>
      <c r="D64" s="1327"/>
      <c r="E64" s="1328"/>
      <c r="F64" s="1326"/>
      <c r="G64" s="1328"/>
      <c r="H64" s="1334"/>
      <c r="I64" s="1335"/>
      <c r="J64" s="1334"/>
      <c r="K64" s="1335"/>
      <c r="L64" s="1338" t="s">
        <v>1328</v>
      </c>
      <c r="M64" s="1339"/>
      <c r="N64" s="1013">
        <v>72021476</v>
      </c>
      <c r="O64" s="1340">
        <v>0</v>
      </c>
      <c r="P64" s="1341"/>
      <c r="Q64" s="1013">
        <v>0</v>
      </c>
      <c r="R64" s="1340">
        <v>0</v>
      </c>
      <c r="S64" s="1341"/>
      <c r="T64" s="1013">
        <v>72021476</v>
      </c>
      <c r="U64" s="1340">
        <v>72021476</v>
      </c>
      <c r="V64" s="1341"/>
      <c r="W64" s="1013">
        <v>0</v>
      </c>
      <c r="X64" s="1340">
        <v>0</v>
      </c>
      <c r="Y64" s="1341"/>
      <c r="Z64" s="1013">
        <v>0</v>
      </c>
      <c r="AA64" s="1340">
        <v>72021476</v>
      </c>
      <c r="AB64" s="1341"/>
      <c r="AC64" s="1013">
        <v>66081760</v>
      </c>
      <c r="AD64" s="1340">
        <v>0</v>
      </c>
      <c r="AE64" s="1341"/>
      <c r="AF64" s="1013">
        <v>0</v>
      </c>
      <c r="AG64" s="1340">
        <v>0</v>
      </c>
      <c r="AH64" s="1341"/>
      <c r="AI64" s="1326"/>
      <c r="AJ64" s="1328"/>
      <c r="AK64" s="1014"/>
    </row>
    <row r="65" spans="1:37">
      <c r="A65" s="1321"/>
      <c r="B65" s="1322"/>
      <c r="C65" s="1329"/>
      <c r="D65" s="1330"/>
      <c r="E65" s="1331"/>
      <c r="F65" s="1329"/>
      <c r="G65" s="1331"/>
      <c r="H65" s="1336"/>
      <c r="I65" s="1337"/>
      <c r="J65" s="1336"/>
      <c r="K65" s="1337"/>
      <c r="L65" s="1338" t="s">
        <v>1329</v>
      </c>
      <c r="M65" s="1339"/>
      <c r="N65" s="1015"/>
      <c r="O65" s="1342"/>
      <c r="P65" s="1343"/>
      <c r="Q65" s="1015"/>
      <c r="R65" s="1342"/>
      <c r="S65" s="1343"/>
      <c r="T65" s="1015"/>
      <c r="U65" s="1342"/>
      <c r="V65" s="1343"/>
      <c r="W65" s="1015"/>
      <c r="X65" s="1342"/>
      <c r="Y65" s="1343"/>
      <c r="Z65" s="1015"/>
      <c r="AA65" s="1342"/>
      <c r="AB65" s="1343"/>
      <c r="AC65" s="1015"/>
      <c r="AD65" s="1342"/>
      <c r="AE65" s="1343"/>
      <c r="AF65" s="1015"/>
      <c r="AG65" s="1342"/>
      <c r="AH65" s="1343"/>
      <c r="AI65" s="1329"/>
      <c r="AJ65" s="1331"/>
      <c r="AK65" s="1014"/>
    </row>
    <row r="66" spans="1:37">
      <c r="A66" s="1344" t="s">
        <v>1330</v>
      </c>
      <c r="B66" s="1345"/>
      <c r="C66" s="1345"/>
      <c r="D66" s="1345"/>
      <c r="E66" s="1345"/>
      <c r="F66" s="1345"/>
      <c r="G66" s="1345"/>
      <c r="H66" s="1345"/>
      <c r="I66" s="1345"/>
      <c r="J66" s="1345"/>
      <c r="K66" s="1345"/>
      <c r="L66" s="1345"/>
      <c r="M66" s="1345"/>
      <c r="N66" s="1345"/>
      <c r="O66" s="1345"/>
      <c r="P66" s="1345"/>
      <c r="Q66" s="1345"/>
      <c r="R66" s="1345"/>
      <c r="S66" s="1345"/>
      <c r="T66" s="1345"/>
      <c r="U66" s="1345"/>
      <c r="V66" s="1345"/>
      <c r="W66" s="1345"/>
      <c r="X66" s="1345"/>
      <c r="Y66" s="1345"/>
      <c r="Z66" s="1345"/>
      <c r="AA66" s="1345"/>
      <c r="AB66" s="1345"/>
      <c r="AC66" s="1345"/>
      <c r="AD66" s="1345"/>
      <c r="AE66" s="1345"/>
      <c r="AF66" s="1345"/>
      <c r="AG66" s="1345"/>
      <c r="AH66" s="1345"/>
      <c r="AI66" s="1345"/>
      <c r="AJ66" s="1346"/>
      <c r="AK66" s="1014"/>
    </row>
    <row r="67" spans="1:37">
      <c r="A67" s="1338" t="s">
        <v>1361</v>
      </c>
      <c r="B67" s="1347"/>
      <c r="C67" s="1347"/>
      <c r="D67" s="1347"/>
      <c r="E67" s="1347"/>
      <c r="F67" s="1347"/>
      <c r="G67" s="1347"/>
      <c r="H67" s="1347"/>
      <c r="I67" s="1347"/>
      <c r="J67" s="1347"/>
      <c r="K67" s="1347"/>
      <c r="L67" s="1347"/>
      <c r="M67" s="1347"/>
      <c r="N67" s="1347"/>
      <c r="O67" s="1347"/>
      <c r="P67" s="1347"/>
      <c r="Q67" s="1347"/>
      <c r="R67" s="1347"/>
      <c r="S67" s="1347"/>
      <c r="T67" s="1347"/>
      <c r="U67" s="1347"/>
      <c r="V67" s="1347"/>
      <c r="W67" s="1347"/>
      <c r="X67" s="1347"/>
      <c r="Y67" s="1347"/>
      <c r="Z67" s="1347"/>
      <c r="AA67" s="1347"/>
      <c r="AB67" s="1347"/>
      <c r="AC67" s="1347"/>
      <c r="AD67" s="1347"/>
      <c r="AE67" s="1347"/>
      <c r="AF67" s="1347"/>
      <c r="AG67" s="1347"/>
      <c r="AH67" s="1347"/>
      <c r="AI67" s="1347"/>
      <c r="AJ67" s="1339"/>
      <c r="AK67" s="1014"/>
    </row>
    <row r="68" spans="1:37">
      <c r="A68" s="1317"/>
      <c r="B68" s="1318"/>
      <c r="C68" s="1323" t="s">
        <v>1362</v>
      </c>
      <c r="D68" s="1324"/>
      <c r="E68" s="1325"/>
      <c r="F68" s="1323" t="s">
        <v>1323</v>
      </c>
      <c r="G68" s="1325"/>
      <c r="H68" s="1332" t="s">
        <v>1324</v>
      </c>
      <c r="I68" s="1333"/>
      <c r="J68" s="1332" t="s">
        <v>1325</v>
      </c>
      <c r="K68" s="1333"/>
      <c r="L68" s="1338" t="s">
        <v>1326</v>
      </c>
      <c r="M68" s="1339"/>
      <c r="N68" s="1013">
        <v>3</v>
      </c>
      <c r="O68" s="1340">
        <v>3</v>
      </c>
      <c r="P68" s="1341"/>
      <c r="Q68" s="1013">
        <v>3</v>
      </c>
      <c r="R68" s="1340">
        <v>3</v>
      </c>
      <c r="S68" s="1341"/>
      <c r="T68" s="1013">
        <v>12</v>
      </c>
      <c r="U68" s="1340">
        <v>3</v>
      </c>
      <c r="V68" s="1341"/>
      <c r="W68" s="1013">
        <v>3</v>
      </c>
      <c r="X68" s="1340">
        <v>3</v>
      </c>
      <c r="Y68" s="1341"/>
      <c r="Z68" s="1013">
        <v>3</v>
      </c>
      <c r="AA68" s="1340">
        <v>12</v>
      </c>
      <c r="AB68" s="1341"/>
      <c r="AC68" s="1013">
        <v>3</v>
      </c>
      <c r="AD68" s="1340">
        <v>0</v>
      </c>
      <c r="AE68" s="1341"/>
      <c r="AF68" s="1013">
        <v>0</v>
      </c>
      <c r="AG68" s="1340">
        <v>0</v>
      </c>
      <c r="AH68" s="1341"/>
      <c r="AI68" s="1323" t="s">
        <v>1327</v>
      </c>
      <c r="AJ68" s="1325"/>
      <c r="AK68" s="1014"/>
    </row>
    <row r="69" spans="1:37">
      <c r="A69" s="1319"/>
      <c r="B69" s="1320"/>
      <c r="C69" s="1326"/>
      <c r="D69" s="1327"/>
      <c r="E69" s="1328"/>
      <c r="F69" s="1326"/>
      <c r="G69" s="1328"/>
      <c r="H69" s="1334"/>
      <c r="I69" s="1335"/>
      <c r="J69" s="1334"/>
      <c r="K69" s="1335"/>
      <c r="L69" s="1338" t="s">
        <v>1328</v>
      </c>
      <c r="M69" s="1339"/>
      <c r="N69" s="1013">
        <v>3</v>
      </c>
      <c r="O69" s="1340">
        <v>3</v>
      </c>
      <c r="P69" s="1341"/>
      <c r="Q69" s="1013">
        <v>3</v>
      </c>
      <c r="R69" s="1340">
        <v>3</v>
      </c>
      <c r="S69" s="1341"/>
      <c r="T69" s="1013">
        <v>12</v>
      </c>
      <c r="U69" s="1340">
        <v>3</v>
      </c>
      <c r="V69" s="1341"/>
      <c r="W69" s="1013">
        <v>3</v>
      </c>
      <c r="X69" s="1340">
        <v>3</v>
      </c>
      <c r="Y69" s="1341"/>
      <c r="Z69" s="1013">
        <v>3</v>
      </c>
      <c r="AA69" s="1340">
        <v>12</v>
      </c>
      <c r="AB69" s="1341"/>
      <c r="AC69" s="1013">
        <v>3</v>
      </c>
      <c r="AD69" s="1340">
        <v>0</v>
      </c>
      <c r="AE69" s="1341"/>
      <c r="AF69" s="1013">
        <v>0</v>
      </c>
      <c r="AG69" s="1340">
        <v>0</v>
      </c>
      <c r="AH69" s="1341"/>
      <c r="AI69" s="1326"/>
      <c r="AJ69" s="1328"/>
      <c r="AK69" s="1014"/>
    </row>
    <row r="70" spans="1:37">
      <c r="A70" s="1321"/>
      <c r="B70" s="1322"/>
      <c r="C70" s="1329"/>
      <c r="D70" s="1330"/>
      <c r="E70" s="1331"/>
      <c r="F70" s="1329"/>
      <c r="G70" s="1331"/>
      <c r="H70" s="1336"/>
      <c r="I70" s="1337"/>
      <c r="J70" s="1336"/>
      <c r="K70" s="1337"/>
      <c r="L70" s="1338" t="s">
        <v>1329</v>
      </c>
      <c r="M70" s="1339"/>
      <c r="N70" s="1015"/>
      <c r="O70" s="1342"/>
      <c r="P70" s="1343"/>
      <c r="Q70" s="1015"/>
      <c r="R70" s="1342"/>
      <c r="S70" s="1343"/>
      <c r="T70" s="1015"/>
      <c r="U70" s="1342"/>
      <c r="V70" s="1343"/>
      <c r="W70" s="1015"/>
      <c r="X70" s="1342"/>
      <c r="Y70" s="1343"/>
      <c r="Z70" s="1015"/>
      <c r="AA70" s="1342"/>
      <c r="AB70" s="1343"/>
      <c r="AC70" s="1015"/>
      <c r="AD70" s="1342"/>
      <c r="AE70" s="1343"/>
      <c r="AF70" s="1015"/>
      <c r="AG70" s="1342"/>
      <c r="AH70" s="1343"/>
      <c r="AI70" s="1329"/>
      <c r="AJ70" s="1331"/>
      <c r="AK70" s="1014"/>
    </row>
    <row r="71" spans="1:37">
      <c r="A71" s="1344" t="s">
        <v>1330</v>
      </c>
      <c r="B71" s="1345"/>
      <c r="C71" s="1345"/>
      <c r="D71" s="1345"/>
      <c r="E71" s="1345"/>
      <c r="F71" s="1345"/>
      <c r="G71" s="1345"/>
      <c r="H71" s="1345"/>
      <c r="I71" s="1345"/>
      <c r="J71" s="1345"/>
      <c r="K71" s="1345"/>
      <c r="L71" s="1345"/>
      <c r="M71" s="1345"/>
      <c r="N71" s="1345"/>
      <c r="O71" s="1345"/>
      <c r="P71" s="1345"/>
      <c r="Q71" s="1345"/>
      <c r="R71" s="1345"/>
      <c r="S71" s="1345"/>
      <c r="T71" s="1345"/>
      <c r="U71" s="1345"/>
      <c r="V71" s="1345"/>
      <c r="W71" s="1345"/>
      <c r="X71" s="1345"/>
      <c r="Y71" s="1345"/>
      <c r="Z71" s="1345"/>
      <c r="AA71" s="1345"/>
      <c r="AB71" s="1345"/>
      <c r="AC71" s="1345"/>
      <c r="AD71" s="1345"/>
      <c r="AE71" s="1345"/>
      <c r="AF71" s="1345"/>
      <c r="AG71" s="1345"/>
      <c r="AH71" s="1345"/>
      <c r="AI71" s="1345"/>
      <c r="AJ71" s="1346"/>
      <c r="AK71" s="1014"/>
    </row>
    <row r="72" spans="1:37">
      <c r="A72" s="1338" t="s">
        <v>1363</v>
      </c>
      <c r="B72" s="1347"/>
      <c r="C72" s="1347"/>
      <c r="D72" s="1347"/>
      <c r="E72" s="1347"/>
      <c r="F72" s="1347"/>
      <c r="G72" s="1347"/>
      <c r="H72" s="1347"/>
      <c r="I72" s="1347"/>
      <c r="J72" s="1347"/>
      <c r="K72" s="1347"/>
      <c r="L72" s="1347"/>
      <c r="M72" s="1347"/>
      <c r="N72" s="1347"/>
      <c r="O72" s="1347"/>
      <c r="P72" s="1347"/>
      <c r="Q72" s="1347"/>
      <c r="R72" s="1347"/>
      <c r="S72" s="1347"/>
      <c r="T72" s="1347"/>
      <c r="U72" s="1347"/>
      <c r="V72" s="1347"/>
      <c r="W72" s="1347"/>
      <c r="X72" s="1347"/>
      <c r="Y72" s="1347"/>
      <c r="Z72" s="1347"/>
      <c r="AA72" s="1347"/>
      <c r="AB72" s="1347"/>
      <c r="AC72" s="1347"/>
      <c r="AD72" s="1347"/>
      <c r="AE72" s="1347"/>
      <c r="AF72" s="1347"/>
      <c r="AG72" s="1347"/>
      <c r="AH72" s="1347"/>
      <c r="AI72" s="1347"/>
      <c r="AJ72" s="1339"/>
      <c r="AK72" s="1014"/>
    </row>
    <row r="73" spans="1:37">
      <c r="A73" s="1018"/>
      <c r="B73" s="1019"/>
      <c r="C73" s="1019"/>
      <c r="D73" s="1019"/>
      <c r="E73" s="1019"/>
      <c r="F73" s="1019"/>
      <c r="G73" s="1019"/>
      <c r="H73" s="1019"/>
      <c r="I73" s="1019"/>
      <c r="J73" s="1019"/>
      <c r="K73" s="1019"/>
      <c r="L73" s="1020"/>
      <c r="M73" s="1020"/>
      <c r="N73" s="1020"/>
      <c r="O73" s="1020"/>
      <c r="P73" s="1020"/>
      <c r="Q73" s="1020"/>
      <c r="R73" s="1020"/>
      <c r="S73" s="1020"/>
      <c r="T73" s="1020"/>
      <c r="U73" s="1020"/>
      <c r="V73" s="1020"/>
      <c r="W73" s="1020"/>
      <c r="X73" s="1020"/>
      <c r="Y73" s="1020"/>
      <c r="Z73" s="1020"/>
      <c r="AA73" s="1020"/>
      <c r="AB73" s="1020"/>
      <c r="AC73" s="1020"/>
      <c r="AD73" s="1020"/>
      <c r="AE73" s="1020"/>
      <c r="AF73" s="1020"/>
      <c r="AG73" s="1020"/>
      <c r="AH73" s="1020"/>
      <c r="AI73" s="1020"/>
      <c r="AJ73" s="1019"/>
      <c r="AK73" s="1019"/>
    </row>
    <row r="74" spans="1:37">
      <c r="A74" s="1018"/>
      <c r="B74" s="1019"/>
      <c r="C74" s="1019"/>
      <c r="D74" s="1019"/>
      <c r="E74" s="1019"/>
      <c r="F74" s="1019"/>
      <c r="G74" s="1019"/>
      <c r="H74" s="1019"/>
      <c r="I74" s="1019"/>
      <c r="J74" s="1019"/>
      <c r="K74" s="1019"/>
      <c r="L74" s="1020"/>
      <c r="M74" s="1020"/>
      <c r="N74" s="1020"/>
      <c r="O74" s="1020"/>
      <c r="P74" s="1020"/>
      <c r="Q74" s="1020"/>
      <c r="R74" s="1020"/>
      <c r="S74" s="1020"/>
      <c r="T74" s="1020"/>
      <c r="U74" s="1020"/>
      <c r="V74" s="1020"/>
      <c r="W74" s="1020"/>
      <c r="X74" s="1020"/>
      <c r="Y74" s="1020"/>
      <c r="Z74" s="1020"/>
      <c r="AA74" s="1020"/>
      <c r="AB74" s="1020"/>
      <c r="AC74" s="1020"/>
      <c r="AD74" s="1020"/>
      <c r="AE74" s="1020"/>
      <c r="AF74" s="1020"/>
      <c r="AG74" s="1020"/>
      <c r="AH74" s="1020"/>
      <c r="AI74" s="1020"/>
      <c r="AJ74" s="1019"/>
      <c r="AK74" s="1019"/>
    </row>
    <row r="75" spans="1:37">
      <c r="A75" s="1018"/>
      <c r="B75" s="1019"/>
      <c r="C75" s="1019"/>
      <c r="D75" s="1395" t="s">
        <v>1364</v>
      </c>
      <c r="E75" s="1395"/>
      <c r="F75" s="1395"/>
      <c r="G75" s="1395"/>
      <c r="H75" s="1395"/>
      <c r="I75" s="1395"/>
      <c r="J75" s="1395"/>
      <c r="K75" s="1395"/>
      <c r="L75" s="1395"/>
      <c r="M75" s="1395"/>
      <c r="N75" s="1395"/>
      <c r="O75" s="1395"/>
      <c r="P75" s="1020"/>
      <c r="Q75" s="1020"/>
      <c r="R75" s="1020"/>
      <c r="S75" s="1020"/>
      <c r="T75" s="1020"/>
      <c r="U75" s="1020"/>
      <c r="V75" s="1020"/>
      <c r="W75" s="1020"/>
      <c r="X75" s="1395" t="s">
        <v>1365</v>
      </c>
      <c r="Y75" s="1395"/>
      <c r="Z75" s="1395"/>
      <c r="AA75" s="1395"/>
      <c r="AB75" s="1395"/>
      <c r="AC75" s="1395"/>
      <c r="AD75" s="1395"/>
      <c r="AE75" s="1395"/>
      <c r="AF75" s="1395"/>
      <c r="AG75" s="1395"/>
      <c r="AH75" s="1020"/>
      <c r="AI75" s="1020"/>
      <c r="AJ75" s="1019"/>
      <c r="AK75" s="1019"/>
    </row>
    <row r="76" spans="1:37">
      <c r="A76" s="1018"/>
      <c r="B76" s="1019"/>
      <c r="C76" s="1019"/>
      <c r="D76" s="1395" t="s">
        <v>1366</v>
      </c>
      <c r="E76" s="1395"/>
      <c r="F76" s="1395"/>
      <c r="G76" s="1395"/>
      <c r="H76" s="1395"/>
      <c r="I76" s="1395"/>
      <c r="J76" s="1395"/>
      <c r="K76" s="1395"/>
      <c r="L76" s="1395"/>
      <c r="M76" s="1395"/>
      <c r="N76" s="1395"/>
      <c r="O76" s="1395"/>
      <c r="P76" s="1020"/>
      <c r="Q76" s="1020"/>
      <c r="R76" s="1020"/>
      <c r="S76" s="1020"/>
      <c r="T76" s="1020"/>
      <c r="U76" s="1020"/>
      <c r="V76" s="1020"/>
      <c r="W76" s="1020"/>
      <c r="X76" s="1395" t="s">
        <v>1367</v>
      </c>
      <c r="Y76" s="1395"/>
      <c r="Z76" s="1395"/>
      <c r="AA76" s="1395"/>
      <c r="AB76" s="1395"/>
      <c r="AC76" s="1395"/>
      <c r="AD76" s="1395"/>
      <c r="AE76" s="1395"/>
      <c r="AF76" s="1395"/>
      <c r="AG76" s="1395"/>
      <c r="AH76" s="1020"/>
      <c r="AI76" s="1020"/>
      <c r="AJ76" s="1019"/>
      <c r="AK76" s="1019"/>
    </row>
    <row r="77" spans="1:37">
      <c r="A77" s="1021"/>
      <c r="B77" s="1021"/>
      <c r="C77" s="1021"/>
      <c r="D77" s="1021"/>
      <c r="E77" s="1021"/>
      <c r="F77" s="1021"/>
      <c r="G77" s="1021"/>
      <c r="H77" s="1021"/>
      <c r="I77" s="1021"/>
      <c r="J77" s="1021"/>
      <c r="K77" s="1021"/>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1"/>
      <c r="AK77" s="1021"/>
    </row>
    <row r="78" spans="1:37">
      <c r="A78" s="1021"/>
      <c r="B78" s="1021"/>
      <c r="C78" s="1021"/>
      <c r="D78" s="1021"/>
      <c r="E78" s="1021"/>
      <c r="F78" s="1021"/>
      <c r="G78" s="1021"/>
      <c r="H78" s="1021"/>
      <c r="I78" s="1021"/>
      <c r="J78" s="1021"/>
      <c r="K78" s="1021"/>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1022"/>
      <c r="AJ78" s="1021"/>
      <c r="AK78" s="1021"/>
    </row>
    <row r="79" spans="1:37">
      <c r="A79" s="1021"/>
      <c r="B79" s="1021"/>
      <c r="C79" s="1021"/>
      <c r="D79" s="1021"/>
      <c r="E79" s="1021"/>
      <c r="F79" s="1021"/>
      <c r="G79" s="1021"/>
      <c r="H79" s="1021"/>
      <c r="I79" s="1021"/>
      <c r="J79" s="1021"/>
      <c r="K79" s="1021"/>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c r="AH79" s="1022"/>
      <c r="AI79" s="1022"/>
      <c r="AJ79" s="1021"/>
      <c r="AK79" s="1021"/>
    </row>
    <row r="80" spans="1:37">
      <c r="A80" s="1021"/>
      <c r="B80" s="1021"/>
      <c r="C80" s="1021"/>
      <c r="D80" s="1021"/>
      <c r="E80" s="1021"/>
      <c r="F80" s="1021"/>
      <c r="G80" s="1021"/>
      <c r="H80" s="1021"/>
      <c r="I80" s="1021"/>
      <c r="J80" s="1021"/>
      <c r="K80" s="1021"/>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1"/>
      <c r="AK80" s="1021"/>
    </row>
    <row r="81" spans="1:37">
      <c r="A81" s="1023"/>
      <c r="B81" s="1023"/>
      <c r="C81" s="1023"/>
      <c r="D81" s="1023"/>
      <c r="E81" s="1023"/>
      <c r="F81" s="1023"/>
      <c r="G81" s="1023"/>
      <c r="H81" s="1023"/>
      <c r="I81" s="1023"/>
      <c r="J81" s="1023"/>
      <c r="K81" s="1023"/>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3"/>
      <c r="AK81" s="1023"/>
    </row>
    <row r="82" spans="1:37">
      <c r="A82" s="1023"/>
      <c r="B82" s="1023"/>
      <c r="C82" s="1023"/>
      <c r="D82" s="1023"/>
      <c r="E82" s="1023"/>
      <c r="F82" s="1023"/>
      <c r="G82" s="1023"/>
      <c r="H82" s="1023"/>
      <c r="I82" s="1023"/>
      <c r="J82" s="1023"/>
      <c r="K82" s="1023"/>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3"/>
      <c r="AK82" s="1023"/>
    </row>
    <row r="83" spans="1:37">
      <c r="A83" s="1023"/>
      <c r="B83" s="1023"/>
      <c r="C83" s="1023"/>
      <c r="D83" s="1023"/>
      <c r="E83" s="1023"/>
      <c r="F83" s="1023"/>
      <c r="G83" s="1023"/>
      <c r="H83" s="1023"/>
      <c r="I83" s="1023"/>
      <c r="J83" s="1023"/>
      <c r="K83" s="1023"/>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3"/>
      <c r="AK83" s="1023"/>
    </row>
    <row r="84" spans="1:37">
      <c r="A84" s="1023"/>
      <c r="B84" s="1023"/>
      <c r="C84" s="1023"/>
      <c r="D84" s="1023"/>
      <c r="E84" s="1023"/>
      <c r="F84" s="1023"/>
      <c r="G84" s="1023"/>
      <c r="H84" s="1023"/>
      <c r="I84" s="1023"/>
      <c r="J84" s="1023"/>
      <c r="K84" s="1023"/>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3"/>
      <c r="AK84" s="1023"/>
    </row>
    <row r="85" spans="1:37">
      <c r="A85" s="1023"/>
      <c r="B85" s="1023"/>
      <c r="C85" s="1023"/>
      <c r="D85" s="1023"/>
      <c r="E85" s="1023"/>
      <c r="F85" s="1023"/>
      <c r="G85" s="1023"/>
      <c r="H85" s="1023"/>
      <c r="I85" s="1023"/>
      <c r="J85" s="1023"/>
      <c r="K85" s="1023"/>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3"/>
      <c r="AK85" s="1023"/>
    </row>
    <row r="86" spans="1:37">
      <c r="A86" s="1023"/>
      <c r="B86" s="1023"/>
      <c r="C86" s="1023"/>
      <c r="D86" s="1023"/>
      <c r="E86" s="1023"/>
      <c r="F86" s="1023"/>
      <c r="G86" s="1023"/>
      <c r="H86" s="1023"/>
      <c r="I86" s="1023"/>
      <c r="J86" s="1023"/>
      <c r="K86" s="1023"/>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3"/>
      <c r="AK86" s="1023"/>
    </row>
    <row r="87" spans="1:37">
      <c r="A87" s="1023"/>
      <c r="B87" s="1023"/>
      <c r="C87" s="1023"/>
      <c r="D87" s="1023"/>
      <c r="E87" s="1023"/>
      <c r="F87" s="1023"/>
      <c r="G87" s="1023"/>
      <c r="H87" s="1023"/>
      <c r="I87" s="1023"/>
      <c r="J87" s="1023"/>
      <c r="K87" s="1023"/>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3"/>
      <c r="AK87" s="1023"/>
    </row>
    <row r="88" spans="1:37">
      <c r="A88" s="1023"/>
      <c r="B88" s="1023"/>
      <c r="C88" s="1023"/>
      <c r="D88" s="1023"/>
      <c r="E88" s="1023"/>
      <c r="F88" s="1023"/>
      <c r="G88" s="1023"/>
      <c r="H88" s="1023"/>
      <c r="I88" s="1023"/>
      <c r="J88" s="1023"/>
      <c r="K88" s="1023"/>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3"/>
      <c r="AK88" s="1023"/>
    </row>
  </sheetData>
  <protectedRanges>
    <protectedRange sqref="A8:F8 A11:F196" name="Rango2_1"/>
    <protectedRange sqref="O1:P1 T1 T7:T1048576 O7:P8 O11:P1048576" name="Rango1_1"/>
  </protectedRanges>
  <mergeCells count="411">
    <mergeCell ref="D76:O76"/>
    <mergeCell ref="X76:AG76"/>
    <mergeCell ref="AG70:AH70"/>
    <mergeCell ref="A71:AJ71"/>
    <mergeCell ref="A72:AJ72"/>
    <mergeCell ref="D75:O75"/>
    <mergeCell ref="X75:AG75"/>
    <mergeCell ref="AI68:AJ70"/>
    <mergeCell ref="L69:M69"/>
    <mergeCell ref="O69:P69"/>
    <mergeCell ref="R69:S69"/>
    <mergeCell ref="U69:V69"/>
    <mergeCell ref="X69:Y69"/>
    <mergeCell ref="AA69:AB69"/>
    <mergeCell ref="AD69:AE69"/>
    <mergeCell ref="AG69:AH69"/>
    <mergeCell ref="L70:M70"/>
    <mergeCell ref="O70:P70"/>
    <mergeCell ref="R70:S70"/>
    <mergeCell ref="U70:V70"/>
    <mergeCell ref="X70:Y70"/>
    <mergeCell ref="AA70:AB70"/>
    <mergeCell ref="AD70:AE70"/>
    <mergeCell ref="AG65:AH65"/>
    <mergeCell ref="A66:AJ66"/>
    <mergeCell ref="A67:AJ67"/>
    <mergeCell ref="A68:B70"/>
    <mergeCell ref="C68:E70"/>
    <mergeCell ref="F68:G70"/>
    <mergeCell ref="H68:I70"/>
    <mergeCell ref="J68:K70"/>
    <mergeCell ref="L68:M68"/>
    <mergeCell ref="O68:P68"/>
    <mergeCell ref="R68:S68"/>
    <mergeCell ref="U68:V68"/>
    <mergeCell ref="X68:Y68"/>
    <mergeCell ref="AA68:AB68"/>
    <mergeCell ref="AD68:AE68"/>
    <mergeCell ref="AG68:AH68"/>
    <mergeCell ref="AI63:AJ65"/>
    <mergeCell ref="L64:M64"/>
    <mergeCell ref="O64:P64"/>
    <mergeCell ref="R64:S64"/>
    <mergeCell ref="U64:V64"/>
    <mergeCell ref="X64:Y64"/>
    <mergeCell ref="AA64:AB64"/>
    <mergeCell ref="AD64:AE64"/>
    <mergeCell ref="AG64:AH64"/>
    <mergeCell ref="L65:M65"/>
    <mergeCell ref="O65:P65"/>
    <mergeCell ref="R65:S65"/>
    <mergeCell ref="U65:V65"/>
    <mergeCell ref="X65:Y65"/>
    <mergeCell ref="AA65:AB65"/>
    <mergeCell ref="AD65:AE65"/>
    <mergeCell ref="AG59:AH59"/>
    <mergeCell ref="A60:AJ60"/>
    <mergeCell ref="A61:AJ61"/>
    <mergeCell ref="A63:B65"/>
    <mergeCell ref="C63:E65"/>
    <mergeCell ref="F63:G65"/>
    <mergeCell ref="H63:I65"/>
    <mergeCell ref="J63:K65"/>
    <mergeCell ref="L63:M63"/>
    <mergeCell ref="O63:P63"/>
    <mergeCell ref="R63:S63"/>
    <mergeCell ref="U63:V63"/>
    <mergeCell ref="X63:Y63"/>
    <mergeCell ref="AA63:AB63"/>
    <mergeCell ref="AD63:AE63"/>
    <mergeCell ref="AG63:AH63"/>
    <mergeCell ref="X57:Y57"/>
    <mergeCell ref="AA57:AB57"/>
    <mergeCell ref="AD57:AE57"/>
    <mergeCell ref="AD59:AE59"/>
    <mergeCell ref="AG57:AH57"/>
    <mergeCell ref="AI57:AJ59"/>
    <mergeCell ref="L58:M58"/>
    <mergeCell ref="O58:P58"/>
    <mergeCell ref="R58:S58"/>
    <mergeCell ref="U58:V58"/>
    <mergeCell ref="X58:Y58"/>
    <mergeCell ref="AA58:AB58"/>
    <mergeCell ref="AD58:AE58"/>
    <mergeCell ref="AG58:AH58"/>
    <mergeCell ref="L59:M59"/>
    <mergeCell ref="O59:P59"/>
    <mergeCell ref="R59:S59"/>
    <mergeCell ref="U59:V59"/>
    <mergeCell ref="X59:Y59"/>
    <mergeCell ref="AA59:AB59"/>
    <mergeCell ref="A57:B59"/>
    <mergeCell ref="C57:E59"/>
    <mergeCell ref="F57:G59"/>
    <mergeCell ref="H57:I59"/>
    <mergeCell ref="J57:K59"/>
    <mergeCell ref="L57:M57"/>
    <mergeCell ref="O57:P57"/>
    <mergeCell ref="R57:S57"/>
    <mergeCell ref="U57:V57"/>
    <mergeCell ref="A52:AJ52"/>
    <mergeCell ref="A54:A55"/>
    <mergeCell ref="B54:D55"/>
    <mergeCell ref="E54:F55"/>
    <mergeCell ref="G54:H55"/>
    <mergeCell ref="I54:J55"/>
    <mergeCell ref="K54:L55"/>
    <mergeCell ref="M54:T54"/>
    <mergeCell ref="U54:AA54"/>
    <mergeCell ref="AB54:AG54"/>
    <mergeCell ref="AH54:AI55"/>
    <mergeCell ref="M55:N55"/>
    <mergeCell ref="P55:Q55"/>
    <mergeCell ref="S55:T55"/>
    <mergeCell ref="V55:W55"/>
    <mergeCell ref="Y55:Z55"/>
    <mergeCell ref="AB55:AC55"/>
    <mergeCell ref="AE55:AF55"/>
    <mergeCell ref="AA50:AB50"/>
    <mergeCell ref="AD50:AE50"/>
    <mergeCell ref="AG50:AH50"/>
    <mergeCell ref="L49:M49"/>
    <mergeCell ref="O49:P49"/>
    <mergeCell ref="R49:S49"/>
    <mergeCell ref="U49:V49"/>
    <mergeCell ref="X49:Y49"/>
    <mergeCell ref="A51:AJ51"/>
    <mergeCell ref="A45:AJ45"/>
    <mergeCell ref="A46:AJ46"/>
    <mergeCell ref="A48:B50"/>
    <mergeCell ref="C48:E50"/>
    <mergeCell ref="F48:G50"/>
    <mergeCell ref="H48:I50"/>
    <mergeCell ref="J48:K50"/>
    <mergeCell ref="L48:M48"/>
    <mergeCell ref="O48:P48"/>
    <mergeCell ref="R48:S48"/>
    <mergeCell ref="U48:V48"/>
    <mergeCell ref="X48:Y48"/>
    <mergeCell ref="AA48:AB48"/>
    <mergeCell ref="AD48:AE48"/>
    <mergeCell ref="AG48:AH48"/>
    <mergeCell ref="AI48:AJ50"/>
    <mergeCell ref="AA49:AB49"/>
    <mergeCell ref="AD49:AE49"/>
    <mergeCell ref="AG49:AH49"/>
    <mergeCell ref="L50:M50"/>
    <mergeCell ref="O50:P50"/>
    <mergeCell ref="R50:S50"/>
    <mergeCell ref="U50:V50"/>
    <mergeCell ref="X50:Y50"/>
    <mergeCell ref="X42:Y42"/>
    <mergeCell ref="AA42:AB42"/>
    <mergeCell ref="AD42:AE42"/>
    <mergeCell ref="AG42:AH42"/>
    <mergeCell ref="AI42:AJ44"/>
    <mergeCell ref="AA43:AB43"/>
    <mergeCell ref="AD43:AE43"/>
    <mergeCell ref="AG43:AH43"/>
    <mergeCell ref="L44:M44"/>
    <mergeCell ref="O44:P44"/>
    <mergeCell ref="R44:S44"/>
    <mergeCell ref="U44:V44"/>
    <mergeCell ref="X44:Y44"/>
    <mergeCell ref="AA44:AB44"/>
    <mergeCell ref="AD44:AE44"/>
    <mergeCell ref="AG44:AH44"/>
    <mergeCell ref="L43:M43"/>
    <mergeCell ref="O43:P43"/>
    <mergeCell ref="R43:S43"/>
    <mergeCell ref="U43:V43"/>
    <mergeCell ref="X43:Y43"/>
    <mergeCell ref="A42:B44"/>
    <mergeCell ref="C42:E44"/>
    <mergeCell ref="F42:G44"/>
    <mergeCell ref="H42:I44"/>
    <mergeCell ref="J42:K44"/>
    <mergeCell ref="L42:M42"/>
    <mergeCell ref="O42:P42"/>
    <mergeCell ref="R42:S42"/>
    <mergeCell ref="U42:V42"/>
    <mergeCell ref="AD39:AE39"/>
    <mergeCell ref="AG39:AH39"/>
    <mergeCell ref="O38:P38"/>
    <mergeCell ref="R38:S38"/>
    <mergeCell ref="U38:V38"/>
    <mergeCell ref="X38:Y38"/>
    <mergeCell ref="AA38:AB38"/>
    <mergeCell ref="A40:AJ40"/>
    <mergeCell ref="A41:AJ41"/>
    <mergeCell ref="A36:AJ36"/>
    <mergeCell ref="A37:B39"/>
    <mergeCell ref="C37:E39"/>
    <mergeCell ref="F37:G39"/>
    <mergeCell ref="H37:I39"/>
    <mergeCell ref="J37:K39"/>
    <mergeCell ref="L37:M37"/>
    <mergeCell ref="O37:P37"/>
    <mergeCell ref="R37:S37"/>
    <mergeCell ref="U37:V37"/>
    <mergeCell ref="X37:Y37"/>
    <mergeCell ref="AA37:AB37"/>
    <mergeCell ref="AD37:AE37"/>
    <mergeCell ref="AG37:AH37"/>
    <mergeCell ref="AI37:AJ39"/>
    <mergeCell ref="L38:M38"/>
    <mergeCell ref="AD38:AE38"/>
    <mergeCell ref="AG38:AH38"/>
    <mergeCell ref="L39:M39"/>
    <mergeCell ref="O39:P39"/>
    <mergeCell ref="R39:S39"/>
    <mergeCell ref="U39:V39"/>
    <mergeCell ref="X39:Y39"/>
    <mergeCell ref="AA39:AB39"/>
    <mergeCell ref="AA34:AB34"/>
    <mergeCell ref="AD34:AE34"/>
    <mergeCell ref="AG34:AH34"/>
    <mergeCell ref="A35:AJ35"/>
    <mergeCell ref="AA32:AB32"/>
    <mergeCell ref="AD32:AE32"/>
    <mergeCell ref="AG32:AH32"/>
    <mergeCell ref="AI32:AJ34"/>
    <mergeCell ref="L33:M33"/>
    <mergeCell ref="O33:P33"/>
    <mergeCell ref="R33:S33"/>
    <mergeCell ref="U33:V33"/>
    <mergeCell ref="X33:Y33"/>
    <mergeCell ref="AA33:AB33"/>
    <mergeCell ref="AD33:AE33"/>
    <mergeCell ref="AG33:AH33"/>
    <mergeCell ref="L34:M34"/>
    <mergeCell ref="O34:P34"/>
    <mergeCell ref="R34:S34"/>
    <mergeCell ref="U34:V34"/>
    <mergeCell ref="L32:M32"/>
    <mergeCell ref="O32:P32"/>
    <mergeCell ref="R32:S32"/>
    <mergeCell ref="U32:V32"/>
    <mergeCell ref="X32:Y32"/>
    <mergeCell ref="A32:B34"/>
    <mergeCell ref="C32:E34"/>
    <mergeCell ref="F32:G34"/>
    <mergeCell ref="H32:I34"/>
    <mergeCell ref="J32:K34"/>
    <mergeCell ref="S30:T30"/>
    <mergeCell ref="V30:W30"/>
    <mergeCell ref="Y30:Z30"/>
    <mergeCell ref="X34:Y34"/>
    <mergeCell ref="AG25:AH25"/>
    <mergeCell ref="A26:AJ26"/>
    <mergeCell ref="A27:AJ27"/>
    <mergeCell ref="A29:A30"/>
    <mergeCell ref="B29:D30"/>
    <mergeCell ref="E29:F30"/>
    <mergeCell ref="G29:H30"/>
    <mergeCell ref="I29:J30"/>
    <mergeCell ref="K29:L30"/>
    <mergeCell ref="M29:T29"/>
    <mergeCell ref="U29:AA29"/>
    <mergeCell ref="AB29:AG29"/>
    <mergeCell ref="AH29:AI30"/>
    <mergeCell ref="M30:N30"/>
    <mergeCell ref="P30:Q30"/>
    <mergeCell ref="L25:M25"/>
    <mergeCell ref="O25:P25"/>
    <mergeCell ref="R25:S25"/>
    <mergeCell ref="U25:V25"/>
    <mergeCell ref="X25:Y25"/>
    <mergeCell ref="AA25:AB25"/>
    <mergeCell ref="AB30:AC30"/>
    <mergeCell ref="AE30:AF30"/>
    <mergeCell ref="AD25:AE25"/>
    <mergeCell ref="A21:AJ21"/>
    <mergeCell ref="A22:AJ22"/>
    <mergeCell ref="A23:B25"/>
    <mergeCell ref="C23:E25"/>
    <mergeCell ref="F23:G25"/>
    <mergeCell ref="H23:I25"/>
    <mergeCell ref="J23:K25"/>
    <mergeCell ref="L23:M23"/>
    <mergeCell ref="O23:P23"/>
    <mergeCell ref="R23:S23"/>
    <mergeCell ref="U23:V23"/>
    <mergeCell ref="X23:Y23"/>
    <mergeCell ref="AA23:AB23"/>
    <mergeCell ref="AD23:AE23"/>
    <mergeCell ref="AG23:AH23"/>
    <mergeCell ref="AI23:AJ25"/>
    <mergeCell ref="L24:M24"/>
    <mergeCell ref="O24:P24"/>
    <mergeCell ref="R24:S24"/>
    <mergeCell ref="U24:V24"/>
    <mergeCell ref="X24:Y24"/>
    <mergeCell ref="AA24:AB24"/>
    <mergeCell ref="AD24:AE24"/>
    <mergeCell ref="AG24:AH24"/>
    <mergeCell ref="X18:Y18"/>
    <mergeCell ref="AA18:AB18"/>
    <mergeCell ref="AD18:AE18"/>
    <mergeCell ref="AG18:AH18"/>
    <mergeCell ref="AI18:AJ20"/>
    <mergeCell ref="L19:M19"/>
    <mergeCell ref="O19:P19"/>
    <mergeCell ref="R19:S19"/>
    <mergeCell ref="U19:V19"/>
    <mergeCell ref="X19:Y19"/>
    <mergeCell ref="AA19:AB19"/>
    <mergeCell ref="AD19:AE19"/>
    <mergeCell ref="AG19:AH19"/>
    <mergeCell ref="L20:M20"/>
    <mergeCell ref="O20:P20"/>
    <mergeCell ref="R20:S20"/>
    <mergeCell ref="U20:V20"/>
    <mergeCell ref="X20:Y20"/>
    <mergeCell ref="AA20:AB20"/>
    <mergeCell ref="AD20:AE20"/>
    <mergeCell ref="AG20:AH20"/>
    <mergeCell ref="A18:B20"/>
    <mergeCell ref="C18:E20"/>
    <mergeCell ref="F18:G20"/>
    <mergeCell ref="H18:I20"/>
    <mergeCell ref="J18:K20"/>
    <mergeCell ref="L18:M18"/>
    <mergeCell ref="O18:P18"/>
    <mergeCell ref="R18:S18"/>
    <mergeCell ref="U18:V18"/>
    <mergeCell ref="O15:P15"/>
    <mergeCell ref="R15:S15"/>
    <mergeCell ref="U15:V15"/>
    <mergeCell ref="X15:Y15"/>
    <mergeCell ref="AA15:AB15"/>
    <mergeCell ref="AD15:AE15"/>
    <mergeCell ref="AG15:AH15"/>
    <mergeCell ref="A16:AJ16"/>
    <mergeCell ref="A17:AJ17"/>
    <mergeCell ref="A11:AJ11"/>
    <mergeCell ref="A13:B15"/>
    <mergeCell ref="C13:E15"/>
    <mergeCell ref="F13:G15"/>
    <mergeCell ref="H13:I15"/>
    <mergeCell ref="J13:K15"/>
    <mergeCell ref="L13:M13"/>
    <mergeCell ref="O13:P13"/>
    <mergeCell ref="R13:S13"/>
    <mergeCell ref="U13:V13"/>
    <mergeCell ref="X13:Y13"/>
    <mergeCell ref="AA13:AB13"/>
    <mergeCell ref="AD13:AE13"/>
    <mergeCell ref="AG13:AH13"/>
    <mergeCell ref="AI13:AJ15"/>
    <mergeCell ref="L14:M14"/>
    <mergeCell ref="O14:P14"/>
    <mergeCell ref="R14:S14"/>
    <mergeCell ref="U14:V14"/>
    <mergeCell ref="X14:Y14"/>
    <mergeCell ref="AA14:AB14"/>
    <mergeCell ref="AD14:AE14"/>
    <mergeCell ref="AG14:AH14"/>
    <mergeCell ref="L15:M15"/>
    <mergeCell ref="L9:M9"/>
    <mergeCell ref="O9:P9"/>
    <mergeCell ref="R9:S9"/>
    <mergeCell ref="U9:V9"/>
    <mergeCell ref="X9:Y9"/>
    <mergeCell ref="AA9:AB9"/>
    <mergeCell ref="AD9:AE9"/>
    <mergeCell ref="AG9:AH9"/>
    <mergeCell ref="A10:AJ10"/>
    <mergeCell ref="A6:C6"/>
    <mergeCell ref="D6:AJ6"/>
    <mergeCell ref="A7:B9"/>
    <mergeCell ref="C7:E9"/>
    <mergeCell ref="F7:G9"/>
    <mergeCell ref="H7:I9"/>
    <mergeCell ref="J7:K9"/>
    <mergeCell ref="L7:M7"/>
    <mergeCell ref="O7:P7"/>
    <mergeCell ref="R7:S7"/>
    <mergeCell ref="U7:V7"/>
    <mergeCell ref="X7:Y7"/>
    <mergeCell ref="AA7:AB7"/>
    <mergeCell ref="AD7:AE7"/>
    <mergeCell ref="AG7:AH7"/>
    <mergeCell ref="AI7:AJ9"/>
    <mergeCell ref="L8:M8"/>
    <mergeCell ref="O8:P8"/>
    <mergeCell ref="R8:S8"/>
    <mergeCell ref="U8:V8"/>
    <mergeCell ref="X8:Y8"/>
    <mergeCell ref="AA8:AB8"/>
    <mergeCell ref="AD8:AE8"/>
    <mergeCell ref="AG8:AH8"/>
    <mergeCell ref="AH1:AI2"/>
    <mergeCell ref="M2:N2"/>
    <mergeCell ref="P2:Q2"/>
    <mergeCell ref="S2:T2"/>
    <mergeCell ref="V2:W2"/>
    <mergeCell ref="Y2:Z2"/>
    <mergeCell ref="AB2:AC2"/>
    <mergeCell ref="AE2:AF2"/>
    <mergeCell ref="A5:C5"/>
    <mergeCell ref="D5:AJ5"/>
    <mergeCell ref="G1:H2"/>
    <mergeCell ref="I1:J2"/>
    <mergeCell ref="K1:L2"/>
    <mergeCell ref="M1:T1"/>
    <mergeCell ref="U1:AA1"/>
    <mergeCell ref="A1:A2"/>
    <mergeCell ref="B1:D2"/>
    <mergeCell ref="E1:F2"/>
    <mergeCell ref="AB1:AG1"/>
  </mergeCells>
  <pageMargins left="0.35433070866141736" right="0.35433070866141736" top="1.1811023622047245" bottom="0.39370078740157483" header="0.31496062992125984" footer="0.31496062992125984"/>
  <pageSetup scale="30" fitToHeight="10" orientation="landscape" r:id="rId1"/>
  <headerFooter>
    <oddHeader>&amp;L&amp;G&amp;C&amp;"-,Negrita"&amp;20GOBIERNO DEL ESTADO DE SONORAINFORME DE AVANCE PROGRAMÁTICO 2018&amp;R&amp;"-,Negrita"&amp;14&amp;16ETCA III-04TRIMESTRE:__________________</oddHeader>
  </headerFooter>
  <drawing r:id="rId2"/>
  <legacyDrawingHF r:id="rId3"/>
</worksheet>
</file>

<file path=xl/worksheets/sheet34.xml><?xml version="1.0" encoding="utf-8"?>
<worksheet xmlns="http://schemas.openxmlformats.org/spreadsheetml/2006/main" xmlns:r="http://schemas.openxmlformats.org/officeDocument/2006/relationships">
  <sheetPr codeName="Hoja19"/>
  <dimension ref="A1:J38"/>
  <sheetViews>
    <sheetView view="pageBreakPreview" zoomScaleSheetLayoutView="100" workbookViewId="0">
      <selection activeCell="E27" sqref="E27"/>
    </sheetView>
  </sheetViews>
  <sheetFormatPr baseColWidth="10" defaultColWidth="11.28515625" defaultRowHeight="16.5"/>
  <cols>
    <col min="1" max="1" width="4.28515625" style="125" customWidth="1"/>
    <col min="2" max="2" width="41" style="107" customWidth="1"/>
    <col min="3" max="5" width="15.7109375" style="107" customWidth="1"/>
    <col min="6" max="16384" width="11.28515625" style="107"/>
  </cols>
  <sheetData>
    <row r="1" spans="1:7">
      <c r="A1" s="777"/>
      <c r="B1" s="1396" t="s">
        <v>23</v>
      </c>
      <c r="C1" s="1396"/>
      <c r="D1" s="1396"/>
      <c r="E1" s="1396"/>
    </row>
    <row r="2" spans="1:7">
      <c r="A2" s="341"/>
      <c r="B2" s="1273" t="s">
        <v>940</v>
      </c>
      <c r="C2" s="1273"/>
      <c r="D2" s="1273"/>
      <c r="E2" s="1273"/>
    </row>
    <row r="3" spans="1:7">
      <c r="A3" s="778"/>
      <c r="B3" s="1397" t="str">
        <f>'ETCA-I-01'!A3</f>
        <v>TELEVISORA DE HERMOSILLO, S.A. DE C.V.</v>
      </c>
      <c r="C3" s="1397"/>
      <c r="D3" s="1397"/>
      <c r="E3" s="1397"/>
      <c r="G3" s="398"/>
    </row>
    <row r="4" spans="1:7">
      <c r="A4" s="1398" t="str">
        <f>'ETCA-I-03'!A4</f>
        <v>Del 01 de Enero al 31 de Marzo de 2018</v>
      </c>
      <c r="B4" s="1398"/>
      <c r="C4" s="1398"/>
      <c r="D4" s="1398"/>
      <c r="E4" s="1398"/>
    </row>
    <row r="5" spans="1:7">
      <c r="A5" s="807"/>
      <c r="B5" s="1273" t="s">
        <v>941</v>
      </c>
      <c r="C5" s="1273"/>
      <c r="D5" s="779"/>
      <c r="E5" s="341"/>
    </row>
    <row r="6" spans="1:7" ht="6.75" customHeight="1" thickBot="1">
      <c r="A6" s="777"/>
      <c r="B6" s="780"/>
      <c r="C6" s="780"/>
      <c r="D6" s="780"/>
      <c r="E6" s="780"/>
    </row>
    <row r="7" spans="1:7" s="206" customFormat="1">
      <c r="A7" s="1400" t="s">
        <v>257</v>
      </c>
      <c r="B7" s="1401"/>
      <c r="C7" s="1404" t="s">
        <v>942</v>
      </c>
      <c r="D7" s="1404" t="s">
        <v>475</v>
      </c>
      <c r="E7" s="1408" t="s">
        <v>943</v>
      </c>
    </row>
    <row r="8" spans="1:7" s="206" customFormat="1" ht="17.25" thickBot="1">
      <c r="A8" s="1402"/>
      <c r="B8" s="1403"/>
      <c r="C8" s="1405"/>
      <c r="D8" s="1405"/>
      <c r="E8" s="1409"/>
    </row>
    <row r="9" spans="1:7" s="206" customFormat="1" ht="20.25" customHeight="1">
      <c r="A9" s="399" t="s">
        <v>944</v>
      </c>
      <c r="B9" s="348"/>
      <c r="C9" s="358">
        <f>C10+C11</f>
        <v>115136460</v>
      </c>
      <c r="D9" s="358">
        <f>D10+D11</f>
        <v>22979996</v>
      </c>
      <c r="E9" s="405">
        <f>E10+E11</f>
        <v>18261681</v>
      </c>
      <c r="F9" s="433" t="str">
        <f>IF((C9-'ETCA-II-01'!C51)&gt;0.9,"ERROR!!!!! EL MONTO NO COINCIDE CON LO REPORTADO EN EL FORMATO ETCA-II-01 EN EL TOTAL DEVENGADO DEL ANALÍTICO DE INGRESOS","")</f>
        <v/>
      </c>
    </row>
    <row r="10" spans="1:7" s="206" customFormat="1" ht="20.25" customHeight="1">
      <c r="A10" s="347"/>
      <c r="B10" s="401" t="s">
        <v>945</v>
      </c>
      <c r="C10" s="349"/>
      <c r="D10" s="349"/>
      <c r="E10" s="400"/>
    </row>
    <row r="11" spans="1:7" s="206" customFormat="1" ht="20.25" customHeight="1">
      <c r="A11" s="347"/>
      <c r="B11" s="401" t="s">
        <v>946</v>
      </c>
      <c r="C11" s="349">
        <v>115136460</v>
      </c>
      <c r="D11" s="349">
        <v>22979996</v>
      </c>
      <c r="E11" s="400">
        <v>18261681</v>
      </c>
    </row>
    <row r="12" spans="1:7" s="206" customFormat="1" ht="20.25" customHeight="1">
      <c r="A12" s="399" t="s">
        <v>947</v>
      </c>
      <c r="B12" s="401"/>
      <c r="C12" s="358">
        <f>C13+C14</f>
        <v>115136460</v>
      </c>
      <c r="D12" s="358">
        <f>D13+D14</f>
        <v>23211173</v>
      </c>
      <c r="E12" s="405">
        <f>E13+E14</f>
        <v>19444220</v>
      </c>
      <c r="F12" s="433" t="str">
        <f>IF((C12-'ETCA II-04'!B81)&gt;0.9,"ERROR!!!!! EL MONTO NO COINCIDE CON LO REPORTADO EN EL FORMATO ETCA-II-04 EN EL TOTAL DEVENGADO DEL ANALÍTICO DE INGRESOS","")</f>
        <v/>
      </c>
    </row>
    <row r="13" spans="1:7" s="206" customFormat="1" ht="20.25" customHeight="1">
      <c r="A13" s="347"/>
      <c r="B13" s="401" t="s">
        <v>948</v>
      </c>
      <c r="C13" s="349"/>
      <c r="D13" s="349"/>
      <c r="E13" s="400"/>
    </row>
    <row r="14" spans="1:7" s="206" customFormat="1" ht="20.25" customHeight="1">
      <c r="A14" s="347"/>
      <c r="B14" s="401" t="s">
        <v>949</v>
      </c>
      <c r="C14" s="349">
        <v>115136460</v>
      </c>
      <c r="D14" s="349">
        <v>23211173</v>
      </c>
      <c r="E14" s="400">
        <v>19444220</v>
      </c>
    </row>
    <row r="15" spans="1:7" s="206" customFormat="1" ht="20.25" customHeight="1">
      <c r="A15" s="399" t="s">
        <v>950</v>
      </c>
      <c r="B15" s="401"/>
      <c r="C15" s="358">
        <f>C9-C12</f>
        <v>0</v>
      </c>
      <c r="D15" s="358">
        <f>D9-D12</f>
        <v>-231177</v>
      </c>
      <c r="E15" s="405">
        <f>E9-E12</f>
        <v>-1182539</v>
      </c>
    </row>
    <row r="16" spans="1:7" s="206" customFormat="1" ht="20.25" customHeight="1" thickBot="1">
      <c r="A16" s="347"/>
      <c r="B16" s="348"/>
      <c r="C16" s="349"/>
      <c r="D16" s="349"/>
      <c r="E16" s="351"/>
    </row>
    <row r="17" spans="1:6" s="206" customFormat="1">
      <c r="A17" s="1400" t="s">
        <v>257</v>
      </c>
      <c r="B17" s="1401"/>
      <c r="C17" s="1404" t="s">
        <v>942</v>
      </c>
      <c r="D17" s="1404" t="s">
        <v>475</v>
      </c>
      <c r="E17" s="1406" t="s">
        <v>943</v>
      </c>
    </row>
    <row r="18" spans="1:6" s="206" customFormat="1" ht="12" customHeight="1" thickBot="1">
      <c r="A18" s="1402"/>
      <c r="B18" s="1403"/>
      <c r="C18" s="1405"/>
      <c r="D18" s="1405"/>
      <c r="E18" s="1407"/>
    </row>
    <row r="19" spans="1:6" s="206" customFormat="1" ht="20.25" customHeight="1">
      <c r="A19" s="399" t="s">
        <v>951</v>
      </c>
      <c r="B19" s="348"/>
      <c r="C19" s="358">
        <f>C15</f>
        <v>0</v>
      </c>
      <c r="D19" s="358">
        <f>D15</f>
        <v>-231177</v>
      </c>
      <c r="E19" s="608">
        <f>E15</f>
        <v>-1182539</v>
      </c>
    </row>
    <row r="20" spans="1:6" s="206" customFormat="1" ht="20.25" customHeight="1">
      <c r="A20" s="399" t="s">
        <v>952</v>
      </c>
      <c r="B20" s="348"/>
      <c r="C20" s="349">
        <v>6691235</v>
      </c>
      <c r="D20" s="349">
        <v>1630738</v>
      </c>
      <c r="E20" s="400">
        <v>1630738</v>
      </c>
      <c r="F20" s="433" t="str">
        <f>IF((D20-'ETCA-I-03'!C48)&gt;0.9,"ERROR!!!!! EL MONTO NO COINCIDE CON LO REPORTADO EN EL FORMATO ETCA-I-03 POR CONCEPTO DE INTERESES, COMISIONES Y GASTOS DE LA DEUDA","")</f>
        <v/>
      </c>
    </row>
    <row r="21" spans="1:6" s="206" customFormat="1" ht="20.25" customHeight="1">
      <c r="A21" s="399" t="s">
        <v>953</v>
      </c>
      <c r="B21" s="348"/>
      <c r="C21" s="358">
        <f>C19-C20</f>
        <v>-6691235</v>
      </c>
      <c r="D21" s="358">
        <f>D19-D20</f>
        <v>-1861915</v>
      </c>
      <c r="E21" s="405">
        <f>E19-E20</f>
        <v>-2813277</v>
      </c>
    </row>
    <row r="22" spans="1:6" s="206" customFormat="1" ht="20.25" customHeight="1" thickBot="1">
      <c r="A22" s="347"/>
      <c r="B22" s="348"/>
      <c r="C22" s="364"/>
      <c r="D22" s="364"/>
      <c r="E22" s="811"/>
    </row>
    <row r="23" spans="1:6" s="206" customFormat="1" ht="28.5" customHeight="1">
      <c r="A23" s="1400" t="s">
        <v>257</v>
      </c>
      <c r="B23" s="1401"/>
      <c r="C23" s="1404" t="s">
        <v>942</v>
      </c>
      <c r="D23" s="402" t="s">
        <v>475</v>
      </c>
      <c r="E23" s="1406" t="s">
        <v>943</v>
      </c>
    </row>
    <row r="24" spans="1:6" s="206" customFormat="1" ht="0.75" customHeight="1" thickBot="1">
      <c r="A24" s="1402"/>
      <c r="B24" s="1403"/>
      <c r="C24" s="1405"/>
      <c r="D24" s="403"/>
      <c r="E24" s="1407"/>
    </row>
    <row r="25" spans="1:6" s="206" customFormat="1" ht="20.25" customHeight="1">
      <c r="A25" s="399" t="s">
        <v>954</v>
      </c>
      <c r="B25" s="348"/>
      <c r="C25" s="349"/>
      <c r="D25" s="349"/>
      <c r="E25" s="351"/>
    </row>
    <row r="26" spans="1:6" s="206" customFormat="1" ht="20.25" customHeight="1">
      <c r="A26" s="399" t="s">
        <v>955</v>
      </c>
      <c r="B26" s="348"/>
      <c r="C26" s="349">
        <v>2499996</v>
      </c>
      <c r="D26" s="349">
        <v>2499996</v>
      </c>
      <c r="E26" s="351">
        <v>2499996</v>
      </c>
    </row>
    <row r="27" spans="1:6" s="206" customFormat="1" ht="20.25" customHeight="1">
      <c r="A27" s="399" t="s">
        <v>956</v>
      </c>
      <c r="B27" s="348"/>
      <c r="C27" s="358">
        <f>C25-C26</f>
        <v>-2499996</v>
      </c>
      <c r="D27" s="358">
        <f>D25-D26</f>
        <v>-2499996</v>
      </c>
      <c r="E27" s="405">
        <f>E25-E26</f>
        <v>-2499996</v>
      </c>
    </row>
    <row r="28" spans="1:6" s="206" customFormat="1" ht="20.25" customHeight="1" thickBot="1">
      <c r="A28" s="808"/>
      <c r="B28" s="809"/>
      <c r="C28" s="810"/>
      <c r="D28" s="810"/>
      <c r="E28" s="404"/>
    </row>
    <row r="29" spans="1:6" s="206" customFormat="1" ht="18" customHeight="1">
      <c r="A29" s="781" t="s">
        <v>84</v>
      </c>
      <c r="B29" s="782"/>
      <c r="C29" s="782"/>
      <c r="D29" s="782"/>
      <c r="E29" s="782"/>
    </row>
    <row r="30" spans="1:6" s="206" customFormat="1" ht="18" customHeight="1">
      <c r="A30" s="522"/>
      <c r="B30" s="522"/>
      <c r="C30" s="522"/>
      <c r="D30" s="522"/>
      <c r="E30" s="522"/>
    </row>
    <row r="31" spans="1:6" s="206" customFormat="1" ht="18" customHeight="1">
      <c r="A31" s="522"/>
      <c r="B31" s="522"/>
      <c r="C31" s="522"/>
      <c r="D31" s="522"/>
      <c r="E31" s="522"/>
    </row>
    <row r="32" spans="1:6" s="206" customFormat="1" ht="18" customHeight="1">
      <c r="A32" s="522"/>
      <c r="B32" s="522"/>
      <c r="C32" s="522"/>
      <c r="D32" s="522"/>
      <c r="E32" s="522"/>
    </row>
    <row r="33" spans="1:10" ht="18" customHeight="1">
      <c r="A33" s="781" t="s">
        <v>255</v>
      </c>
      <c r="B33" s="788" t="s">
        <v>957</v>
      </c>
      <c r="C33" s="782"/>
      <c r="D33" s="782"/>
      <c r="E33" s="782"/>
      <c r="J33" s="357"/>
    </row>
    <row r="34" spans="1:10" ht="49.5" customHeight="1">
      <c r="A34" s="1399" t="s">
        <v>958</v>
      </c>
      <c r="B34" s="1399"/>
      <c r="C34" s="1399"/>
      <c r="D34" s="1399"/>
      <c r="E34" s="1399"/>
    </row>
    <row r="35" spans="1:10">
      <c r="A35" s="778"/>
      <c r="B35" s="782"/>
      <c r="C35" s="782"/>
      <c r="D35" s="782"/>
      <c r="E35" s="782"/>
    </row>
    <row r="36" spans="1:10" ht="75" customHeight="1">
      <c r="A36" s="1399" t="s">
        <v>959</v>
      </c>
      <c r="B36" s="1399"/>
      <c r="C36" s="1399"/>
      <c r="D36" s="1399"/>
      <c r="E36" s="1399"/>
    </row>
    <row r="37" spans="1:10" ht="5.25" customHeight="1">
      <c r="A37" s="778"/>
      <c r="B37" s="782"/>
      <c r="C37" s="782"/>
      <c r="D37" s="782"/>
      <c r="E37" s="782"/>
    </row>
    <row r="38" spans="1:10" ht="13.5" customHeight="1">
      <c r="A38" s="1399" t="s">
        <v>960</v>
      </c>
      <c r="B38" s="1399"/>
      <c r="C38" s="1399"/>
      <c r="D38" s="1399"/>
      <c r="E38" s="1399"/>
    </row>
  </sheetData>
  <sheetProtection sheet="1" scenarios="1" insertHyperlinks="0"/>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5.xml><?xml version="1.0" encoding="utf-8"?>
<worksheet xmlns="http://schemas.openxmlformats.org/spreadsheetml/2006/main" xmlns:r="http://schemas.openxmlformats.org/officeDocument/2006/relationships">
  <dimension ref="A1:F89"/>
  <sheetViews>
    <sheetView view="pageBreakPreview" zoomScaleSheetLayoutView="100" workbookViewId="0">
      <selection activeCell="G17" sqref="G17"/>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038" t="s">
        <v>23</v>
      </c>
      <c r="B1" s="1038"/>
      <c r="C1" s="1038"/>
      <c r="D1" s="1038"/>
      <c r="E1" s="1038"/>
    </row>
    <row r="2" spans="1:6" ht="15.75" customHeight="1">
      <c r="A2" s="1039" t="s">
        <v>961</v>
      </c>
      <c r="B2" s="1039"/>
      <c r="C2" s="1039"/>
      <c r="D2" s="1039"/>
      <c r="E2" s="1039"/>
    </row>
    <row r="3" spans="1:6" ht="16.5" customHeight="1">
      <c r="A3" s="1039" t="str">
        <f>'ETCA-I-01'!A3:G3</f>
        <v>TELEVISORA DE HERMOSILLO, S.A. DE C.V.</v>
      </c>
      <c r="B3" s="1039"/>
      <c r="C3" s="1039"/>
      <c r="D3" s="1039"/>
      <c r="E3" s="1039"/>
    </row>
    <row r="4" spans="1:6" ht="15.75" customHeight="1">
      <c r="A4" s="1083" t="str">
        <f>'ETCA-I-03'!A4:D4</f>
        <v>Del 01 de Enero al 31 de Marzo de 2018</v>
      </c>
      <c r="B4" s="1083"/>
      <c r="C4" s="1083"/>
      <c r="D4" s="1083"/>
      <c r="E4" s="1083"/>
    </row>
    <row r="5" spans="1:6" ht="15.75" customHeight="1">
      <c r="A5" s="1428" t="s">
        <v>87</v>
      </c>
      <c r="B5" s="1428"/>
      <c r="C5" s="1428"/>
      <c r="D5" s="1428"/>
      <c r="E5" s="1428"/>
    </row>
    <row r="6" spans="1:6" ht="15.75" customHeight="1" thickBot="1">
      <c r="A6" s="819"/>
      <c r="B6" s="819"/>
      <c r="C6" s="819"/>
      <c r="D6" s="819"/>
      <c r="E6" s="819"/>
    </row>
    <row r="7" spans="1:6">
      <c r="A7" s="1417" t="s">
        <v>88</v>
      </c>
      <c r="B7" s="1418"/>
      <c r="C7" s="805" t="s">
        <v>962</v>
      </c>
      <c r="D7" s="1266" t="s">
        <v>475</v>
      </c>
      <c r="E7" s="694" t="s">
        <v>963</v>
      </c>
    </row>
    <row r="8" spans="1:6" ht="15.75" thickBot="1">
      <c r="A8" s="1419"/>
      <c r="B8" s="1420"/>
      <c r="C8" s="806" t="s">
        <v>624</v>
      </c>
      <c r="D8" s="1267"/>
      <c r="E8" s="641" t="s">
        <v>627</v>
      </c>
    </row>
    <row r="9" spans="1:6" ht="7.5" customHeight="1">
      <c r="A9" s="820"/>
      <c r="B9" s="642"/>
      <c r="C9" s="642"/>
      <c r="D9" s="642"/>
      <c r="E9" s="642"/>
    </row>
    <row r="10" spans="1:6">
      <c r="A10" s="820"/>
      <c r="B10" s="643" t="s">
        <v>964</v>
      </c>
      <c r="C10" s="769">
        <f>SUM(C11:C13)</f>
        <v>115136460</v>
      </c>
      <c r="D10" s="769">
        <f>SUM(D11:D13)</f>
        <v>22979996</v>
      </c>
      <c r="E10" s="769">
        <f>SUM(E11:E13)</f>
        <v>18261681</v>
      </c>
      <c r="F10" s="529" t="str">
        <f>IF(C10&lt;&gt;'ETCA-IV-01'!C9,"ERROR!!!!! EL MONTO NO COINCIDE CON LO REPORTADO EN EL FORMATO ETCA-IV-01 ","")</f>
        <v/>
      </c>
    </row>
    <row r="11" spans="1:6" ht="14.25" customHeight="1">
      <c r="A11" s="820"/>
      <c r="B11" s="642" t="s">
        <v>965</v>
      </c>
      <c r="C11" s="757">
        <v>115136460</v>
      </c>
      <c r="D11" s="757">
        <v>22979996</v>
      </c>
      <c r="E11" s="757">
        <v>18261681</v>
      </c>
      <c r="F11" s="529" t="str">
        <f>IF(D10&lt;&gt;'ETCA-IV-01'!D9,"ERROR!!!!! EL MONTO NO COINCIDE CON LO REPORTADO EN EL FORMATO ETCA-IV-01 ","")</f>
        <v/>
      </c>
    </row>
    <row r="12" spans="1:6" ht="14.25" customHeight="1">
      <c r="A12" s="820"/>
      <c r="B12" s="642" t="s">
        <v>966</v>
      </c>
      <c r="C12" s="757">
        <v>0</v>
      </c>
      <c r="D12" s="757">
        <v>0</v>
      </c>
      <c r="E12" s="757">
        <v>0</v>
      </c>
      <c r="F12" s="529" t="str">
        <f>IF(E10&lt;&gt;'ETCA-IV-01'!E9,"ERROR!!!!! EL MONTO NO COINCIDE CON LO REPORTADO EN EL FORMATO ETCA-IV-01 ","")</f>
        <v/>
      </c>
    </row>
    <row r="13" spans="1:6" ht="14.25" customHeight="1">
      <c r="A13" s="820"/>
      <c r="B13" s="642" t="s">
        <v>967</v>
      </c>
      <c r="C13" s="757">
        <v>0</v>
      </c>
      <c r="D13" s="757">
        <v>0</v>
      </c>
      <c r="E13" s="757">
        <v>0</v>
      </c>
    </row>
    <row r="14" spans="1:6" ht="3.75" customHeight="1">
      <c r="A14" s="818"/>
      <c r="B14" s="643"/>
      <c r="C14" s="764"/>
      <c r="D14" s="764"/>
      <c r="E14" s="764"/>
    </row>
    <row r="15" spans="1:6">
      <c r="A15" s="818"/>
      <c r="B15" s="643" t="s">
        <v>968</v>
      </c>
      <c r="C15" s="769">
        <f>SUM(C16:C17)</f>
        <v>115136460</v>
      </c>
      <c r="D15" s="769">
        <f>SUM(D16:D17)</f>
        <v>23211173</v>
      </c>
      <c r="E15" s="769">
        <f>SUM(E16:E17)</f>
        <v>19444220</v>
      </c>
      <c r="F15" s="529" t="str">
        <f>IF(C15&lt;&gt;'ETCA-IV-01'!C12,"ERROR!!!!! EL MONTO NO COINCIDE CON LO REPORTADO EN EL FORMATO ETCA-IV-01 ","")</f>
        <v/>
      </c>
    </row>
    <row r="16" spans="1:6" ht="21" customHeight="1">
      <c r="A16" s="820"/>
      <c r="B16" s="642" t="s">
        <v>969</v>
      </c>
      <c r="C16" s="757">
        <v>115136460</v>
      </c>
      <c r="D16" s="757">
        <v>23211173</v>
      </c>
      <c r="E16" s="757">
        <v>19444220</v>
      </c>
      <c r="F16" s="529" t="str">
        <f>IF(D15&lt;&gt;'ETCA-IV-01'!D12,"ERROR!!!!! EL MONTO NO COINCIDE CON LO REPORTADO EN EL FORMATO ETCA-IV-01 ","")</f>
        <v/>
      </c>
    </row>
    <row r="17" spans="1:6" ht="21" customHeight="1">
      <c r="A17" s="820"/>
      <c r="B17" s="642" t="s">
        <v>970</v>
      </c>
      <c r="C17" s="757">
        <v>0</v>
      </c>
      <c r="D17" s="757">
        <v>0</v>
      </c>
      <c r="E17" s="757">
        <v>0</v>
      </c>
      <c r="F17" s="529" t="str">
        <f>IF(E15&lt;&gt;'ETCA-IV-01'!E12,"ERROR!!!!! EL MONTO NO COINCIDE CON LO REPORTADO EN EL FORMATO ETCA-IV-01 ","")</f>
        <v/>
      </c>
    </row>
    <row r="18" spans="1:6" ht="8.25" customHeight="1">
      <c r="A18" s="820"/>
      <c r="B18" s="642"/>
      <c r="C18" s="764"/>
      <c r="D18" s="764"/>
      <c r="E18" s="764"/>
    </row>
    <row r="19" spans="1:6">
      <c r="A19" s="820"/>
      <c r="B19" s="643" t="s">
        <v>971</v>
      </c>
      <c r="C19" s="769">
        <f>SUM(C20:C21)</f>
        <v>0</v>
      </c>
      <c r="D19" s="769">
        <f t="shared" ref="D19:E19" si="0">SUM(D20:D21)</f>
        <v>0</v>
      </c>
      <c r="E19" s="769">
        <f t="shared" si="0"/>
        <v>0</v>
      </c>
      <c r="F19" s="529" t="s">
        <v>255</v>
      </c>
    </row>
    <row r="20" spans="1:6" ht="19.5" customHeight="1">
      <c r="A20" s="820"/>
      <c r="B20" s="642" t="s">
        <v>972</v>
      </c>
      <c r="C20" s="771"/>
      <c r="D20" s="757">
        <v>0</v>
      </c>
      <c r="E20" s="757">
        <v>0</v>
      </c>
      <c r="F20" s="529" t="s">
        <v>255</v>
      </c>
    </row>
    <row r="21" spans="1:6" ht="19.5" customHeight="1">
      <c r="A21" s="820"/>
      <c r="B21" s="642" t="s">
        <v>973</v>
      </c>
      <c r="C21" s="771"/>
      <c r="D21" s="757">
        <v>0</v>
      </c>
      <c r="E21" s="757">
        <v>0</v>
      </c>
      <c r="F21" s="529" t="s">
        <v>255</v>
      </c>
    </row>
    <row r="22" spans="1:6" ht="6.75" customHeight="1">
      <c r="A22" s="820"/>
      <c r="B22" s="642"/>
      <c r="C22" s="764"/>
      <c r="D22" s="764"/>
      <c r="E22" s="764"/>
      <c r="F22" s="529" t="s">
        <v>255</v>
      </c>
    </row>
    <row r="23" spans="1:6">
      <c r="A23" s="1429"/>
      <c r="B23" s="643" t="s">
        <v>974</v>
      </c>
      <c r="C23" s="769">
        <f>+C10-C15+C19</f>
        <v>0</v>
      </c>
      <c r="D23" s="769">
        <f>+D10-D15+D19</f>
        <v>-231177</v>
      </c>
      <c r="E23" s="769">
        <f>+E10-E15+E19</f>
        <v>-1182539</v>
      </c>
    </row>
    <row r="24" spans="1:6" ht="6.75" customHeight="1">
      <c r="A24" s="1429"/>
      <c r="B24" s="643"/>
      <c r="C24" s="764" t="s">
        <v>255</v>
      </c>
      <c r="D24" s="764" t="s">
        <v>255</v>
      </c>
      <c r="E24" s="764" t="s">
        <v>255</v>
      </c>
    </row>
    <row r="25" spans="1:6" ht="16.5" customHeight="1">
      <c r="A25" s="1429"/>
      <c r="B25" s="643" t="s">
        <v>975</v>
      </c>
      <c r="C25" s="769">
        <f>+C23-C13</f>
        <v>0</v>
      </c>
      <c r="D25" s="769">
        <f>+D23-D13</f>
        <v>-231177</v>
      </c>
      <c r="E25" s="769">
        <f>+E23-E13</f>
        <v>-1182539</v>
      </c>
    </row>
    <row r="26" spans="1:6" ht="6" customHeight="1">
      <c r="A26" s="1429"/>
      <c r="B26" s="643"/>
      <c r="C26" s="764" t="s">
        <v>255</v>
      </c>
      <c r="D26" s="764" t="s">
        <v>255</v>
      </c>
      <c r="E26" s="764" t="s">
        <v>255</v>
      </c>
    </row>
    <row r="27" spans="1:6" ht="30" customHeight="1">
      <c r="A27" s="820"/>
      <c r="B27" s="643" t="s">
        <v>976</v>
      </c>
      <c r="C27" s="769">
        <f>+C25-C19</f>
        <v>0</v>
      </c>
      <c r="D27" s="769">
        <f>+D25-D19</f>
        <v>-231177</v>
      </c>
      <c r="E27" s="769">
        <f>+E25-E19</f>
        <v>-1182539</v>
      </c>
    </row>
    <row r="28" spans="1:6" ht="6" customHeight="1" thickBot="1">
      <c r="A28" s="645"/>
      <c r="B28" s="646"/>
      <c r="C28" s="647"/>
      <c r="D28" s="647"/>
      <c r="E28" s="647"/>
    </row>
    <row r="29" spans="1:6" ht="12" customHeight="1" thickBot="1">
      <c r="A29" s="1430"/>
      <c r="B29" s="1430"/>
      <c r="C29" s="1430"/>
      <c r="D29" s="1430"/>
      <c r="E29" s="1430"/>
    </row>
    <row r="30" spans="1:6" ht="15.75" thickBot="1">
      <c r="A30" s="1431" t="s">
        <v>257</v>
      </c>
      <c r="B30" s="1432"/>
      <c r="C30" s="804" t="s">
        <v>977</v>
      </c>
      <c r="D30" s="804" t="s">
        <v>475</v>
      </c>
      <c r="E30" s="804" t="s">
        <v>724</v>
      </c>
    </row>
    <row r="31" spans="1:6" ht="6" customHeight="1">
      <c r="A31" s="820"/>
      <c r="B31" s="642"/>
      <c r="C31" s="642"/>
      <c r="D31" s="642"/>
      <c r="E31" s="642"/>
    </row>
    <row r="32" spans="1:6" ht="18" customHeight="1">
      <c r="A32" s="1427"/>
      <c r="B32" s="643" t="s">
        <v>978</v>
      </c>
      <c r="C32" s="769">
        <f>SUM(C33:C34)</f>
        <v>6691235</v>
      </c>
      <c r="D32" s="769">
        <f>SUM(D33:D34)</f>
        <v>1630738</v>
      </c>
      <c r="E32" s="769">
        <f>SUM(E33:E34)</f>
        <v>1630738</v>
      </c>
      <c r="F32" s="529" t="str">
        <f>IF(C32&lt;&gt;'ETCA-IV-01'!C20,"ERROR!!!!! EL MONTO NO COINCIDE CON LO REPORTADO EN EL FORMATO ETCA-IV-01 ","")</f>
        <v/>
      </c>
    </row>
    <row r="33" spans="1:6" ht="26.25" customHeight="1">
      <c r="A33" s="1427"/>
      <c r="B33" s="644" t="s">
        <v>979</v>
      </c>
      <c r="C33" s="757">
        <v>6691235</v>
      </c>
      <c r="D33" s="757">
        <v>1630738</v>
      </c>
      <c r="E33" s="757">
        <v>1630738</v>
      </c>
      <c r="F33" s="529" t="str">
        <f>IF(D32&lt;&gt;'ETCA-IV-01'!D20,"ERROR!!!!! EL MONTO NO COINCIDE CON LO REPORTADO EN EL FORMATO ETCA-IV-01 ","")</f>
        <v/>
      </c>
    </row>
    <row r="34" spans="1:6" ht="26.25" customHeight="1">
      <c r="A34" s="1427"/>
      <c r="B34" s="644" t="s">
        <v>980</v>
      </c>
      <c r="C34" s="764">
        <v>0</v>
      </c>
      <c r="D34" s="764">
        <v>0</v>
      </c>
      <c r="E34" s="764">
        <v>0</v>
      </c>
      <c r="F34" s="529" t="str">
        <f>IF(E32&lt;&gt;'ETCA-IV-01'!E20,"ERROR!!!!! EL MONTO NO COINCIDE CON LO REPORTADO EN EL FORMATO ETCA-IV-01 ","")</f>
        <v/>
      </c>
    </row>
    <row r="35" spans="1:6" ht="4.5" customHeight="1">
      <c r="A35" s="818"/>
      <c r="B35" s="643"/>
      <c r="C35" s="757"/>
      <c r="D35" s="757"/>
      <c r="E35" s="757"/>
    </row>
    <row r="36" spans="1:6">
      <c r="A36" s="818"/>
      <c r="B36" s="643" t="s">
        <v>981</v>
      </c>
      <c r="C36" s="769">
        <f>+C27+C32</f>
        <v>6691235</v>
      </c>
      <c r="D36" s="769">
        <f>+D27+D32</f>
        <v>1399561</v>
      </c>
      <c r="E36" s="769">
        <f>+E27+E32</f>
        <v>448199</v>
      </c>
    </row>
    <row r="37" spans="1:6" ht="6.75" customHeight="1" thickBot="1">
      <c r="A37" s="640"/>
      <c r="B37" s="639"/>
      <c r="C37" s="639"/>
      <c r="D37" s="639"/>
      <c r="E37" s="639"/>
    </row>
    <row r="38" spans="1:6" ht="9" customHeight="1" thickBot="1"/>
    <row r="39" spans="1:6">
      <c r="A39" s="1417" t="s">
        <v>257</v>
      </c>
      <c r="B39" s="1418"/>
      <c r="C39" s="1421" t="s">
        <v>982</v>
      </c>
      <c r="D39" s="1261" t="s">
        <v>475</v>
      </c>
      <c r="E39" s="650" t="s">
        <v>963</v>
      </c>
    </row>
    <row r="40" spans="1:6" ht="15.75" thickBot="1">
      <c r="A40" s="1419"/>
      <c r="B40" s="1420"/>
      <c r="C40" s="1422"/>
      <c r="D40" s="1262"/>
      <c r="E40" s="651" t="s">
        <v>724</v>
      </c>
    </row>
    <row r="41" spans="1:6" ht="5.25" customHeight="1">
      <c r="A41" s="815"/>
      <c r="B41" s="652"/>
      <c r="C41" s="652"/>
      <c r="D41" s="652"/>
      <c r="E41" s="652"/>
    </row>
    <row r="42" spans="1:6">
      <c r="A42" s="814"/>
      <c r="B42" s="817" t="s">
        <v>983</v>
      </c>
      <c r="C42" s="770">
        <f>SUM(C43:C44)</f>
        <v>0</v>
      </c>
      <c r="D42" s="770">
        <f>SUM(D43:D44)</f>
        <v>0</v>
      </c>
      <c r="E42" s="770">
        <f>SUM(E43:E44)</f>
        <v>0</v>
      </c>
      <c r="F42" s="529" t="str">
        <f>IF(C42&lt;&gt;'ETCA-IV-01'!C25,"ERROR!!!!! EL MONTO NO COINCIDE CON LO REPORTADO EN EL FORMATO ETCA-IV-01 ","")</f>
        <v/>
      </c>
    </row>
    <row r="43" spans="1:6">
      <c r="A43" s="1413"/>
      <c r="B43" s="653" t="s">
        <v>984</v>
      </c>
      <c r="C43" s="757">
        <v>0</v>
      </c>
      <c r="D43" s="757">
        <v>0</v>
      </c>
      <c r="E43" s="757">
        <v>0</v>
      </c>
      <c r="F43" s="529" t="str">
        <f>IF(D42&lt;&gt;'ETCA-IV-01'!D25,"ERROR!!!!! EL MONTO NO COINCIDE CON LO REPORTADO EN EL FORMATO ETCA-IV-01 ","")</f>
        <v/>
      </c>
    </row>
    <row r="44" spans="1:6">
      <c r="A44" s="1413"/>
      <c r="B44" s="653" t="s">
        <v>985</v>
      </c>
      <c r="C44" s="757">
        <v>0</v>
      </c>
      <c r="D44" s="757" t="s">
        <v>255</v>
      </c>
      <c r="E44" s="757">
        <v>0</v>
      </c>
      <c r="F44" s="529" t="str">
        <f>IF(E42&lt;&gt;'ETCA-IV-01'!E25,"ERROR!!!!! EL MONTO NO COINCIDE CON LO REPORTADO EN EL FORMATO ETCA-IV-01 ","")</f>
        <v/>
      </c>
    </row>
    <row r="45" spans="1:6">
      <c r="A45" s="1410"/>
      <c r="B45" s="817" t="s">
        <v>986</v>
      </c>
      <c r="C45" s="770">
        <f>SUM(C46:C47)</f>
        <v>2499996</v>
      </c>
      <c r="D45" s="770">
        <f>SUM(D46:D47)</f>
        <v>2499996</v>
      </c>
      <c r="E45" s="770">
        <f>SUM(E46:E47)</f>
        <v>2499996</v>
      </c>
      <c r="F45" s="529" t="str">
        <f>IF(C45&lt;&gt;'ETCA-IV-01'!C26,"ERROR!!!!! EL MONTO NO COINCIDE CON LO REPORTADO EN EL FORMATO ETCA-IV-01 ","")</f>
        <v/>
      </c>
    </row>
    <row r="46" spans="1:6">
      <c r="A46" s="1410"/>
      <c r="B46" s="653" t="s">
        <v>987</v>
      </c>
      <c r="C46" s="757">
        <v>2499996</v>
      </c>
      <c r="D46" s="757">
        <v>2499996</v>
      </c>
      <c r="E46" s="757">
        <v>2499996</v>
      </c>
      <c r="F46" s="529" t="str">
        <f>IF(D45&lt;&gt;'ETCA-IV-01'!D26,"ERROR!!!!! EL MONTO NO COINCIDE CON LO REPORTADO EN EL FORMATO ETCA-IV-01 ","")</f>
        <v/>
      </c>
    </row>
    <row r="47" spans="1:6">
      <c r="A47" s="1410"/>
      <c r="B47" s="653" t="s">
        <v>988</v>
      </c>
      <c r="C47" s="757">
        <v>0</v>
      </c>
      <c r="D47" s="757">
        <v>0</v>
      </c>
      <c r="E47" s="757">
        <v>0</v>
      </c>
      <c r="F47" s="529" t="str">
        <f>IF(E45&lt;&gt;'ETCA-IV-01'!E26,"ERROR!!!!! EL MONTO NO COINCIDE CON LO REPORTADO EN EL FORMATO ETCA-IV-01 ","")</f>
        <v/>
      </c>
    </row>
    <row r="48" spans="1:6" ht="6.75" customHeight="1">
      <c r="A48" s="814"/>
      <c r="B48" s="817"/>
      <c r="C48" s="669"/>
      <c r="D48" s="669"/>
      <c r="E48" s="669"/>
    </row>
    <row r="49" spans="1:5">
      <c r="A49" s="1410"/>
      <c r="B49" s="1423" t="s">
        <v>989</v>
      </c>
      <c r="C49" s="1425">
        <f>+C42-C45</f>
        <v>-2499996</v>
      </c>
      <c r="D49" s="1425">
        <f>+D42-D45</f>
        <v>-2499996</v>
      </c>
      <c r="E49" s="1425">
        <f>+E42-E45</f>
        <v>-2499996</v>
      </c>
    </row>
    <row r="50" spans="1:5" ht="15.75" thickBot="1">
      <c r="A50" s="1411"/>
      <c r="B50" s="1424"/>
      <c r="C50" s="1426"/>
      <c r="D50" s="1426"/>
      <c r="E50" s="1426"/>
    </row>
    <row r="51" spans="1:5">
      <c r="A51" s="657"/>
      <c r="B51" s="657"/>
      <c r="C51" s="657"/>
      <c r="D51" s="657"/>
      <c r="E51" s="657"/>
    </row>
    <row r="52" spans="1:5">
      <c r="A52" s="657"/>
      <c r="B52" s="657"/>
      <c r="C52" s="657"/>
      <c r="D52" s="657"/>
      <c r="E52" s="657"/>
    </row>
    <row r="53" spans="1:5">
      <c r="A53" s="657"/>
      <c r="B53" s="657"/>
      <c r="C53" s="657"/>
      <c r="D53" s="657"/>
      <c r="E53" s="657"/>
    </row>
    <row r="54" spans="1:5" ht="15.75" thickBot="1">
      <c r="A54" s="657"/>
      <c r="B54" s="657"/>
      <c r="C54" s="657"/>
      <c r="D54" s="657"/>
      <c r="E54" s="657"/>
    </row>
    <row r="55" spans="1:5">
      <c r="A55" s="1417" t="s">
        <v>257</v>
      </c>
      <c r="B55" s="1418"/>
      <c r="C55" s="650" t="s">
        <v>962</v>
      </c>
      <c r="D55" s="1261" t="s">
        <v>475</v>
      </c>
      <c r="E55" s="650" t="s">
        <v>963</v>
      </c>
    </row>
    <row r="56" spans="1:5" ht="15.75" thickBot="1">
      <c r="A56" s="1419"/>
      <c r="B56" s="1420"/>
      <c r="C56" s="651" t="s">
        <v>977</v>
      </c>
      <c r="D56" s="1262"/>
      <c r="E56" s="651" t="s">
        <v>724</v>
      </c>
    </row>
    <row r="57" spans="1:5" ht="6" customHeight="1">
      <c r="A57" s="1414"/>
      <c r="B57" s="1415"/>
      <c r="C57" s="652"/>
      <c r="D57" s="652"/>
      <c r="E57" s="652"/>
    </row>
    <row r="58" spans="1:5">
      <c r="A58" s="1413"/>
      <c r="B58" s="1416" t="s">
        <v>990</v>
      </c>
      <c r="C58" s="1412">
        <f>+C11</f>
        <v>115136460</v>
      </c>
      <c r="D58" s="1412">
        <f>+D11</f>
        <v>22979996</v>
      </c>
      <c r="E58" s="1412">
        <f>+E11</f>
        <v>18261681</v>
      </c>
    </row>
    <row r="59" spans="1:5">
      <c r="A59" s="1413"/>
      <c r="B59" s="1416"/>
      <c r="C59" s="1412"/>
      <c r="D59" s="1412"/>
      <c r="E59" s="1412"/>
    </row>
    <row r="60" spans="1:5">
      <c r="A60" s="1413"/>
      <c r="B60" s="654" t="s">
        <v>991</v>
      </c>
      <c r="C60" s="765">
        <f>+C61-C62</f>
        <v>-2499996</v>
      </c>
      <c r="D60" s="765">
        <f>+D61-D62</f>
        <v>-2499996</v>
      </c>
      <c r="E60" s="765">
        <f>+E61-E62</f>
        <v>-2499996</v>
      </c>
    </row>
    <row r="61" spans="1:5">
      <c r="A61" s="1413"/>
      <c r="B61" s="653" t="s">
        <v>984</v>
      </c>
      <c r="C61" s="765">
        <f>+C43</f>
        <v>0</v>
      </c>
      <c r="D61" s="765">
        <f>+D43</f>
        <v>0</v>
      </c>
      <c r="E61" s="765">
        <f>+E43</f>
        <v>0</v>
      </c>
    </row>
    <row r="62" spans="1:5">
      <c r="A62" s="1413"/>
      <c r="B62" s="653" t="s">
        <v>987</v>
      </c>
      <c r="C62" s="765">
        <f>+C46</f>
        <v>2499996</v>
      </c>
      <c r="D62" s="765">
        <f>+D46</f>
        <v>2499996</v>
      </c>
      <c r="E62" s="765">
        <f>+E46</f>
        <v>2499996</v>
      </c>
    </row>
    <row r="63" spans="1:5" ht="5.25" customHeight="1">
      <c r="A63" s="1413"/>
      <c r="B63" s="816"/>
      <c r="C63" s="765"/>
      <c r="D63" s="765"/>
      <c r="E63" s="765"/>
    </row>
    <row r="64" spans="1:5">
      <c r="A64" s="815"/>
      <c r="B64" s="816" t="s">
        <v>969</v>
      </c>
      <c r="C64" s="765">
        <f>+C16</f>
        <v>115136460</v>
      </c>
      <c r="D64" s="765">
        <f>+D16</f>
        <v>23211173</v>
      </c>
      <c r="E64" s="765">
        <f>+E16</f>
        <v>19444220</v>
      </c>
    </row>
    <row r="65" spans="1:5" ht="6.75" customHeight="1">
      <c r="A65" s="815"/>
      <c r="B65" s="816"/>
      <c r="C65" s="765"/>
      <c r="D65" s="765"/>
      <c r="E65" s="765"/>
    </row>
    <row r="66" spans="1:5">
      <c r="A66" s="815"/>
      <c r="B66" s="816" t="s">
        <v>972</v>
      </c>
      <c r="C66" s="766"/>
      <c r="D66" s="772">
        <f>+D20</f>
        <v>0</v>
      </c>
      <c r="E66" s="772">
        <f>+E20</f>
        <v>0</v>
      </c>
    </row>
    <row r="67" spans="1:5">
      <c r="A67" s="815"/>
      <c r="B67" s="816"/>
      <c r="C67" s="765"/>
      <c r="D67" s="765"/>
      <c r="E67" s="765"/>
    </row>
    <row r="68" spans="1:5">
      <c r="A68" s="1410"/>
      <c r="B68" s="643" t="s">
        <v>992</v>
      </c>
      <c r="C68" s="768">
        <f>+C11+C60-C16+C20</f>
        <v>-2499996</v>
      </c>
      <c r="D68" s="768">
        <f>+D11+D60-D16+D20</f>
        <v>-2731173</v>
      </c>
      <c r="E68" s="768">
        <f>+E11+E60-E16+E20</f>
        <v>-3682535</v>
      </c>
    </row>
    <row r="69" spans="1:5">
      <c r="A69" s="1410"/>
      <c r="B69" s="655"/>
      <c r="C69" s="765" t="s">
        <v>255</v>
      </c>
      <c r="D69" s="765" t="s">
        <v>255</v>
      </c>
      <c r="E69" s="765" t="s">
        <v>255</v>
      </c>
    </row>
    <row r="70" spans="1:5" ht="18">
      <c r="A70" s="1410"/>
      <c r="B70" s="643" t="s">
        <v>993</v>
      </c>
      <c r="C70" s="768">
        <f>+C68-C60</f>
        <v>0</v>
      </c>
      <c r="D70" s="768">
        <f>+D68-D60</f>
        <v>-231177</v>
      </c>
      <c r="E70" s="768">
        <f>+E68-E60</f>
        <v>-1182539</v>
      </c>
    </row>
    <row r="71" spans="1:5" ht="15.75" thickBot="1">
      <c r="A71" s="1411"/>
      <c r="B71" s="656"/>
      <c r="C71" s="670" t="s">
        <v>255</v>
      </c>
      <c r="D71" s="671" t="s">
        <v>255</v>
      </c>
      <c r="E71" s="670" t="s">
        <v>255</v>
      </c>
    </row>
    <row r="72" spans="1:5" ht="5.25" customHeight="1" thickBot="1"/>
    <row r="73" spans="1:5">
      <c r="A73" s="1417" t="s">
        <v>257</v>
      </c>
      <c r="B73" s="1418"/>
      <c r="C73" s="1421" t="s">
        <v>982</v>
      </c>
      <c r="D73" s="1261" t="s">
        <v>475</v>
      </c>
      <c r="E73" s="650" t="s">
        <v>963</v>
      </c>
    </row>
    <row r="74" spans="1:5" ht="15.75" thickBot="1">
      <c r="A74" s="1419"/>
      <c r="B74" s="1420"/>
      <c r="C74" s="1422"/>
      <c r="D74" s="1262"/>
      <c r="E74" s="651" t="s">
        <v>724</v>
      </c>
    </row>
    <row r="75" spans="1:5">
      <c r="A75" s="1414"/>
      <c r="B75" s="1415"/>
      <c r="C75" s="652"/>
      <c r="D75" s="652"/>
      <c r="E75" s="652"/>
    </row>
    <row r="76" spans="1:5">
      <c r="A76" s="1413"/>
      <c r="B76" s="1416" t="s">
        <v>966</v>
      </c>
      <c r="C76" s="1412">
        <f>+C12</f>
        <v>0</v>
      </c>
      <c r="D76" s="1412">
        <f>+D12</f>
        <v>0</v>
      </c>
      <c r="E76" s="1412">
        <f>+E12</f>
        <v>0</v>
      </c>
    </row>
    <row r="77" spans="1:5">
      <c r="A77" s="1413"/>
      <c r="B77" s="1416"/>
      <c r="C77" s="1412"/>
      <c r="D77" s="1412"/>
      <c r="E77" s="1412"/>
    </row>
    <row r="78" spans="1:5" ht="18">
      <c r="A78" s="1413"/>
      <c r="B78" s="654" t="s">
        <v>994</v>
      </c>
      <c r="C78" s="765">
        <f>+C79-C80</f>
        <v>0</v>
      </c>
      <c r="D78" s="765">
        <f>+D79-D80</f>
        <v>0</v>
      </c>
      <c r="E78" s="765">
        <f>+E79-E80</f>
        <v>0</v>
      </c>
    </row>
    <row r="79" spans="1:5">
      <c r="A79" s="1413"/>
      <c r="B79" s="653" t="s">
        <v>985</v>
      </c>
      <c r="C79" s="765">
        <f>+C44</f>
        <v>0</v>
      </c>
      <c r="D79" s="765">
        <v>0</v>
      </c>
      <c r="E79" s="765">
        <v>0</v>
      </c>
    </row>
    <row r="80" spans="1:5">
      <c r="A80" s="1413"/>
      <c r="B80" s="653" t="s">
        <v>988</v>
      </c>
      <c r="C80" s="765">
        <f>+C47</f>
        <v>0</v>
      </c>
      <c r="D80" s="765">
        <v>0</v>
      </c>
      <c r="E80" s="765">
        <v>0</v>
      </c>
    </row>
    <row r="81" spans="1:5">
      <c r="A81" s="1413"/>
      <c r="B81" s="816"/>
      <c r="C81" s="765"/>
      <c r="D81" s="765"/>
      <c r="E81" s="765"/>
    </row>
    <row r="82" spans="1:5">
      <c r="A82" s="815"/>
      <c r="B82" s="816" t="s">
        <v>995</v>
      </c>
      <c r="C82" s="765">
        <f>+C17</f>
        <v>0</v>
      </c>
      <c r="D82" s="765">
        <f>+D17</f>
        <v>0</v>
      </c>
      <c r="E82" s="765">
        <f>+E17</f>
        <v>0</v>
      </c>
    </row>
    <row r="83" spans="1:5">
      <c r="A83" s="815"/>
      <c r="B83" s="816"/>
      <c r="C83" s="765" t="s">
        <v>255</v>
      </c>
      <c r="D83" s="765" t="s">
        <v>255</v>
      </c>
      <c r="E83" s="765" t="s">
        <v>255</v>
      </c>
    </row>
    <row r="84" spans="1:5">
      <c r="A84" s="815"/>
      <c r="B84" s="816" t="s">
        <v>973</v>
      </c>
      <c r="C84" s="766"/>
      <c r="D84" s="772">
        <f>+D21</f>
        <v>0</v>
      </c>
      <c r="E84" s="772">
        <f>+E21</f>
        <v>0</v>
      </c>
    </row>
    <row r="85" spans="1:5">
      <c r="A85" s="815"/>
      <c r="B85" s="816"/>
      <c r="C85" s="765"/>
      <c r="D85" s="765"/>
      <c r="E85" s="765"/>
    </row>
    <row r="86" spans="1:5">
      <c r="A86" s="1410"/>
      <c r="B86" s="643" t="s">
        <v>996</v>
      </c>
      <c r="C86" s="767">
        <f>+C76+C78-C82+C84</f>
        <v>0</v>
      </c>
      <c r="D86" s="767">
        <f>+D76+D78-D82+D84</f>
        <v>0</v>
      </c>
      <c r="E86" s="767">
        <f>+E76+E78-E82+E84</f>
        <v>0</v>
      </c>
    </row>
    <row r="87" spans="1:5">
      <c r="A87" s="1410"/>
      <c r="B87" s="655"/>
      <c r="C87" s="768"/>
      <c r="D87" s="768"/>
      <c r="E87" s="768"/>
    </row>
    <row r="88" spans="1:5" ht="18">
      <c r="A88" s="1410"/>
      <c r="B88" s="643" t="s">
        <v>997</v>
      </c>
      <c r="C88" s="769">
        <f>+C86-C78</f>
        <v>0</v>
      </c>
      <c r="D88" s="769">
        <f>+D86-D78</f>
        <v>0</v>
      </c>
      <c r="E88" s="769">
        <f>+E86-E78</f>
        <v>0</v>
      </c>
    </row>
    <row r="89" spans="1:5" ht="15.75" thickBot="1">
      <c r="A89" s="1411"/>
      <c r="B89" s="656"/>
      <c r="C89" s="656"/>
      <c r="D89" s="656"/>
      <c r="E89" s="656"/>
    </row>
  </sheetData>
  <sheetProtection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6.xml><?xml version="1.0" encoding="utf-8"?>
<worksheet xmlns="http://schemas.openxmlformats.org/spreadsheetml/2006/main" xmlns:r="http://schemas.openxmlformats.org/officeDocument/2006/relationships">
  <sheetPr codeName="Hoja22"/>
  <dimension ref="A1:D31"/>
  <sheetViews>
    <sheetView view="pageBreakPreview" zoomScale="90" zoomScaleSheetLayoutView="90" workbookViewId="0">
      <selection activeCell="D15" sqref="D15"/>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437" t="s">
        <v>23</v>
      </c>
      <c r="B1" s="1437"/>
      <c r="C1" s="1437"/>
      <c r="D1" s="1437"/>
    </row>
    <row r="2" spans="1:4">
      <c r="A2" s="1438" t="s">
        <v>20</v>
      </c>
      <c r="B2" s="1438"/>
      <c r="C2" s="1438"/>
      <c r="D2" s="1438"/>
    </row>
    <row r="3" spans="1:4">
      <c r="A3" s="1437" t="str">
        <f>'ETCA-I-01'!A3:G3</f>
        <v>TELEVISORA DE HERMOSILLO, S.A. DE C.V.</v>
      </c>
      <c r="B3" s="1437"/>
      <c r="C3" s="1437"/>
      <c r="D3" s="1437"/>
    </row>
    <row r="4" spans="1:4">
      <c r="A4" s="1438" t="str">
        <f>'ETCA-I-03'!A4:D4</f>
        <v>Del 01 de Enero al 31 de Marzo de 2018</v>
      </c>
      <c r="B4" s="1438"/>
      <c r="C4" s="1438"/>
      <c r="D4" s="1438"/>
    </row>
    <row r="5" spans="1:4">
      <c r="A5" s="39"/>
      <c r="B5" s="1438" t="s">
        <v>998</v>
      </c>
      <c r="C5" s="1438"/>
      <c r="D5" s="48"/>
    </row>
    <row r="6" spans="1:4" ht="6.75" customHeight="1" thickBot="1"/>
    <row r="7" spans="1:4" s="33" customFormat="1" ht="30" customHeight="1">
      <c r="A7" s="1441" t="s">
        <v>999</v>
      </c>
      <c r="B7" s="1442"/>
      <c r="C7" s="1439" t="s">
        <v>1000</v>
      </c>
      <c r="D7" s="1440"/>
    </row>
    <row r="8" spans="1:4" s="33" customFormat="1" ht="32.25" customHeight="1" thickBot="1">
      <c r="A8" s="1443"/>
      <c r="B8" s="1444"/>
      <c r="C8" s="40" t="s">
        <v>1001</v>
      </c>
      <c r="D8" s="41" t="s">
        <v>1002</v>
      </c>
    </row>
    <row r="9" spans="1:4" s="33" customFormat="1" ht="31.5" customHeight="1">
      <c r="A9" s="36">
        <v>1</v>
      </c>
      <c r="B9" s="45" t="s">
        <v>1085</v>
      </c>
      <c r="C9" s="37" t="s">
        <v>1086</v>
      </c>
      <c r="D9" s="38" t="s">
        <v>1090</v>
      </c>
    </row>
    <row r="10" spans="1:4" s="33" customFormat="1" ht="31.5" customHeight="1">
      <c r="A10" s="36">
        <v>2</v>
      </c>
      <c r="B10" s="45" t="s">
        <v>1085</v>
      </c>
      <c r="C10" s="37" t="s">
        <v>1087</v>
      </c>
      <c r="D10" s="38">
        <v>454409949</v>
      </c>
    </row>
    <row r="11" spans="1:4" s="33" customFormat="1" ht="31.5" customHeight="1">
      <c r="A11" s="36">
        <v>3</v>
      </c>
      <c r="B11" s="45" t="s">
        <v>1085</v>
      </c>
      <c r="C11" s="37" t="s">
        <v>1088</v>
      </c>
      <c r="D11" s="38" t="s">
        <v>1091</v>
      </c>
    </row>
    <row r="12" spans="1:4" s="33" customFormat="1" ht="31.5" customHeight="1">
      <c r="A12" s="36">
        <v>4</v>
      </c>
      <c r="B12" s="45" t="s">
        <v>1085</v>
      </c>
      <c r="C12" s="37" t="s">
        <v>1088</v>
      </c>
      <c r="D12" s="38" t="s">
        <v>1092</v>
      </c>
    </row>
    <row r="13" spans="1:4" s="33" customFormat="1" ht="31.5" customHeight="1">
      <c r="A13" s="36">
        <v>5</v>
      </c>
      <c r="B13" s="45" t="s">
        <v>1085</v>
      </c>
      <c r="C13" s="37" t="s">
        <v>1088</v>
      </c>
      <c r="D13" s="38">
        <v>51500593097</v>
      </c>
    </row>
    <row r="14" spans="1:4" s="33" customFormat="1" ht="31.5" customHeight="1">
      <c r="A14" s="36">
        <v>6</v>
      </c>
      <c r="B14" s="45" t="s">
        <v>1085</v>
      </c>
      <c r="C14" s="37" t="s">
        <v>1089</v>
      </c>
      <c r="D14" s="38">
        <v>300158640</v>
      </c>
    </row>
    <row r="15" spans="1:4" s="33" customFormat="1" ht="31.5" customHeight="1">
      <c r="A15" s="36">
        <v>7</v>
      </c>
      <c r="B15" s="45"/>
      <c r="C15" s="37"/>
      <c r="D15" s="38"/>
    </row>
    <row r="16" spans="1:4" s="33" customFormat="1" ht="31.5" customHeight="1">
      <c r="A16" s="36">
        <v>8</v>
      </c>
      <c r="B16" s="45"/>
      <c r="C16" s="37"/>
      <c r="D16" s="38"/>
    </row>
    <row r="17" spans="1:4" s="33" customFormat="1" ht="31.5" customHeight="1">
      <c r="A17" s="36">
        <v>9</v>
      </c>
      <c r="B17" s="45"/>
      <c r="C17" s="37"/>
      <c r="D17" s="38"/>
    </row>
    <row r="18" spans="1:4" s="33" customFormat="1" ht="31.5" customHeight="1">
      <c r="A18" s="36"/>
      <c r="B18" s="45"/>
      <c r="C18" s="37"/>
      <c r="D18" s="38"/>
    </row>
    <row r="19" spans="1:4" s="33" customFormat="1" ht="31.5" customHeight="1">
      <c r="A19" s="36"/>
      <c r="B19" s="45"/>
      <c r="C19" s="37"/>
      <c r="D19" s="38"/>
    </row>
    <row r="20" spans="1:4" s="33" customFormat="1" ht="31.5" customHeight="1">
      <c r="A20" s="36"/>
      <c r="B20" s="45"/>
      <c r="C20" s="37"/>
      <c r="D20" s="38"/>
    </row>
    <row r="21" spans="1:4" s="33" customFormat="1" ht="31.5" customHeight="1">
      <c r="A21" s="36"/>
      <c r="B21" s="45"/>
      <c r="C21" s="37"/>
      <c r="D21" s="38"/>
    </row>
    <row r="22" spans="1:4" s="33" customFormat="1" ht="31.5" customHeight="1">
      <c r="A22" s="36"/>
      <c r="B22" s="45"/>
      <c r="C22" s="37"/>
      <c r="D22" s="38"/>
    </row>
    <row r="23" spans="1:4" s="33" customFormat="1" ht="31.5" customHeight="1">
      <c r="A23" s="36"/>
      <c r="B23" s="45"/>
      <c r="C23" s="37"/>
      <c r="D23" s="38"/>
    </row>
    <row r="24" spans="1:4" s="33" customFormat="1" ht="31.5" customHeight="1">
      <c r="A24" s="36">
        <v>10</v>
      </c>
      <c r="B24" s="45"/>
      <c r="C24" s="37"/>
      <c r="D24" s="38"/>
    </row>
    <row r="25" spans="1:4" s="33" customFormat="1" ht="31.5" customHeight="1">
      <c r="A25" s="1433"/>
      <c r="B25" s="1434"/>
      <c r="C25" s="1435"/>
      <c r="D25" s="1436"/>
    </row>
    <row r="26" spans="1:4">
      <c r="A26" s="455" t="s">
        <v>84</v>
      </c>
      <c r="B26" s="46"/>
    </row>
    <row r="27" spans="1:4">
      <c r="A27" s="455"/>
      <c r="B27" s="46"/>
    </row>
    <row r="28" spans="1:4">
      <c r="A28" s="455"/>
      <c r="B28" s="46"/>
    </row>
    <row r="29" spans="1:4">
      <c r="A29" s="455"/>
      <c r="B29" s="46"/>
    </row>
    <row r="30" spans="1:4">
      <c r="A30" s="3"/>
    </row>
    <row r="31" spans="1:4" ht="18.75">
      <c r="B31" s="406" t="s">
        <v>1003</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7.xml><?xml version="1.0" encoding="utf-8"?>
<worksheet xmlns="http://schemas.openxmlformats.org/spreadsheetml/2006/main" xmlns:r="http://schemas.openxmlformats.org/officeDocument/2006/relationships">
  <dimension ref="A1:F32"/>
  <sheetViews>
    <sheetView view="pageBreakPreview" zoomScaleSheetLayoutView="100" workbookViewId="0">
      <selection activeCell="H6" sqref="H6"/>
    </sheetView>
  </sheetViews>
  <sheetFormatPr baseColWidth="10" defaultColWidth="11.42578125" defaultRowHeight="15"/>
  <cols>
    <col min="1" max="1" width="6.5703125" customWidth="1"/>
    <col min="2" max="2" width="19.140625" customWidth="1"/>
    <col min="4" max="4" width="14" customWidth="1"/>
    <col min="5" max="5" width="13.140625" customWidth="1"/>
    <col min="6" max="6" width="26.42578125" customWidth="1"/>
    <col min="7" max="7" width="25.28515625" customWidth="1"/>
    <col min="8" max="8" width="11.7109375" customWidth="1"/>
  </cols>
  <sheetData>
    <row r="1" spans="1:6">
      <c r="A1" s="1446" t="s">
        <v>1257</v>
      </c>
      <c r="B1" s="1447"/>
      <c r="C1" s="1447"/>
      <c r="D1" s="1447"/>
      <c r="E1" s="1447"/>
      <c r="F1" s="1448"/>
    </row>
    <row r="2" spans="1:6">
      <c r="A2" s="971"/>
      <c r="B2" s="972"/>
      <c r="C2" s="973"/>
      <c r="D2" s="1449" t="s">
        <v>1258</v>
      </c>
      <c r="E2" s="1449"/>
      <c r="F2" s="974" t="s">
        <v>1259</v>
      </c>
    </row>
    <row r="3" spans="1:6">
      <c r="A3" s="1450" t="s">
        <v>1260</v>
      </c>
      <c r="B3" s="1451"/>
      <c r="C3" s="1451"/>
      <c r="D3" s="1451"/>
      <c r="E3" s="1451"/>
      <c r="F3" s="1452"/>
    </row>
    <row r="4" spans="1:6" ht="51">
      <c r="A4" s="975" t="s">
        <v>1261</v>
      </c>
      <c r="B4" s="975" t="s">
        <v>1262</v>
      </c>
      <c r="C4" s="976" t="s">
        <v>1263</v>
      </c>
      <c r="D4" s="977" t="s">
        <v>1264</v>
      </c>
      <c r="E4" s="978" t="s">
        <v>1265</v>
      </c>
      <c r="F4" s="979" t="s">
        <v>1266</v>
      </c>
    </row>
    <row r="5" spans="1:6" ht="38.25">
      <c r="A5" s="980">
        <v>11303</v>
      </c>
      <c r="B5" s="981" t="s">
        <v>1267</v>
      </c>
      <c r="C5" s="982">
        <v>4064929</v>
      </c>
      <c r="D5" s="982">
        <v>4066963</v>
      </c>
      <c r="E5" s="983">
        <f t="shared" ref="E5:E14" si="0">+D5-C5</f>
        <v>2034</v>
      </c>
      <c r="F5" s="984" t="s">
        <v>1268</v>
      </c>
    </row>
    <row r="6" spans="1:6" ht="63.75">
      <c r="A6" s="985">
        <v>21101</v>
      </c>
      <c r="B6" s="986" t="s">
        <v>1269</v>
      </c>
      <c r="C6" s="987">
        <v>206299</v>
      </c>
      <c r="D6" s="987">
        <v>203214</v>
      </c>
      <c r="E6" s="988">
        <f t="shared" si="0"/>
        <v>-3085</v>
      </c>
      <c r="F6" s="989" t="s">
        <v>1270</v>
      </c>
    </row>
    <row r="7" spans="1:6" ht="38.25">
      <c r="A7" s="980">
        <v>24601</v>
      </c>
      <c r="B7" s="981" t="s">
        <v>1271</v>
      </c>
      <c r="C7" s="982">
        <v>7755</v>
      </c>
      <c r="D7" s="982">
        <v>7885</v>
      </c>
      <c r="E7" s="988">
        <f t="shared" si="0"/>
        <v>130</v>
      </c>
      <c r="F7" s="989" t="s">
        <v>1272</v>
      </c>
    </row>
    <row r="8" spans="1:6" ht="63.75">
      <c r="A8" s="980">
        <v>24801</v>
      </c>
      <c r="B8" s="981" t="s">
        <v>1137</v>
      </c>
      <c r="C8" s="982">
        <v>204118</v>
      </c>
      <c r="D8" s="982">
        <v>203988</v>
      </c>
      <c r="E8" s="988">
        <f t="shared" si="0"/>
        <v>-130</v>
      </c>
      <c r="F8" s="989" t="s">
        <v>1270</v>
      </c>
    </row>
    <row r="9" spans="1:6" ht="63.75">
      <c r="A9" s="980">
        <v>27101</v>
      </c>
      <c r="B9" s="981" t="s">
        <v>1149</v>
      </c>
      <c r="C9" s="982">
        <v>40000</v>
      </c>
      <c r="D9" s="982">
        <v>39830</v>
      </c>
      <c r="E9" s="983">
        <f t="shared" si="0"/>
        <v>-170</v>
      </c>
      <c r="F9" s="989" t="s">
        <v>1270</v>
      </c>
    </row>
    <row r="10" spans="1:6" ht="51">
      <c r="A10" s="980">
        <v>29401</v>
      </c>
      <c r="B10" s="981" t="s">
        <v>1273</v>
      </c>
      <c r="C10" s="982">
        <v>58380</v>
      </c>
      <c r="D10" s="982">
        <v>59546</v>
      </c>
      <c r="E10" s="983">
        <f t="shared" si="0"/>
        <v>1166</v>
      </c>
      <c r="F10" s="989" t="s">
        <v>1274</v>
      </c>
    </row>
    <row r="11" spans="1:6" ht="51.75" thickBot="1">
      <c r="A11" s="990">
        <v>29601</v>
      </c>
      <c r="B11" s="991" t="s">
        <v>1275</v>
      </c>
      <c r="C11" s="992">
        <v>214222</v>
      </c>
      <c r="D11" s="992">
        <v>216311</v>
      </c>
      <c r="E11" s="993">
        <f t="shared" si="0"/>
        <v>2089</v>
      </c>
      <c r="F11" s="984" t="s">
        <v>1276</v>
      </c>
    </row>
    <row r="12" spans="1:6" ht="63.75">
      <c r="A12" s="980">
        <v>35501</v>
      </c>
      <c r="B12" s="981" t="s">
        <v>1277</v>
      </c>
      <c r="C12" s="982">
        <v>419870</v>
      </c>
      <c r="D12" s="982">
        <v>410170</v>
      </c>
      <c r="E12" s="983">
        <f t="shared" si="0"/>
        <v>-9700</v>
      </c>
      <c r="F12" s="989" t="s">
        <v>1278</v>
      </c>
    </row>
    <row r="13" spans="1:6" ht="63.75">
      <c r="A13" s="980">
        <v>36301</v>
      </c>
      <c r="B13" s="981" t="s">
        <v>1279</v>
      </c>
      <c r="C13" s="982">
        <v>379788</v>
      </c>
      <c r="D13" s="982">
        <v>389488</v>
      </c>
      <c r="E13" s="983">
        <f t="shared" si="0"/>
        <v>9700</v>
      </c>
      <c r="F13" s="994" t="s">
        <v>1280</v>
      </c>
    </row>
    <row r="14" spans="1:6" ht="89.25">
      <c r="A14" s="980">
        <v>52301</v>
      </c>
      <c r="B14" s="981" t="s">
        <v>1249</v>
      </c>
      <c r="C14" s="982">
        <v>0</v>
      </c>
      <c r="D14" s="982">
        <v>54673</v>
      </c>
      <c r="E14" s="983">
        <f t="shared" si="0"/>
        <v>54673</v>
      </c>
      <c r="F14" s="995" t="s">
        <v>1281</v>
      </c>
    </row>
    <row r="15" spans="1:6">
      <c r="A15" s="980"/>
      <c r="B15" s="980"/>
      <c r="C15" s="982">
        <f>SUM(C5:C14)</f>
        <v>5595361</v>
      </c>
      <c r="D15" s="982">
        <f>SUM(D5:D14)</f>
        <v>5652068</v>
      </c>
      <c r="E15" s="982">
        <f>SUM(E5:E14)</f>
        <v>56707</v>
      </c>
      <c r="F15" s="996"/>
    </row>
    <row r="16" spans="1:6">
      <c r="A16" s="980" t="s">
        <v>1282</v>
      </c>
      <c r="B16" s="1453" t="s">
        <v>1283</v>
      </c>
      <c r="C16" s="1453"/>
      <c r="D16" s="1453"/>
      <c r="E16" s="1453"/>
      <c r="F16" s="1453"/>
    </row>
    <row r="17" spans="1:6">
      <c r="A17" s="997"/>
      <c r="B17" s="997"/>
      <c r="C17" s="998"/>
      <c r="D17" s="998"/>
      <c r="E17" s="999"/>
      <c r="F17" s="1000"/>
    </row>
    <row r="18" spans="1:6">
      <c r="A18" s="997"/>
      <c r="B18" s="997"/>
      <c r="C18" s="998"/>
      <c r="D18" s="998"/>
      <c r="E18" s="999"/>
      <c r="F18" s="1000"/>
    </row>
    <row r="19" spans="1:6">
      <c r="A19" s="997"/>
      <c r="B19" s="1001"/>
      <c r="C19" s="1002"/>
      <c r="D19" s="1002"/>
      <c r="E19" s="999"/>
      <c r="F19" s="1003"/>
    </row>
    <row r="20" spans="1:6">
      <c r="A20" s="997"/>
      <c r="B20" s="1445" t="s">
        <v>1284</v>
      </c>
      <c r="C20" s="1445"/>
      <c r="D20" s="1445"/>
      <c r="E20" s="999"/>
      <c r="F20" s="1004" t="s">
        <v>1285</v>
      </c>
    </row>
    <row r="21" spans="1:6">
      <c r="A21" s="997"/>
      <c r="B21" s="1445" t="s">
        <v>1286</v>
      </c>
      <c r="C21" s="1445"/>
      <c r="D21" s="1445"/>
      <c r="E21" s="999"/>
      <c r="F21" s="1004" t="s">
        <v>1287</v>
      </c>
    </row>
    <row r="22" spans="1:6">
      <c r="A22" s="997"/>
      <c r="B22" s="997"/>
      <c r="C22" s="998"/>
      <c r="D22" s="998"/>
      <c r="E22" s="999"/>
      <c r="F22" s="1000"/>
    </row>
    <row r="23" spans="1:6">
      <c r="A23" s="997"/>
      <c r="B23" s="997"/>
      <c r="C23" s="998"/>
      <c r="D23" s="998"/>
      <c r="E23" s="999"/>
      <c r="F23" s="1000"/>
    </row>
    <row r="24" spans="1:6">
      <c r="A24" s="997"/>
      <c r="B24" s="997"/>
      <c r="C24" s="998"/>
      <c r="D24" s="998"/>
      <c r="E24" s="999"/>
      <c r="F24" s="1000"/>
    </row>
    <row r="25" spans="1:6">
      <c r="A25" s="997"/>
      <c r="B25" s="997"/>
      <c r="C25" s="998"/>
      <c r="D25" s="998"/>
      <c r="E25" s="999"/>
      <c r="F25" s="1000"/>
    </row>
    <row r="26" spans="1:6">
      <c r="A26" s="997"/>
      <c r="B26" s="997"/>
      <c r="C26" s="998"/>
      <c r="D26" s="998"/>
      <c r="E26" s="999"/>
      <c r="F26" s="1000"/>
    </row>
    <row r="27" spans="1:6">
      <c r="A27" s="997"/>
      <c r="B27" s="997"/>
      <c r="C27" s="998"/>
      <c r="D27" s="998"/>
      <c r="E27" s="999"/>
      <c r="F27" s="1000"/>
    </row>
    <row r="28" spans="1:6">
      <c r="A28" s="997"/>
      <c r="B28" s="997"/>
      <c r="C28" s="998"/>
      <c r="D28" s="998"/>
      <c r="E28" s="999"/>
      <c r="F28" s="1000"/>
    </row>
    <row r="29" spans="1:6">
      <c r="A29" s="997"/>
      <c r="B29" s="997"/>
      <c r="C29" s="998"/>
      <c r="D29" s="998"/>
      <c r="E29" s="999"/>
      <c r="F29" s="1000"/>
    </row>
    <row r="30" spans="1:6">
      <c r="A30" s="997"/>
      <c r="B30" s="997"/>
      <c r="C30" s="998"/>
      <c r="D30" s="998"/>
      <c r="E30" s="999"/>
      <c r="F30" s="1000"/>
    </row>
    <row r="31" spans="1:6">
      <c r="A31" s="997"/>
      <c r="B31" s="997"/>
      <c r="C31" s="998"/>
      <c r="D31" s="998"/>
      <c r="E31" s="999"/>
      <c r="F31" s="1000"/>
    </row>
    <row r="32" spans="1:6">
      <c r="A32" s="997"/>
      <c r="B32" s="997"/>
      <c r="C32" s="998"/>
      <c r="D32" s="998"/>
      <c r="E32" s="999"/>
      <c r="F32" s="1000"/>
    </row>
  </sheetData>
  <mergeCells count="6">
    <mergeCell ref="B21:D21"/>
    <mergeCell ref="A1:F1"/>
    <mergeCell ref="D2:E2"/>
    <mergeCell ref="A3:F3"/>
    <mergeCell ref="B16:F16"/>
    <mergeCell ref="B20:D20"/>
  </mergeCells>
  <printOptions horizontalCentered="1"/>
  <pageMargins left="0" right="0" top="0.74803149606299213" bottom="0.35433070866141736" header="0.31496062992125984" footer="0"/>
  <pageSetup scale="90" orientation="portrait" r:id="rId1"/>
</worksheet>
</file>

<file path=xl/worksheets/sheet4.xml><?xml version="1.0" encoding="utf-8"?>
<worksheet xmlns="http://schemas.openxmlformats.org/spreadsheetml/2006/main" xmlns:r="http://schemas.openxmlformats.org/officeDocument/2006/relationships">
  <sheetPr codeName="Hoja2">
    <pageSetUpPr fitToPage="1"/>
  </sheetPr>
  <dimension ref="A1:G73"/>
  <sheetViews>
    <sheetView view="pageBreakPreview" zoomScale="110" zoomScaleSheetLayoutView="110" workbookViewId="0">
      <selection activeCell="E70" sqref="E70"/>
    </sheetView>
  </sheetViews>
  <sheetFormatPr baseColWidth="10" defaultColWidth="11.28515625" defaultRowHeight="16.5"/>
  <cols>
    <col min="1" max="1" width="1.7109375" style="109" customWidth="1"/>
    <col min="2" max="2" width="101.7109375" style="109" bestFit="1" customWidth="1"/>
    <col min="3" max="3" width="18.28515625" style="109" customWidth="1"/>
    <col min="4" max="4" width="18" style="449" customWidth="1"/>
    <col min="5" max="5" width="59.28515625" style="108" customWidth="1"/>
    <col min="6" max="6" width="22.7109375" style="108" customWidth="1"/>
    <col min="7" max="16384" width="11.28515625" style="108"/>
  </cols>
  <sheetData>
    <row r="1" spans="1:7" s="107" customFormat="1" ht="20.25">
      <c r="A1" s="1038" t="s">
        <v>23</v>
      </c>
      <c r="B1" s="1038"/>
      <c r="C1" s="1038"/>
      <c r="D1" s="1038"/>
      <c r="E1" s="437"/>
      <c r="G1" s="52"/>
    </row>
    <row r="2" spans="1:7" ht="15.75">
      <c r="A2" s="1039" t="s">
        <v>1</v>
      </c>
      <c r="B2" s="1039"/>
      <c r="C2" s="1039"/>
      <c r="D2" s="1039"/>
    </row>
    <row r="3" spans="1:7" ht="15.75">
      <c r="A3" s="1047" t="str">
        <f>'ETCA-I-01'!A3</f>
        <v>TELEVISORA DE HERMOSILLO, S.A. DE C.V.</v>
      </c>
      <c r="B3" s="1047"/>
      <c r="C3" s="1047"/>
      <c r="D3" s="1047"/>
    </row>
    <row r="4" spans="1:7">
      <c r="A4" s="1040" t="s">
        <v>1084</v>
      </c>
      <c r="B4" s="1040"/>
      <c r="C4" s="1040"/>
      <c r="D4" s="1040"/>
    </row>
    <row r="5" spans="1:7" s="109" customFormat="1" ht="17.25" thickBot="1">
      <c r="A5" s="1048" t="s">
        <v>200</v>
      </c>
      <c r="B5" s="1048"/>
      <c r="C5" s="52"/>
      <c r="D5" s="445"/>
    </row>
    <row r="6" spans="1:7" ht="27.75" customHeight="1" thickBot="1">
      <c r="A6" s="1045"/>
      <c r="B6" s="1046"/>
      <c r="C6" s="856">
        <v>2018</v>
      </c>
      <c r="D6" s="856">
        <v>2017</v>
      </c>
    </row>
    <row r="7" spans="1:7" ht="17.25" thickTop="1">
      <c r="A7" s="110" t="s">
        <v>201</v>
      </c>
      <c r="B7" s="111"/>
      <c r="C7" s="112"/>
      <c r="D7" s="605"/>
    </row>
    <row r="8" spans="1:7">
      <c r="A8" s="113" t="s">
        <v>202</v>
      </c>
      <c r="B8" s="114"/>
      <c r="C8" s="551">
        <f>SUM(C9:C16)</f>
        <v>18588343</v>
      </c>
      <c r="D8" s="552">
        <f>SUM(D9:D16)</f>
        <v>76962133</v>
      </c>
    </row>
    <row r="9" spans="1:7">
      <c r="A9" s="115"/>
      <c r="B9" s="116" t="s">
        <v>203</v>
      </c>
      <c r="C9" s="553">
        <v>0</v>
      </c>
      <c r="D9" s="554">
        <v>0</v>
      </c>
    </row>
    <row r="10" spans="1:7">
      <c r="A10" s="115"/>
      <c r="B10" s="116" t="s">
        <v>204</v>
      </c>
      <c r="C10" s="553">
        <v>0</v>
      </c>
      <c r="D10" s="554">
        <v>0</v>
      </c>
    </row>
    <row r="11" spans="1:7">
      <c r="A11" s="115"/>
      <c r="B11" s="116" t="s">
        <v>205</v>
      </c>
      <c r="C11" s="553">
        <v>0</v>
      </c>
      <c r="D11" s="554">
        <v>0</v>
      </c>
    </row>
    <row r="12" spans="1:7">
      <c r="A12" s="115"/>
      <c r="B12" s="116" t="s">
        <v>206</v>
      </c>
      <c r="C12" s="553">
        <v>0</v>
      </c>
      <c r="D12" s="554">
        <v>0</v>
      </c>
    </row>
    <row r="13" spans="1:7">
      <c r="A13" s="115"/>
      <c r="B13" s="116" t="s">
        <v>271</v>
      </c>
      <c r="C13" s="553">
        <v>0</v>
      </c>
      <c r="D13" s="554">
        <v>0</v>
      </c>
    </row>
    <row r="14" spans="1:7">
      <c r="A14" s="115"/>
      <c r="B14" s="116" t="s">
        <v>207</v>
      </c>
      <c r="C14" s="553">
        <v>0</v>
      </c>
      <c r="D14" s="554">
        <v>0</v>
      </c>
    </row>
    <row r="15" spans="1:7">
      <c r="A15" s="115"/>
      <c r="B15" s="116" t="s">
        <v>208</v>
      </c>
      <c r="C15" s="553">
        <v>18588343</v>
      </c>
      <c r="D15" s="554">
        <v>76962133</v>
      </c>
    </row>
    <row r="16" spans="1:7">
      <c r="A16" s="115"/>
      <c r="B16" s="116" t="s">
        <v>209</v>
      </c>
      <c r="C16" s="553">
        <v>0</v>
      </c>
      <c r="D16" s="554">
        <v>0</v>
      </c>
    </row>
    <row r="17" spans="1:4">
      <c r="A17" s="113" t="s">
        <v>210</v>
      </c>
      <c r="B17" s="114"/>
      <c r="C17" s="551">
        <f>SUM(C18:C19)</f>
        <v>4391652</v>
      </c>
      <c r="D17" s="552">
        <f>SUM(D18:D19)</f>
        <v>0</v>
      </c>
    </row>
    <row r="18" spans="1:4">
      <c r="A18" s="115"/>
      <c r="B18" s="116" t="s">
        <v>211</v>
      </c>
      <c r="C18" s="553">
        <v>0</v>
      </c>
      <c r="D18" s="554">
        <v>0</v>
      </c>
    </row>
    <row r="19" spans="1:4">
      <c r="A19" s="115"/>
      <c r="B19" s="116" t="s">
        <v>212</v>
      </c>
      <c r="C19" s="553">
        <v>4391652</v>
      </c>
      <c r="D19" s="554">
        <v>0</v>
      </c>
    </row>
    <row r="20" spans="1:4">
      <c r="A20" s="113" t="s">
        <v>213</v>
      </c>
      <c r="B20" s="114"/>
      <c r="C20" s="551">
        <f>SUM(C21:C25)</f>
        <v>0</v>
      </c>
      <c r="D20" s="552">
        <f>SUM(D21:D25)</f>
        <v>75787</v>
      </c>
    </row>
    <row r="21" spans="1:4">
      <c r="A21" s="115"/>
      <c r="B21" s="116" t="s">
        <v>214</v>
      </c>
      <c r="C21" s="553">
        <v>0</v>
      </c>
      <c r="D21" s="554">
        <v>75781</v>
      </c>
    </row>
    <row r="22" spans="1:4">
      <c r="A22" s="115"/>
      <c r="B22" s="116" t="s">
        <v>215</v>
      </c>
      <c r="C22" s="553">
        <v>0</v>
      </c>
      <c r="D22" s="554">
        <v>0</v>
      </c>
    </row>
    <row r="23" spans="1:4">
      <c r="A23" s="115"/>
      <c r="B23" s="116" t="s">
        <v>216</v>
      </c>
      <c r="C23" s="553">
        <v>0</v>
      </c>
      <c r="D23" s="554">
        <v>0</v>
      </c>
    </row>
    <row r="24" spans="1:4">
      <c r="A24" s="115"/>
      <c r="B24" s="116" t="s">
        <v>217</v>
      </c>
      <c r="C24" s="553">
        <v>0</v>
      </c>
      <c r="D24" s="554">
        <v>0</v>
      </c>
    </row>
    <row r="25" spans="1:4">
      <c r="A25" s="115"/>
      <c r="B25" s="116" t="s">
        <v>218</v>
      </c>
      <c r="C25" s="553">
        <v>0</v>
      </c>
      <c r="D25" s="554">
        <v>6</v>
      </c>
    </row>
    <row r="26" spans="1:4">
      <c r="A26" s="115"/>
      <c r="B26" s="112"/>
      <c r="C26" s="553">
        <v>0</v>
      </c>
      <c r="D26" s="554">
        <v>0</v>
      </c>
    </row>
    <row r="27" spans="1:4">
      <c r="A27" s="117" t="s">
        <v>219</v>
      </c>
      <c r="B27" s="118"/>
      <c r="C27" s="555">
        <f>C20+C17+C8+1</f>
        <v>22979996</v>
      </c>
      <c r="D27" s="556">
        <f>D20+D17+D8</f>
        <v>77037920</v>
      </c>
    </row>
    <row r="28" spans="1:4">
      <c r="A28" s="115"/>
      <c r="B28" s="112"/>
      <c r="C28" s="553">
        <v>0</v>
      </c>
      <c r="D28" s="554">
        <v>0</v>
      </c>
    </row>
    <row r="29" spans="1:4">
      <c r="A29" s="110" t="s">
        <v>220</v>
      </c>
      <c r="B29" s="111"/>
      <c r="C29" s="553">
        <v>0</v>
      </c>
      <c r="D29" s="554">
        <v>0</v>
      </c>
    </row>
    <row r="30" spans="1:4">
      <c r="A30" s="113" t="s">
        <v>221</v>
      </c>
      <c r="B30" s="114"/>
      <c r="C30" s="551">
        <f>SUM(C31:C33)</f>
        <v>21525762</v>
      </c>
      <c r="D30" s="552">
        <f>SUM(D31:D33)</f>
        <v>73865396</v>
      </c>
    </row>
    <row r="31" spans="1:4">
      <c r="A31" s="115"/>
      <c r="B31" s="116" t="s">
        <v>222</v>
      </c>
      <c r="C31" s="553">
        <v>17047046</v>
      </c>
      <c r="D31" s="554">
        <v>15588665</v>
      </c>
    </row>
    <row r="32" spans="1:4">
      <c r="A32" s="115"/>
      <c r="B32" s="116" t="s">
        <v>223</v>
      </c>
      <c r="C32" s="553">
        <v>371657</v>
      </c>
      <c r="D32" s="554">
        <v>605224</v>
      </c>
    </row>
    <row r="33" spans="1:4">
      <c r="A33" s="115"/>
      <c r="B33" s="116" t="s">
        <v>224</v>
      </c>
      <c r="C33" s="553">
        <v>4107059</v>
      </c>
      <c r="D33" s="554">
        <v>57671507</v>
      </c>
    </row>
    <row r="34" spans="1:4">
      <c r="A34" s="113" t="s">
        <v>460</v>
      </c>
      <c r="B34" s="114"/>
      <c r="C34" s="551">
        <f>SUM(C35:C43)</f>
        <v>0</v>
      </c>
      <c r="D34" s="552">
        <f>SUM(D35:D43)</f>
        <v>0</v>
      </c>
    </row>
    <row r="35" spans="1:4">
      <c r="A35" s="115"/>
      <c r="B35" s="116" t="s">
        <v>225</v>
      </c>
      <c r="C35" s="553">
        <v>0</v>
      </c>
      <c r="D35" s="554">
        <v>0</v>
      </c>
    </row>
    <row r="36" spans="1:4">
      <c r="A36" s="115"/>
      <c r="B36" s="116" t="s">
        <v>226</v>
      </c>
      <c r="C36" s="553">
        <v>0</v>
      </c>
      <c r="D36" s="554">
        <v>0</v>
      </c>
    </row>
    <row r="37" spans="1:4">
      <c r="A37" s="115"/>
      <c r="B37" s="116" t="s">
        <v>227</v>
      </c>
      <c r="C37" s="553">
        <v>0</v>
      </c>
      <c r="D37" s="554">
        <v>0</v>
      </c>
    </row>
    <row r="38" spans="1:4">
      <c r="A38" s="115"/>
      <c r="B38" s="116" t="s">
        <v>228</v>
      </c>
      <c r="C38" s="553">
        <v>0</v>
      </c>
      <c r="D38" s="554">
        <v>0</v>
      </c>
    </row>
    <row r="39" spans="1:4">
      <c r="A39" s="115"/>
      <c r="B39" s="116" t="s">
        <v>229</v>
      </c>
      <c r="C39" s="553">
        <v>0</v>
      </c>
      <c r="D39" s="554">
        <v>0</v>
      </c>
    </row>
    <row r="40" spans="1:4">
      <c r="A40" s="115"/>
      <c r="B40" s="116" t="s">
        <v>230</v>
      </c>
      <c r="C40" s="553">
        <v>0</v>
      </c>
      <c r="D40" s="554">
        <v>0</v>
      </c>
    </row>
    <row r="41" spans="1:4">
      <c r="A41" s="115"/>
      <c r="B41" s="116" t="s">
        <v>231</v>
      </c>
      <c r="C41" s="553">
        <v>0</v>
      </c>
      <c r="D41" s="554">
        <v>0</v>
      </c>
    </row>
    <row r="42" spans="1:4">
      <c r="A42" s="115"/>
      <c r="B42" s="116" t="s">
        <v>232</v>
      </c>
      <c r="C42" s="553">
        <v>0</v>
      </c>
      <c r="D42" s="554">
        <v>0</v>
      </c>
    </row>
    <row r="43" spans="1:4">
      <c r="A43" s="115"/>
      <c r="B43" s="116" t="s">
        <v>233</v>
      </c>
      <c r="C43" s="553">
        <v>0</v>
      </c>
      <c r="D43" s="554">
        <v>0</v>
      </c>
    </row>
    <row r="44" spans="1:4">
      <c r="A44" s="113" t="s">
        <v>234</v>
      </c>
      <c r="B44" s="114"/>
      <c r="C44" s="551">
        <f>SUM(C45:C47)</f>
        <v>0</v>
      </c>
      <c r="D44" s="552">
        <f>SUM(D45:D47)</f>
        <v>0</v>
      </c>
    </row>
    <row r="45" spans="1:4">
      <c r="A45" s="115"/>
      <c r="B45" s="116" t="s">
        <v>235</v>
      </c>
      <c r="C45" s="553">
        <v>0</v>
      </c>
      <c r="D45" s="554">
        <v>0</v>
      </c>
    </row>
    <row r="46" spans="1:4">
      <c r="A46" s="115"/>
      <c r="B46" s="116" t="s">
        <v>70</v>
      </c>
      <c r="C46" s="553">
        <v>0</v>
      </c>
      <c r="D46" s="554">
        <v>0</v>
      </c>
    </row>
    <row r="47" spans="1:4">
      <c r="A47" s="115"/>
      <c r="B47" s="116" t="s">
        <v>236</v>
      </c>
      <c r="C47" s="553">
        <v>0</v>
      </c>
      <c r="D47" s="554">
        <v>0</v>
      </c>
    </row>
    <row r="48" spans="1:4">
      <c r="A48" s="113" t="s">
        <v>237</v>
      </c>
      <c r="B48" s="114"/>
      <c r="C48" s="551">
        <f>SUM(C49:C53)</f>
        <v>1630738</v>
      </c>
      <c r="D48" s="552">
        <f>SUM(D49:D53)</f>
        <v>1573639</v>
      </c>
    </row>
    <row r="49" spans="1:4">
      <c r="A49" s="115"/>
      <c r="B49" s="116" t="s">
        <v>238</v>
      </c>
      <c r="C49" s="553">
        <v>1630738</v>
      </c>
      <c r="D49" s="554">
        <v>1573639</v>
      </c>
    </row>
    <row r="50" spans="1:4">
      <c r="A50" s="115"/>
      <c r="B50" s="116" t="s">
        <v>239</v>
      </c>
      <c r="C50" s="553">
        <v>0</v>
      </c>
      <c r="D50" s="554">
        <v>0</v>
      </c>
    </row>
    <row r="51" spans="1:4">
      <c r="A51" s="115"/>
      <c r="B51" s="116" t="s">
        <v>240</v>
      </c>
      <c r="C51" s="553">
        <v>0</v>
      </c>
      <c r="D51" s="554">
        <v>0</v>
      </c>
    </row>
    <row r="52" spans="1:4">
      <c r="A52" s="115"/>
      <c r="B52" s="116" t="s">
        <v>241</v>
      </c>
      <c r="C52" s="553">
        <v>0</v>
      </c>
      <c r="D52" s="554">
        <v>0</v>
      </c>
    </row>
    <row r="53" spans="1:4">
      <c r="A53" s="115"/>
      <c r="B53" s="116" t="s">
        <v>242</v>
      </c>
      <c r="C53" s="553">
        <v>0</v>
      </c>
      <c r="D53" s="554">
        <v>0</v>
      </c>
    </row>
    <row r="54" spans="1:4">
      <c r="A54" s="113" t="s">
        <v>243</v>
      </c>
      <c r="B54" s="114"/>
      <c r="C54" s="555">
        <f>SUM(C55:C60)</f>
        <v>3731464</v>
      </c>
      <c r="D54" s="556">
        <f>SUM(D55:D60)</f>
        <v>4024091</v>
      </c>
    </row>
    <row r="55" spans="1:4">
      <c r="A55" s="115"/>
      <c r="B55" s="116" t="s">
        <v>244</v>
      </c>
      <c r="C55" s="553">
        <v>3385409</v>
      </c>
      <c r="D55" s="554">
        <v>3293943</v>
      </c>
    </row>
    <row r="56" spans="1:4">
      <c r="A56" s="115"/>
      <c r="B56" s="116" t="s">
        <v>245</v>
      </c>
      <c r="C56" s="553">
        <v>0</v>
      </c>
      <c r="D56" s="554">
        <v>0</v>
      </c>
    </row>
    <row r="57" spans="1:4">
      <c r="A57" s="115"/>
      <c r="B57" s="116" t="s">
        <v>246</v>
      </c>
      <c r="C57" s="553">
        <v>0</v>
      </c>
      <c r="D57" s="554">
        <v>0</v>
      </c>
    </row>
    <row r="58" spans="1:4">
      <c r="A58" s="115"/>
      <c r="B58" s="116" t="s">
        <v>247</v>
      </c>
      <c r="C58" s="553">
        <v>0</v>
      </c>
      <c r="D58" s="554">
        <v>0</v>
      </c>
    </row>
    <row r="59" spans="1:4">
      <c r="A59" s="115"/>
      <c r="B59" s="116" t="s">
        <v>248</v>
      </c>
      <c r="C59" s="553">
        <v>0</v>
      </c>
      <c r="D59" s="554">
        <v>0</v>
      </c>
    </row>
    <row r="60" spans="1:4">
      <c r="A60" s="115"/>
      <c r="B60" s="116" t="s">
        <v>249</v>
      </c>
      <c r="C60" s="553">
        <v>346055</v>
      </c>
      <c r="D60" s="554">
        <v>730148</v>
      </c>
    </row>
    <row r="61" spans="1:4">
      <c r="A61" s="113" t="s">
        <v>250</v>
      </c>
      <c r="B61" s="114"/>
      <c r="C61" s="555">
        <f>C62</f>
        <v>0</v>
      </c>
      <c r="D61" s="556">
        <f>D62</f>
        <v>0</v>
      </c>
    </row>
    <row r="62" spans="1:4">
      <c r="A62" s="115"/>
      <c r="B62" s="116" t="s">
        <v>251</v>
      </c>
      <c r="C62" s="553">
        <v>0</v>
      </c>
      <c r="D62" s="554">
        <v>0</v>
      </c>
    </row>
    <row r="63" spans="1:4">
      <c r="A63" s="115"/>
      <c r="B63" s="119"/>
      <c r="C63" s="553"/>
      <c r="D63" s="554"/>
    </row>
    <row r="64" spans="1:4">
      <c r="A64" s="113" t="s">
        <v>252</v>
      </c>
      <c r="B64" s="114"/>
      <c r="C64" s="555">
        <f>C61+C54+C48+C34+C30+C44</f>
        <v>26887964</v>
      </c>
      <c r="D64" s="556">
        <f>D61+D54+D48+D34+D30+D44</f>
        <v>79463126</v>
      </c>
    </row>
    <row r="65" spans="1:5">
      <c r="A65" s="115"/>
      <c r="B65" s="119"/>
      <c r="C65" s="553"/>
      <c r="D65" s="554"/>
    </row>
    <row r="66" spans="1:5" ht="20.25">
      <c r="A66" s="113" t="s">
        <v>253</v>
      </c>
      <c r="B66" s="114"/>
      <c r="C66" s="555">
        <f>C27-C64</f>
        <v>-3907968</v>
      </c>
      <c r="D66" s="556">
        <f>D27-D64</f>
        <v>-2425206</v>
      </c>
      <c r="E66" s="450" t="str">
        <f>IF((C66-'ETCA-I-01'!F41)&gt;0.9,"ERROR!!!, NO COINCIDEN LOS MONTOS CON LO REPORTADO EN EL FORMATO ETCA-I-01 EN EL EJERCICIO 2017","")</f>
        <v/>
      </c>
    </row>
    <row r="67" spans="1:5" ht="21" thickBot="1">
      <c r="A67" s="120"/>
      <c r="B67" s="121"/>
      <c r="C67" s="121"/>
      <c r="D67" s="446"/>
      <c r="E67" s="450"/>
    </row>
    <row r="68" spans="1:5" s="439" customFormat="1" ht="16.5" customHeight="1">
      <c r="A68" s="119"/>
      <c r="B68" s="508" t="s">
        <v>254</v>
      </c>
      <c r="C68" s="119"/>
      <c r="D68" s="509"/>
    </row>
    <row r="69" spans="1:5" s="439" customFormat="1" ht="16.5" customHeight="1">
      <c r="A69" s="119"/>
      <c r="B69" s="119"/>
      <c r="C69" s="119" t="s">
        <v>255</v>
      </c>
      <c r="D69" s="509"/>
    </row>
    <row r="70" spans="1:5" s="439" customFormat="1" ht="16.5" customHeight="1">
      <c r="A70" s="119"/>
      <c r="B70" s="119" t="s">
        <v>255</v>
      </c>
      <c r="C70" s="119" t="s">
        <v>255</v>
      </c>
      <c r="D70" s="509"/>
    </row>
    <row r="71" spans="1:5" s="439" customFormat="1" ht="16.5" customHeight="1">
      <c r="A71" s="119"/>
      <c r="B71" s="119"/>
      <c r="C71" s="119"/>
      <c r="D71" s="509"/>
    </row>
    <row r="72" spans="1:5" s="439" customFormat="1" ht="16.5" customHeight="1">
      <c r="A72" s="438"/>
      <c r="B72" s="51" t="s">
        <v>255</v>
      </c>
      <c r="C72" s="438"/>
      <c r="D72" s="447"/>
    </row>
    <row r="73" spans="1:5">
      <c r="C73" s="101"/>
      <c r="D73" s="448" t="s">
        <v>85</v>
      </c>
    </row>
  </sheetData>
  <sheetProtection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120" zoomScaleSheetLayoutView="120" workbookViewId="0">
      <selection activeCell="E39" sqref="E39"/>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049" t="str">
        <f>'ETCA-I-01'!$A$3:$G$3</f>
        <v>TELEVISORA DE HERMOSILLO, S.A. DE C.V.</v>
      </c>
      <c r="B1" s="1050"/>
      <c r="C1" s="1050"/>
      <c r="D1" s="1050"/>
      <c r="E1" s="1050"/>
      <c r="F1" s="1051"/>
    </row>
    <row r="2" spans="1:6">
      <c r="A2" s="1052" t="s">
        <v>256</v>
      </c>
      <c r="B2" s="1053"/>
      <c r="C2" s="1053"/>
      <c r="D2" s="1053"/>
      <c r="E2" s="1053"/>
      <c r="F2" s="1054"/>
    </row>
    <row r="3" spans="1:6" ht="15.75" thickBot="1">
      <c r="A3" s="1055" t="str">
        <f>'ETCA-I-03'!A4:D4</f>
        <v>Del 01 de Enero al 31 de Marzo de 2018</v>
      </c>
      <c r="B3" s="1056"/>
      <c r="C3" s="1056"/>
      <c r="D3" s="1056"/>
      <c r="E3" s="1056"/>
      <c r="F3" s="1057"/>
    </row>
    <row r="4" spans="1:6" ht="64.5" thickBot="1">
      <c r="A4" s="867" t="s">
        <v>257</v>
      </c>
      <c r="B4" s="868" t="s">
        <v>258</v>
      </c>
      <c r="C4" s="868" t="s">
        <v>1063</v>
      </c>
      <c r="D4" s="868" t="s">
        <v>259</v>
      </c>
      <c r="E4" s="868" t="s">
        <v>1064</v>
      </c>
      <c r="F4" s="869" t="s">
        <v>260</v>
      </c>
    </row>
    <row r="5" spans="1:6">
      <c r="A5" s="870"/>
      <c r="B5" s="871"/>
      <c r="C5" s="871"/>
      <c r="D5" s="871"/>
      <c r="E5" s="872"/>
      <c r="F5" s="872"/>
    </row>
    <row r="6" spans="1:6" ht="22.5">
      <c r="A6" s="873" t="s">
        <v>1065</v>
      </c>
      <c r="B6" s="874">
        <f>B7+B8+B9</f>
        <v>90494826</v>
      </c>
      <c r="C6" s="875" t="s">
        <v>255</v>
      </c>
      <c r="D6" s="875"/>
      <c r="E6" s="876"/>
      <c r="F6" s="877">
        <f>SUM(B6:E6)</f>
        <v>90494826</v>
      </c>
    </row>
    <row r="7" spans="1:6">
      <c r="A7" s="878" t="s">
        <v>70</v>
      </c>
      <c r="B7" s="879">
        <v>90494826</v>
      </c>
      <c r="C7" s="880"/>
      <c r="D7" s="880"/>
      <c r="E7" s="881"/>
      <c r="F7" s="877">
        <f t="shared" ref="F7:F40" si="0">SUM(B7:E7)</f>
        <v>90494826</v>
      </c>
    </row>
    <row r="8" spans="1:6">
      <c r="A8" s="878" t="s">
        <v>71</v>
      </c>
      <c r="B8" s="879">
        <v>0</v>
      </c>
      <c r="C8" s="880"/>
      <c r="D8" s="880"/>
      <c r="E8" s="881"/>
      <c r="F8" s="877">
        <f t="shared" si="0"/>
        <v>0</v>
      </c>
    </row>
    <row r="9" spans="1:6">
      <c r="A9" s="878" t="s">
        <v>72</v>
      </c>
      <c r="B9" s="879">
        <v>0</v>
      </c>
      <c r="C9" s="880"/>
      <c r="D9" s="880"/>
      <c r="E9" s="881"/>
      <c r="F9" s="877">
        <f t="shared" si="0"/>
        <v>0</v>
      </c>
    </row>
    <row r="10" spans="1:6">
      <c r="A10" s="873"/>
      <c r="B10" s="882"/>
      <c r="C10" s="882"/>
      <c r="D10" s="882"/>
      <c r="E10" s="883"/>
      <c r="F10" s="883"/>
    </row>
    <row r="11" spans="1:6" ht="22.5">
      <c r="A11" s="873" t="s">
        <v>1066</v>
      </c>
      <c r="B11" s="884"/>
      <c r="C11" s="874">
        <f>C13+C14+C15+C16</f>
        <v>-51888113</v>
      </c>
      <c r="D11" s="874">
        <f>D12</f>
        <v>-5189005</v>
      </c>
      <c r="E11" s="885"/>
      <c r="F11" s="877">
        <f t="shared" si="0"/>
        <v>-57077118</v>
      </c>
    </row>
    <row r="12" spans="1:6">
      <c r="A12" s="878" t="s">
        <v>253</v>
      </c>
      <c r="B12" s="886"/>
      <c r="C12" s="886"/>
      <c r="D12" s="879">
        <v>-5189005</v>
      </c>
      <c r="E12" s="887"/>
      <c r="F12" s="877">
        <f t="shared" si="0"/>
        <v>-5189005</v>
      </c>
    </row>
    <row r="13" spans="1:6">
      <c r="A13" s="878" t="s">
        <v>75</v>
      </c>
      <c r="B13" s="886"/>
      <c r="C13" s="879">
        <v>-80180316</v>
      </c>
      <c r="D13" s="886"/>
      <c r="E13" s="887"/>
      <c r="F13" s="877">
        <f t="shared" si="0"/>
        <v>-80180316</v>
      </c>
    </row>
    <row r="14" spans="1:6">
      <c r="A14" s="878" t="s">
        <v>76</v>
      </c>
      <c r="B14" s="886"/>
      <c r="C14" s="879">
        <v>28299319</v>
      </c>
      <c r="D14" s="886"/>
      <c r="E14" s="887"/>
      <c r="F14" s="877">
        <f t="shared" si="0"/>
        <v>28299319</v>
      </c>
    </row>
    <row r="15" spans="1:6">
      <c r="A15" s="878" t="s">
        <v>77</v>
      </c>
      <c r="B15" s="886"/>
      <c r="C15" s="879"/>
      <c r="D15" s="886"/>
      <c r="E15" s="887"/>
      <c r="F15" s="877">
        <f t="shared" si="0"/>
        <v>0</v>
      </c>
    </row>
    <row r="16" spans="1:6">
      <c r="A16" s="878" t="s">
        <v>78</v>
      </c>
      <c r="B16" s="886"/>
      <c r="C16" s="879">
        <v>-7116</v>
      </c>
      <c r="D16" s="886"/>
      <c r="E16" s="887"/>
      <c r="F16" s="877">
        <f t="shared" si="0"/>
        <v>-7116</v>
      </c>
    </row>
    <row r="17" spans="1:7">
      <c r="A17" s="873"/>
      <c r="B17" s="882"/>
      <c r="C17" s="882"/>
      <c r="D17" s="882"/>
      <c r="E17" s="883"/>
      <c r="F17" s="883"/>
    </row>
    <row r="18" spans="1:7" ht="38.25" customHeight="1">
      <c r="A18" s="873" t="s">
        <v>1072</v>
      </c>
      <c r="B18" s="886"/>
      <c r="C18" s="886"/>
      <c r="D18" s="886"/>
      <c r="E18" s="877">
        <f>E19+E20</f>
        <v>5076300</v>
      </c>
      <c r="F18" s="877">
        <f t="shared" si="0"/>
        <v>5076300</v>
      </c>
    </row>
    <row r="19" spans="1:7">
      <c r="A19" s="878" t="s">
        <v>80</v>
      </c>
      <c r="B19" s="886"/>
      <c r="C19" s="886"/>
      <c r="D19" s="886"/>
      <c r="E19" s="888"/>
      <c r="F19" s="877">
        <f t="shared" si="0"/>
        <v>0</v>
      </c>
    </row>
    <row r="20" spans="1:7">
      <c r="A20" s="878" t="s">
        <v>81</v>
      </c>
      <c r="B20" s="886"/>
      <c r="C20" s="886"/>
      <c r="D20" s="886"/>
      <c r="E20" s="888">
        <v>5076300</v>
      </c>
      <c r="F20" s="877">
        <f t="shared" si="0"/>
        <v>5076300</v>
      </c>
    </row>
    <row r="21" spans="1:7">
      <c r="A21" s="878"/>
      <c r="B21" s="889"/>
      <c r="C21" s="889"/>
      <c r="D21" s="889"/>
      <c r="E21" s="890"/>
      <c r="F21" s="890"/>
    </row>
    <row r="22" spans="1:7" ht="28.5" customHeight="1">
      <c r="A22" s="898" t="s">
        <v>1067</v>
      </c>
      <c r="B22" s="874">
        <f>B6</f>
        <v>90494826</v>
      </c>
      <c r="C22" s="874">
        <f>C11</f>
        <v>-51888113</v>
      </c>
      <c r="D22" s="874">
        <f>D11</f>
        <v>-5189005</v>
      </c>
      <c r="E22" s="877">
        <f>E18</f>
        <v>5076300</v>
      </c>
      <c r="F22" s="877">
        <f t="shared" si="0"/>
        <v>38494008</v>
      </c>
      <c r="G22" t="str">
        <f>IF((F22-'ETCA-I-01'!G50)&gt;0.99,"ERROR: DEBERÁ SER IGUAL QUE TOTAL HACIENDA PÚBLICA/PATRIMONIO DEL FORMATO ETCA-I-01","")</f>
        <v/>
      </c>
    </row>
    <row r="23" spans="1:7">
      <c r="A23" s="873"/>
      <c r="B23" s="882"/>
      <c r="C23" s="882"/>
      <c r="D23" s="882"/>
      <c r="E23" s="883"/>
      <c r="F23" s="883"/>
    </row>
    <row r="24" spans="1:7" ht="22.5">
      <c r="A24" s="873" t="s">
        <v>1068</v>
      </c>
      <c r="B24" s="874">
        <f>B25+B26+B27</f>
        <v>0</v>
      </c>
      <c r="C24" s="884"/>
      <c r="D24" s="884"/>
      <c r="E24" s="885"/>
      <c r="F24" s="877">
        <f t="shared" si="0"/>
        <v>0</v>
      </c>
    </row>
    <row r="25" spans="1:7">
      <c r="A25" s="878" t="s">
        <v>70</v>
      </c>
      <c r="B25" s="879">
        <v>0</v>
      </c>
      <c r="C25" s="886"/>
      <c r="D25" s="886"/>
      <c r="E25" s="887"/>
      <c r="F25" s="877">
        <f t="shared" si="0"/>
        <v>0</v>
      </c>
    </row>
    <row r="26" spans="1:7">
      <c r="A26" s="878" t="s">
        <v>71</v>
      </c>
      <c r="B26" s="879"/>
      <c r="C26" s="886"/>
      <c r="D26" s="886"/>
      <c r="E26" s="887"/>
      <c r="F26" s="877">
        <f t="shared" si="0"/>
        <v>0</v>
      </c>
    </row>
    <row r="27" spans="1:7">
      <c r="A27" s="878" t="s">
        <v>72</v>
      </c>
      <c r="B27" s="879"/>
      <c r="C27" s="886"/>
      <c r="D27" s="886"/>
      <c r="E27" s="887"/>
      <c r="F27" s="877">
        <f t="shared" si="0"/>
        <v>0</v>
      </c>
    </row>
    <row r="28" spans="1:7">
      <c r="A28" s="873"/>
      <c r="B28" s="882"/>
      <c r="C28" s="882"/>
      <c r="D28" s="882"/>
      <c r="E28" s="883"/>
      <c r="F28" s="883"/>
    </row>
    <row r="29" spans="1:7" ht="22.5">
      <c r="A29" s="873" t="s">
        <v>1069</v>
      </c>
      <c r="B29" s="884"/>
      <c r="C29" s="874">
        <f>C31</f>
        <v>-5189005</v>
      </c>
      <c r="D29" s="874">
        <f>D30+D31+D32+D33+D34</f>
        <v>1258049</v>
      </c>
      <c r="E29" s="885"/>
      <c r="F29" s="877">
        <f t="shared" si="0"/>
        <v>-3930956</v>
      </c>
    </row>
    <row r="30" spans="1:7">
      <c r="A30" s="878" t="s">
        <v>253</v>
      </c>
      <c r="B30" s="886"/>
      <c r="C30" s="886"/>
      <c r="D30" s="879">
        <v>-3907968</v>
      </c>
      <c r="E30" s="887"/>
      <c r="F30" s="877">
        <f t="shared" si="0"/>
        <v>-3907968</v>
      </c>
    </row>
    <row r="31" spans="1:7">
      <c r="A31" s="878" t="s">
        <v>75</v>
      </c>
      <c r="B31" s="886"/>
      <c r="C31" s="879">
        <v>-5189005</v>
      </c>
      <c r="D31" s="879">
        <v>5189005</v>
      </c>
      <c r="E31" s="887"/>
      <c r="F31" s="877">
        <f t="shared" si="0"/>
        <v>0</v>
      </c>
    </row>
    <row r="32" spans="1:7">
      <c r="A32" s="878" t="s">
        <v>76</v>
      </c>
      <c r="B32" s="886"/>
      <c r="C32" s="886"/>
      <c r="D32" s="879">
        <v>0</v>
      </c>
      <c r="E32" s="887"/>
      <c r="F32" s="877">
        <f t="shared" si="0"/>
        <v>0</v>
      </c>
    </row>
    <row r="33" spans="1:7">
      <c r="A33" s="878" t="s">
        <v>77</v>
      </c>
      <c r="B33" s="886"/>
      <c r="C33" s="886"/>
      <c r="D33" s="879">
        <v>0</v>
      </c>
      <c r="E33" s="887"/>
      <c r="F33" s="877">
        <f t="shared" si="0"/>
        <v>0</v>
      </c>
    </row>
    <row r="34" spans="1:7">
      <c r="A34" s="878" t="s">
        <v>78</v>
      </c>
      <c r="B34" s="884"/>
      <c r="C34" s="884"/>
      <c r="D34" s="879">
        <v>-22988</v>
      </c>
      <c r="E34" s="885"/>
      <c r="F34" s="877">
        <f t="shared" si="0"/>
        <v>-22988</v>
      </c>
    </row>
    <row r="35" spans="1:7">
      <c r="A35" s="878"/>
      <c r="B35" s="889"/>
      <c r="C35" s="889"/>
      <c r="D35" s="889"/>
      <c r="E35" s="890"/>
      <c r="F35" s="890"/>
    </row>
    <row r="36" spans="1:7" ht="33.75">
      <c r="A36" s="873" t="s">
        <v>1070</v>
      </c>
      <c r="B36" s="886"/>
      <c r="C36" s="886"/>
      <c r="D36" s="886"/>
      <c r="E36" s="877">
        <f>E37+E38</f>
        <v>0</v>
      </c>
      <c r="F36" s="877">
        <f t="shared" si="0"/>
        <v>0</v>
      </c>
    </row>
    <row r="37" spans="1:7">
      <c r="A37" s="878" t="s">
        <v>80</v>
      </c>
      <c r="B37" s="886"/>
      <c r="C37" s="886"/>
      <c r="D37" s="886"/>
      <c r="E37" s="888"/>
      <c r="F37" s="877">
        <f t="shared" si="0"/>
        <v>0</v>
      </c>
    </row>
    <row r="38" spans="1:7">
      <c r="A38" s="878" t="s">
        <v>81</v>
      </c>
      <c r="B38" s="884"/>
      <c r="C38" s="884"/>
      <c r="D38" s="884"/>
      <c r="E38" s="888">
        <v>0</v>
      </c>
      <c r="F38" s="877">
        <f t="shared" si="0"/>
        <v>0</v>
      </c>
    </row>
    <row r="39" spans="1:7" ht="15.75" thickBot="1">
      <c r="A39" s="891"/>
      <c r="B39" s="892"/>
      <c r="C39" s="892"/>
      <c r="D39" s="892"/>
      <c r="E39" s="893"/>
      <c r="F39" s="893"/>
    </row>
    <row r="40" spans="1:7" ht="20.25" customHeight="1" thickBot="1">
      <c r="A40" s="897" t="s">
        <v>1071</v>
      </c>
      <c r="B40" s="894">
        <f>B22+B24</f>
        <v>90494826</v>
      </c>
      <c r="C40" s="894">
        <f>C22+C29</f>
        <v>-57077118</v>
      </c>
      <c r="D40" s="894">
        <f>D22+D29</f>
        <v>-3930956</v>
      </c>
      <c r="E40" s="895">
        <f>E22+E36</f>
        <v>5076300</v>
      </c>
      <c r="F40" s="895">
        <f t="shared" si="0"/>
        <v>34563052</v>
      </c>
      <c r="G40" t="str">
        <f>IF((F40-'ETCA-I-01'!F50)&gt;0.99,"ERROR: DEBERÁ SER IGUAL QUE TOTAL HACIENDA PÚBLICA/PATRIMONIO DEL FORMATO ETCA-I-01","")</f>
        <v/>
      </c>
    </row>
    <row r="41" spans="1:7">
      <c r="A41" s="896"/>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zoomScale="110" zoomScaleSheetLayoutView="110" workbookViewId="0">
      <selection activeCell="C9" sqref="C9"/>
    </sheetView>
  </sheetViews>
  <sheetFormatPr baseColWidth="10" defaultColWidth="11.28515625" defaultRowHeight="16.5"/>
  <cols>
    <col min="1" max="1" width="80.85546875" style="125" bestFit="1" customWidth="1"/>
    <col min="2" max="3" width="17" style="125" customWidth="1"/>
    <col min="4" max="16384" width="11.28515625" style="125"/>
  </cols>
  <sheetData>
    <row r="1" spans="1:4">
      <c r="A1" s="1038" t="s">
        <v>23</v>
      </c>
      <c r="B1" s="1038"/>
      <c r="C1" s="1038"/>
    </row>
    <row r="2" spans="1:4" s="108" customFormat="1" ht="15.75">
      <c r="A2" s="1039" t="s">
        <v>3</v>
      </c>
      <c r="B2" s="1039"/>
      <c r="C2" s="1039"/>
    </row>
    <row r="3" spans="1:4" s="108" customFormat="1" ht="15.75">
      <c r="A3" s="1047" t="str">
        <f>'ETCA-I-01'!A3:G3</f>
        <v>TELEVISORA DE HERMOSILLO, S.A. DE C.V.</v>
      </c>
      <c r="B3" s="1047"/>
      <c r="C3" s="1047"/>
    </row>
    <row r="4" spans="1:4" s="108" customFormat="1">
      <c r="A4" s="1058" t="str">
        <f>'ETCA-I-03'!A4:D4</f>
        <v>Del 01 de Enero al 31 de Marzo de 2018</v>
      </c>
      <c r="B4" s="1058"/>
      <c r="C4" s="1058"/>
    </row>
    <row r="5" spans="1:4" s="109" customFormat="1" ht="17.25" thickBot="1">
      <c r="A5" s="54" t="s">
        <v>1062</v>
      </c>
      <c r="B5" s="52"/>
      <c r="C5" s="55"/>
    </row>
    <row r="6" spans="1:4" ht="30" customHeight="1" thickBot="1">
      <c r="A6" s="127"/>
      <c r="B6" s="128" t="s">
        <v>261</v>
      </c>
      <c r="C6" s="129" t="s">
        <v>262</v>
      </c>
    </row>
    <row r="7" spans="1:4" ht="17.25" thickTop="1">
      <c r="A7" s="557" t="s">
        <v>263</v>
      </c>
      <c r="B7" s="558">
        <f>B8+B17</f>
        <v>8632590</v>
      </c>
      <c r="C7" s="559">
        <f>C8+C17</f>
        <v>613041</v>
      </c>
    </row>
    <row r="8" spans="1:4">
      <c r="A8" s="560" t="s">
        <v>28</v>
      </c>
      <c r="B8" s="561">
        <f>SUM(B9:B15)</f>
        <v>5095737</v>
      </c>
      <c r="C8" s="562">
        <f>SUM(C9:C15)-1</f>
        <v>558368</v>
      </c>
    </row>
    <row r="9" spans="1:4" s="126" customFormat="1" ht="13.5">
      <c r="A9" s="563" t="s">
        <v>30</v>
      </c>
      <c r="B9" s="564"/>
      <c r="C9" s="565">
        <v>407288</v>
      </c>
      <c r="D9" s="454"/>
    </row>
    <row r="10" spans="1:4" s="126" customFormat="1" ht="13.5">
      <c r="A10" s="563" t="s">
        <v>32</v>
      </c>
      <c r="B10" s="564">
        <v>5095737</v>
      </c>
      <c r="C10" s="565"/>
    </row>
    <row r="11" spans="1:4" s="126" customFormat="1" ht="13.5">
      <c r="A11" s="563" t="s">
        <v>34</v>
      </c>
      <c r="B11" s="564"/>
      <c r="C11" s="565">
        <v>151081</v>
      </c>
    </row>
    <row r="12" spans="1:4" s="126" customFormat="1" ht="13.5">
      <c r="A12" s="563" t="s">
        <v>264</v>
      </c>
      <c r="B12" s="564"/>
      <c r="C12" s="565">
        <v>0</v>
      </c>
    </row>
    <row r="13" spans="1:4" s="126" customFormat="1" ht="13.5">
      <c r="A13" s="563" t="s">
        <v>38</v>
      </c>
      <c r="B13" s="564"/>
      <c r="C13" s="565">
        <v>0</v>
      </c>
    </row>
    <row r="14" spans="1:4" s="126" customFormat="1" ht="13.5">
      <c r="A14" s="563" t="s">
        <v>40</v>
      </c>
      <c r="B14" s="564"/>
      <c r="C14" s="565">
        <v>0</v>
      </c>
    </row>
    <row r="15" spans="1:4" s="126" customFormat="1" ht="13.5">
      <c r="A15" s="563" t="s">
        <v>42</v>
      </c>
      <c r="B15" s="564"/>
      <c r="C15" s="565">
        <v>0</v>
      </c>
    </row>
    <row r="16" spans="1:4" ht="5.25" customHeight="1">
      <c r="A16" s="557"/>
      <c r="B16" s="566"/>
      <c r="C16" s="567"/>
    </row>
    <row r="17" spans="1:3">
      <c r="A17" s="560" t="s">
        <v>47</v>
      </c>
      <c r="B17" s="561">
        <f>SUM(B18:B26)</f>
        <v>3536853</v>
      </c>
      <c r="C17" s="562">
        <f>SUM(C18:C26)</f>
        <v>54673</v>
      </c>
    </row>
    <row r="18" spans="1:3" s="126" customFormat="1" ht="13.5">
      <c r="A18" s="563" t="s">
        <v>49</v>
      </c>
      <c r="B18" s="564"/>
      <c r="C18" s="565">
        <v>0</v>
      </c>
    </row>
    <row r="19" spans="1:3" s="126" customFormat="1" ht="13.5">
      <c r="A19" s="563" t="s">
        <v>51</v>
      </c>
      <c r="B19" s="564"/>
      <c r="C19" s="565">
        <v>0</v>
      </c>
    </row>
    <row r="20" spans="1:3" s="126" customFormat="1" ht="13.5">
      <c r="A20" s="563" t="s">
        <v>53</v>
      </c>
      <c r="B20" s="564"/>
      <c r="C20" s="565">
        <v>0</v>
      </c>
    </row>
    <row r="21" spans="1:3" s="126" customFormat="1" ht="13.5">
      <c r="A21" s="563" t="s">
        <v>55</v>
      </c>
      <c r="B21" s="564"/>
      <c r="C21" s="565">
        <v>54673</v>
      </c>
    </row>
    <row r="22" spans="1:3" s="126" customFormat="1" ht="13.5">
      <c r="A22" s="563" t="s">
        <v>57</v>
      </c>
      <c r="B22" s="564"/>
      <c r="C22" s="565">
        <v>0</v>
      </c>
    </row>
    <row r="23" spans="1:3" s="126" customFormat="1" ht="13.5">
      <c r="A23" s="563" t="s">
        <v>59</v>
      </c>
      <c r="B23" s="564">
        <v>3215104</v>
      </c>
      <c r="C23" s="565" t="s">
        <v>255</v>
      </c>
    </row>
    <row r="24" spans="1:3" s="126" customFormat="1" ht="13.5">
      <c r="A24" s="563" t="s">
        <v>61</v>
      </c>
      <c r="B24" s="564">
        <v>151444</v>
      </c>
      <c r="C24" s="565"/>
    </row>
    <row r="25" spans="1:3" s="126" customFormat="1" ht="13.5">
      <c r="A25" s="563" t="s">
        <v>62</v>
      </c>
      <c r="B25" s="564">
        <v>0</v>
      </c>
      <c r="C25" s="565"/>
    </row>
    <row r="26" spans="1:3" s="126" customFormat="1" ht="13.5">
      <c r="A26" s="563" t="s">
        <v>63</v>
      </c>
      <c r="B26" s="564">
        <v>170305</v>
      </c>
      <c r="C26" s="565"/>
    </row>
    <row r="27" spans="1:3" ht="6.75" customHeight="1">
      <c r="A27" s="568"/>
      <c r="B27" s="566"/>
      <c r="C27" s="567"/>
    </row>
    <row r="28" spans="1:3">
      <c r="A28" s="557" t="s">
        <v>265</v>
      </c>
      <c r="B28" s="558">
        <f>B29+B39</f>
        <v>0</v>
      </c>
      <c r="C28" s="559">
        <f>C29+C39</f>
        <v>4088593</v>
      </c>
    </row>
    <row r="29" spans="1:3">
      <c r="A29" s="560" t="s">
        <v>29</v>
      </c>
      <c r="B29" s="561">
        <f>SUM(B30:B37)</f>
        <v>0</v>
      </c>
      <c r="C29" s="562">
        <f>SUM(C30:C37)</f>
        <v>1512862</v>
      </c>
    </row>
    <row r="30" spans="1:3" s="126" customFormat="1" ht="13.5">
      <c r="A30" s="563" t="s">
        <v>31</v>
      </c>
      <c r="B30" s="564"/>
      <c r="C30" s="565">
        <v>1512862</v>
      </c>
    </row>
    <row r="31" spans="1:3" s="126" customFormat="1" ht="13.5">
      <c r="A31" s="563" t="s">
        <v>33</v>
      </c>
      <c r="B31" s="564"/>
      <c r="C31" s="565">
        <v>0</v>
      </c>
    </row>
    <row r="32" spans="1:3" s="126" customFormat="1" ht="13.5">
      <c r="A32" s="563" t="s">
        <v>35</v>
      </c>
      <c r="B32" s="564"/>
      <c r="C32" s="565">
        <v>0</v>
      </c>
    </row>
    <row r="33" spans="1:3" s="126" customFormat="1" ht="13.5">
      <c r="A33" s="563" t="s">
        <v>37</v>
      </c>
      <c r="B33" s="564"/>
      <c r="C33" s="565">
        <v>0</v>
      </c>
    </row>
    <row r="34" spans="1:3" s="126" customFormat="1" ht="13.5">
      <c r="A34" s="563" t="s">
        <v>39</v>
      </c>
      <c r="B34" s="564"/>
      <c r="C34" s="565">
        <v>0</v>
      </c>
    </row>
    <row r="35" spans="1:3" s="126" customFormat="1" ht="13.5">
      <c r="A35" s="563" t="s">
        <v>41</v>
      </c>
      <c r="B35" s="564"/>
      <c r="C35" s="565">
        <v>0</v>
      </c>
    </row>
    <row r="36" spans="1:3" s="126" customFormat="1" ht="13.5">
      <c r="A36" s="563" t="s">
        <v>43</v>
      </c>
      <c r="B36" s="564"/>
      <c r="C36" s="565">
        <v>0</v>
      </c>
    </row>
    <row r="37" spans="1:3" s="126" customFormat="1" ht="13.5">
      <c r="A37" s="563" t="s">
        <v>44</v>
      </c>
      <c r="B37" s="564"/>
      <c r="C37" s="565">
        <v>0</v>
      </c>
    </row>
    <row r="38" spans="1:3" ht="6" customHeight="1">
      <c r="A38" s="557"/>
      <c r="B38" s="569"/>
      <c r="C38" s="570"/>
    </row>
    <row r="39" spans="1:3">
      <c r="A39" s="560" t="s">
        <v>48</v>
      </c>
      <c r="B39" s="561">
        <f>SUM(B40:B45)</f>
        <v>0</v>
      </c>
      <c r="C39" s="562">
        <f>SUM(C40:C45)</f>
        <v>2575731</v>
      </c>
    </row>
    <row r="40" spans="1:3" s="126" customFormat="1" ht="13.5">
      <c r="A40" s="563" t="s">
        <v>50</v>
      </c>
      <c r="B40" s="564"/>
      <c r="C40" s="565">
        <v>0</v>
      </c>
    </row>
    <row r="41" spans="1:3" s="126" customFormat="1" ht="13.5">
      <c r="A41" s="563" t="s">
        <v>52</v>
      </c>
      <c r="B41" s="564"/>
      <c r="C41" s="565">
        <v>2575731</v>
      </c>
    </row>
    <row r="42" spans="1:3" s="126" customFormat="1" ht="13.5">
      <c r="A42" s="563" t="s">
        <v>54</v>
      </c>
      <c r="B42" s="564"/>
      <c r="C42" s="565">
        <v>0</v>
      </c>
    </row>
    <row r="43" spans="1:3" s="126" customFormat="1" ht="13.5">
      <c r="A43" s="563" t="s">
        <v>56</v>
      </c>
      <c r="B43" s="564"/>
      <c r="C43" s="565">
        <v>0</v>
      </c>
    </row>
    <row r="44" spans="1:3" s="126" customFormat="1" ht="13.5">
      <c r="A44" s="563" t="s">
        <v>58</v>
      </c>
      <c r="B44" s="564"/>
      <c r="C44" s="565">
        <v>0</v>
      </c>
    </row>
    <row r="45" spans="1:3" s="126" customFormat="1" ht="13.5">
      <c r="A45" s="563" t="s">
        <v>60</v>
      </c>
      <c r="B45" s="564"/>
      <c r="C45" s="565">
        <v>0</v>
      </c>
    </row>
    <row r="46" spans="1:3">
      <c r="A46" s="571"/>
      <c r="B46" s="566"/>
      <c r="C46" s="567"/>
    </row>
    <row r="47" spans="1:3">
      <c r="A47" s="557" t="s">
        <v>266</v>
      </c>
      <c r="B47" s="558">
        <f>B48+B53</f>
        <v>1281037</v>
      </c>
      <c r="C47" s="559">
        <f>C48+C53</f>
        <v>5211993</v>
      </c>
    </row>
    <row r="48" spans="1:3">
      <c r="A48" s="560" t="s">
        <v>69</v>
      </c>
      <c r="B48" s="561">
        <f>SUM(B49:B51)</f>
        <v>0</v>
      </c>
      <c r="C48" s="562">
        <f>SUM(C49:C51)</f>
        <v>0</v>
      </c>
    </row>
    <row r="49" spans="1:3" s="126" customFormat="1" ht="13.5">
      <c r="A49" s="563" t="s">
        <v>70</v>
      </c>
      <c r="B49" s="564"/>
      <c r="C49" s="565">
        <v>0</v>
      </c>
    </row>
    <row r="50" spans="1:3" s="126" customFormat="1" ht="13.5">
      <c r="A50" s="563" t="s">
        <v>71</v>
      </c>
      <c r="B50" s="564"/>
      <c r="C50" s="565">
        <v>0</v>
      </c>
    </row>
    <row r="51" spans="1:3" s="126" customFormat="1" ht="13.5">
      <c r="A51" s="563" t="s">
        <v>72</v>
      </c>
      <c r="B51" s="564"/>
      <c r="C51" s="565">
        <v>0</v>
      </c>
    </row>
    <row r="52" spans="1:3" ht="6" customHeight="1">
      <c r="A52" s="560"/>
      <c r="B52" s="569"/>
      <c r="C52" s="570"/>
    </row>
    <row r="53" spans="1:3" ht="15.75" customHeight="1">
      <c r="A53" s="560" t="s">
        <v>73</v>
      </c>
      <c r="B53" s="561">
        <f>SUM(B54:B58)</f>
        <v>1281037</v>
      </c>
      <c r="C53" s="562">
        <f>SUM(C54:C58)</f>
        <v>5211993</v>
      </c>
    </row>
    <row r="54" spans="1:3" s="126" customFormat="1" ht="13.5">
      <c r="A54" s="563" t="s">
        <v>74</v>
      </c>
      <c r="B54" s="564">
        <v>1281037</v>
      </c>
      <c r="C54" s="565"/>
    </row>
    <row r="55" spans="1:3" s="126" customFormat="1" ht="13.5">
      <c r="A55" s="563" t="s">
        <v>75</v>
      </c>
      <c r="B55" s="564"/>
      <c r="C55" s="565">
        <v>5196121</v>
      </c>
    </row>
    <row r="56" spans="1:3" s="126" customFormat="1" ht="13.5">
      <c r="A56" s="563" t="s">
        <v>76</v>
      </c>
      <c r="B56" s="564"/>
      <c r="C56" s="565">
        <v>0</v>
      </c>
    </row>
    <row r="57" spans="1:3" s="126" customFormat="1" ht="13.5">
      <c r="A57" s="563" t="s">
        <v>77</v>
      </c>
      <c r="B57" s="564"/>
      <c r="C57" s="565">
        <v>0</v>
      </c>
    </row>
    <row r="58" spans="1:3" s="126" customFormat="1" ht="13.5">
      <c r="A58" s="563" t="s">
        <v>78</v>
      </c>
      <c r="B58" s="564"/>
      <c r="C58" s="565">
        <v>15872</v>
      </c>
    </row>
    <row r="59" spans="1:3" ht="7.5" customHeight="1">
      <c r="A59" s="560"/>
      <c r="B59" s="566"/>
      <c r="C59" s="567"/>
    </row>
    <row r="60" spans="1:3">
      <c r="A60" s="560" t="s">
        <v>267</v>
      </c>
      <c r="B60" s="561">
        <f>SUM(B61:B62)</f>
        <v>0</v>
      </c>
      <c r="C60" s="562">
        <f>SUM(C61:C62)</f>
        <v>0</v>
      </c>
    </row>
    <row r="61" spans="1:3" s="126" customFormat="1" ht="13.5">
      <c r="A61" s="563" t="s">
        <v>80</v>
      </c>
      <c r="B61" s="564"/>
      <c r="C61" s="565">
        <v>0</v>
      </c>
    </row>
    <row r="62" spans="1:3" s="126" customFormat="1" ht="14.25" thickBot="1">
      <c r="A62" s="572" t="s">
        <v>81</v>
      </c>
      <c r="B62" s="573"/>
      <c r="C62" s="574">
        <v>0</v>
      </c>
    </row>
    <row r="63" spans="1:3" s="126" customFormat="1" ht="13.5">
      <c r="A63" s="453" t="s">
        <v>254</v>
      </c>
      <c r="B63" s="564"/>
      <c r="C63" s="564"/>
    </row>
    <row r="64" spans="1:3" s="126" customFormat="1" ht="13.5">
      <c r="A64" s="453"/>
      <c r="B64" s="564"/>
      <c r="C64" s="564"/>
    </row>
    <row r="65" spans="1:3" s="126" customFormat="1" ht="13.5">
      <c r="A65" s="453"/>
      <c r="B65" s="564"/>
      <c r="C65" s="564"/>
    </row>
    <row r="66" spans="1:3" s="126" customFormat="1" ht="13.5">
      <c r="A66" s="575"/>
      <c r="B66" s="564"/>
      <c r="C66" s="564"/>
    </row>
    <row r="67" spans="1:3" s="126" customFormat="1" ht="13.5">
      <c r="A67" s="575" t="s">
        <v>255</v>
      </c>
      <c r="B67" s="564"/>
      <c r="C67" s="564"/>
    </row>
    <row r="68" spans="1:3" s="126" customFormat="1" ht="13.5">
      <c r="A68" s="575" t="s">
        <v>255</v>
      </c>
      <c r="B68" s="564"/>
      <c r="C68" s="564"/>
    </row>
    <row r="69" spans="1:3">
      <c r="A69" s="453" t="s">
        <v>255</v>
      </c>
      <c r="B69" s="576"/>
      <c r="C69" s="576"/>
    </row>
  </sheetData>
  <sheetProtection formatColumns="0" formatRows="0"/>
  <mergeCells count="4">
    <mergeCell ref="A1:C1"/>
    <mergeCell ref="A2:C2"/>
    <mergeCell ref="A3:C3"/>
    <mergeCell ref="A4:C4"/>
  </mergeCells>
  <printOptions horizontalCentered="1"/>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pageSetUpPr fitToPage="1"/>
  </sheetPr>
  <dimension ref="A1:E72"/>
  <sheetViews>
    <sheetView view="pageBreakPreview" zoomScale="130" zoomScaleSheetLayoutView="130" workbookViewId="0">
      <selection activeCell="C65" sqref="C65"/>
    </sheetView>
  </sheetViews>
  <sheetFormatPr baseColWidth="10" defaultColWidth="11.28515625" defaultRowHeight="16.5"/>
  <cols>
    <col min="1" max="1" width="2.85546875" style="51" customWidth="1"/>
    <col min="2" max="2" width="63.85546875" style="51" customWidth="1"/>
    <col min="3" max="4" width="12.7109375" style="51" customWidth="1"/>
    <col min="5" max="16384" width="11.28515625" style="51"/>
  </cols>
  <sheetData>
    <row r="1" spans="1:4">
      <c r="A1" s="1038" t="s">
        <v>23</v>
      </c>
      <c r="B1" s="1038"/>
      <c r="C1" s="1038"/>
      <c r="D1" s="1038"/>
    </row>
    <row r="2" spans="1:4">
      <c r="A2" s="1039" t="s">
        <v>4</v>
      </c>
      <c r="B2" s="1039"/>
      <c r="C2" s="1039"/>
      <c r="D2" s="1039"/>
    </row>
    <row r="3" spans="1:4">
      <c r="A3" s="1047" t="str">
        <f>'ETCA-I-01'!A3</f>
        <v>TELEVISORA DE HERMOSILLO, S.A. DE C.V.</v>
      </c>
      <c r="B3" s="1047"/>
      <c r="C3" s="1047"/>
      <c r="D3" s="1047"/>
    </row>
    <row r="4" spans="1:4">
      <c r="A4" s="1058" t="str">
        <f>'ETCA-I-01'!A4:G4</f>
        <v>Al 31 de Marzo de 2018</v>
      </c>
      <c r="B4" s="1058"/>
      <c r="C4" s="1058"/>
      <c r="D4" s="1058"/>
    </row>
    <row r="5" spans="1:4" ht="17.25" thickBot="1">
      <c r="A5" s="1037" t="s">
        <v>268</v>
      </c>
      <c r="B5" s="1037"/>
      <c r="C5" s="52"/>
      <c r="D5" s="50"/>
    </row>
    <row r="6" spans="1:4" ht="23.25" customHeight="1" thickBot="1">
      <c r="A6" s="1061" t="s">
        <v>257</v>
      </c>
      <c r="B6" s="1062"/>
      <c r="C6" s="164">
        <v>2018</v>
      </c>
      <c r="D6" s="165">
        <v>2017</v>
      </c>
    </row>
    <row r="7" spans="1:4" s="131" customFormat="1" ht="12" customHeight="1" thickTop="1">
      <c r="A7" s="1059" t="s">
        <v>269</v>
      </c>
      <c r="B7" s="1060"/>
      <c r="C7" s="1060"/>
      <c r="D7" s="130"/>
    </row>
    <row r="8" spans="1:4" s="131" customFormat="1" ht="12.75" customHeight="1">
      <c r="A8" s="132"/>
      <c r="B8" s="133" t="s">
        <v>261</v>
      </c>
      <c r="C8" s="148">
        <f>SUM(C9:C19)</f>
        <v>19906181</v>
      </c>
      <c r="D8" s="149">
        <f>SUM(D9:D19)</f>
        <v>72262425</v>
      </c>
    </row>
    <row r="9" spans="1:4" s="135" customFormat="1" ht="11.1" customHeight="1">
      <c r="A9" s="134"/>
      <c r="B9" s="146" t="s">
        <v>203</v>
      </c>
      <c r="C9" s="150">
        <v>0</v>
      </c>
      <c r="D9" s="151">
        <v>0</v>
      </c>
    </row>
    <row r="10" spans="1:4" s="135" customFormat="1" ht="11.1" customHeight="1">
      <c r="A10" s="134"/>
      <c r="B10" s="146" t="s">
        <v>204</v>
      </c>
      <c r="C10" s="150">
        <v>0</v>
      </c>
      <c r="D10" s="151">
        <v>0</v>
      </c>
    </row>
    <row r="11" spans="1:4" s="135" customFormat="1" ht="11.1" customHeight="1">
      <c r="A11" s="134"/>
      <c r="B11" s="146" t="s">
        <v>270</v>
      </c>
      <c r="C11" s="150">
        <v>0</v>
      </c>
      <c r="D11" s="151">
        <v>0</v>
      </c>
    </row>
    <row r="12" spans="1:4" s="135" customFormat="1" ht="11.1" customHeight="1">
      <c r="A12" s="134"/>
      <c r="B12" s="146" t="s">
        <v>206</v>
      </c>
      <c r="C12" s="150">
        <v>0</v>
      </c>
      <c r="D12" s="151">
        <v>0</v>
      </c>
    </row>
    <row r="13" spans="1:4" s="135" customFormat="1" ht="11.1" customHeight="1">
      <c r="A13" s="134"/>
      <c r="B13" s="146" t="s">
        <v>271</v>
      </c>
      <c r="C13" s="150">
        <v>0</v>
      </c>
      <c r="D13" s="151">
        <v>0</v>
      </c>
    </row>
    <row r="14" spans="1:4" s="135" customFormat="1" ht="11.1" customHeight="1">
      <c r="A14" s="134"/>
      <c r="B14" s="146" t="s">
        <v>207</v>
      </c>
      <c r="C14" s="150">
        <v>0</v>
      </c>
      <c r="D14" s="151">
        <v>0</v>
      </c>
    </row>
    <row r="15" spans="1:4" s="135" customFormat="1" ht="11.1" customHeight="1">
      <c r="A15" s="134"/>
      <c r="B15" s="146" t="s">
        <v>208</v>
      </c>
      <c r="C15" s="150">
        <v>13870029</v>
      </c>
      <c r="D15" s="151">
        <v>55800973</v>
      </c>
    </row>
    <row r="16" spans="1:4" s="135" customFormat="1" ht="22.5" customHeight="1">
      <c r="A16" s="134"/>
      <c r="B16" s="146" t="s">
        <v>209</v>
      </c>
      <c r="C16" s="150">
        <v>0</v>
      </c>
      <c r="D16" s="151">
        <v>0</v>
      </c>
    </row>
    <row r="17" spans="1:4" s="135" customFormat="1" ht="12" customHeight="1">
      <c r="A17" s="134"/>
      <c r="B17" s="146" t="s">
        <v>211</v>
      </c>
      <c r="C17" s="150">
        <v>0</v>
      </c>
      <c r="D17" s="151">
        <v>0</v>
      </c>
    </row>
    <row r="18" spans="1:4" s="135" customFormat="1" ht="12" customHeight="1">
      <c r="A18" s="134"/>
      <c r="B18" s="146" t="s">
        <v>272</v>
      </c>
      <c r="C18" s="150">
        <v>4391652</v>
      </c>
      <c r="D18" s="151">
        <v>0</v>
      </c>
    </row>
    <row r="19" spans="1:4" s="135" customFormat="1" ht="12" customHeight="1">
      <c r="A19" s="134"/>
      <c r="B19" s="146" t="s">
        <v>273</v>
      </c>
      <c r="C19" s="150">
        <v>1644500</v>
      </c>
      <c r="D19" s="151">
        <v>16461452</v>
      </c>
    </row>
    <row r="20" spans="1:4" s="131" customFormat="1" ht="13.5" customHeight="1">
      <c r="A20" s="132"/>
      <c r="B20" s="133" t="s">
        <v>262</v>
      </c>
      <c r="C20" s="148">
        <f>SUM(C21:C36)</f>
        <v>19444220</v>
      </c>
      <c r="D20" s="149">
        <f>SUM(D21:D36)</f>
        <v>73015472</v>
      </c>
    </row>
    <row r="21" spans="1:4" s="131" customFormat="1" ht="11.1" customHeight="1">
      <c r="A21" s="132"/>
      <c r="B21" s="146" t="s">
        <v>222</v>
      </c>
      <c r="C21" s="150">
        <v>14584474</v>
      </c>
      <c r="D21" s="151">
        <v>13415441</v>
      </c>
    </row>
    <row r="22" spans="1:4" s="131" customFormat="1" ht="11.1" customHeight="1">
      <c r="A22" s="132"/>
      <c r="B22" s="146" t="s">
        <v>223</v>
      </c>
      <c r="C22" s="150">
        <v>371657</v>
      </c>
      <c r="D22" s="151">
        <v>597724</v>
      </c>
    </row>
    <row r="23" spans="1:4" s="131" customFormat="1" ht="11.1" customHeight="1">
      <c r="A23" s="132"/>
      <c r="B23" s="146" t="s">
        <v>224</v>
      </c>
      <c r="C23" s="150">
        <v>4488089</v>
      </c>
      <c r="D23" s="151">
        <v>59002307</v>
      </c>
    </row>
    <row r="24" spans="1:4" s="131" customFormat="1" ht="11.1" customHeight="1">
      <c r="A24" s="132"/>
      <c r="B24" s="146" t="s">
        <v>225</v>
      </c>
      <c r="C24" s="150">
        <v>0</v>
      </c>
      <c r="D24" s="151">
        <v>0</v>
      </c>
    </row>
    <row r="25" spans="1:4" s="131" customFormat="1" ht="11.1" customHeight="1">
      <c r="A25" s="132"/>
      <c r="B25" s="146" t="s">
        <v>274</v>
      </c>
      <c r="C25" s="150">
        <v>0</v>
      </c>
      <c r="D25" s="151">
        <v>0</v>
      </c>
    </row>
    <row r="26" spans="1:4" s="131" customFormat="1" ht="11.1" customHeight="1">
      <c r="A26" s="132"/>
      <c r="B26" s="146" t="s">
        <v>275</v>
      </c>
      <c r="C26" s="150">
        <v>0</v>
      </c>
      <c r="D26" s="151">
        <v>0</v>
      </c>
    </row>
    <row r="27" spans="1:4" s="131" customFormat="1" ht="11.1" customHeight="1">
      <c r="A27" s="132"/>
      <c r="B27" s="146" t="s">
        <v>228</v>
      </c>
      <c r="C27" s="150">
        <v>0</v>
      </c>
      <c r="D27" s="151">
        <v>0</v>
      </c>
    </row>
    <row r="28" spans="1:4" s="131" customFormat="1" ht="11.1" customHeight="1">
      <c r="A28" s="132"/>
      <c r="B28" s="146" t="s">
        <v>229</v>
      </c>
      <c r="C28" s="150">
        <v>0</v>
      </c>
      <c r="D28" s="151">
        <v>0</v>
      </c>
    </row>
    <row r="29" spans="1:4" s="131" customFormat="1" ht="11.1" customHeight="1">
      <c r="A29" s="132"/>
      <c r="B29" s="146" t="s">
        <v>230</v>
      </c>
      <c r="C29" s="150">
        <v>0</v>
      </c>
      <c r="D29" s="151">
        <v>0</v>
      </c>
    </row>
    <row r="30" spans="1:4" s="131" customFormat="1" ht="11.1" customHeight="1">
      <c r="A30" s="132"/>
      <c r="B30" s="146" t="s">
        <v>231</v>
      </c>
      <c r="C30" s="150">
        <v>0</v>
      </c>
      <c r="D30" s="151">
        <v>0</v>
      </c>
    </row>
    <row r="31" spans="1:4" s="131" customFormat="1" ht="11.1" customHeight="1">
      <c r="A31" s="132"/>
      <c r="B31" s="146" t="s">
        <v>232</v>
      </c>
      <c r="C31" s="150">
        <v>0</v>
      </c>
      <c r="D31" s="151">
        <v>0</v>
      </c>
    </row>
    <row r="32" spans="1:4" s="131" customFormat="1" ht="11.1" customHeight="1">
      <c r="A32" s="132"/>
      <c r="B32" s="146" t="s">
        <v>233</v>
      </c>
      <c r="C32" s="150">
        <v>0</v>
      </c>
      <c r="D32" s="151">
        <v>0</v>
      </c>
    </row>
    <row r="33" spans="1:4" s="131" customFormat="1" ht="11.1" customHeight="1">
      <c r="A33" s="132"/>
      <c r="B33" s="146" t="s">
        <v>276</v>
      </c>
      <c r="C33" s="150">
        <v>0</v>
      </c>
      <c r="D33" s="151">
        <v>0</v>
      </c>
    </row>
    <row r="34" spans="1:4" s="131" customFormat="1" ht="11.1" customHeight="1">
      <c r="A34" s="132"/>
      <c r="B34" s="146" t="s">
        <v>70</v>
      </c>
      <c r="C34" s="150">
        <v>0</v>
      </c>
      <c r="D34" s="151">
        <v>0</v>
      </c>
    </row>
    <row r="35" spans="1:4" s="131" customFormat="1" ht="11.1" customHeight="1">
      <c r="A35" s="132"/>
      <c r="B35" s="146" t="s">
        <v>236</v>
      </c>
      <c r="C35" s="150">
        <v>0</v>
      </c>
      <c r="D35" s="151">
        <v>0</v>
      </c>
    </row>
    <row r="36" spans="1:4" s="131" customFormat="1" ht="11.1" customHeight="1">
      <c r="A36" s="132"/>
      <c r="B36" s="146" t="s">
        <v>277</v>
      </c>
      <c r="C36" s="150">
        <v>0</v>
      </c>
      <c r="D36" s="151">
        <v>0</v>
      </c>
    </row>
    <row r="37" spans="1:4" s="131" customFormat="1" ht="12" customHeight="1">
      <c r="A37" s="136" t="s">
        <v>278</v>
      </c>
      <c r="B37" s="137"/>
      <c r="C37" s="152">
        <f>C8-C20</f>
        <v>461961</v>
      </c>
      <c r="D37" s="153">
        <f>D8-D20</f>
        <v>-753047</v>
      </c>
    </row>
    <row r="38" spans="1:4" s="131" customFormat="1" ht="4.5" customHeight="1">
      <c r="A38" s="138"/>
      <c r="B38" s="139"/>
      <c r="C38" s="154"/>
      <c r="D38" s="155"/>
    </row>
    <row r="39" spans="1:4" s="131" customFormat="1" ht="12.75">
      <c r="A39" s="140" t="s">
        <v>279</v>
      </c>
      <c r="B39" s="133"/>
      <c r="C39" s="156"/>
      <c r="D39" s="157"/>
    </row>
    <row r="40" spans="1:4" s="131" customFormat="1" ht="10.5" customHeight="1">
      <c r="A40" s="132"/>
      <c r="B40" s="133" t="s">
        <v>261</v>
      </c>
      <c r="C40" s="148">
        <f>SUM(C41:C43)</f>
        <v>0</v>
      </c>
      <c r="D40" s="149">
        <f>SUM(D41:D43)</f>
        <v>0</v>
      </c>
    </row>
    <row r="41" spans="1:4" s="131" customFormat="1" ht="11.1" customHeight="1">
      <c r="A41" s="132"/>
      <c r="B41" s="147" t="s">
        <v>53</v>
      </c>
      <c r="C41" s="150">
        <v>0</v>
      </c>
      <c r="D41" s="151">
        <v>0</v>
      </c>
    </row>
    <row r="42" spans="1:4" s="131" customFormat="1" ht="11.1" customHeight="1">
      <c r="A42" s="132"/>
      <c r="B42" s="147" t="s">
        <v>55</v>
      </c>
      <c r="C42" s="150">
        <v>0</v>
      </c>
      <c r="D42" s="151">
        <v>0</v>
      </c>
    </row>
    <row r="43" spans="1:4" s="131" customFormat="1" ht="11.1" customHeight="1">
      <c r="A43" s="132"/>
      <c r="B43" s="147" t="s">
        <v>280</v>
      </c>
      <c r="C43" s="150">
        <v>0</v>
      </c>
      <c r="D43" s="151">
        <v>0</v>
      </c>
    </row>
    <row r="44" spans="1:4" s="131" customFormat="1" ht="10.5" customHeight="1">
      <c r="A44" s="132"/>
      <c r="B44" s="133" t="s">
        <v>262</v>
      </c>
      <c r="C44" s="148">
        <f>SUM(C45:C47)</f>
        <v>54673</v>
      </c>
      <c r="D44" s="149">
        <f>SUM(D45:D47)</f>
        <v>89640</v>
      </c>
    </row>
    <row r="45" spans="1:4" s="131" customFormat="1" ht="11.1" customHeight="1">
      <c r="A45" s="132"/>
      <c r="B45" s="147" t="s">
        <v>53</v>
      </c>
      <c r="C45" s="150">
        <v>0</v>
      </c>
      <c r="D45" s="151">
        <v>0</v>
      </c>
    </row>
    <row r="46" spans="1:4" s="131" customFormat="1" ht="11.1" customHeight="1">
      <c r="A46" s="132"/>
      <c r="B46" s="147" t="s">
        <v>55</v>
      </c>
      <c r="C46" s="150">
        <v>54673</v>
      </c>
      <c r="D46" s="151">
        <v>89640</v>
      </c>
    </row>
    <row r="47" spans="1:4" s="131" customFormat="1" ht="11.1" customHeight="1">
      <c r="A47" s="132"/>
      <c r="B47" s="147" t="s">
        <v>281</v>
      </c>
      <c r="C47" s="150">
        <v>0</v>
      </c>
      <c r="D47" s="151">
        <v>0</v>
      </c>
    </row>
    <row r="48" spans="1:4" s="131" customFormat="1" ht="12" customHeight="1">
      <c r="A48" s="136" t="s">
        <v>282</v>
      </c>
      <c r="B48" s="137"/>
      <c r="C48" s="152">
        <f>C40-C44</f>
        <v>-54673</v>
      </c>
      <c r="D48" s="153">
        <f>D40-D44</f>
        <v>-89640</v>
      </c>
    </row>
    <row r="49" spans="1:4" s="131" customFormat="1" ht="2.25" customHeight="1">
      <c r="A49" s="138"/>
      <c r="B49" s="139"/>
      <c r="C49" s="158"/>
      <c r="D49" s="159"/>
    </row>
    <row r="50" spans="1:4" s="131" customFormat="1" ht="12" customHeight="1">
      <c r="A50" s="140" t="s">
        <v>283</v>
      </c>
      <c r="B50" s="133"/>
      <c r="C50" s="156"/>
      <c r="D50" s="157"/>
    </row>
    <row r="51" spans="1:4" s="131" customFormat="1" ht="12.75">
      <c r="A51" s="132"/>
      <c r="B51" s="133" t="s">
        <v>261</v>
      </c>
      <c r="C51" s="148">
        <f>SUM(C52:C55)</f>
        <v>0</v>
      </c>
      <c r="D51" s="149">
        <f>SUM(D52:D55)</f>
        <v>0</v>
      </c>
    </row>
    <row r="52" spans="1:4" s="131" customFormat="1" ht="11.1" customHeight="1">
      <c r="A52" s="132"/>
      <c r="B52" s="147" t="s">
        <v>284</v>
      </c>
      <c r="C52" s="150">
        <v>0</v>
      </c>
      <c r="D52" s="151">
        <v>0</v>
      </c>
    </row>
    <row r="53" spans="1:4" s="131" customFormat="1" ht="11.1" customHeight="1">
      <c r="A53" s="132"/>
      <c r="B53" s="147" t="s">
        <v>285</v>
      </c>
      <c r="C53" s="150">
        <v>0</v>
      </c>
      <c r="D53" s="151">
        <v>0</v>
      </c>
    </row>
    <row r="54" spans="1:4" s="131" customFormat="1" ht="11.1" customHeight="1">
      <c r="A54" s="132"/>
      <c r="B54" s="147" t="s">
        <v>286</v>
      </c>
      <c r="C54" s="150">
        <v>0</v>
      </c>
      <c r="D54" s="151">
        <v>0</v>
      </c>
    </row>
    <row r="55" spans="1:4" s="131" customFormat="1" ht="11.1" customHeight="1">
      <c r="A55" s="132"/>
      <c r="B55" s="147" t="s">
        <v>287</v>
      </c>
      <c r="C55" s="150">
        <v>0</v>
      </c>
      <c r="D55" s="151">
        <v>0</v>
      </c>
    </row>
    <row r="56" spans="1:4" s="131" customFormat="1" ht="11.25" customHeight="1">
      <c r="A56" s="132"/>
      <c r="B56" s="133" t="s">
        <v>262</v>
      </c>
      <c r="C56" s="148">
        <f>SUM(C57:C60)</f>
        <v>0</v>
      </c>
      <c r="D56" s="149">
        <f>SUM(D57:D60)</f>
        <v>0</v>
      </c>
    </row>
    <row r="57" spans="1:4" s="131" customFormat="1" ht="11.1" customHeight="1">
      <c r="A57" s="132"/>
      <c r="B57" s="147" t="s">
        <v>288</v>
      </c>
      <c r="C57" s="150">
        <v>0</v>
      </c>
      <c r="D57" s="151">
        <v>0</v>
      </c>
    </row>
    <row r="58" spans="1:4" s="131" customFormat="1" ht="11.1" customHeight="1">
      <c r="A58" s="132"/>
      <c r="B58" s="147" t="s">
        <v>285</v>
      </c>
      <c r="C58" s="150">
        <v>0</v>
      </c>
      <c r="D58" s="151">
        <v>0</v>
      </c>
    </row>
    <row r="59" spans="1:4" s="131" customFormat="1" ht="11.1" customHeight="1">
      <c r="A59" s="132"/>
      <c r="B59" s="147" t="s">
        <v>286</v>
      </c>
      <c r="C59" s="150">
        <v>0</v>
      </c>
      <c r="D59" s="151">
        <v>0</v>
      </c>
    </row>
    <row r="60" spans="1:4" s="131" customFormat="1" ht="11.1" customHeight="1">
      <c r="A60" s="132"/>
      <c r="B60" s="147" t="s">
        <v>289</v>
      </c>
      <c r="C60" s="150">
        <v>0</v>
      </c>
      <c r="D60" s="151">
        <v>0</v>
      </c>
    </row>
    <row r="61" spans="1:4" s="131" customFormat="1" ht="12" customHeight="1">
      <c r="A61" s="136" t="s">
        <v>290</v>
      </c>
      <c r="B61" s="137"/>
      <c r="C61" s="152">
        <f>C51-C56</f>
        <v>0</v>
      </c>
      <c r="D61" s="153">
        <f>D51-D56</f>
        <v>0</v>
      </c>
    </row>
    <row r="62" spans="1:4" s="131" customFormat="1" ht="2.25" customHeight="1">
      <c r="A62" s="138"/>
      <c r="B62" s="139"/>
      <c r="C62" s="158"/>
      <c r="D62" s="159"/>
    </row>
    <row r="63" spans="1:4" s="131" customFormat="1" ht="12" customHeight="1">
      <c r="A63" s="136" t="s">
        <v>291</v>
      </c>
      <c r="B63" s="141"/>
      <c r="C63" s="160">
        <f>C61+C48+C37</f>
        <v>407288</v>
      </c>
      <c r="D63" s="161">
        <f>D61+D48+D37</f>
        <v>-842687</v>
      </c>
    </row>
    <row r="64" spans="1:4" ht="2.25" customHeight="1">
      <c r="A64" s="142"/>
      <c r="B64" s="143"/>
      <c r="C64" s="158"/>
      <c r="D64" s="159"/>
    </row>
    <row r="65" spans="1:5" s="131" customFormat="1" ht="12" customHeight="1">
      <c r="A65" s="136" t="s">
        <v>292</v>
      </c>
      <c r="B65" s="137"/>
      <c r="C65" s="150">
        <v>2827050</v>
      </c>
      <c r="D65" s="151">
        <f>2930052+1</f>
        <v>2930053</v>
      </c>
      <c r="E65" s="452" t="str">
        <f>IF(C65-'ETCA-I-01'!C9&gt;0.99,"ERROR!!!, NO COINCIDEN LOS MONTOS CON LO REPORTADO EN EL FORMATO ETCA-I-01 EN EL EJERCICIO 2015","")</f>
        <v/>
      </c>
    </row>
    <row r="66" spans="1:5" s="131" customFormat="1" ht="12" customHeight="1" thickBot="1">
      <c r="A66" s="145" t="s">
        <v>293</v>
      </c>
      <c r="B66" s="144"/>
      <c r="C66" s="162">
        <f>C65+C63</f>
        <v>3234338</v>
      </c>
      <c r="D66" s="163">
        <f>D65+D63</f>
        <v>2087366</v>
      </c>
      <c r="E66" s="452" t="str">
        <f>IF(C66-'ETCA-I-01'!B9&gt;0.99,"ERROR!!!, NO COINCIDEN LOS MONTOS CON LO REPORTADO EN EL FORMATO ETCA-I-01 EN EL EJERCICIO 2016","")</f>
        <v/>
      </c>
    </row>
    <row r="67" spans="1:5" s="131" customFormat="1" ht="12" customHeight="1">
      <c r="A67" s="131" t="s">
        <v>254</v>
      </c>
      <c r="E67" s="606"/>
    </row>
    <row r="68" spans="1:5" s="131" customFormat="1" ht="12" customHeight="1">
      <c r="E68" s="606"/>
    </row>
    <row r="69" spans="1:5" s="131" customFormat="1" ht="12" customHeight="1">
      <c r="A69" s="137"/>
      <c r="B69" s="141"/>
      <c r="C69" s="160"/>
      <c r="D69" s="160"/>
      <c r="E69" s="452"/>
    </row>
    <row r="70" spans="1:5" s="131" customFormat="1" ht="12" customHeight="1">
      <c r="A70" s="137"/>
      <c r="B70" s="141"/>
      <c r="C70" s="160"/>
      <c r="D70" s="160"/>
      <c r="E70" s="452"/>
    </row>
    <row r="71" spans="1:5" s="131" customFormat="1" ht="12" customHeight="1">
      <c r="A71" s="137"/>
      <c r="B71" s="141"/>
      <c r="C71" s="160"/>
      <c r="D71" s="160"/>
      <c r="E71" s="452"/>
    </row>
    <row r="72" spans="1:5" ht="12" customHeight="1">
      <c r="A72" s="453" t="s">
        <v>255</v>
      </c>
    </row>
  </sheetData>
  <sheetProtection sheet="1" scenarios="1"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zoomScaleSheetLayoutView="100" workbookViewId="0">
      <selection activeCell="F11" sqref="F11"/>
    </sheetView>
  </sheetViews>
  <sheetFormatPr baseColWidth="10" defaultColWidth="11.28515625" defaultRowHeight="16.5"/>
  <cols>
    <col min="1" max="1" width="1.28515625" style="124" customWidth="1"/>
    <col min="2" max="2" width="32.28515625" style="124" customWidth="1"/>
    <col min="3" max="7" width="12.7109375" style="124" customWidth="1"/>
    <col min="8" max="8" width="63.85546875" style="124" customWidth="1"/>
    <col min="9" max="16384" width="11.28515625" style="124"/>
  </cols>
  <sheetData>
    <row r="1" spans="1:8">
      <c r="A1" s="1065" t="s">
        <v>23</v>
      </c>
      <c r="B1" s="1065"/>
      <c r="C1" s="1065"/>
      <c r="D1" s="1065"/>
      <c r="E1" s="1065"/>
      <c r="F1" s="1065"/>
      <c r="G1" s="1065"/>
    </row>
    <row r="2" spans="1:8" s="166" customFormat="1" ht="18">
      <c r="A2" s="1065" t="s">
        <v>5</v>
      </c>
      <c r="B2" s="1065"/>
      <c r="C2" s="1065"/>
      <c r="D2" s="1065"/>
      <c r="E2" s="1065"/>
      <c r="F2" s="1065"/>
      <c r="G2" s="1065"/>
      <c r="H2" s="442"/>
    </row>
    <row r="3" spans="1:8" s="166" customFormat="1" ht="15.75">
      <c r="A3" s="1066" t="str">
        <f>'ETCA-I-01'!A3</f>
        <v>TELEVISORA DE HERMOSILLO, S.A. DE C.V.</v>
      </c>
      <c r="B3" s="1066"/>
      <c r="C3" s="1066"/>
      <c r="D3" s="1066"/>
      <c r="E3" s="1066"/>
      <c r="F3" s="1066"/>
      <c r="G3" s="1066"/>
    </row>
    <row r="4" spans="1:8" s="166" customFormat="1">
      <c r="A4" s="1067" t="str">
        <f>'ETCA-I-03'!A4:D4</f>
        <v>Del 01 de Enero al 31 de Marzo de 2018</v>
      </c>
      <c r="B4" s="1067"/>
      <c r="C4" s="1067"/>
      <c r="D4" s="1067"/>
      <c r="E4" s="1067"/>
      <c r="F4" s="1067"/>
      <c r="G4" s="1067"/>
    </row>
    <row r="5" spans="1:8" s="168" customFormat="1" ht="17.25" thickBot="1">
      <c r="A5" s="167"/>
      <c r="B5" s="167"/>
      <c r="C5" s="1068" t="s">
        <v>294</v>
      </c>
      <c r="D5" s="1068"/>
      <c r="E5" s="167"/>
      <c r="F5" s="52"/>
      <c r="G5" s="167"/>
    </row>
    <row r="6" spans="1:8" s="169" customFormat="1" ht="50.25" thickBot="1">
      <c r="A6" s="1063" t="s">
        <v>257</v>
      </c>
      <c r="B6" s="1064"/>
      <c r="C6" s="172" t="s">
        <v>295</v>
      </c>
      <c r="D6" s="172" t="s">
        <v>296</v>
      </c>
      <c r="E6" s="172" t="s">
        <v>297</v>
      </c>
      <c r="F6" s="172" t="s">
        <v>298</v>
      </c>
      <c r="G6" s="173" t="s">
        <v>299</v>
      </c>
    </row>
    <row r="7" spans="1:8" ht="20.100000000000001" customHeight="1">
      <c r="A7" s="577"/>
      <c r="B7" s="578"/>
      <c r="C7" s="579"/>
      <c r="D7" s="579"/>
      <c r="E7" s="579"/>
      <c r="F7" s="579"/>
      <c r="G7" s="580"/>
    </row>
    <row r="8" spans="1:8" ht="20.100000000000001" customHeight="1">
      <c r="A8" s="581" t="s">
        <v>26</v>
      </c>
      <c r="B8" s="582"/>
      <c r="C8" s="583">
        <f>C10+C19</f>
        <v>140331857</v>
      </c>
      <c r="D8" s="583">
        <f>D10+D19</f>
        <v>55890277</v>
      </c>
      <c r="E8" s="583">
        <f>E10+E19</f>
        <v>63909825</v>
      </c>
      <c r="F8" s="583">
        <f>F10+F19</f>
        <v>132312308</v>
      </c>
      <c r="G8" s="866">
        <f>G10+G19</f>
        <v>-8019549</v>
      </c>
      <c r="H8" s="433" t="str">
        <f>IF(F8&lt;&gt;'ETCA-I-01'!B33,"ERROR!!!!! EL MONTO NO COINCIDE CON LO REPORTADO EN EL FORMATO ETCA-I-01 EN EL TOTAL ","")</f>
        <v/>
      </c>
    </row>
    <row r="9" spans="1:8" ht="20.100000000000001" customHeight="1">
      <c r="A9" s="586"/>
      <c r="B9" s="587"/>
      <c r="C9" s="588"/>
      <c r="D9" s="588"/>
      <c r="E9" s="588"/>
      <c r="F9" s="588"/>
      <c r="G9" s="589"/>
    </row>
    <row r="10" spans="1:8" ht="20.100000000000001" customHeight="1">
      <c r="A10" s="586"/>
      <c r="B10" s="587" t="s">
        <v>28</v>
      </c>
      <c r="C10" s="583">
        <f>SUM(C11:C17)</f>
        <v>35420560</v>
      </c>
      <c r="D10" s="583">
        <f>SUM(D11:D17)</f>
        <v>55802617</v>
      </c>
      <c r="E10" s="583">
        <f>SUM(E11:E17)</f>
        <v>60339985</v>
      </c>
      <c r="F10" s="584">
        <f>C10+D10-E10-1</f>
        <v>30883191</v>
      </c>
      <c r="G10" s="585">
        <f>F10-C10</f>
        <v>-4537369</v>
      </c>
      <c r="H10" s="433" t="str">
        <f>IF(F10&lt;&gt;'ETCA-I-01'!B18,"ERROR!!!!! EL MONTO NO COINCIDE CON LO REPORTADO EN EL FORMATO ETCA-I-01 EN EL TOTAL","")</f>
        <v/>
      </c>
    </row>
    <row r="11" spans="1:8" ht="20.100000000000001" customHeight="1">
      <c r="A11" s="590"/>
      <c r="B11" s="591" t="s">
        <v>30</v>
      </c>
      <c r="C11" s="588">
        <v>2827050</v>
      </c>
      <c r="D11" s="588">
        <v>31900281</v>
      </c>
      <c r="E11" s="588">
        <v>31492993</v>
      </c>
      <c r="F11" s="592">
        <f>C11+D11-E11</f>
        <v>3234338</v>
      </c>
      <c r="G11" s="593">
        <f>F11-C11</f>
        <v>407288</v>
      </c>
    </row>
    <row r="12" spans="1:8" ht="20.100000000000001" customHeight="1">
      <c r="A12" s="590"/>
      <c r="B12" s="591" t="s">
        <v>32</v>
      </c>
      <c r="C12" s="588">
        <v>32673106</v>
      </c>
      <c r="D12" s="588">
        <v>23661197</v>
      </c>
      <c r="E12" s="588">
        <v>28756934</v>
      </c>
      <c r="F12" s="592">
        <f t="shared" ref="F12:F17" si="0">C12+D12-E12</f>
        <v>27577369</v>
      </c>
      <c r="G12" s="593">
        <f t="shared" ref="G12:G17" si="1">F12-C12</f>
        <v>-5095737</v>
      </c>
    </row>
    <row r="13" spans="1:8" ht="20.100000000000001" customHeight="1">
      <c r="A13" s="590"/>
      <c r="B13" s="591" t="s">
        <v>34</v>
      </c>
      <c r="C13" s="588">
        <v>69132</v>
      </c>
      <c r="D13" s="588">
        <v>241139</v>
      </c>
      <c r="E13" s="588">
        <v>90058</v>
      </c>
      <c r="F13" s="592">
        <f t="shared" si="0"/>
        <v>220213</v>
      </c>
      <c r="G13" s="593">
        <f t="shared" si="1"/>
        <v>151081</v>
      </c>
    </row>
    <row r="14" spans="1:8" ht="20.100000000000001" customHeight="1">
      <c r="A14" s="590"/>
      <c r="B14" s="591" t="s">
        <v>36</v>
      </c>
      <c r="C14" s="588">
        <v>0</v>
      </c>
      <c r="D14" s="588">
        <v>0</v>
      </c>
      <c r="E14" s="588">
        <v>0</v>
      </c>
      <c r="F14" s="592">
        <f t="shared" si="0"/>
        <v>0</v>
      </c>
      <c r="G14" s="593">
        <f t="shared" si="1"/>
        <v>0</v>
      </c>
    </row>
    <row r="15" spans="1:8" ht="20.100000000000001" customHeight="1">
      <c r="A15" s="590"/>
      <c r="B15" s="591" t="s">
        <v>38</v>
      </c>
      <c r="C15" s="588">
        <v>0</v>
      </c>
      <c r="D15" s="588">
        <v>0</v>
      </c>
      <c r="E15" s="588">
        <v>0</v>
      </c>
      <c r="F15" s="592">
        <f t="shared" si="0"/>
        <v>0</v>
      </c>
      <c r="G15" s="593">
        <f t="shared" si="1"/>
        <v>0</v>
      </c>
    </row>
    <row r="16" spans="1:8" ht="25.5">
      <c r="A16" s="590"/>
      <c r="B16" s="591" t="s">
        <v>40</v>
      </c>
      <c r="C16" s="588">
        <v>-148728</v>
      </c>
      <c r="D16" s="588">
        <v>0</v>
      </c>
      <c r="E16" s="588">
        <v>0</v>
      </c>
      <c r="F16" s="592">
        <f t="shared" si="0"/>
        <v>-148728</v>
      </c>
      <c r="G16" s="593">
        <f t="shared" si="1"/>
        <v>0</v>
      </c>
    </row>
    <row r="17" spans="1:8" ht="20.100000000000001" customHeight="1">
      <c r="A17" s="590"/>
      <c r="B17" s="591" t="s">
        <v>42</v>
      </c>
      <c r="C17" s="588">
        <v>0</v>
      </c>
      <c r="D17" s="588">
        <v>0</v>
      </c>
      <c r="E17" s="588">
        <v>0</v>
      </c>
      <c r="F17" s="592">
        <f t="shared" si="0"/>
        <v>0</v>
      </c>
      <c r="G17" s="593">
        <f t="shared" si="1"/>
        <v>0</v>
      </c>
    </row>
    <row r="18" spans="1:8" ht="20.100000000000001" customHeight="1">
      <c r="A18" s="586"/>
      <c r="B18" s="587"/>
      <c r="C18" s="588"/>
      <c r="D18" s="588"/>
      <c r="E18" s="588"/>
      <c r="F18" s="588"/>
      <c r="G18" s="589"/>
    </row>
    <row r="19" spans="1:8" ht="20.100000000000001" customHeight="1">
      <c r="A19" s="586"/>
      <c r="B19" s="587" t="s">
        <v>47</v>
      </c>
      <c r="C19" s="583">
        <f>SUM(C20:C28)</f>
        <v>104911297</v>
      </c>
      <c r="D19" s="583">
        <f>SUM(D20:D28)</f>
        <v>87660</v>
      </c>
      <c r="E19" s="583">
        <f>SUM(E20:E28)</f>
        <v>3569840</v>
      </c>
      <c r="F19" s="584">
        <f>C19+D19-E19</f>
        <v>101429117</v>
      </c>
      <c r="G19" s="585">
        <f>F19-C19</f>
        <v>-3482180</v>
      </c>
      <c r="H19" s="433" t="str">
        <f>IF(F19&lt;&gt;'ETCA-I-01'!B31,"ERROR!!!!! EL MONTO NO COINCIDE CON LO REPORTADO EN EL FORMATO ETCA-I-01 EN EL TOTAL","")</f>
        <v/>
      </c>
    </row>
    <row r="20" spans="1:8" ht="20.100000000000001" customHeight="1">
      <c r="A20" s="590"/>
      <c r="B20" s="591" t="s">
        <v>49</v>
      </c>
      <c r="C20" s="588">
        <v>0</v>
      </c>
      <c r="D20" s="588">
        <v>0</v>
      </c>
      <c r="E20" s="588">
        <v>0</v>
      </c>
      <c r="F20" s="592">
        <f>C20+D20-E20</f>
        <v>0</v>
      </c>
      <c r="G20" s="593">
        <f>F20-C20</f>
        <v>0</v>
      </c>
    </row>
    <row r="21" spans="1:8" ht="25.5">
      <c r="A21" s="590"/>
      <c r="B21" s="591" t="s">
        <v>51</v>
      </c>
      <c r="C21" s="588">
        <v>0</v>
      </c>
      <c r="D21" s="588">
        <v>0</v>
      </c>
      <c r="E21" s="588">
        <v>0</v>
      </c>
      <c r="F21" s="592">
        <f t="shared" ref="F21:F26" si="2">C21+D21-E21</f>
        <v>0</v>
      </c>
      <c r="G21" s="593">
        <f t="shared" ref="G21:G26" si="3">F21-C21</f>
        <v>0</v>
      </c>
    </row>
    <row r="22" spans="1:8" ht="25.5">
      <c r="A22" s="590"/>
      <c r="B22" s="591" t="s">
        <v>53</v>
      </c>
      <c r="C22" s="588">
        <v>21655591</v>
      </c>
      <c r="D22" s="588">
        <v>0</v>
      </c>
      <c r="E22" s="588">
        <v>0</v>
      </c>
      <c r="F22" s="592">
        <f t="shared" si="2"/>
        <v>21655591</v>
      </c>
      <c r="G22" s="593">
        <f t="shared" si="3"/>
        <v>0</v>
      </c>
    </row>
    <row r="23" spans="1:8" ht="20.100000000000001" customHeight="1">
      <c r="A23" s="590"/>
      <c r="B23" s="591" t="s">
        <v>55</v>
      </c>
      <c r="C23" s="588">
        <v>109992034</v>
      </c>
      <c r="D23" s="588">
        <v>54673</v>
      </c>
      <c r="E23" s="588">
        <v>0</v>
      </c>
      <c r="F23" s="592">
        <f t="shared" si="2"/>
        <v>110046707</v>
      </c>
      <c r="G23" s="593">
        <f t="shared" si="3"/>
        <v>54673</v>
      </c>
    </row>
    <row r="24" spans="1:8" ht="20.100000000000001" customHeight="1">
      <c r="A24" s="590"/>
      <c r="B24" s="591" t="s">
        <v>57</v>
      </c>
      <c r="C24" s="588">
        <v>247385</v>
      </c>
      <c r="D24" s="588">
        <v>0</v>
      </c>
      <c r="E24" s="588">
        <v>0</v>
      </c>
      <c r="F24" s="592">
        <f t="shared" si="2"/>
        <v>247385</v>
      </c>
      <c r="G24" s="593">
        <f t="shared" si="3"/>
        <v>0</v>
      </c>
    </row>
    <row r="25" spans="1:8" ht="25.5">
      <c r="A25" s="590"/>
      <c r="B25" s="591" t="s">
        <v>59</v>
      </c>
      <c r="C25" s="588">
        <v>-48242539</v>
      </c>
      <c r="D25" s="588">
        <v>0</v>
      </c>
      <c r="E25" s="588">
        <v>3215104</v>
      </c>
      <c r="F25" s="592">
        <f t="shared" si="2"/>
        <v>-51457643</v>
      </c>
      <c r="G25" s="593">
        <f t="shared" si="3"/>
        <v>-3215104</v>
      </c>
    </row>
    <row r="26" spans="1:8" ht="20.100000000000001" customHeight="1">
      <c r="A26" s="590"/>
      <c r="B26" s="591" t="s">
        <v>61</v>
      </c>
      <c r="C26" s="588">
        <v>13254489</v>
      </c>
      <c r="D26" s="588">
        <v>32987</v>
      </c>
      <c r="E26" s="588">
        <v>184431</v>
      </c>
      <c r="F26" s="592">
        <f t="shared" si="2"/>
        <v>13103045</v>
      </c>
      <c r="G26" s="593">
        <f t="shared" si="3"/>
        <v>-151444</v>
      </c>
    </row>
    <row r="27" spans="1:8" ht="25.5">
      <c r="A27" s="590"/>
      <c r="B27" s="591" t="s">
        <v>62</v>
      </c>
      <c r="C27" s="588">
        <v>0</v>
      </c>
      <c r="D27" s="588">
        <v>0</v>
      </c>
      <c r="E27" s="588">
        <v>0</v>
      </c>
      <c r="F27" s="592">
        <f>C27+D27-E27</f>
        <v>0</v>
      </c>
      <c r="G27" s="593">
        <f>F27-C27</f>
        <v>0</v>
      </c>
    </row>
    <row r="28" spans="1:8" ht="20.100000000000001" customHeight="1">
      <c r="A28" s="590"/>
      <c r="B28" s="591" t="s">
        <v>63</v>
      </c>
      <c r="C28" s="588">
        <v>8004337</v>
      </c>
      <c r="D28" s="588">
        <v>0</v>
      </c>
      <c r="E28" s="588">
        <v>170305</v>
      </c>
      <c r="F28" s="592">
        <f>C28+D28-E28</f>
        <v>7834032</v>
      </c>
      <c r="G28" s="593">
        <f>F28-C28</f>
        <v>-170305</v>
      </c>
    </row>
    <row r="29" spans="1:8" ht="20.100000000000001" customHeight="1" thickBot="1">
      <c r="A29" s="594"/>
      <c r="B29" s="595"/>
      <c r="C29" s="596"/>
      <c r="D29" s="596"/>
      <c r="E29" s="596"/>
      <c r="F29" s="596"/>
      <c r="G29" s="597"/>
    </row>
    <row r="30" spans="1:8" ht="20.100000000000001" customHeight="1">
      <c r="A30" s="607" t="s">
        <v>254</v>
      </c>
      <c r="B30" s="287"/>
      <c r="C30" s="528"/>
      <c r="D30" s="528"/>
      <c r="E30" s="528"/>
      <c r="F30" s="528"/>
      <c r="G30" s="528"/>
    </row>
    <row r="31" spans="1:8" ht="20.100000000000001" customHeight="1">
      <c r="A31" s="518"/>
      <c r="B31" s="518"/>
      <c r="C31" s="528"/>
      <c r="D31" s="528"/>
      <c r="E31" s="528"/>
      <c r="F31" s="528"/>
      <c r="G31" s="528"/>
    </row>
    <row r="32" spans="1:8" ht="20.100000000000001" customHeight="1">
      <c r="A32" s="518"/>
      <c r="B32" s="518" t="s">
        <v>255</v>
      </c>
      <c r="C32" s="528"/>
      <c r="D32" s="528" t="s">
        <v>255</v>
      </c>
      <c r="E32" s="528"/>
      <c r="F32" s="528"/>
      <c r="G32" s="528"/>
    </row>
    <row r="33" spans="1:7" ht="20.100000000000001" customHeight="1">
      <c r="A33" s="518"/>
      <c r="B33" s="518"/>
      <c r="C33" s="528"/>
      <c r="D33" s="528"/>
      <c r="E33" s="528"/>
      <c r="F33" s="528"/>
      <c r="G33" s="528"/>
    </row>
    <row r="34" spans="1:7">
      <c r="A34" s="287" t="s">
        <v>255</v>
      </c>
      <c r="B34" s="287"/>
      <c r="C34" s="287"/>
      <c r="D34" s="287"/>
      <c r="E34" s="287"/>
      <c r="F34" s="287"/>
      <c r="G34" s="287"/>
    </row>
  </sheetData>
  <sheetProtection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worksheet>
</file>

<file path=xl/worksheets/sheet9.xml><?xml version="1.0" encoding="utf-8"?>
<worksheet xmlns="http://schemas.openxmlformats.org/spreadsheetml/2006/main" xmlns:r="http://schemas.openxmlformats.org/officeDocument/2006/relationships">
  <dimension ref="A1:G48"/>
  <sheetViews>
    <sheetView view="pageBreakPreview" zoomScale="110" zoomScaleSheetLayoutView="110" workbookViewId="0">
      <selection activeCell="F38" sqref="F38"/>
    </sheetView>
  </sheetViews>
  <sheetFormatPr baseColWidth="10" defaultColWidth="11.28515625" defaultRowHeight="16.5"/>
  <cols>
    <col min="1" max="1" width="2.140625" style="107" customWidth="1"/>
    <col min="2" max="2" width="28.28515625" style="107" customWidth="1"/>
    <col min="3" max="3" width="16.7109375" style="107" customWidth="1"/>
    <col min="4" max="4" width="17.28515625" style="107" bestFit="1" customWidth="1"/>
    <col min="5" max="6" width="16.7109375" style="107" customWidth="1"/>
    <col min="7" max="7" width="79" style="107" customWidth="1"/>
    <col min="8" max="16384" width="11.28515625" style="107"/>
  </cols>
  <sheetData>
    <row r="1" spans="1:7" s="124" customFormat="1" ht="18">
      <c r="A1" s="1065" t="s">
        <v>23</v>
      </c>
      <c r="B1" s="1065"/>
      <c r="C1" s="1065"/>
      <c r="D1" s="1065"/>
      <c r="E1" s="1065"/>
      <c r="F1" s="1065"/>
      <c r="G1" s="441"/>
    </row>
    <row r="2" spans="1:7" s="166" customFormat="1" ht="15.75">
      <c r="A2" s="1065" t="s">
        <v>6</v>
      </c>
      <c r="B2" s="1065"/>
      <c r="C2" s="1065"/>
      <c r="D2" s="1065"/>
      <c r="E2" s="1065"/>
      <c r="F2" s="1065"/>
    </row>
    <row r="3" spans="1:7" s="166" customFormat="1" ht="15.75">
      <c r="A3" s="1066" t="str">
        <f>'ETCA-I-01'!A3</f>
        <v>TELEVISORA DE HERMOSILLO, S.A. DE C.V.</v>
      </c>
      <c r="B3" s="1066"/>
      <c r="C3" s="1066"/>
      <c r="D3" s="1066"/>
      <c r="E3" s="1066"/>
      <c r="F3" s="1066"/>
    </row>
    <row r="4" spans="1:7" s="166" customFormat="1">
      <c r="A4" s="1067" t="str">
        <f>'ETCA-I-03'!A4:D4</f>
        <v>Del 01 de Enero al 31 de Marzo de 2018</v>
      </c>
      <c r="B4" s="1067"/>
      <c r="C4" s="1067"/>
      <c r="D4" s="1067"/>
      <c r="E4" s="1067"/>
      <c r="F4" s="1067"/>
    </row>
    <row r="5" spans="1:7" s="168" customFormat="1" ht="17.25" thickBot="1">
      <c r="A5" s="167"/>
      <c r="B5" s="167"/>
      <c r="C5" s="1068" t="s">
        <v>300</v>
      </c>
      <c r="D5" s="1068"/>
      <c r="E5" s="52"/>
      <c r="F5" s="167"/>
    </row>
    <row r="6" spans="1:7" s="176" customFormat="1" ht="37.5" customHeight="1" thickBot="1">
      <c r="A6" s="1079" t="s">
        <v>301</v>
      </c>
      <c r="B6" s="1080"/>
      <c r="C6" s="174" t="s">
        <v>302</v>
      </c>
      <c r="D6" s="174" t="s">
        <v>303</v>
      </c>
      <c r="E6" s="174" t="s">
        <v>304</v>
      </c>
      <c r="F6" s="175" t="s">
        <v>305</v>
      </c>
    </row>
    <row r="7" spans="1:7">
      <c r="A7" s="1073"/>
      <c r="B7" s="1074"/>
      <c r="C7" s="177"/>
      <c r="D7" s="177"/>
      <c r="E7" s="178"/>
      <c r="F7" s="179"/>
    </row>
    <row r="8" spans="1:7">
      <c r="A8" s="1075" t="s">
        <v>306</v>
      </c>
      <c r="B8" s="1076"/>
      <c r="C8" s="180"/>
      <c r="D8" s="180"/>
      <c r="E8" s="180"/>
      <c r="F8" s="181"/>
    </row>
    <row r="9" spans="1:7">
      <c r="A9" s="1077" t="s">
        <v>307</v>
      </c>
      <c r="B9" s="1078"/>
      <c r="C9" s="180"/>
      <c r="D9" s="180"/>
      <c r="E9" s="180"/>
      <c r="F9" s="181"/>
    </row>
    <row r="10" spans="1:7">
      <c r="A10" s="1069" t="s">
        <v>308</v>
      </c>
      <c r="B10" s="1070"/>
      <c r="C10" s="182"/>
      <c r="D10" s="182"/>
      <c r="E10" s="195">
        <f>SUM(E11:E13)</f>
        <v>0</v>
      </c>
      <c r="F10" s="196">
        <f>SUM(F11:F13)</f>
        <v>0</v>
      </c>
    </row>
    <row r="11" spans="1:7">
      <c r="A11" s="857"/>
      <c r="B11" s="184" t="s">
        <v>309</v>
      </c>
      <c r="C11" s="182"/>
      <c r="D11" s="182"/>
      <c r="E11" s="182">
        <v>0</v>
      </c>
      <c r="F11" s="183">
        <v>0</v>
      </c>
    </row>
    <row r="12" spans="1:7">
      <c r="A12" s="185"/>
      <c r="B12" s="184" t="s">
        <v>310</v>
      </c>
      <c r="C12" s="186"/>
      <c r="D12" s="186"/>
      <c r="E12" s="186"/>
      <c r="F12" s="187"/>
    </row>
    <row r="13" spans="1:7">
      <c r="A13" s="185"/>
      <c r="B13" s="184" t="s">
        <v>311</v>
      </c>
      <c r="C13" s="186"/>
      <c r="D13" s="186"/>
      <c r="E13" s="186"/>
      <c r="F13" s="187"/>
    </row>
    <row r="14" spans="1:7">
      <c r="A14" s="185"/>
      <c r="B14" s="188"/>
      <c r="C14" s="186"/>
      <c r="D14" s="186"/>
      <c r="E14" s="186"/>
      <c r="F14" s="187"/>
    </row>
    <row r="15" spans="1:7">
      <c r="A15" s="1069" t="s">
        <v>312</v>
      </c>
      <c r="B15" s="1070"/>
      <c r="C15" s="182"/>
      <c r="D15" s="182"/>
      <c r="E15" s="195">
        <f>SUM(E16:E19)</f>
        <v>0</v>
      </c>
      <c r="F15" s="196">
        <f>SUM(F16:F19)</f>
        <v>0</v>
      </c>
    </row>
    <row r="16" spans="1:7">
      <c r="A16" s="185"/>
      <c r="B16" s="184" t="s">
        <v>313</v>
      </c>
      <c r="C16" s="186"/>
      <c r="D16" s="186"/>
      <c r="E16" s="186">
        <v>0</v>
      </c>
      <c r="F16" s="187"/>
    </row>
    <row r="17" spans="1:7">
      <c r="A17" s="857"/>
      <c r="B17" s="184" t="s">
        <v>314</v>
      </c>
      <c r="C17" s="186"/>
      <c r="D17" s="186"/>
      <c r="E17" s="186"/>
      <c r="F17" s="187"/>
    </row>
    <row r="18" spans="1:7">
      <c r="A18" s="857"/>
      <c r="B18" s="184" t="s">
        <v>310</v>
      </c>
      <c r="C18" s="182"/>
      <c r="D18" s="182"/>
      <c r="E18" s="182"/>
      <c r="F18" s="183"/>
    </row>
    <row r="19" spans="1:7">
      <c r="A19" s="185"/>
      <c r="B19" s="184" t="s">
        <v>311</v>
      </c>
      <c r="C19" s="186"/>
      <c r="D19" s="186"/>
      <c r="E19" s="186"/>
      <c r="F19" s="187"/>
    </row>
    <row r="20" spans="1:7">
      <c r="A20" s="857"/>
      <c r="B20" s="858"/>
      <c r="C20" s="182"/>
      <c r="D20" s="182"/>
      <c r="E20" s="182"/>
      <c r="F20" s="183"/>
    </row>
    <row r="21" spans="1:7">
      <c r="A21" s="189"/>
      <c r="B21" s="190" t="s">
        <v>315</v>
      </c>
      <c r="C21" s="180"/>
      <c r="D21" s="180"/>
      <c r="E21" s="197">
        <f>E10+E15</f>
        <v>0</v>
      </c>
      <c r="F21" s="198">
        <f>F10+F15</f>
        <v>0</v>
      </c>
      <c r="G21" s="339"/>
    </row>
    <row r="22" spans="1:7">
      <c r="A22" s="189"/>
      <c r="B22" s="190"/>
      <c r="C22" s="191"/>
      <c r="D22" s="191"/>
      <c r="E22" s="191"/>
      <c r="F22" s="192"/>
    </row>
    <row r="23" spans="1:7">
      <c r="A23" s="1077" t="s">
        <v>316</v>
      </c>
      <c r="B23" s="1078"/>
      <c r="C23" s="180"/>
      <c r="D23" s="180"/>
      <c r="E23" s="180"/>
      <c r="F23" s="181"/>
    </row>
    <row r="24" spans="1:7">
      <c r="A24" s="1069" t="s">
        <v>308</v>
      </c>
      <c r="B24" s="1070"/>
      <c r="C24" s="182"/>
      <c r="D24" s="182"/>
      <c r="E24" s="195">
        <f>SUM(E25:E27)</f>
        <v>72500028</v>
      </c>
      <c r="F24" s="196">
        <f>SUM(F25:F27)</f>
        <v>70000032</v>
      </c>
    </row>
    <row r="25" spans="1:7">
      <c r="A25" s="857"/>
      <c r="B25" s="184" t="s">
        <v>309</v>
      </c>
      <c r="C25" s="186" t="s">
        <v>1093</v>
      </c>
      <c r="D25" s="903" t="s">
        <v>1089</v>
      </c>
      <c r="E25" s="186">
        <v>72500028</v>
      </c>
      <c r="F25" s="187">
        <v>70000032</v>
      </c>
    </row>
    <row r="26" spans="1:7">
      <c r="A26" s="185"/>
      <c r="B26" s="184" t="s">
        <v>310</v>
      </c>
      <c r="C26" s="186"/>
      <c r="D26" s="186"/>
      <c r="E26" s="186"/>
      <c r="F26" s="187"/>
    </row>
    <row r="27" spans="1:7">
      <c r="A27" s="185"/>
      <c r="B27" s="184" t="s">
        <v>311</v>
      </c>
      <c r="C27" s="186"/>
      <c r="D27" s="186"/>
      <c r="E27" s="186"/>
      <c r="F27" s="187"/>
    </row>
    <row r="28" spans="1:7">
      <c r="A28" s="185"/>
      <c r="B28" s="188"/>
      <c r="C28" s="186"/>
      <c r="D28" s="186"/>
      <c r="E28" s="186"/>
      <c r="F28" s="187"/>
    </row>
    <row r="29" spans="1:7">
      <c r="A29" s="1069" t="s">
        <v>312</v>
      </c>
      <c r="B29" s="1070"/>
      <c r="C29" s="182"/>
      <c r="D29" s="182"/>
      <c r="E29" s="195">
        <f>SUM(E30:E33)</f>
        <v>0</v>
      </c>
      <c r="F29" s="196">
        <f>SUM(F30:F33)</f>
        <v>0</v>
      </c>
    </row>
    <row r="30" spans="1:7">
      <c r="A30" s="185"/>
      <c r="B30" s="184" t="s">
        <v>313</v>
      </c>
      <c r="C30" s="186"/>
      <c r="D30" s="186"/>
      <c r="E30" s="186"/>
      <c r="F30" s="187"/>
    </row>
    <row r="31" spans="1:7">
      <c r="A31" s="857"/>
      <c r="B31" s="184" t="s">
        <v>314</v>
      </c>
      <c r="C31" s="186"/>
      <c r="D31" s="186"/>
      <c r="E31" s="186"/>
      <c r="F31" s="187"/>
    </row>
    <row r="32" spans="1:7">
      <c r="A32" s="857"/>
      <c r="B32" s="184" t="s">
        <v>310</v>
      </c>
      <c r="C32" s="182"/>
      <c r="D32" s="182"/>
      <c r="E32" s="182"/>
      <c r="F32" s="183"/>
    </row>
    <row r="33" spans="1:7">
      <c r="A33" s="185"/>
      <c r="B33" s="184" t="s">
        <v>311</v>
      </c>
      <c r="C33" s="186"/>
      <c r="D33" s="186"/>
      <c r="E33" s="186"/>
      <c r="F33" s="187"/>
    </row>
    <row r="34" spans="1:7">
      <c r="A34" s="857"/>
      <c r="B34" s="858"/>
      <c r="C34" s="182"/>
      <c r="D34" s="182"/>
      <c r="E34" s="182"/>
      <c r="F34" s="183"/>
    </row>
    <row r="35" spans="1:7">
      <c r="A35" s="189"/>
      <c r="B35" s="190" t="s">
        <v>317</v>
      </c>
      <c r="C35" s="180"/>
      <c r="D35" s="180"/>
      <c r="E35" s="197">
        <f>E24+E29</f>
        <v>72500028</v>
      </c>
      <c r="F35" s="198">
        <f>F24+F29</f>
        <v>70000032</v>
      </c>
      <c r="G35" s="339"/>
    </row>
    <row r="36" spans="1:7">
      <c r="A36" s="185"/>
      <c r="B36" s="188"/>
      <c r="C36" s="186"/>
      <c r="D36" s="186"/>
      <c r="E36" s="186"/>
      <c r="F36" s="187"/>
    </row>
    <row r="37" spans="1:7">
      <c r="A37" s="185"/>
      <c r="B37" s="184" t="s">
        <v>318</v>
      </c>
      <c r="C37" s="186"/>
      <c r="D37" s="186"/>
      <c r="E37" s="186">
        <v>29337821</v>
      </c>
      <c r="F37" s="187">
        <v>27749224</v>
      </c>
    </row>
    <row r="38" spans="1:7">
      <c r="A38" s="185"/>
      <c r="B38" s="188"/>
      <c r="C38" s="186"/>
      <c r="D38" s="186"/>
      <c r="E38" s="186"/>
      <c r="F38" s="187"/>
    </row>
    <row r="39" spans="1:7">
      <c r="A39" s="857"/>
      <c r="B39" s="858" t="s">
        <v>319</v>
      </c>
      <c r="C39" s="180"/>
      <c r="D39" s="180"/>
      <c r="E39" s="197">
        <f>E37+E35+E21</f>
        <v>101837849</v>
      </c>
      <c r="F39" s="198">
        <f>F37+F35+F21</f>
        <v>97749256</v>
      </c>
      <c r="G39" s="339" t="str">
        <f>IF((F39-'ETCA-I-01'!F33)&gt;0.9,"ERROR!!!!!, NO COINCIDE CON LO REPORTADO EN EL ETCA-I-01 EN EL MISMO RUBRO","")</f>
        <v/>
      </c>
    </row>
    <row r="40" spans="1:7" ht="5.25" customHeight="1" thickBot="1">
      <c r="A40" s="1071"/>
      <c r="B40" s="1072"/>
      <c r="C40" s="193"/>
      <c r="D40" s="193"/>
      <c r="E40" s="193"/>
      <c r="F40" s="194"/>
    </row>
    <row r="41" spans="1:7" ht="11.1" customHeight="1">
      <c r="A41" s="123" t="s">
        <v>254</v>
      </c>
      <c r="F41" s="510"/>
    </row>
    <row r="42" spans="1:7" ht="11.1" customHeight="1">
      <c r="A42" s="123"/>
      <c r="F42" s="510"/>
    </row>
    <row r="43" spans="1:7" ht="11.1" customHeight="1">
      <c r="A43" s="123"/>
      <c r="F43" s="510"/>
    </row>
    <row r="44" spans="1:7" ht="11.1" customHeight="1">
      <c r="A44" s="510"/>
      <c r="B44" s="510"/>
      <c r="C44" s="510"/>
      <c r="D44" s="510"/>
      <c r="E44" s="510"/>
      <c r="F44" s="510"/>
    </row>
    <row r="45" spans="1:7" ht="11.1" customHeight="1">
      <c r="A45" s="510"/>
      <c r="B45" s="510"/>
      <c r="C45" s="510"/>
      <c r="D45" s="510"/>
      <c r="E45" s="510"/>
      <c r="F45" s="510"/>
    </row>
    <row r="46" spans="1:7" ht="11.1" customHeight="1">
      <c r="A46" s="510"/>
      <c r="B46" s="510" t="s">
        <v>255</v>
      </c>
      <c r="C46" s="510"/>
      <c r="D46" s="510"/>
      <c r="E46" s="510"/>
      <c r="F46" s="510"/>
    </row>
    <row r="47" spans="1:7" ht="11.1" customHeight="1">
      <c r="A47" s="510"/>
      <c r="B47" s="510"/>
      <c r="C47" s="510"/>
      <c r="D47" s="510"/>
      <c r="E47" s="510"/>
      <c r="F47" s="510"/>
    </row>
    <row r="48" spans="1:7">
      <c r="A48" s="508" t="s">
        <v>255</v>
      </c>
      <c r="B48" s="508"/>
      <c r="C48" s="508"/>
      <c r="D48" s="508"/>
      <c r="E48" s="508"/>
      <c r="F48" s="508"/>
    </row>
  </sheetData>
  <sheetProtection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rintOptions horizontalCentered="1"/>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42</vt:i4>
      </vt:variant>
    </vt:vector>
  </HeadingPairs>
  <TitlesOfParts>
    <vt:vector size="79"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ETCA-IV-01</vt:lpstr>
      <vt:lpstr>ETCA-IV-02</vt:lpstr>
      <vt:lpstr>ETCA-IV-03</vt:lpstr>
      <vt:lpstr>ANEXO</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'ETCA II-04'!Títulos_a_imprimir</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'ETCA-III-04'!Títulos_a_imprimir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 </cp:lastModifiedBy>
  <cp:revision/>
  <cp:lastPrinted>2018-04-12T21:57:13Z</cp:lastPrinted>
  <dcterms:created xsi:type="dcterms:W3CDTF">2014-03-28T01:13:38Z</dcterms:created>
  <dcterms:modified xsi:type="dcterms:W3CDTF">2018-04-16T20:22:41Z</dcterms:modified>
</cp:coreProperties>
</file>