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320" windowWidth="20550" windowHeight="3780" tabRatio="599"/>
  </bookViews>
  <sheets>
    <sheet name="ETCA-III-13" sheetId="31" r:id="rId1"/>
    <sheet name="Hoja1" sheetId="22" r:id="rId2"/>
  </sheets>
  <externalReferences>
    <externalReference r:id="rId3"/>
  </externalReferences>
  <definedNames>
    <definedName name="_xlnm._FilterDatabase" localSheetId="0" hidden="1">'ETCA-III-13'!$A$10:$B$142</definedName>
    <definedName name="_xlnm.Print_Area" localSheetId="0">'ETCA-III-13'!$A$1:$Q$703</definedName>
    <definedName name="_xlnm.Print_Area" localSheetId="1">Hoja1!$R$17:$AL$70</definedName>
    <definedName name="_xlnm.Database">#REF!</definedName>
    <definedName name="ppto">[1]Hoja2!$B$3:$M$95</definedName>
  </definedNames>
  <calcPr calcId="145621"/>
</workbook>
</file>

<file path=xl/calcChain.xml><?xml version="1.0" encoding="utf-8"?>
<calcChain xmlns="http://schemas.openxmlformats.org/spreadsheetml/2006/main">
  <c r="Q657" i="31" l="1"/>
  <c r="N657" i="31"/>
  <c r="M657" i="31"/>
  <c r="M712" i="31" s="1"/>
  <c r="M714" i="31" s="1"/>
  <c r="L657" i="31"/>
  <c r="L712" i="31"/>
  <c r="L714" i="31" s="1"/>
  <c r="P657" i="31"/>
  <c r="P712" i="31"/>
  <c r="P714" i="31" s="1"/>
  <c r="O657" i="31"/>
  <c r="H657" i="31"/>
  <c r="AK69" i="22"/>
  <c r="AI67" i="22"/>
  <c r="AK62" i="22" l="1"/>
  <c r="H712" i="31"/>
  <c r="H714" i="31" s="1"/>
  <c r="I712" i="31"/>
  <c r="G712" i="31"/>
  <c r="K586" i="31"/>
  <c r="J586" i="31"/>
  <c r="Q586" i="31"/>
  <c r="N586" i="31"/>
  <c r="M586" i="31"/>
  <c r="L586" i="31"/>
  <c r="P586" i="31"/>
  <c r="O586" i="31"/>
  <c r="O536" i="31"/>
  <c r="O535" i="31"/>
  <c r="P515" i="31"/>
  <c r="Q515" i="31" s="1"/>
  <c r="M465" i="31"/>
  <c r="M464" i="31"/>
  <c r="I465" i="31"/>
  <c r="I464" i="31"/>
  <c r="G465" i="31"/>
  <c r="G464" i="31"/>
  <c r="P444" i="31"/>
  <c r="M444" i="31" s="1"/>
  <c r="O444" i="31"/>
  <c r="H444" i="31"/>
  <c r="K444" i="31" s="1"/>
  <c r="L444" i="31"/>
  <c r="J302" i="31"/>
  <c r="P302" i="31"/>
  <c r="O302" i="31"/>
  <c r="K302" i="31" s="1"/>
  <c r="K231" i="31"/>
  <c r="P91" i="31"/>
  <c r="M91" i="31" s="1"/>
  <c r="O91" i="31"/>
  <c r="K91" i="31" s="1"/>
  <c r="O38" i="31"/>
  <c r="J38" i="31"/>
  <c r="M18" i="31"/>
  <c r="L18" i="31"/>
  <c r="AK31" i="22"/>
  <c r="AL60" i="22"/>
  <c r="AL59" i="22"/>
  <c r="AL55" i="22"/>
  <c r="AK55" i="22"/>
  <c r="AL57" i="22"/>
  <c r="AL56" i="22"/>
  <c r="AL46" i="22"/>
  <c r="AK46" i="22"/>
  <c r="AL53" i="22"/>
  <c r="AL52" i="22"/>
  <c r="AL51" i="22"/>
  <c r="AL50" i="22"/>
  <c r="AL49" i="22"/>
  <c r="AL48" i="22"/>
  <c r="AL47" i="22"/>
  <c r="AL40" i="22"/>
  <c r="AL41" i="22"/>
  <c r="AL42" i="22"/>
  <c r="AL43" i="22"/>
  <c r="AL33" i="22"/>
  <c r="AL34" i="22"/>
  <c r="AL35" i="22"/>
  <c r="AL36" i="22"/>
  <c r="AL37" i="22"/>
  <c r="AL38" i="22"/>
  <c r="AL39" i="22"/>
  <c r="AL32" i="22"/>
  <c r="AK30" i="22"/>
  <c r="AH63" i="22"/>
  <c r="AJ58" i="22"/>
  <c r="AJ60" i="22"/>
  <c r="AJ59" i="22"/>
  <c r="AJ55" i="22"/>
  <c r="AH55" i="22"/>
  <c r="AI55" i="22"/>
  <c r="AJ57" i="22"/>
  <c r="AJ56" i="22"/>
  <c r="AJ46" i="22"/>
  <c r="AJ48" i="22"/>
  <c r="AJ49" i="22"/>
  <c r="AJ50" i="22"/>
  <c r="AJ51" i="22"/>
  <c r="AJ52" i="22"/>
  <c r="AJ53" i="22"/>
  <c r="AJ47" i="22"/>
  <c r="AI46" i="22"/>
  <c r="AH46" i="22"/>
  <c r="AI30" i="22"/>
  <c r="AH30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31" i="22"/>
  <c r="AL31" i="22" s="1"/>
  <c r="P18" i="31" s="1"/>
  <c r="T55" i="22"/>
  <c r="AD56" i="22"/>
  <c r="AI58" i="22"/>
  <c r="AH58" i="22"/>
  <c r="V46" i="22"/>
  <c r="T46" i="22"/>
  <c r="AD52" i="22"/>
  <c r="AJ30" i="22" l="1"/>
  <c r="AJ62" i="22" s="1"/>
  <c r="O18" i="31"/>
  <c r="Q18" i="31" s="1"/>
  <c r="AL30" i="22"/>
  <c r="AL62" i="22" s="1"/>
  <c r="O712" i="31"/>
  <c r="O714" i="31" s="1"/>
  <c r="Q302" i="31"/>
  <c r="M302" i="31"/>
  <c r="J444" i="31"/>
  <c r="L91" i="31"/>
  <c r="L302" i="31"/>
  <c r="N444" i="31"/>
  <c r="Q444" i="31"/>
  <c r="N18" i="31"/>
  <c r="AH65" i="22"/>
  <c r="AL58" i="22"/>
  <c r="AH62" i="22"/>
  <c r="AH64" i="22" s="1"/>
  <c r="AI62" i="22"/>
  <c r="AH66" i="22" l="1"/>
  <c r="N302" i="31"/>
  <c r="Q91" i="31" l="1"/>
  <c r="N91" i="31"/>
  <c r="U62" i="22"/>
  <c r="U64" i="22" s="1"/>
  <c r="T63" i="22"/>
  <c r="S63" i="22"/>
  <c r="V63" i="22" s="1"/>
  <c r="AD60" i="22"/>
  <c r="AD59" i="22"/>
  <c r="X58" i="22"/>
  <c r="W58" i="22"/>
  <c r="U58" i="22"/>
  <c r="T58" i="22"/>
  <c r="S58" i="22"/>
  <c r="V58" i="22" s="1"/>
  <c r="AD57" i="22"/>
  <c r="X55" i="22"/>
  <c r="W55" i="22"/>
  <c r="S55" i="22"/>
  <c r="AD53" i="22"/>
  <c r="AD51" i="22"/>
  <c r="AD50" i="22"/>
  <c r="AD49" i="22"/>
  <c r="AD48" i="22"/>
  <c r="AD47" i="22"/>
  <c r="X46" i="22"/>
  <c r="W46" i="22"/>
  <c r="S46" i="22"/>
  <c r="AD43" i="22"/>
  <c r="AD41" i="22"/>
  <c r="AD36" i="22"/>
  <c r="AD35" i="22"/>
  <c r="AD34" i="22"/>
  <c r="AD33" i="22"/>
  <c r="AD32" i="22"/>
  <c r="AD31" i="22"/>
  <c r="X30" i="22"/>
  <c r="W30" i="22"/>
  <c r="T30" i="22"/>
  <c r="S30" i="22"/>
  <c r="V30" i="22" s="1"/>
  <c r="Z28" i="22"/>
  <c r="Z24" i="22" s="1"/>
  <c r="Y7" i="22"/>
  <c r="P231" i="31"/>
  <c r="Q231" i="31" s="1"/>
  <c r="N231" i="31"/>
  <c r="M231" i="31"/>
  <c r="J231" i="31"/>
  <c r="AD28" i="22" l="1"/>
  <c r="AD24" i="22"/>
  <c r="S62" i="22"/>
  <c r="S64" i="22" s="1"/>
  <c r="M112" i="31" l="1"/>
  <c r="M111" i="31"/>
  <c r="L112" i="31"/>
  <c r="L111" i="31"/>
  <c r="H112" i="31"/>
  <c r="H111" i="31"/>
  <c r="J91" i="31"/>
  <c r="N39" i="31"/>
  <c r="N38" i="31"/>
  <c r="J39" i="31"/>
  <c r="N678" i="31" l="1"/>
  <c r="N677" i="31"/>
  <c r="D657" i="31" l="1"/>
  <c r="O678" i="31"/>
  <c r="J678" i="31"/>
  <c r="O677" i="31"/>
  <c r="J677" i="31"/>
  <c r="N607" i="31"/>
  <c r="N606" i="31"/>
  <c r="J607" i="31"/>
  <c r="J606" i="31"/>
  <c r="O464" i="31"/>
  <c r="N465" i="31"/>
  <c r="N464" i="31"/>
  <c r="J465" i="31"/>
  <c r="J464" i="31"/>
  <c r="O607" i="31"/>
  <c r="O606" i="31"/>
  <c r="O465" i="31"/>
  <c r="H373" i="31"/>
  <c r="O394" i="31"/>
  <c r="O393" i="31"/>
  <c r="P373" i="31"/>
  <c r="O323" i="31"/>
  <c r="O322" i="31"/>
  <c r="N323" i="31"/>
  <c r="N322" i="31"/>
  <c r="J323" i="31"/>
  <c r="J322" i="31"/>
  <c r="Q373" i="31" l="1"/>
  <c r="N112" i="31" l="1"/>
  <c r="O112" i="31"/>
  <c r="O111" i="31"/>
  <c r="N111" i="31"/>
  <c r="J112" i="31"/>
  <c r="J111" i="31"/>
  <c r="O39" i="31" l="1"/>
  <c r="T62" i="22" l="1"/>
  <c r="T64" i="22" s="1"/>
  <c r="V55" i="22"/>
  <c r="Y28" i="22" s="1"/>
  <c r="Y19" i="22" s="1"/>
  <c r="V62" i="22" l="1"/>
  <c r="V64" i="22" s="1"/>
</calcChain>
</file>

<file path=xl/comments1.xml><?xml version="1.0" encoding="utf-8"?>
<comments xmlns="http://schemas.openxmlformats.org/spreadsheetml/2006/main">
  <authors>
    <author>David Lamadrid</author>
  </authors>
  <commentList>
    <comment ref="Q17" authorId="0">
      <text>
        <r>
          <rPr>
            <b/>
            <sz val="9"/>
            <color indexed="81"/>
            <rFont val="Tahoma"/>
            <family val="2"/>
          </rPr>
          <t>David Lamadrid:</t>
        </r>
        <r>
          <rPr>
            <sz val="9"/>
            <color indexed="81"/>
            <rFont val="Tahoma"/>
            <family val="2"/>
          </rPr>
          <t xml:space="preserve">
No llenar este campo ya que sera etiquetado por la Secretaria de Hacienda</t>
        </r>
      </text>
    </comment>
  </commentList>
</comments>
</file>

<file path=xl/sharedStrings.xml><?xml version="1.0" encoding="utf-8"?>
<sst xmlns="http://schemas.openxmlformats.org/spreadsheetml/2006/main" count="1048" uniqueCount="192">
  <si>
    <t>Devengado</t>
  </si>
  <si>
    <t>%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</si>
  <si>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</si>
  <si>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</si>
  <si>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</si>
  <si>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</si>
  <si>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</si>
  <si>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</si>
  <si>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</si>
  <si>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</si>
  <si>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</si>
  <si>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</si>
  <si>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</si>
  <si>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</si>
  <si>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</si>
  <si>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</si>
  <si>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</si>
  <si>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</si>
  <si>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</si>
  <si>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</si>
  <si>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</si>
  <si>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</si>
  <si>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</si>
  <si>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</si>
  <si>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</si>
  <si>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</si>
  <si>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</si>
  <si>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</si>
  <si>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</si>
  <si>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</si>
  <si>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</si>
  <si>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</si>
  <si>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</si>
  <si>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</si>
  <si>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</si>
  <si>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</si>
  <si>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</si>
  <si>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</si>
  <si>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</si>
  <si>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</si>
  <si>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</si>
  <si>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</si>
  <si>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</si>
  <si>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</si>
  <si>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</si>
  <si>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Comprometido</t>
  </si>
  <si>
    <t>AVANCE TRIMESTRAL EN EL CUMPLIMIENTO DE LAS METAS DEL INDICADOR</t>
  </si>
  <si>
    <t xml:space="preserve">  MODERNIZACION DE LAS COMUNICACIONES</t>
  </si>
  <si>
    <t>CONSERVACION DE LA RED CARRETERA DEL ESTADO DE SONORA</t>
  </si>
  <si>
    <t xml:space="preserve"> JUNTA DE CAMINOS DEL ESTADO DE SONORA</t>
  </si>
  <si>
    <t xml:space="preserve"> DIRECCION GENERAL</t>
  </si>
  <si>
    <t>MEJORAR LA RED CARRETERA MEDIANTE LOS TRABAJOS DE MANTENIMIENTO Y CONSERVACION EN BENEFICIO DE LOS USUARIOS DEL ESTADO</t>
  </si>
  <si>
    <t>CONTAR CON CARRETERAS ESTATALES EN BUENAS CONDICIONES DE TRANSITO DE MANERA COMODO Y SEGURO</t>
  </si>
  <si>
    <t>INDICE DE CUMPLIMIENTO DEL PROGRAMA DE CONSERVACION DE LA RED CARRETERA ESTATAL</t>
  </si>
  <si>
    <t>PROGRAMATICO</t>
  </si>
  <si>
    <t>NIVEL DE CUMPLIMIENTO OBTENIDO EN LA EJECUCION DEL PROGRAMA DE OBRA DEL PROGRAMA DE CONSERVACION</t>
  </si>
  <si>
    <t>EFICIENCIA</t>
  </si>
  <si>
    <t>ASCENDENTE</t>
  </si>
  <si>
    <t>ACUMULABLE</t>
  </si>
  <si>
    <t>TRIMESTRAL</t>
  </si>
  <si>
    <t>NUMERADOR</t>
  </si>
  <si>
    <t>DENOMINADOR</t>
  </si>
  <si>
    <t>KILOMETROS</t>
  </si>
  <si>
    <t>MEJORAR LA RED CARRETERA MEDIANTE LOS TRABAJOS DE  REHABILITACION Y RECONSTRUCCION EN BENEFICIO DE LOS USUARIOS DEL ESTADO</t>
  </si>
  <si>
    <t>INDICE DE CUMPLIMIENTO DE OBRAS AUTORIZADAS PROGRAMADAS</t>
  </si>
  <si>
    <t>NIVEL DE CUMPLIMIENTO OBTENIDO EN LA EJECUCION  DE OBRAS  DEL PROGRAMA DE REHABILITACION Y RECONSTRUCCION DE LA RED CARRETERA ESTATAL</t>
  </si>
  <si>
    <t>MODERNIZACION Y AMPLIACION DE LA RED CARRETERA ESTATAL</t>
  </si>
  <si>
    <t>MEJORAR LA RED CARRETERA MEDIANTE LOS TRABAJOS DE  MODERNIZACION Y AMPLIACION EN BENEFICIO DE LOS USUARIOS DEL ESTADO</t>
  </si>
  <si>
    <t>RECONSTRUIR LAS CARRETERAS A CARGO DEL ESTADO</t>
  </si>
  <si>
    <t>KMS  EJECUTADOS / KMS PROGRAMADOS</t>
  </si>
  <si>
    <t xml:space="preserve"> RECONSTRUCCION Y REHABILITACION  DE LA RED CARRETERA ESTATAL</t>
  </si>
  <si>
    <t>KM ALCANZADOS /KMS PROGRAMADOS</t>
  </si>
  <si>
    <t>MODERNIZAR Y AMPLIAR LAS CARRETERAS A CARGO DEL ESTADO</t>
  </si>
  <si>
    <t>NIVEL DE CUMPLIMIENTO OBTENIDO EN LA EJECUCION  DE OBRAS  DEL PROGRAMA DE MODERNIZACION Y AMPLIACION DE LA RED CARRETERA ESTATAL</t>
  </si>
  <si>
    <t>MEJORAR LA RED CARRETERA MEDIANTE LA CONSTRUCCION DE NUEVAS CARRETERAS EN BENEFICIO DE LOS USUARIOS DEL ESTADO</t>
  </si>
  <si>
    <t>CONSTRUIR NUEVAS CARRETERAS A CARGO DEL ESTADO</t>
  </si>
  <si>
    <t>NIVEL DE CUMPLIMIENTO OBTENIDO EN LA EJECUCION  DE OBRAS  DEL PROGRAMA DE CONSTRUCCION DE NUEVOS TRAMOS  DE LA RED CARRETERA ESTATAL</t>
  </si>
  <si>
    <t>OBRA EJECUTADA / OBRA PROGRAMADA</t>
  </si>
  <si>
    <t>OBRA</t>
  </si>
  <si>
    <t>GESTION ADMINISTRATIVA</t>
  </si>
  <si>
    <t>DIRECCION DE ADMINISTRACION</t>
  </si>
  <si>
    <t>GESTIONAR A TRAVÉS DE TECNICAS MODERNAS Y SUSTENTABLES, LAS ACTIVIDADES DE CONTROL PRESUPUESTAL, CONTABILIDAD, RECURSOS HUMANOS, ADQUISICIONES Y MANTENIMIENTO PARA APROVECHAR AL MAXIMO LOS RECURSOS FINANCIEROS RESPECTIVOS, EN EL CUMPLIMIENTO CON LAS DISPOSICIONES LEGALES APLICABLES Y DE LOS PROGRAMAS ESTABLECIDOS PARA COADYUVAR EN EL DESARROLLO DE LA ENTIDAD.</t>
  </si>
  <si>
    <t>ATENDER LAS NECESIDADES DE OPERACIÓN DE LA ENTIDAD EN APEGO A LA NORMATIVIDAD APLICABLE PARA LA EJECUCION DE LOS DIFERENTES PROGRAMAS DE INVERSION</t>
  </si>
  <si>
    <t>INDICE DE CUMPLIMIENTO EN LA ENTREGA DE DE LA INFORMACION CONTABLE Y PRESUPUESTAL TRIMESTRAL</t>
  </si>
  <si>
    <t>INFORMES ENTREGADOS/ INFORMES PROGRAMADOS</t>
  </si>
  <si>
    <t>NIVEL DE CUMPLIMIENTO OBTENIDO EN LA ENTREGA DEL AVANCE TRIMESTRAL DE LA CUENTA PUBLICA</t>
  </si>
  <si>
    <t>INFORMES</t>
  </si>
  <si>
    <t>CRUZADO CON FORMATO ECTA-II-09 DEL TRIMESTRE</t>
  </si>
  <si>
    <t>CONSTRUCCION DE LA RED CARRETERA ESTATAL</t>
  </si>
  <si>
    <t>SEGUNDO</t>
  </si>
  <si>
    <t>SECRETARIA DE INFRAESTRUCTURA Y DESARROLLO URBANO</t>
  </si>
  <si>
    <t>JUNTA DE CAMINOS DEL ESTADO DE SONORA</t>
  </si>
  <si>
    <t>PRESUPUESTO DE EGRESOS APROBADO PARA EL EJERCICIO FISCAL 2015</t>
  </si>
  <si>
    <t>AL 30 DE JUNIO DE 2015</t>
  </si>
  <si>
    <t>PRESUPUESTO DE EGRESOS APROBADO 2015</t>
  </si>
  <si>
    <r>
      <t xml:space="preserve">IMPORTE
</t>
    </r>
    <r>
      <rPr>
        <b/>
        <sz val="9"/>
        <rFont val="Calibri"/>
        <family val="2"/>
      </rPr>
      <t>(PESOS)</t>
    </r>
  </si>
  <si>
    <t>TOTAL:</t>
  </si>
  <si>
    <t>FAFEF 2015</t>
  </si>
  <si>
    <t>GASTO FEDERAL REASIGNADO (CONVENIO SCT 2015)</t>
  </si>
  <si>
    <t>GASTO FEDERAL REASIGNADO</t>
  </si>
  <si>
    <t>01</t>
  </si>
  <si>
    <t>E4</t>
  </si>
  <si>
    <t>02</t>
  </si>
  <si>
    <t>002</t>
  </si>
  <si>
    <t>ESTUDIOS Y PROYECTOS</t>
  </si>
  <si>
    <t>A0</t>
  </si>
  <si>
    <t>0020</t>
  </si>
  <si>
    <t>0001</t>
  </si>
  <si>
    <t>FONDO GENERAL DE PARTICIPACIONES</t>
  </si>
  <si>
    <t>DEPENDENCIA</t>
  </si>
  <si>
    <t>DESCRIPCION</t>
  </si>
  <si>
    <t>URS</t>
  </si>
  <si>
    <t>FINALIDAD</t>
  </si>
  <si>
    <t>FUNCION</t>
  </si>
  <si>
    <t>SUBFUNCION</t>
  </si>
  <si>
    <t>EJE RECTOR</t>
  </si>
  <si>
    <t>PROGRAMA</t>
  </si>
  <si>
    <t>SUBPROGRAMA</t>
  </si>
  <si>
    <t>ACT./PROYECTO</t>
  </si>
  <si>
    <t>PARTIDA ESPECIFICA</t>
  </si>
  <si>
    <t>DESCRIPCION DE LA PARTIDA ESPECIFICA</t>
  </si>
  <si>
    <t>F.FINANCIERA (SOLO A0)</t>
  </si>
  <si>
    <t>CLAVE DEL NOMBRE DE LA OBRA CONCENTRADORA (OBRA MAMA)</t>
  </si>
  <si>
    <t>NOMBRE DE LA OBRA CONCENTRADORA (OBRA MAMA)</t>
  </si>
  <si>
    <t>CLAVE DE OBRA O SUBPROYECTO ESPECIFICO (NO LLENAR)</t>
  </si>
  <si>
    <t>NOMBRE  DE OBRA O PROGRAMA ESPECIFICO</t>
  </si>
  <si>
    <t>METAS KM/OBRA</t>
  </si>
  <si>
    <r>
      <t xml:space="preserve">IMPORTE
</t>
    </r>
    <r>
      <rPr>
        <b/>
        <sz val="7"/>
        <rFont val="Arial"/>
        <family val="2"/>
      </rPr>
      <t>(PESOS)</t>
    </r>
  </si>
  <si>
    <t>FEDERALIZADO</t>
  </si>
  <si>
    <t>FEDERAL</t>
  </si>
  <si>
    <t>MUNICIPAL</t>
  </si>
  <si>
    <t>OTROS</t>
  </si>
  <si>
    <t>TOTAL</t>
  </si>
  <si>
    <t>UNIDAD DE MEDIDA DEL INDICADOR Y/O META</t>
  </si>
  <si>
    <t>META (CANTIDAD)</t>
  </si>
  <si>
    <t xml:space="preserve">PRESUPUESTO DE EGRESOS APROBADO </t>
  </si>
  <si>
    <t>2015</t>
  </si>
  <si>
    <t>REFRENDO</t>
  </si>
  <si>
    <t>AMPLIACION</t>
  </si>
  <si>
    <t>KMS</t>
  </si>
  <si>
    <t>41101 SERVICIOS PERSONALES</t>
  </si>
  <si>
    <t>-</t>
  </si>
  <si>
    <t>SERVICIOS PERSONALES</t>
  </si>
  <si>
    <t>41505 TRANSFERENCIAS PARA CUBIR DEFICIT DE OPERACIÓN Y GASTO DE ADMINISTRACION ASOCIADOS AL OTORGAMIENTO DE SUBSIDIOS</t>
  </si>
  <si>
    <t>GASTOS DE OPERACIÓN</t>
  </si>
  <si>
    <t>41106 INVERSION PUBLICA</t>
  </si>
  <si>
    <t xml:space="preserve">CONSERVACION   </t>
  </si>
  <si>
    <t>003</t>
  </si>
  <si>
    <t>CONSERVACION</t>
  </si>
  <si>
    <t>0062</t>
  </si>
  <si>
    <t>0002</t>
  </si>
  <si>
    <t>CONSERVACION DE LA RED ESTATAL DE CARRETERAS</t>
  </si>
  <si>
    <t>NC2-249 IMURIS-TERRENATE</t>
  </si>
  <si>
    <t>NC2-491 CALLE 12 NORTE</t>
  </si>
  <si>
    <t>NC2-492 CALLE 20 SUR</t>
  </si>
  <si>
    <t>NC2-493 CALLE 36 NORTE</t>
  </si>
  <si>
    <t>NC2-494 CALLE SIETE CERROS-COSTA RICA</t>
  </si>
  <si>
    <t>NC2-495 CALLE 12 SUR</t>
  </si>
  <si>
    <t>NC2-496 SAHUARIPA-SAN NICOLAS</t>
  </si>
  <si>
    <t>NC2-497 SAHUARIPA-TEPACHE</t>
  </si>
  <si>
    <t>NC2-498 MAZOCAHUI-ARIZPE-CANANEA</t>
  </si>
  <si>
    <t>NC2-499 MOCTEZUMA-TEPACHE</t>
  </si>
  <si>
    <t>NC2-505 SAN PEDRO-ZAMORA-PESQUEIRA</t>
  </si>
  <si>
    <t>NC2-504 HERMOSILLO-MAZATAN</t>
  </si>
  <si>
    <t>CONSTRUCCION</t>
  </si>
  <si>
    <t>004</t>
  </si>
  <si>
    <t>RECONSTRUCCION</t>
  </si>
  <si>
    <t>PASO POR BACUM</t>
  </si>
  <si>
    <t>E.C. SPDC-SAN JOSE DE BATUC</t>
  </si>
  <si>
    <t>0019</t>
  </si>
  <si>
    <t>0008</t>
  </si>
  <si>
    <t>ESPERANZA-HORNOS</t>
  </si>
  <si>
    <t>KM</t>
  </si>
  <si>
    <t>IMURIS CANANEA</t>
  </si>
  <si>
    <t>NC2-531 AGUA PRIETA-BAVISPE</t>
  </si>
  <si>
    <t>NC2-500 SAN PEDRO CUEVA-SAN JOSE BATUC (PUENTE)</t>
  </si>
  <si>
    <t>MODERNIZACION Y AMPLIACION</t>
  </si>
  <si>
    <t>NC2-244 ESPERANZA-HORNOS</t>
  </si>
  <si>
    <t xml:space="preserve">RECONSTRUCCION  </t>
  </si>
  <si>
    <t>EL NOVILLO-BACANORA-SAHUARIPA-ARIVECHI-SAN NICOLAS DE YECORA</t>
  </si>
  <si>
    <t xml:space="preserve">CARRETERA RAYON-CARBO </t>
  </si>
  <si>
    <t>PRESUPUESTO DE INVERSION 2015 PRIMER TRIMESTRE</t>
  </si>
  <si>
    <t>P R E S U P U E S T O   O R I G I N A L   Y   M O D I F I C A D O   II  T R I M   2 0 1 5</t>
  </si>
  <si>
    <t>INDIRECTOS</t>
  </si>
  <si>
    <t>NC2-257 EL CHOYUDO-HERMOSILLO</t>
  </si>
  <si>
    <t>FA-014 PUENTE VEHICULAR UBICADO EN EL CAMINO LUIS ECHEVERRIA ZUNO-BACHOCO</t>
  </si>
  <si>
    <t>DEVENGADO</t>
  </si>
  <si>
    <t>PAGADO</t>
  </si>
  <si>
    <t>PEND PAGAR</t>
  </si>
  <si>
    <t>DEV ACUM</t>
  </si>
  <si>
    <t>PAG ACUM</t>
  </si>
  <si>
    <t>INDICE DE CUMPLIMIENTO DE OBRAS AUTORIZADAS REFRENDADAS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</si>
</sst>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  <numFmt numFmtId="166" formatCode="_-* #,##0_-;\-* #,##0_-;_-* &quot;-&quot;??_-;_-@_-"/>
    <numFmt numFmtId="167" formatCode="_-&quot;$&quot;* #,##0_-;\-&quot;$&quot;* #,##0_-;_-&quot;$&quot;* &quot;-&quot;??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3"/>
      <name val="Arial"/>
      <family val="2"/>
    </font>
    <font>
      <sz val="13"/>
      <name val="Calibri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b/>
      <sz val="7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8">
    <xf numFmtId="0" fontId="0" fillId="0" borderId="0" xfId="0"/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0" fontId="2" fillId="5" borderId="3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66" fontId="2" fillId="6" borderId="16" xfId="11" applyNumberFormat="1" applyFont="1" applyFill="1" applyBorder="1" applyAlignment="1">
      <alignment horizontal="center" vertical="center" wrapText="1"/>
    </xf>
    <xf numFmtId="166" fontId="2" fillId="6" borderId="17" xfId="11" applyNumberFormat="1" applyFont="1" applyFill="1" applyBorder="1" applyAlignment="1">
      <alignment horizontal="center" vertical="center" wrapText="1"/>
    </xf>
    <xf numFmtId="166" fontId="2" fillId="5" borderId="22" xfId="11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horizontal="center" wrapText="1"/>
    </xf>
    <xf numFmtId="9" fontId="1" fillId="0" borderId="22" xfId="6" applyFont="1" applyFill="1" applyBorder="1" applyAlignment="1">
      <alignment horizontal="center" wrapText="1"/>
    </xf>
    <xf numFmtId="9" fontId="1" fillId="0" borderId="22" xfId="6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166" fontId="2" fillId="5" borderId="15" xfId="11" applyNumberFormat="1" applyFont="1" applyFill="1" applyBorder="1" applyAlignment="1">
      <alignment vertical="center"/>
    </xf>
    <xf numFmtId="9" fontId="2" fillId="5" borderId="17" xfId="6" applyFont="1" applyFill="1" applyBorder="1" applyAlignment="1">
      <alignment horizontal="center" vertical="center"/>
    </xf>
    <xf numFmtId="9" fontId="2" fillId="5" borderId="22" xfId="6" applyFont="1" applyFill="1" applyBorder="1" applyAlignment="1">
      <alignment horizontal="center" vertical="center"/>
    </xf>
    <xf numFmtId="10" fontId="1" fillId="0" borderId="22" xfId="6" applyNumberFormat="1" applyFont="1" applyBorder="1" applyAlignment="1">
      <alignment horizontal="center" vertical="center" wrapText="1"/>
    </xf>
    <xf numFmtId="166" fontId="2" fillId="0" borderId="15" xfId="11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66" fontId="13" fillId="0" borderId="16" xfId="11" applyNumberFormat="1" applyFont="1" applyFill="1" applyBorder="1" applyAlignment="1">
      <alignment horizontal="center" vertical="center" wrapText="1"/>
    </xf>
    <xf numFmtId="166" fontId="13" fillId="0" borderId="22" xfId="11" applyNumberFormat="1" applyFont="1" applyFill="1" applyBorder="1" applyAlignment="1">
      <alignment horizontal="center" vertical="center"/>
    </xf>
    <xf numFmtId="9" fontId="2" fillId="0" borderId="22" xfId="6" applyFont="1" applyFill="1" applyBorder="1" applyAlignment="1">
      <alignment horizontal="center" vertical="center"/>
    </xf>
    <xf numFmtId="9" fontId="2" fillId="0" borderId="17" xfId="6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66" fontId="13" fillId="6" borderId="16" xfId="11" applyNumberFormat="1" applyFont="1" applyFill="1" applyBorder="1" applyAlignment="1">
      <alignment horizontal="center" vertical="center" wrapText="1"/>
    </xf>
    <xf numFmtId="166" fontId="2" fillId="7" borderId="15" xfId="11" applyNumberFormat="1" applyFont="1" applyFill="1" applyBorder="1" applyAlignment="1">
      <alignment horizontal="center" vertical="center" wrapText="1"/>
    </xf>
    <xf numFmtId="9" fontId="2" fillId="2" borderId="22" xfId="6" applyFont="1" applyFill="1" applyBorder="1" applyAlignment="1">
      <alignment horizontal="center" vertical="center"/>
    </xf>
    <xf numFmtId="9" fontId="2" fillId="2" borderId="17" xfId="6" applyFont="1" applyFill="1" applyBorder="1" applyAlignment="1">
      <alignment horizontal="center" vertical="center"/>
    </xf>
    <xf numFmtId="166" fontId="13" fillId="7" borderId="16" xfId="11" applyNumberFormat="1" applyFont="1" applyFill="1" applyBorder="1" applyAlignment="1">
      <alignment horizontal="center" vertical="center" wrapText="1"/>
    </xf>
    <xf numFmtId="166" fontId="13" fillId="7" borderId="17" xfId="11" applyNumberFormat="1" applyFont="1" applyFill="1" applyBorder="1" applyAlignment="1">
      <alignment horizontal="center" vertical="center" wrapText="1"/>
    </xf>
    <xf numFmtId="166" fontId="13" fillId="2" borderId="22" xfId="11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166" fontId="1" fillId="5" borderId="0" xfId="0" applyNumberFormat="1" applyFont="1" applyFill="1" applyAlignment="1">
      <alignment vertical="center"/>
    </xf>
    <xf numFmtId="166" fontId="2" fillId="3" borderId="0" xfId="0" applyNumberFormat="1" applyFont="1" applyFill="1" applyAlignment="1">
      <alignment vertical="center"/>
    </xf>
    <xf numFmtId="166" fontId="13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1" fillId="5" borderId="0" xfId="11" applyNumberFormat="1" applyFont="1" applyFill="1" applyAlignment="1">
      <alignment vertical="center"/>
    </xf>
    <xf numFmtId="166" fontId="13" fillId="0" borderId="17" xfId="11" applyNumberFormat="1" applyFont="1" applyFill="1" applyBorder="1" applyAlignment="1">
      <alignment horizontal="center" vertical="center" wrapText="1"/>
    </xf>
    <xf numFmtId="166" fontId="2" fillId="5" borderId="0" xfId="0" applyNumberFormat="1" applyFont="1" applyFill="1" applyBorder="1" applyAlignment="1">
      <alignment horizontal="center" vertical="center"/>
    </xf>
    <xf numFmtId="166" fontId="13" fillId="6" borderId="17" xfId="11" applyNumberFormat="1" applyFont="1" applyFill="1" applyBorder="1" applyAlignment="1">
      <alignment horizontal="center" vertical="center" wrapText="1"/>
    </xf>
    <xf numFmtId="166" fontId="13" fillId="5" borderId="22" xfId="11" applyNumberFormat="1" applyFont="1" applyFill="1" applyBorder="1" applyAlignment="1">
      <alignment horizontal="center" vertical="center"/>
    </xf>
    <xf numFmtId="166" fontId="13" fillId="5" borderId="15" xfId="11" applyNumberFormat="1" applyFont="1" applyFill="1" applyBorder="1" applyAlignment="1">
      <alignment vertical="center"/>
    </xf>
    <xf numFmtId="0" fontId="17" fillId="0" borderId="33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/>
    </xf>
    <xf numFmtId="49" fontId="17" fillId="0" borderId="33" xfId="0" applyNumberFormat="1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9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165" fontId="17" fillId="0" borderId="33" xfId="0" applyNumberFormat="1" applyFont="1" applyBorder="1" applyAlignment="1">
      <alignment horizontal="center" vertical="top"/>
    </xf>
    <xf numFmtId="0" fontId="20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top" wrapText="1"/>
    </xf>
    <xf numFmtId="0" fontId="17" fillId="0" borderId="33" xfId="0" applyFont="1" applyBorder="1" applyAlignment="1">
      <alignment vertical="top"/>
    </xf>
    <xf numFmtId="0" fontId="17" fillId="0" borderId="34" xfId="0" applyFont="1" applyBorder="1" applyAlignment="1">
      <alignment vertical="top"/>
    </xf>
    <xf numFmtId="49" fontId="23" fillId="8" borderId="40" xfId="1" applyNumberFormat="1" applyFont="1" applyFill="1" applyBorder="1" applyAlignment="1">
      <alignment vertical="center" wrapText="1"/>
    </xf>
    <xf numFmtId="49" fontId="23" fillId="8" borderId="41" xfId="1" applyNumberFormat="1" applyFont="1" applyFill="1" applyBorder="1" applyAlignment="1">
      <alignment vertical="center" wrapText="1"/>
    </xf>
    <xf numFmtId="49" fontId="2" fillId="8" borderId="41" xfId="1" applyNumberFormat="1" applyFont="1" applyFill="1" applyBorder="1" applyAlignment="1">
      <alignment horizontal="center" vertical="center" wrapText="1"/>
    </xf>
    <xf numFmtId="3" fontId="24" fillId="8" borderId="44" xfId="1" applyNumberFormat="1" applyFont="1" applyFill="1" applyBorder="1" applyAlignment="1">
      <alignment horizontal="right" vertical="center"/>
    </xf>
    <xf numFmtId="0" fontId="19" fillId="0" borderId="45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0" fontId="25" fillId="0" borderId="48" xfId="0" applyFont="1" applyBorder="1" applyAlignment="1">
      <alignment horizontal="center" vertical="center" wrapText="1"/>
    </xf>
    <xf numFmtId="3" fontId="26" fillId="0" borderId="49" xfId="0" applyNumberFormat="1" applyFont="1" applyBorder="1" applyAlignment="1">
      <alignment horizontal="right" vertical="center" wrapText="1"/>
    </xf>
    <xf numFmtId="0" fontId="19" fillId="0" borderId="50" xfId="0" applyFont="1" applyBorder="1" applyAlignment="1">
      <alignment vertical="center" wrapText="1"/>
    </xf>
    <xf numFmtId="0" fontId="21" fillId="0" borderId="38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/>
    </xf>
    <xf numFmtId="0" fontId="19" fillId="0" borderId="50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3" fontId="27" fillId="0" borderId="38" xfId="0" applyNumberFormat="1" applyFont="1" applyBorder="1" applyAlignment="1">
      <alignment horizontal="right" vertical="center"/>
    </xf>
    <xf numFmtId="0" fontId="19" fillId="0" borderId="53" xfId="0" applyFont="1" applyBorder="1" applyAlignment="1">
      <alignment horizontal="left" vertical="center" wrapText="1"/>
    </xf>
    <xf numFmtId="3" fontId="27" fillId="0" borderId="54" xfId="0" applyNumberFormat="1" applyFont="1" applyBorder="1" applyAlignment="1">
      <alignment horizontal="right" vertical="center"/>
    </xf>
    <xf numFmtId="0" fontId="19" fillId="0" borderId="55" xfId="0" applyFont="1" applyBorder="1" applyAlignment="1">
      <alignment horizontal="left" vertical="center" wrapText="1"/>
    </xf>
    <xf numFmtId="0" fontId="20" fillId="0" borderId="56" xfId="0" applyFont="1" applyBorder="1" applyAlignment="1">
      <alignment vertical="center" wrapText="1"/>
    </xf>
    <xf numFmtId="0" fontId="25" fillId="0" borderId="56" xfId="0" applyFont="1" applyBorder="1" applyAlignment="1">
      <alignment vertical="center" wrapText="1"/>
    </xf>
    <xf numFmtId="3" fontId="27" fillId="0" borderId="57" xfId="0" applyNumberFormat="1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top"/>
    </xf>
    <xf numFmtId="0" fontId="17" fillId="0" borderId="33" xfId="0" applyFont="1" applyBorder="1" applyAlignment="1">
      <alignment horizontal="right" vertical="top"/>
    </xf>
    <xf numFmtId="3" fontId="17" fillId="0" borderId="33" xfId="0" applyNumberFormat="1" applyFont="1" applyBorder="1" applyAlignment="1">
      <alignment horizontal="right" vertical="top"/>
    </xf>
    <xf numFmtId="0" fontId="17" fillId="0" borderId="58" xfId="0" applyFont="1" applyBorder="1" applyAlignment="1">
      <alignment horizontal="center" vertical="top" wrapText="1"/>
    </xf>
    <xf numFmtId="0" fontId="17" fillId="0" borderId="58" xfId="0" applyFont="1" applyBorder="1" applyAlignment="1">
      <alignment horizontal="center" vertical="top"/>
    </xf>
    <xf numFmtId="49" fontId="17" fillId="0" borderId="58" xfId="0" applyNumberFormat="1" applyFont="1" applyBorder="1" applyAlignment="1">
      <alignment horizontal="center" vertical="top"/>
    </xf>
    <xf numFmtId="0" fontId="17" fillId="0" borderId="59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3" fontId="2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top"/>
    </xf>
    <xf numFmtId="3" fontId="17" fillId="0" borderId="0" xfId="0" applyNumberFormat="1" applyFont="1" applyBorder="1" applyAlignment="1">
      <alignment horizontal="right" vertical="top"/>
    </xf>
    <xf numFmtId="0" fontId="17" fillId="0" borderId="60" xfId="0" applyFont="1" applyBorder="1" applyAlignment="1">
      <alignment horizontal="center" vertical="top"/>
    </xf>
    <xf numFmtId="49" fontId="13" fillId="0" borderId="61" xfId="1" applyNumberFormat="1" applyFont="1" applyBorder="1" applyAlignment="1">
      <alignment horizontal="center" vertical="center" textRotation="90"/>
    </xf>
    <xf numFmtId="49" fontId="13" fillId="0" borderId="61" xfId="1" applyNumberFormat="1" applyFont="1" applyBorder="1" applyAlignment="1">
      <alignment horizontal="center" vertical="center" textRotation="90" wrapText="1"/>
    </xf>
    <xf numFmtId="49" fontId="13" fillId="0" borderId="62" xfId="1" applyNumberFormat="1" applyFont="1" applyBorder="1" applyAlignment="1">
      <alignment horizontal="center" vertical="center" textRotation="90"/>
    </xf>
    <xf numFmtId="49" fontId="23" fillId="8" borderId="63" xfId="1" applyNumberFormat="1" applyFont="1" applyFill="1" applyBorder="1" applyAlignment="1">
      <alignment horizontal="center" vertical="center" wrapText="1"/>
    </xf>
    <xf numFmtId="49" fontId="23" fillId="8" borderId="61" xfId="1" applyNumberFormat="1" applyFont="1" applyFill="1" applyBorder="1" applyAlignment="1">
      <alignment horizontal="center" vertical="center"/>
    </xf>
    <xf numFmtId="49" fontId="23" fillId="8" borderId="61" xfId="1" applyNumberFormat="1" applyFont="1" applyFill="1" applyBorder="1" applyAlignment="1">
      <alignment horizontal="center" vertical="center" wrapText="1"/>
    </xf>
    <xf numFmtId="49" fontId="23" fillId="8" borderId="64" xfId="1" applyNumberFormat="1" applyFont="1" applyFill="1" applyBorder="1" applyAlignment="1">
      <alignment horizontal="center" vertical="center" wrapText="1"/>
    </xf>
    <xf numFmtId="49" fontId="13" fillId="0" borderId="42" xfId="1" applyNumberFormat="1" applyFont="1" applyBorder="1" applyAlignment="1">
      <alignment horizontal="center" vertical="center"/>
    </xf>
    <xf numFmtId="49" fontId="13" fillId="0" borderId="61" xfId="1" applyNumberFormat="1" applyFont="1" applyBorder="1" applyAlignment="1">
      <alignment horizontal="center" vertical="center"/>
    </xf>
    <xf numFmtId="0" fontId="17" fillId="0" borderId="0" xfId="0" applyFont="1" applyAlignment="1"/>
    <xf numFmtId="49" fontId="13" fillId="0" borderId="58" xfId="1" applyNumberFormat="1" applyFont="1" applyBorder="1" applyAlignment="1">
      <alignment horizontal="center" vertical="center" textRotation="90"/>
    </xf>
    <xf numFmtId="49" fontId="13" fillId="0" borderId="58" xfId="1" applyNumberFormat="1" applyFont="1" applyBorder="1" applyAlignment="1">
      <alignment horizontal="center" vertical="center" textRotation="90" wrapText="1"/>
    </xf>
    <xf numFmtId="49" fontId="13" fillId="0" borderId="59" xfId="1" applyNumberFormat="1" applyFont="1" applyBorder="1" applyAlignment="1">
      <alignment horizontal="center" vertical="center" textRotation="90"/>
    </xf>
    <xf numFmtId="49" fontId="23" fillId="0" borderId="65" xfId="1" applyNumberFormat="1" applyFont="1" applyFill="1" applyBorder="1" applyAlignment="1">
      <alignment horizontal="center" vertical="center" wrapText="1"/>
    </xf>
    <xf numFmtId="49" fontId="23" fillId="0" borderId="58" xfId="1" applyNumberFormat="1" applyFont="1" applyFill="1" applyBorder="1" applyAlignment="1">
      <alignment horizontal="center" vertical="center"/>
    </xf>
    <xf numFmtId="49" fontId="2" fillId="0" borderId="58" xfId="1" applyNumberFormat="1" applyFont="1" applyFill="1" applyBorder="1" applyAlignment="1">
      <alignment horizontal="center" vertical="center"/>
    </xf>
    <xf numFmtId="49" fontId="23" fillId="0" borderId="44" xfId="1" applyNumberFormat="1" applyFont="1" applyFill="1" applyBorder="1" applyAlignment="1">
      <alignment horizontal="center" vertical="center"/>
    </xf>
    <xf numFmtId="49" fontId="13" fillId="0" borderId="60" xfId="1" applyNumberFormat="1" applyFont="1" applyBorder="1" applyAlignment="1">
      <alignment horizontal="center" vertical="center"/>
    </xf>
    <xf numFmtId="49" fontId="13" fillId="0" borderId="58" xfId="1" applyNumberFormat="1" applyFont="1" applyBorder="1" applyAlignment="1">
      <alignment horizontal="center" vertical="center"/>
    </xf>
    <xf numFmtId="49" fontId="23" fillId="8" borderId="40" xfId="1" applyNumberFormat="1" applyFont="1" applyFill="1" applyBorder="1" applyAlignment="1">
      <alignment horizontal="center" vertical="center" wrapText="1"/>
    </xf>
    <xf numFmtId="49" fontId="23" fillId="8" borderId="41" xfId="1" applyNumberFormat="1" applyFont="1" applyFill="1" applyBorder="1" applyAlignment="1">
      <alignment horizontal="center" vertical="center" wrapText="1"/>
    </xf>
    <xf numFmtId="49" fontId="6" fillId="8" borderId="41" xfId="1" applyNumberFormat="1" applyFont="1" applyFill="1" applyBorder="1" applyAlignment="1">
      <alignment horizontal="center" vertical="center" wrapText="1"/>
    </xf>
    <xf numFmtId="49" fontId="6" fillId="8" borderId="42" xfId="1" applyNumberFormat="1" applyFont="1" applyFill="1" applyBorder="1" applyAlignment="1">
      <alignment horizontal="center" vertical="center"/>
    </xf>
    <xf numFmtId="167" fontId="24" fillId="8" borderId="64" xfId="12" applyNumberFormat="1" applyFont="1" applyFill="1" applyBorder="1" applyAlignment="1">
      <alignment horizontal="right" vertical="center"/>
    </xf>
    <xf numFmtId="49" fontId="23" fillId="0" borderId="40" xfId="1" applyNumberFormat="1" applyFont="1" applyFill="1" applyBorder="1" applyAlignment="1">
      <alignment horizontal="center" vertical="center" wrapText="1"/>
    </xf>
    <xf numFmtId="49" fontId="23" fillId="0" borderId="61" xfId="1" applyNumberFormat="1" applyFont="1" applyFill="1" applyBorder="1" applyAlignment="1">
      <alignment horizontal="center" vertical="center"/>
    </xf>
    <xf numFmtId="49" fontId="2" fillId="0" borderId="61" xfId="1" applyNumberFormat="1" applyFont="1" applyFill="1" applyBorder="1" applyAlignment="1">
      <alignment horizontal="center" vertical="center"/>
    </xf>
    <xf numFmtId="3" fontId="24" fillId="0" borderId="64" xfId="1" applyNumberFormat="1" applyFont="1" applyFill="1" applyBorder="1" applyAlignment="1">
      <alignment horizontal="right" vertical="center"/>
    </xf>
    <xf numFmtId="0" fontId="29" fillId="0" borderId="66" xfId="0" applyFont="1" applyBorder="1" applyAlignment="1">
      <alignment horizontal="left" vertical="center"/>
    </xf>
    <xf numFmtId="0" fontId="27" fillId="0" borderId="67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167" fontId="16" fillId="0" borderId="68" xfId="12" applyNumberFormat="1" applyFont="1" applyBorder="1" applyAlignment="1">
      <alignment horizontal="right" vertical="center"/>
    </xf>
    <xf numFmtId="49" fontId="23" fillId="0" borderId="69" xfId="1" applyNumberFormat="1" applyFont="1" applyFill="1" applyBorder="1" applyAlignment="1">
      <alignment horizontal="center" vertical="center" wrapText="1"/>
    </xf>
    <xf numFmtId="3" fontId="24" fillId="0" borderId="44" xfId="1" applyNumberFormat="1" applyFont="1" applyFill="1" applyBorder="1" applyAlignment="1">
      <alignment horizontal="right" vertical="center"/>
    </xf>
    <xf numFmtId="0" fontId="27" fillId="0" borderId="70" xfId="0" applyFont="1" applyBorder="1" applyAlignment="1">
      <alignment horizontal="left" vertical="center" wrapText="1"/>
    </xf>
    <xf numFmtId="166" fontId="27" fillId="0" borderId="67" xfId="11" applyNumberFormat="1" applyFont="1" applyBorder="1" applyAlignment="1">
      <alignment horizontal="center" vertical="center"/>
    </xf>
    <xf numFmtId="3" fontId="27" fillId="0" borderId="68" xfId="0" applyNumberFormat="1" applyFont="1" applyBorder="1" applyAlignment="1">
      <alignment horizontal="right" vertical="center"/>
    </xf>
    <xf numFmtId="0" fontId="0" fillId="0" borderId="71" xfId="0" applyBorder="1"/>
    <xf numFmtId="0" fontId="0" fillId="0" borderId="72" xfId="0" applyBorder="1"/>
    <xf numFmtId="0" fontId="29" fillId="0" borderId="73" xfId="0" applyFont="1" applyBorder="1" applyAlignment="1">
      <alignment vertical="center" wrapText="1"/>
    </xf>
    <xf numFmtId="3" fontId="16" fillId="0" borderId="54" xfId="0" applyNumberFormat="1" applyFont="1" applyBorder="1"/>
    <xf numFmtId="3" fontId="31" fillId="0" borderId="74" xfId="0" applyNumberFormat="1" applyFont="1" applyBorder="1"/>
    <xf numFmtId="0" fontId="31" fillId="0" borderId="71" xfId="0" applyFont="1" applyBorder="1"/>
    <xf numFmtId="3" fontId="31" fillId="0" borderId="71" xfId="0" applyNumberFormat="1" applyFont="1" applyBorder="1"/>
    <xf numFmtId="0" fontId="32" fillId="0" borderId="66" xfId="0" applyFont="1" applyBorder="1"/>
    <xf numFmtId="166" fontId="32" fillId="0" borderId="71" xfId="11" applyNumberFormat="1" applyFont="1" applyBorder="1"/>
    <xf numFmtId="0" fontId="16" fillId="0" borderId="71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34" fillId="0" borderId="50" xfId="0" applyFont="1" applyFill="1" applyBorder="1" applyAlignment="1">
      <alignment vertical="center" wrapText="1"/>
    </xf>
    <xf numFmtId="166" fontId="27" fillId="0" borderId="33" xfId="11" applyNumberFormat="1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2" fillId="0" borderId="71" xfId="0" applyFont="1" applyBorder="1"/>
    <xf numFmtId="0" fontId="29" fillId="0" borderId="66" xfId="0" applyFont="1" applyBorder="1"/>
    <xf numFmtId="166" fontId="29" fillId="3" borderId="71" xfId="0" applyNumberFormat="1" applyFont="1" applyFill="1" applyBorder="1"/>
    <xf numFmtId="166" fontId="16" fillId="3" borderId="71" xfId="0" applyNumberFormat="1" applyFont="1" applyFill="1" applyBorder="1" applyAlignment="1">
      <alignment horizontal="center"/>
    </xf>
    <xf numFmtId="0" fontId="33" fillId="3" borderId="71" xfId="0" applyFont="1" applyFill="1" applyBorder="1" applyAlignment="1">
      <alignment horizontal="center"/>
    </xf>
    <xf numFmtId="0" fontId="27" fillId="0" borderId="33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top" wrapText="1"/>
    </xf>
    <xf numFmtId="0" fontId="35" fillId="0" borderId="33" xfId="0" applyFont="1" applyBorder="1" applyAlignment="1">
      <alignment horizontal="center" vertical="top"/>
    </xf>
    <xf numFmtId="49" fontId="35" fillId="0" borderId="33" xfId="0" applyNumberFormat="1" applyFont="1" applyBorder="1" applyAlignment="1">
      <alignment horizontal="center" vertical="top"/>
    </xf>
    <xf numFmtId="0" fontId="35" fillId="0" borderId="34" xfId="0" applyFont="1" applyBorder="1" applyAlignment="1">
      <alignment horizontal="center" vertical="top"/>
    </xf>
    <xf numFmtId="166" fontId="16" fillId="0" borderId="33" xfId="11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3" fontId="16" fillId="0" borderId="51" xfId="0" applyNumberFormat="1" applyFont="1" applyBorder="1" applyAlignment="1">
      <alignment horizontal="right" vertical="center"/>
    </xf>
    <xf numFmtId="0" fontId="35" fillId="0" borderId="39" xfId="0" applyFont="1" applyBorder="1" applyAlignment="1">
      <alignment horizontal="right" vertical="top"/>
    </xf>
    <xf numFmtId="0" fontId="35" fillId="0" borderId="33" xfId="0" applyFont="1" applyBorder="1" applyAlignment="1">
      <alignment horizontal="right" vertical="top"/>
    </xf>
    <xf numFmtId="3" fontId="35" fillId="0" borderId="33" xfId="0" applyNumberFormat="1" applyFont="1" applyBorder="1" applyAlignment="1">
      <alignment horizontal="right" vertical="top"/>
    </xf>
    <xf numFmtId="0" fontId="14" fillId="0" borderId="0" xfId="0" applyFont="1"/>
    <xf numFmtId="2" fontId="33" fillId="0" borderId="33" xfId="0" applyNumberFormat="1" applyFont="1" applyBorder="1" applyAlignment="1">
      <alignment horizontal="center" vertical="center"/>
    </xf>
    <xf numFmtId="2" fontId="30" fillId="0" borderId="33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166" fontId="16" fillId="3" borderId="33" xfId="11" applyNumberFormat="1" applyFont="1" applyFill="1" applyBorder="1" applyAlignment="1">
      <alignment horizontal="center" vertical="center"/>
    </xf>
    <xf numFmtId="166" fontId="16" fillId="3" borderId="33" xfId="0" applyNumberFormat="1" applyFont="1" applyFill="1" applyBorder="1" applyAlignment="1">
      <alignment horizontal="center" vertical="center"/>
    </xf>
    <xf numFmtId="1" fontId="33" fillId="3" borderId="33" xfId="0" applyNumberFormat="1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center" vertical="center"/>
    </xf>
    <xf numFmtId="3" fontId="17" fillId="0" borderId="39" xfId="0" applyNumberFormat="1" applyFont="1" applyBorder="1" applyAlignment="1">
      <alignment horizontal="right" vertical="top"/>
    </xf>
    <xf numFmtId="1" fontId="30" fillId="0" borderId="33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top" wrapText="1"/>
    </xf>
    <xf numFmtId="166" fontId="16" fillId="3" borderId="33" xfId="11" applyNumberFormat="1" applyFont="1" applyFill="1" applyBorder="1" applyAlignment="1">
      <alignment horizontal="center" vertical="top"/>
    </xf>
    <xf numFmtId="166" fontId="16" fillId="3" borderId="33" xfId="0" applyNumberFormat="1" applyFont="1" applyFill="1" applyBorder="1" applyAlignment="1">
      <alignment horizontal="center" vertical="top"/>
    </xf>
    <xf numFmtId="0" fontId="33" fillId="3" borderId="33" xfId="0" applyFont="1" applyFill="1" applyBorder="1" applyAlignment="1">
      <alignment horizontal="center" vertical="top"/>
    </xf>
    <xf numFmtId="3" fontId="27" fillId="0" borderId="51" xfId="0" applyNumberFormat="1" applyFont="1" applyBorder="1" applyAlignment="1">
      <alignment horizontal="right" vertical="top"/>
    </xf>
    <xf numFmtId="0" fontId="16" fillId="0" borderId="75" xfId="0" applyFont="1" applyBorder="1" applyAlignment="1">
      <alignment horizontal="left" vertical="center" wrapText="1"/>
    </xf>
    <xf numFmtId="0" fontId="27" fillId="0" borderId="76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166" fontId="29" fillId="0" borderId="0" xfId="0" applyNumberFormat="1" applyFont="1"/>
    <xf numFmtId="0" fontId="36" fillId="0" borderId="0" xfId="0" applyFont="1"/>
    <xf numFmtId="166" fontId="32" fillId="0" borderId="0" xfId="0" applyNumberFormat="1" applyFont="1"/>
    <xf numFmtId="0" fontId="37" fillId="9" borderId="0" xfId="0" applyFont="1" applyFill="1" applyAlignment="1">
      <alignment horizontal="center"/>
    </xf>
    <xf numFmtId="166" fontId="37" fillId="9" borderId="77" xfId="0" applyNumberFormat="1" applyFont="1" applyFill="1" applyBorder="1"/>
    <xf numFmtId="166" fontId="37" fillId="9" borderId="78" xfId="0" applyNumberFormat="1" applyFont="1" applyFill="1" applyBorder="1"/>
    <xf numFmtId="166" fontId="0" fillId="0" borderId="0" xfId="0" applyNumberFormat="1"/>
    <xf numFmtId="166" fontId="1" fillId="5" borderId="0" xfId="0" applyNumberFormat="1" applyFont="1" applyFill="1" applyBorder="1" applyAlignment="1">
      <alignment vertical="center"/>
    </xf>
    <xf numFmtId="166" fontId="6" fillId="5" borderId="0" xfId="11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6" fontId="2" fillId="6" borderId="22" xfId="11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6" fontId="2" fillId="6" borderId="22" xfId="11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left" vertical="center" wrapText="1"/>
    </xf>
    <xf numFmtId="43" fontId="2" fillId="6" borderId="22" xfId="1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49" fontId="18" fillId="8" borderId="35" xfId="1" applyNumberFormat="1" applyFont="1" applyFill="1" applyBorder="1" applyAlignment="1">
      <alignment horizontal="center" vertical="center" wrapText="1"/>
    </xf>
    <xf numFmtId="49" fontId="18" fillId="8" borderId="36" xfId="1" applyNumberFormat="1" applyFont="1" applyFill="1" applyBorder="1" applyAlignment="1">
      <alignment horizontal="center" vertical="center" wrapText="1"/>
    </xf>
    <xf numFmtId="49" fontId="18" fillId="8" borderId="37" xfId="1" applyNumberFormat="1" applyFont="1" applyFill="1" applyBorder="1" applyAlignment="1">
      <alignment horizontal="center" vertical="center" wrapText="1"/>
    </xf>
    <xf numFmtId="49" fontId="2" fillId="8" borderId="62" xfId="1" applyNumberFormat="1" applyFont="1" applyFill="1" applyBorder="1" applyAlignment="1">
      <alignment horizontal="center" vertical="center" wrapText="1"/>
    </xf>
    <xf numFmtId="49" fontId="2" fillId="8" borderId="42" xfId="1" applyNumberFormat="1" applyFont="1" applyFill="1" applyBorder="1" applyAlignment="1">
      <alignment horizontal="center" vertical="center" wrapText="1"/>
    </xf>
    <xf numFmtId="166" fontId="13" fillId="3" borderId="22" xfId="11" applyNumberFormat="1" applyFont="1" applyFill="1" applyBorder="1" applyAlignment="1">
      <alignment horizontal="center" vertical="center"/>
    </xf>
    <xf numFmtId="166" fontId="13" fillId="3" borderId="15" xfId="11" applyNumberFormat="1" applyFont="1" applyFill="1" applyBorder="1" applyAlignment="1">
      <alignment vertical="center"/>
    </xf>
    <xf numFmtId="43" fontId="0" fillId="0" borderId="0" xfId="11" applyFont="1"/>
    <xf numFmtId="166" fontId="8" fillId="5" borderId="0" xfId="0" applyNumberFormat="1" applyFont="1" applyFill="1" applyAlignment="1">
      <alignment vertical="center"/>
    </xf>
    <xf numFmtId="166" fontId="40" fillId="5" borderId="0" xfId="11" applyNumberFormat="1" applyFont="1" applyFill="1" applyAlignment="1">
      <alignment vertical="center"/>
    </xf>
  </cellXfs>
  <cellStyles count="13">
    <cellStyle name="20% - Accent6" xfId="9"/>
    <cellStyle name="Euro" xfId="2"/>
    <cellStyle name="Euro 2" xfId="3"/>
    <cellStyle name="Euro 3" xfId="4"/>
    <cellStyle name="Millares" xfId="11" builtinId="3"/>
    <cellStyle name="Millares 3" xfId="8"/>
    <cellStyle name="Moneda" xfId="12" builtinId="4"/>
    <cellStyle name="Normal" xfId="0" builtinId="0"/>
    <cellStyle name="Normal 2" xfId="1"/>
    <cellStyle name="Normal 3" xfId="7"/>
    <cellStyle name="Normal 4 8" xfId="10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000251" y="76200"/>
          <a:ext cx="8153399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5725"/>
          <a:ext cx="819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429169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3</xdr:row>
      <xdr:rowOff>94817</xdr:rowOff>
    </xdr:from>
    <xdr:ext cx="2187009" cy="239809"/>
    <xdr:sp macro="" textlink="">
      <xdr:nvSpPr>
        <xdr:cNvPr id="18" name="17 CuadroTexto"/>
        <xdr:cNvSpPr txBox="1"/>
      </xdr:nvSpPr>
      <xdr:spPr>
        <a:xfrm>
          <a:off x="11488841" y="614362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twoCellAnchor>
    <xdr:from>
      <xdr:col>2</xdr:col>
      <xdr:colOff>1581151</xdr:colOff>
      <xdr:row>142</xdr:row>
      <xdr:rowOff>76200</xdr:rowOff>
    </xdr:from>
    <xdr:to>
      <xdr:col>15</xdr:col>
      <xdr:colOff>66675</xdr:colOff>
      <xdr:row>145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77342" y="76200"/>
          <a:ext cx="9284276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142</xdr:row>
      <xdr:rowOff>123825</xdr:rowOff>
    </xdr:from>
    <xdr:ext cx="762000" cy="719570"/>
    <xdr:pic>
      <xdr:nvPicPr>
        <xdr:cNvPr id="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123825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142</xdr:row>
      <xdr:rowOff>108239</xdr:rowOff>
    </xdr:from>
    <xdr:ext cx="1222708" cy="257174"/>
    <xdr:sp macro="" textlink="">
      <xdr:nvSpPr>
        <xdr:cNvPr id="21" name="20 CuadroTexto"/>
        <xdr:cNvSpPr txBox="1"/>
      </xdr:nvSpPr>
      <xdr:spPr>
        <a:xfrm>
          <a:off x="11559055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13</xdr:col>
      <xdr:colOff>737565</xdr:colOff>
      <xdr:row>145</xdr:row>
      <xdr:rowOff>94817</xdr:rowOff>
    </xdr:from>
    <xdr:ext cx="2222660" cy="239809"/>
    <xdr:sp macro="" textlink="">
      <xdr:nvSpPr>
        <xdr:cNvPr id="22" name="21 CuadroTexto"/>
        <xdr:cNvSpPr txBox="1"/>
      </xdr:nvSpPr>
      <xdr:spPr>
        <a:xfrm>
          <a:off x="11453190" y="24989703"/>
          <a:ext cx="222266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latin typeface="Arial" pitchFamily="34" charset="0"/>
              <a:cs typeface="Arial" pitchFamily="34" charset="0"/>
            </a:rPr>
            <a:t> DE 2015</a:t>
          </a:r>
        </a:p>
      </xdr:txBody>
    </xdr:sp>
    <xdr:clientData/>
  </xdr:oneCellAnchor>
  <xdr:twoCellAnchor>
    <xdr:from>
      <xdr:col>2</xdr:col>
      <xdr:colOff>1581151</xdr:colOff>
      <xdr:row>284</xdr:row>
      <xdr:rowOff>76200</xdr:rowOff>
    </xdr:from>
    <xdr:to>
      <xdr:col>15</xdr:col>
      <xdr:colOff>66675</xdr:colOff>
      <xdr:row>287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992" y="17978870"/>
          <a:ext cx="9285575" cy="5290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284</xdr:row>
      <xdr:rowOff>123825</xdr:rowOff>
    </xdr:from>
    <xdr:ext cx="762000" cy="719570"/>
    <xdr:pic>
      <xdr:nvPicPr>
        <xdr:cNvPr id="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18026495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284</xdr:row>
      <xdr:rowOff>108239</xdr:rowOff>
    </xdr:from>
    <xdr:ext cx="1222708" cy="257174"/>
    <xdr:sp macro="" textlink="">
      <xdr:nvSpPr>
        <xdr:cNvPr id="25" name="24 CuadroTexto"/>
        <xdr:cNvSpPr txBox="1"/>
      </xdr:nvSpPr>
      <xdr:spPr>
        <a:xfrm>
          <a:off x="11808004" y="1801090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287</xdr:row>
      <xdr:rowOff>94817</xdr:rowOff>
    </xdr:from>
    <xdr:ext cx="2187009" cy="239809"/>
    <xdr:sp macro="" textlink="">
      <xdr:nvSpPr>
        <xdr:cNvPr id="26" name="25 CuadroTexto"/>
        <xdr:cNvSpPr txBox="1"/>
      </xdr:nvSpPr>
      <xdr:spPr>
        <a:xfrm>
          <a:off x="11488841" y="49365044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twoCellAnchor>
    <xdr:from>
      <xdr:col>2</xdr:col>
      <xdr:colOff>1581151</xdr:colOff>
      <xdr:row>71</xdr:row>
      <xdr:rowOff>76200</xdr:rowOff>
    </xdr:from>
    <xdr:to>
      <xdr:col>15</xdr:col>
      <xdr:colOff>66675</xdr:colOff>
      <xdr:row>76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992" y="76200"/>
          <a:ext cx="9285575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71</xdr:row>
      <xdr:rowOff>123825</xdr:rowOff>
    </xdr:from>
    <xdr:ext cx="762000" cy="719570"/>
    <xdr:pic>
      <xdr:nvPicPr>
        <xdr:cNvPr id="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123825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71</xdr:row>
      <xdr:rowOff>108239</xdr:rowOff>
    </xdr:from>
    <xdr:ext cx="1222708" cy="257174"/>
    <xdr:sp macro="" textlink="">
      <xdr:nvSpPr>
        <xdr:cNvPr id="29" name="28 CuadroTexto"/>
        <xdr:cNvSpPr txBox="1"/>
      </xdr:nvSpPr>
      <xdr:spPr>
        <a:xfrm>
          <a:off x="11808004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51197</xdr:colOff>
      <xdr:row>76</xdr:row>
      <xdr:rowOff>94817</xdr:rowOff>
    </xdr:from>
    <xdr:ext cx="2151358" cy="239809"/>
    <xdr:sp macro="" textlink="">
      <xdr:nvSpPr>
        <xdr:cNvPr id="30" name="29 CuadroTexto"/>
        <xdr:cNvSpPr txBox="1"/>
      </xdr:nvSpPr>
      <xdr:spPr>
        <a:xfrm>
          <a:off x="11524492" y="13126749"/>
          <a:ext cx="2151358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TRIMESTRE:SEGUNDO DE 2015</a:t>
          </a:r>
        </a:p>
      </xdr:txBody>
    </xdr:sp>
    <xdr:clientData/>
  </xdr:oneCellAnchor>
  <xdr:twoCellAnchor>
    <xdr:from>
      <xdr:col>2</xdr:col>
      <xdr:colOff>1581151</xdr:colOff>
      <xdr:row>355</xdr:row>
      <xdr:rowOff>76200</xdr:rowOff>
    </xdr:from>
    <xdr:to>
      <xdr:col>15</xdr:col>
      <xdr:colOff>66675</xdr:colOff>
      <xdr:row>358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992" y="37321115"/>
          <a:ext cx="9285575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355</xdr:row>
      <xdr:rowOff>123825</xdr:rowOff>
    </xdr:from>
    <xdr:ext cx="762000" cy="719570"/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37368740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355</xdr:row>
      <xdr:rowOff>108239</xdr:rowOff>
    </xdr:from>
    <xdr:ext cx="1222708" cy="257174"/>
    <xdr:sp macro="" textlink="">
      <xdr:nvSpPr>
        <xdr:cNvPr id="46" name="45 CuadroTexto"/>
        <xdr:cNvSpPr txBox="1"/>
      </xdr:nvSpPr>
      <xdr:spPr>
        <a:xfrm>
          <a:off x="11808004" y="37353154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358</xdr:row>
      <xdr:rowOff>94817</xdr:rowOff>
    </xdr:from>
    <xdr:ext cx="2187009" cy="239809"/>
    <xdr:sp macro="" textlink="">
      <xdr:nvSpPr>
        <xdr:cNvPr id="47" name="46 CuadroTexto"/>
        <xdr:cNvSpPr txBox="1"/>
      </xdr:nvSpPr>
      <xdr:spPr>
        <a:xfrm>
          <a:off x="11488841" y="61552715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762000" cy="719570"/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46958683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426</xdr:row>
      <xdr:rowOff>0</xdr:rowOff>
    </xdr:from>
    <xdr:ext cx="1222708" cy="257174"/>
    <xdr:sp macro="" textlink="">
      <xdr:nvSpPr>
        <xdr:cNvPr id="50" name="49 CuadroTexto"/>
        <xdr:cNvSpPr txBox="1"/>
      </xdr:nvSpPr>
      <xdr:spPr>
        <a:xfrm>
          <a:off x="11808004" y="4694309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twoCellAnchor>
    <xdr:from>
      <xdr:col>2</xdr:col>
      <xdr:colOff>1581151</xdr:colOff>
      <xdr:row>426</xdr:row>
      <xdr:rowOff>76200</xdr:rowOff>
    </xdr:from>
    <xdr:to>
      <xdr:col>15</xdr:col>
      <xdr:colOff>66675</xdr:colOff>
      <xdr:row>429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24992" y="46911058"/>
          <a:ext cx="9285575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426</xdr:row>
      <xdr:rowOff>123825</xdr:rowOff>
    </xdr:from>
    <xdr:ext cx="762000" cy="719570"/>
    <xdr:pic>
      <xdr:nvPicPr>
        <xdr:cNvPr id="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46958683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15546</xdr:colOff>
      <xdr:row>429</xdr:row>
      <xdr:rowOff>94817</xdr:rowOff>
    </xdr:from>
    <xdr:ext cx="2187009" cy="239809"/>
    <xdr:sp macro="" textlink="">
      <xdr:nvSpPr>
        <xdr:cNvPr id="55" name="54 CuadroTexto"/>
        <xdr:cNvSpPr txBox="1"/>
      </xdr:nvSpPr>
      <xdr:spPr>
        <a:xfrm>
          <a:off x="11488841" y="73740385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SEGUNDO</a:t>
          </a:r>
          <a:r>
            <a:rPr lang="es-MX" sz="1000" b="1">
              <a:latin typeface="Arial" pitchFamily="34" charset="0"/>
              <a:cs typeface="Arial" pitchFamily="34" charset="0"/>
            </a:rPr>
            <a:t> DE 2015</a:t>
          </a:r>
        </a:p>
      </xdr:txBody>
    </xdr:sp>
    <xdr:clientData/>
  </xdr:oneCellAnchor>
  <xdr:twoCellAnchor>
    <xdr:from>
      <xdr:col>2</xdr:col>
      <xdr:colOff>1581151</xdr:colOff>
      <xdr:row>568</xdr:row>
      <xdr:rowOff>76200</xdr:rowOff>
    </xdr:from>
    <xdr:to>
      <xdr:col>15</xdr:col>
      <xdr:colOff>66675</xdr:colOff>
      <xdr:row>571</xdr:row>
      <xdr:rowOff>85725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992" y="56501001"/>
          <a:ext cx="9285575" cy="5290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568</xdr:row>
      <xdr:rowOff>123825</xdr:rowOff>
    </xdr:from>
    <xdr:ext cx="762000" cy="719570"/>
    <xdr:pic>
      <xdr:nvPicPr>
        <xdr:cNvPr id="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56548626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568</xdr:row>
      <xdr:rowOff>108239</xdr:rowOff>
    </xdr:from>
    <xdr:ext cx="1222708" cy="257174"/>
    <xdr:sp macro="" textlink="">
      <xdr:nvSpPr>
        <xdr:cNvPr id="58" name="57 CuadroTexto"/>
        <xdr:cNvSpPr txBox="1"/>
      </xdr:nvSpPr>
      <xdr:spPr>
        <a:xfrm>
          <a:off x="11808004" y="5653304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571</xdr:row>
      <xdr:rowOff>94817</xdr:rowOff>
    </xdr:from>
    <xdr:ext cx="2187009" cy="239809"/>
    <xdr:sp macro="" textlink="">
      <xdr:nvSpPr>
        <xdr:cNvPr id="59" name="58 CuadroTexto"/>
        <xdr:cNvSpPr txBox="1"/>
      </xdr:nvSpPr>
      <xdr:spPr>
        <a:xfrm>
          <a:off x="11488841" y="98115726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twoCellAnchor>
    <xdr:from>
      <xdr:col>1</xdr:col>
      <xdr:colOff>335540</xdr:colOff>
      <xdr:row>65</xdr:row>
      <xdr:rowOff>151535</xdr:rowOff>
    </xdr:from>
    <xdr:to>
      <xdr:col>6</xdr:col>
      <xdr:colOff>184005</xdr:colOff>
      <xdr:row>68</xdr:row>
      <xdr:rowOff>129887</xdr:rowOff>
    </xdr:to>
    <xdr:sp macro="" textlink="">
      <xdr:nvSpPr>
        <xdr:cNvPr id="2" name="1 CuadroTexto"/>
        <xdr:cNvSpPr txBox="1"/>
      </xdr:nvSpPr>
      <xdr:spPr>
        <a:xfrm>
          <a:off x="1093210" y="10228552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66</xdr:row>
      <xdr:rowOff>0</xdr:rowOff>
    </xdr:from>
    <xdr:to>
      <xdr:col>15</xdr:col>
      <xdr:colOff>173182</xdr:colOff>
      <xdr:row>68</xdr:row>
      <xdr:rowOff>140710</xdr:rowOff>
    </xdr:to>
    <xdr:sp macro="" textlink="">
      <xdr:nvSpPr>
        <xdr:cNvPr id="60" name="59 CuadroTexto"/>
        <xdr:cNvSpPr txBox="1"/>
      </xdr:nvSpPr>
      <xdr:spPr>
        <a:xfrm>
          <a:off x="8031307" y="10239375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65</xdr:row>
      <xdr:rowOff>119063</xdr:rowOff>
    </xdr:from>
    <xdr:to>
      <xdr:col>6</xdr:col>
      <xdr:colOff>324716</xdr:colOff>
      <xdr:row>65</xdr:row>
      <xdr:rowOff>119063</xdr:rowOff>
    </xdr:to>
    <xdr:cxnSp macro="">
      <xdr:nvCxnSpPr>
        <xdr:cNvPr id="4" name="3 Conector recto"/>
        <xdr:cNvCxnSpPr/>
      </xdr:nvCxnSpPr>
      <xdr:spPr>
        <a:xfrm>
          <a:off x="1028267" y="10196080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65</xdr:row>
      <xdr:rowOff>140710</xdr:rowOff>
    </xdr:from>
    <xdr:to>
      <xdr:col>15</xdr:col>
      <xdr:colOff>119063</xdr:colOff>
      <xdr:row>65</xdr:row>
      <xdr:rowOff>140710</xdr:rowOff>
    </xdr:to>
    <xdr:cxnSp macro="">
      <xdr:nvCxnSpPr>
        <xdr:cNvPr id="62" name="61 Conector recto"/>
        <xdr:cNvCxnSpPr/>
      </xdr:nvCxnSpPr>
      <xdr:spPr>
        <a:xfrm>
          <a:off x="7771534" y="10217727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335540</xdr:colOff>
      <xdr:row>135</xdr:row>
      <xdr:rowOff>151535</xdr:rowOff>
    </xdr:from>
    <xdr:to>
      <xdr:col>6</xdr:col>
      <xdr:colOff>184005</xdr:colOff>
      <xdr:row>138</xdr:row>
      <xdr:rowOff>129887</xdr:rowOff>
    </xdr:to>
    <xdr:sp macro="" textlink="">
      <xdr:nvSpPr>
        <xdr:cNvPr id="63" name="62 CuadroTexto"/>
        <xdr:cNvSpPr txBox="1"/>
      </xdr:nvSpPr>
      <xdr:spPr>
        <a:xfrm>
          <a:off x="1093210" y="10228552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136</xdr:row>
      <xdr:rowOff>0</xdr:rowOff>
    </xdr:from>
    <xdr:to>
      <xdr:col>15</xdr:col>
      <xdr:colOff>173182</xdr:colOff>
      <xdr:row>138</xdr:row>
      <xdr:rowOff>140710</xdr:rowOff>
    </xdr:to>
    <xdr:sp macro="" textlink="">
      <xdr:nvSpPr>
        <xdr:cNvPr id="64" name="63 CuadroTexto"/>
        <xdr:cNvSpPr txBox="1"/>
      </xdr:nvSpPr>
      <xdr:spPr>
        <a:xfrm>
          <a:off x="8031307" y="10239375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135</xdr:row>
      <xdr:rowOff>119063</xdr:rowOff>
    </xdr:from>
    <xdr:to>
      <xdr:col>6</xdr:col>
      <xdr:colOff>324716</xdr:colOff>
      <xdr:row>135</xdr:row>
      <xdr:rowOff>119063</xdr:rowOff>
    </xdr:to>
    <xdr:cxnSp macro="">
      <xdr:nvCxnSpPr>
        <xdr:cNvPr id="65" name="64 Conector recto"/>
        <xdr:cNvCxnSpPr/>
      </xdr:nvCxnSpPr>
      <xdr:spPr>
        <a:xfrm>
          <a:off x="1028267" y="10196080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135</xdr:row>
      <xdr:rowOff>140710</xdr:rowOff>
    </xdr:from>
    <xdr:to>
      <xdr:col>15</xdr:col>
      <xdr:colOff>119063</xdr:colOff>
      <xdr:row>135</xdr:row>
      <xdr:rowOff>140710</xdr:rowOff>
    </xdr:to>
    <xdr:cxnSp macro="">
      <xdr:nvCxnSpPr>
        <xdr:cNvPr id="66" name="65 Conector recto"/>
        <xdr:cNvCxnSpPr/>
      </xdr:nvCxnSpPr>
      <xdr:spPr>
        <a:xfrm>
          <a:off x="7771534" y="10217727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335540</xdr:colOff>
      <xdr:row>206</xdr:row>
      <xdr:rowOff>151535</xdr:rowOff>
    </xdr:from>
    <xdr:to>
      <xdr:col>6</xdr:col>
      <xdr:colOff>184005</xdr:colOff>
      <xdr:row>209</xdr:row>
      <xdr:rowOff>129887</xdr:rowOff>
    </xdr:to>
    <xdr:sp macro="" textlink="">
      <xdr:nvSpPr>
        <xdr:cNvPr id="67" name="66 CuadroTexto"/>
        <xdr:cNvSpPr txBox="1"/>
      </xdr:nvSpPr>
      <xdr:spPr>
        <a:xfrm>
          <a:off x="1093210" y="21442075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207</xdr:row>
      <xdr:rowOff>0</xdr:rowOff>
    </xdr:from>
    <xdr:to>
      <xdr:col>15</xdr:col>
      <xdr:colOff>173182</xdr:colOff>
      <xdr:row>209</xdr:row>
      <xdr:rowOff>140710</xdr:rowOff>
    </xdr:to>
    <xdr:sp macro="" textlink="">
      <xdr:nvSpPr>
        <xdr:cNvPr id="68" name="67 CuadroTexto"/>
        <xdr:cNvSpPr txBox="1"/>
      </xdr:nvSpPr>
      <xdr:spPr>
        <a:xfrm>
          <a:off x="8031307" y="21452898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206</xdr:row>
      <xdr:rowOff>119063</xdr:rowOff>
    </xdr:from>
    <xdr:to>
      <xdr:col>6</xdr:col>
      <xdr:colOff>324716</xdr:colOff>
      <xdr:row>206</xdr:row>
      <xdr:rowOff>119063</xdr:rowOff>
    </xdr:to>
    <xdr:cxnSp macro="">
      <xdr:nvCxnSpPr>
        <xdr:cNvPr id="69" name="68 Conector recto"/>
        <xdr:cNvCxnSpPr/>
      </xdr:nvCxnSpPr>
      <xdr:spPr>
        <a:xfrm>
          <a:off x="1028267" y="21409603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206</xdr:row>
      <xdr:rowOff>140710</xdr:rowOff>
    </xdr:from>
    <xdr:to>
      <xdr:col>15</xdr:col>
      <xdr:colOff>119063</xdr:colOff>
      <xdr:row>206</xdr:row>
      <xdr:rowOff>140710</xdr:rowOff>
    </xdr:to>
    <xdr:cxnSp macro="">
      <xdr:nvCxnSpPr>
        <xdr:cNvPr id="70" name="69 Conector recto"/>
        <xdr:cNvCxnSpPr/>
      </xdr:nvCxnSpPr>
      <xdr:spPr>
        <a:xfrm>
          <a:off x="7771534" y="21431250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335540</xdr:colOff>
      <xdr:row>348</xdr:row>
      <xdr:rowOff>151535</xdr:rowOff>
    </xdr:from>
    <xdr:to>
      <xdr:col>6</xdr:col>
      <xdr:colOff>184005</xdr:colOff>
      <xdr:row>351</xdr:row>
      <xdr:rowOff>129887</xdr:rowOff>
    </xdr:to>
    <xdr:sp macro="" textlink="">
      <xdr:nvSpPr>
        <xdr:cNvPr id="71" name="70 CuadroTexto"/>
        <xdr:cNvSpPr txBox="1"/>
      </xdr:nvSpPr>
      <xdr:spPr>
        <a:xfrm>
          <a:off x="1093210" y="32493240"/>
          <a:ext cx="3885767" cy="46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349</xdr:row>
      <xdr:rowOff>0</xdr:rowOff>
    </xdr:from>
    <xdr:to>
      <xdr:col>15</xdr:col>
      <xdr:colOff>173182</xdr:colOff>
      <xdr:row>351</xdr:row>
      <xdr:rowOff>140710</xdr:rowOff>
    </xdr:to>
    <xdr:sp macro="" textlink="">
      <xdr:nvSpPr>
        <xdr:cNvPr id="72" name="71 CuadroTexto"/>
        <xdr:cNvSpPr txBox="1"/>
      </xdr:nvSpPr>
      <xdr:spPr>
        <a:xfrm>
          <a:off x="8031307" y="32504063"/>
          <a:ext cx="3885767" cy="46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348</xdr:row>
      <xdr:rowOff>119063</xdr:rowOff>
    </xdr:from>
    <xdr:to>
      <xdr:col>6</xdr:col>
      <xdr:colOff>324716</xdr:colOff>
      <xdr:row>348</xdr:row>
      <xdr:rowOff>119063</xdr:rowOff>
    </xdr:to>
    <xdr:cxnSp macro="">
      <xdr:nvCxnSpPr>
        <xdr:cNvPr id="73" name="72 Conector recto"/>
        <xdr:cNvCxnSpPr/>
      </xdr:nvCxnSpPr>
      <xdr:spPr>
        <a:xfrm>
          <a:off x="1028267" y="32460768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348</xdr:row>
      <xdr:rowOff>140710</xdr:rowOff>
    </xdr:from>
    <xdr:to>
      <xdr:col>15</xdr:col>
      <xdr:colOff>119063</xdr:colOff>
      <xdr:row>348</xdr:row>
      <xdr:rowOff>140710</xdr:rowOff>
    </xdr:to>
    <xdr:cxnSp macro="">
      <xdr:nvCxnSpPr>
        <xdr:cNvPr id="74" name="73 Conector recto"/>
        <xdr:cNvCxnSpPr/>
      </xdr:nvCxnSpPr>
      <xdr:spPr>
        <a:xfrm>
          <a:off x="7771534" y="32482415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335540</xdr:colOff>
      <xdr:row>421</xdr:row>
      <xdr:rowOff>151535</xdr:rowOff>
    </xdr:from>
    <xdr:to>
      <xdr:col>6</xdr:col>
      <xdr:colOff>184005</xdr:colOff>
      <xdr:row>425</xdr:row>
      <xdr:rowOff>21648</xdr:rowOff>
    </xdr:to>
    <xdr:sp macro="" textlink="">
      <xdr:nvSpPr>
        <xdr:cNvPr id="75" name="74 CuadroTexto"/>
        <xdr:cNvSpPr txBox="1"/>
      </xdr:nvSpPr>
      <xdr:spPr>
        <a:xfrm>
          <a:off x="1093210" y="60278098"/>
          <a:ext cx="3885767" cy="519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422</xdr:row>
      <xdr:rowOff>0</xdr:rowOff>
    </xdr:from>
    <xdr:to>
      <xdr:col>15</xdr:col>
      <xdr:colOff>173182</xdr:colOff>
      <xdr:row>425</xdr:row>
      <xdr:rowOff>140710</xdr:rowOff>
    </xdr:to>
    <xdr:sp macro="" textlink="">
      <xdr:nvSpPr>
        <xdr:cNvPr id="76" name="75 CuadroTexto"/>
        <xdr:cNvSpPr txBox="1"/>
      </xdr:nvSpPr>
      <xdr:spPr>
        <a:xfrm>
          <a:off x="8031307" y="43392869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421</xdr:row>
      <xdr:rowOff>119063</xdr:rowOff>
    </xdr:from>
    <xdr:to>
      <xdr:col>6</xdr:col>
      <xdr:colOff>324716</xdr:colOff>
      <xdr:row>421</xdr:row>
      <xdr:rowOff>119063</xdr:rowOff>
    </xdr:to>
    <xdr:cxnSp macro="">
      <xdr:nvCxnSpPr>
        <xdr:cNvPr id="77" name="76 Conector recto"/>
        <xdr:cNvCxnSpPr/>
      </xdr:nvCxnSpPr>
      <xdr:spPr>
        <a:xfrm>
          <a:off x="1028267" y="43349574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421</xdr:row>
      <xdr:rowOff>140710</xdr:rowOff>
    </xdr:from>
    <xdr:to>
      <xdr:col>15</xdr:col>
      <xdr:colOff>119063</xdr:colOff>
      <xdr:row>421</xdr:row>
      <xdr:rowOff>140710</xdr:rowOff>
    </xdr:to>
    <xdr:cxnSp macro="">
      <xdr:nvCxnSpPr>
        <xdr:cNvPr id="78" name="77 Conector recto"/>
        <xdr:cNvCxnSpPr/>
      </xdr:nvCxnSpPr>
      <xdr:spPr>
        <a:xfrm>
          <a:off x="7771534" y="43371221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335540</xdr:colOff>
      <xdr:row>492</xdr:row>
      <xdr:rowOff>151535</xdr:rowOff>
    </xdr:from>
    <xdr:to>
      <xdr:col>6</xdr:col>
      <xdr:colOff>184005</xdr:colOff>
      <xdr:row>495</xdr:row>
      <xdr:rowOff>129887</xdr:rowOff>
    </xdr:to>
    <xdr:sp macro="" textlink="">
      <xdr:nvSpPr>
        <xdr:cNvPr id="83" name="82 CuadroTexto"/>
        <xdr:cNvSpPr txBox="1"/>
      </xdr:nvSpPr>
      <xdr:spPr>
        <a:xfrm>
          <a:off x="1093210" y="65646734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493</xdr:row>
      <xdr:rowOff>0</xdr:rowOff>
    </xdr:from>
    <xdr:to>
      <xdr:col>15</xdr:col>
      <xdr:colOff>173182</xdr:colOff>
      <xdr:row>495</xdr:row>
      <xdr:rowOff>140710</xdr:rowOff>
    </xdr:to>
    <xdr:sp macro="" textlink="">
      <xdr:nvSpPr>
        <xdr:cNvPr id="84" name="83 CuadroTexto"/>
        <xdr:cNvSpPr txBox="1"/>
      </xdr:nvSpPr>
      <xdr:spPr>
        <a:xfrm>
          <a:off x="8031307" y="65657557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492</xdr:row>
      <xdr:rowOff>119063</xdr:rowOff>
    </xdr:from>
    <xdr:to>
      <xdr:col>6</xdr:col>
      <xdr:colOff>324716</xdr:colOff>
      <xdr:row>492</xdr:row>
      <xdr:rowOff>119063</xdr:rowOff>
    </xdr:to>
    <xdr:cxnSp macro="">
      <xdr:nvCxnSpPr>
        <xdr:cNvPr id="85" name="84 Conector recto"/>
        <xdr:cNvCxnSpPr/>
      </xdr:nvCxnSpPr>
      <xdr:spPr>
        <a:xfrm>
          <a:off x="1028267" y="65614262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492</xdr:row>
      <xdr:rowOff>140710</xdr:rowOff>
    </xdr:from>
    <xdr:to>
      <xdr:col>15</xdr:col>
      <xdr:colOff>119063</xdr:colOff>
      <xdr:row>492</xdr:row>
      <xdr:rowOff>140710</xdr:rowOff>
    </xdr:to>
    <xdr:cxnSp macro="">
      <xdr:nvCxnSpPr>
        <xdr:cNvPr id="86" name="85 Conector recto"/>
        <xdr:cNvCxnSpPr/>
      </xdr:nvCxnSpPr>
      <xdr:spPr>
        <a:xfrm>
          <a:off x="7771534" y="65635909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335540</xdr:colOff>
      <xdr:row>634</xdr:row>
      <xdr:rowOff>151535</xdr:rowOff>
    </xdr:from>
    <xdr:to>
      <xdr:col>6</xdr:col>
      <xdr:colOff>184005</xdr:colOff>
      <xdr:row>637</xdr:row>
      <xdr:rowOff>129887</xdr:rowOff>
    </xdr:to>
    <xdr:sp macro="" textlink="">
      <xdr:nvSpPr>
        <xdr:cNvPr id="87" name="86 CuadroTexto"/>
        <xdr:cNvSpPr txBox="1"/>
      </xdr:nvSpPr>
      <xdr:spPr>
        <a:xfrm>
          <a:off x="1093210" y="76860257"/>
          <a:ext cx="3885767" cy="46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635</xdr:row>
      <xdr:rowOff>0</xdr:rowOff>
    </xdr:from>
    <xdr:to>
      <xdr:col>15</xdr:col>
      <xdr:colOff>173182</xdr:colOff>
      <xdr:row>637</xdr:row>
      <xdr:rowOff>140710</xdr:rowOff>
    </xdr:to>
    <xdr:sp macro="" textlink="">
      <xdr:nvSpPr>
        <xdr:cNvPr id="88" name="87 CuadroTexto"/>
        <xdr:cNvSpPr txBox="1"/>
      </xdr:nvSpPr>
      <xdr:spPr>
        <a:xfrm>
          <a:off x="8031307" y="76871080"/>
          <a:ext cx="3885767" cy="46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634</xdr:row>
      <xdr:rowOff>119063</xdr:rowOff>
    </xdr:from>
    <xdr:to>
      <xdr:col>6</xdr:col>
      <xdr:colOff>324716</xdr:colOff>
      <xdr:row>634</xdr:row>
      <xdr:rowOff>119063</xdr:rowOff>
    </xdr:to>
    <xdr:cxnSp macro="">
      <xdr:nvCxnSpPr>
        <xdr:cNvPr id="89" name="88 Conector recto"/>
        <xdr:cNvCxnSpPr/>
      </xdr:nvCxnSpPr>
      <xdr:spPr>
        <a:xfrm>
          <a:off x="1028267" y="76827785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634</xdr:row>
      <xdr:rowOff>140710</xdr:rowOff>
    </xdr:from>
    <xdr:to>
      <xdr:col>15</xdr:col>
      <xdr:colOff>119063</xdr:colOff>
      <xdr:row>634</xdr:row>
      <xdr:rowOff>140710</xdr:rowOff>
    </xdr:to>
    <xdr:cxnSp macro="">
      <xdr:nvCxnSpPr>
        <xdr:cNvPr id="90" name="89 Conector recto"/>
        <xdr:cNvCxnSpPr/>
      </xdr:nvCxnSpPr>
      <xdr:spPr>
        <a:xfrm>
          <a:off x="7771534" y="76849432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1581151</xdr:colOff>
      <xdr:row>639</xdr:row>
      <xdr:rowOff>76200</xdr:rowOff>
    </xdr:from>
    <xdr:to>
      <xdr:col>15</xdr:col>
      <xdr:colOff>66675</xdr:colOff>
      <xdr:row>642</xdr:row>
      <xdr:rowOff>85725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992" y="76200"/>
          <a:ext cx="9285575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639</xdr:row>
      <xdr:rowOff>123825</xdr:rowOff>
    </xdr:from>
    <xdr:ext cx="762000" cy="719570"/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123825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639</xdr:row>
      <xdr:rowOff>108239</xdr:rowOff>
    </xdr:from>
    <xdr:ext cx="1222708" cy="257174"/>
    <xdr:sp macro="" textlink="">
      <xdr:nvSpPr>
        <xdr:cNvPr id="93" name="92 CuadroTexto"/>
        <xdr:cNvSpPr txBox="1"/>
      </xdr:nvSpPr>
      <xdr:spPr>
        <a:xfrm>
          <a:off x="11808004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642</xdr:row>
      <xdr:rowOff>94817</xdr:rowOff>
    </xdr:from>
    <xdr:ext cx="2187009" cy="239809"/>
    <xdr:sp macro="" textlink="">
      <xdr:nvSpPr>
        <xdr:cNvPr id="94" name="93 CuadroTexto"/>
        <xdr:cNvSpPr txBox="1"/>
      </xdr:nvSpPr>
      <xdr:spPr>
        <a:xfrm>
          <a:off x="11651199" y="110303397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twoCellAnchor>
    <xdr:from>
      <xdr:col>1</xdr:col>
      <xdr:colOff>335540</xdr:colOff>
      <xdr:row>697</xdr:row>
      <xdr:rowOff>151535</xdr:rowOff>
    </xdr:from>
    <xdr:to>
      <xdr:col>6</xdr:col>
      <xdr:colOff>184005</xdr:colOff>
      <xdr:row>700</xdr:row>
      <xdr:rowOff>129887</xdr:rowOff>
    </xdr:to>
    <xdr:sp macro="" textlink="">
      <xdr:nvSpPr>
        <xdr:cNvPr id="95" name="94 CuadroTexto"/>
        <xdr:cNvSpPr txBox="1"/>
      </xdr:nvSpPr>
      <xdr:spPr>
        <a:xfrm>
          <a:off x="1093210" y="10553268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698</xdr:row>
      <xdr:rowOff>0</xdr:rowOff>
    </xdr:from>
    <xdr:to>
      <xdr:col>15</xdr:col>
      <xdr:colOff>173182</xdr:colOff>
      <xdr:row>700</xdr:row>
      <xdr:rowOff>140710</xdr:rowOff>
    </xdr:to>
    <xdr:sp macro="" textlink="">
      <xdr:nvSpPr>
        <xdr:cNvPr id="96" name="95 CuadroTexto"/>
        <xdr:cNvSpPr txBox="1"/>
      </xdr:nvSpPr>
      <xdr:spPr>
        <a:xfrm>
          <a:off x="8031307" y="10564091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697</xdr:row>
      <xdr:rowOff>119063</xdr:rowOff>
    </xdr:from>
    <xdr:to>
      <xdr:col>6</xdr:col>
      <xdr:colOff>324716</xdr:colOff>
      <xdr:row>697</xdr:row>
      <xdr:rowOff>119063</xdr:rowOff>
    </xdr:to>
    <xdr:cxnSp macro="">
      <xdr:nvCxnSpPr>
        <xdr:cNvPr id="97" name="96 Conector recto"/>
        <xdr:cNvCxnSpPr/>
      </xdr:nvCxnSpPr>
      <xdr:spPr>
        <a:xfrm>
          <a:off x="1028267" y="10520796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697</xdr:row>
      <xdr:rowOff>140710</xdr:rowOff>
    </xdr:from>
    <xdr:to>
      <xdr:col>15</xdr:col>
      <xdr:colOff>119063</xdr:colOff>
      <xdr:row>697</xdr:row>
      <xdr:rowOff>140710</xdr:rowOff>
    </xdr:to>
    <xdr:cxnSp macro="">
      <xdr:nvCxnSpPr>
        <xdr:cNvPr id="98" name="97 Conector recto"/>
        <xdr:cNvCxnSpPr/>
      </xdr:nvCxnSpPr>
      <xdr:spPr>
        <a:xfrm>
          <a:off x="7771534" y="10542443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142</xdr:row>
      <xdr:rowOff>0</xdr:rowOff>
    </xdr:from>
    <xdr:ext cx="762000" cy="719570"/>
    <xdr:pic>
      <xdr:nvPicPr>
        <xdr:cNvPr id="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32617064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1581151</xdr:colOff>
      <xdr:row>213</xdr:row>
      <xdr:rowOff>76200</xdr:rowOff>
    </xdr:from>
    <xdr:to>
      <xdr:col>15</xdr:col>
      <xdr:colOff>66675</xdr:colOff>
      <xdr:row>216</xdr:row>
      <xdr:rowOff>85725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24992" y="24451541"/>
          <a:ext cx="9772649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15</xdr:col>
      <xdr:colOff>64112</xdr:colOff>
      <xdr:row>213</xdr:row>
      <xdr:rowOff>108239</xdr:rowOff>
    </xdr:from>
    <xdr:ext cx="1222708" cy="257174"/>
    <xdr:sp macro="" textlink="">
      <xdr:nvSpPr>
        <xdr:cNvPr id="102" name="101 CuadroTexto"/>
        <xdr:cNvSpPr txBox="1"/>
      </xdr:nvSpPr>
      <xdr:spPr>
        <a:xfrm>
          <a:off x="12295078" y="2448358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13</xdr:col>
      <xdr:colOff>737565</xdr:colOff>
      <xdr:row>216</xdr:row>
      <xdr:rowOff>94817</xdr:rowOff>
    </xdr:from>
    <xdr:ext cx="2222660" cy="239809"/>
    <xdr:sp macro="" textlink="">
      <xdr:nvSpPr>
        <xdr:cNvPr id="103" name="102 CuadroTexto"/>
        <xdr:cNvSpPr txBox="1"/>
      </xdr:nvSpPr>
      <xdr:spPr>
        <a:xfrm>
          <a:off x="11453190" y="24989703"/>
          <a:ext cx="222266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latin typeface="Arial" pitchFamily="34" charset="0"/>
              <a:cs typeface="Arial" pitchFamily="34" charset="0"/>
            </a:rPr>
            <a:t> DE 2015</a:t>
          </a:r>
        </a:p>
      </xdr:txBody>
    </xdr:sp>
    <xdr:clientData/>
  </xdr:oneCellAnchor>
  <xdr:twoCellAnchor>
    <xdr:from>
      <xdr:col>1</xdr:col>
      <xdr:colOff>335540</xdr:colOff>
      <xdr:row>277</xdr:row>
      <xdr:rowOff>151535</xdr:rowOff>
    </xdr:from>
    <xdr:to>
      <xdr:col>6</xdr:col>
      <xdr:colOff>184005</xdr:colOff>
      <xdr:row>280</xdr:row>
      <xdr:rowOff>129887</xdr:rowOff>
    </xdr:to>
    <xdr:sp macro="" textlink="">
      <xdr:nvSpPr>
        <xdr:cNvPr id="104" name="103 CuadroTexto"/>
        <xdr:cNvSpPr txBox="1"/>
      </xdr:nvSpPr>
      <xdr:spPr>
        <a:xfrm>
          <a:off x="1093210" y="35578041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278</xdr:row>
      <xdr:rowOff>0</xdr:rowOff>
    </xdr:from>
    <xdr:to>
      <xdr:col>15</xdr:col>
      <xdr:colOff>173182</xdr:colOff>
      <xdr:row>280</xdr:row>
      <xdr:rowOff>140710</xdr:rowOff>
    </xdr:to>
    <xdr:sp macro="" textlink="">
      <xdr:nvSpPr>
        <xdr:cNvPr id="105" name="104 CuadroTexto"/>
        <xdr:cNvSpPr txBox="1"/>
      </xdr:nvSpPr>
      <xdr:spPr>
        <a:xfrm>
          <a:off x="8518381" y="35588864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277</xdr:row>
      <xdr:rowOff>119063</xdr:rowOff>
    </xdr:from>
    <xdr:to>
      <xdr:col>6</xdr:col>
      <xdr:colOff>324716</xdr:colOff>
      <xdr:row>277</xdr:row>
      <xdr:rowOff>119063</xdr:rowOff>
    </xdr:to>
    <xdr:cxnSp macro="">
      <xdr:nvCxnSpPr>
        <xdr:cNvPr id="106" name="105 Conector recto"/>
        <xdr:cNvCxnSpPr/>
      </xdr:nvCxnSpPr>
      <xdr:spPr>
        <a:xfrm>
          <a:off x="1028267" y="35545569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277</xdr:row>
      <xdr:rowOff>140710</xdr:rowOff>
    </xdr:from>
    <xdr:to>
      <xdr:col>15</xdr:col>
      <xdr:colOff>119063</xdr:colOff>
      <xdr:row>277</xdr:row>
      <xdr:rowOff>140710</xdr:rowOff>
    </xdr:to>
    <xdr:cxnSp macro="">
      <xdr:nvCxnSpPr>
        <xdr:cNvPr id="107" name="106 Conector recto"/>
        <xdr:cNvCxnSpPr/>
      </xdr:nvCxnSpPr>
      <xdr:spPr>
        <a:xfrm>
          <a:off x="8258608" y="35567216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213</xdr:row>
      <xdr:rowOff>0</xdr:rowOff>
    </xdr:from>
    <xdr:ext cx="762000" cy="719570"/>
    <xdr:pic>
      <xdr:nvPicPr>
        <xdr:cNvPr id="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24375341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1581151</xdr:colOff>
      <xdr:row>497</xdr:row>
      <xdr:rowOff>76200</xdr:rowOff>
    </xdr:from>
    <xdr:to>
      <xdr:col>15</xdr:col>
      <xdr:colOff>66675</xdr:colOff>
      <xdr:row>500</xdr:row>
      <xdr:rowOff>85725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24992" y="73202223"/>
          <a:ext cx="9772649" cy="52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0</xdr:colOff>
      <xdr:row>497</xdr:row>
      <xdr:rowOff>123825</xdr:rowOff>
    </xdr:from>
    <xdr:ext cx="762000" cy="719570"/>
    <xdr:pic>
      <xdr:nvPicPr>
        <xdr:cNvPr id="1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5341" y="73249848"/>
          <a:ext cx="762000" cy="71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64112</xdr:colOff>
      <xdr:row>497</xdr:row>
      <xdr:rowOff>108239</xdr:rowOff>
    </xdr:from>
    <xdr:ext cx="1222708" cy="257174"/>
    <xdr:sp macro="" textlink="">
      <xdr:nvSpPr>
        <xdr:cNvPr id="111" name="110 CuadroTexto"/>
        <xdr:cNvSpPr txBox="1"/>
      </xdr:nvSpPr>
      <xdr:spPr>
        <a:xfrm>
          <a:off x="12295078" y="73234262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500</xdr:row>
      <xdr:rowOff>94817</xdr:rowOff>
    </xdr:from>
    <xdr:ext cx="2187009" cy="239809"/>
    <xdr:sp macro="" textlink="">
      <xdr:nvSpPr>
        <xdr:cNvPr id="112" name="111 CuadroTexto"/>
        <xdr:cNvSpPr txBox="1"/>
      </xdr:nvSpPr>
      <xdr:spPr>
        <a:xfrm>
          <a:off x="11488841" y="73740385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twoCellAnchor>
    <xdr:from>
      <xdr:col>1</xdr:col>
      <xdr:colOff>335540</xdr:colOff>
      <xdr:row>562</xdr:row>
      <xdr:rowOff>151535</xdr:rowOff>
    </xdr:from>
    <xdr:to>
      <xdr:col>6</xdr:col>
      <xdr:colOff>184005</xdr:colOff>
      <xdr:row>565</xdr:row>
      <xdr:rowOff>129887</xdr:rowOff>
    </xdr:to>
    <xdr:sp macro="" textlink="">
      <xdr:nvSpPr>
        <xdr:cNvPr id="113" name="112 CuadroTexto"/>
        <xdr:cNvSpPr txBox="1"/>
      </xdr:nvSpPr>
      <xdr:spPr>
        <a:xfrm>
          <a:off x="1093210" y="84491080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ING. GINO ROBERTO SARACCO MORALES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DE ADMINISTRACION</a:t>
          </a:r>
        </a:p>
      </xdr:txBody>
    </xdr:sp>
    <xdr:clientData/>
  </xdr:twoCellAnchor>
  <xdr:twoCellAnchor>
    <xdr:from>
      <xdr:col>10</xdr:col>
      <xdr:colOff>75767</xdr:colOff>
      <xdr:row>563</xdr:row>
      <xdr:rowOff>0</xdr:rowOff>
    </xdr:from>
    <xdr:to>
      <xdr:col>15</xdr:col>
      <xdr:colOff>173182</xdr:colOff>
      <xdr:row>565</xdr:row>
      <xdr:rowOff>140710</xdr:rowOff>
    </xdr:to>
    <xdr:sp macro="" textlink="">
      <xdr:nvSpPr>
        <xdr:cNvPr id="114" name="113 CuadroTexto"/>
        <xdr:cNvSpPr txBox="1"/>
      </xdr:nvSpPr>
      <xdr:spPr>
        <a:xfrm>
          <a:off x="8518381" y="84501903"/>
          <a:ext cx="3885767" cy="46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ENRIQUE PESQUEIRA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PELLAT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270597</xdr:colOff>
      <xdr:row>562</xdr:row>
      <xdr:rowOff>119063</xdr:rowOff>
    </xdr:from>
    <xdr:to>
      <xdr:col>6</xdr:col>
      <xdr:colOff>324716</xdr:colOff>
      <xdr:row>562</xdr:row>
      <xdr:rowOff>119063</xdr:rowOff>
    </xdr:to>
    <xdr:cxnSp macro="">
      <xdr:nvCxnSpPr>
        <xdr:cNvPr id="115" name="114 Conector recto"/>
        <xdr:cNvCxnSpPr/>
      </xdr:nvCxnSpPr>
      <xdr:spPr>
        <a:xfrm>
          <a:off x="1028267" y="84458608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703551</xdr:colOff>
      <xdr:row>562</xdr:row>
      <xdr:rowOff>140710</xdr:rowOff>
    </xdr:from>
    <xdr:to>
      <xdr:col>15</xdr:col>
      <xdr:colOff>119063</xdr:colOff>
      <xdr:row>562</xdr:row>
      <xdr:rowOff>140710</xdr:rowOff>
    </xdr:to>
    <xdr:cxnSp macro="">
      <xdr:nvCxnSpPr>
        <xdr:cNvPr id="116" name="115 Conector recto"/>
        <xdr:cNvCxnSpPr/>
      </xdr:nvCxnSpPr>
      <xdr:spPr>
        <a:xfrm>
          <a:off x="8258608" y="84480255"/>
          <a:ext cx="4091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0</xdr:rowOff>
    </xdr:from>
    <xdr:to>
      <xdr:col>17</xdr:col>
      <xdr:colOff>657225</xdr:colOff>
      <xdr:row>2</xdr:row>
      <xdr:rowOff>314325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28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495300</xdr:colOff>
      <xdr:row>0</xdr:row>
      <xdr:rowOff>9525</xdr:rowOff>
    </xdr:from>
    <xdr:to>
      <xdr:col>24</xdr:col>
      <xdr:colOff>1333500</xdr:colOff>
      <xdr:row>2</xdr:row>
      <xdr:rowOff>428625</xdr:rowOff>
    </xdr:to>
    <xdr:pic>
      <xdr:nvPicPr>
        <xdr:cNvPr id="3" name="26 Imagen" descr="p001_1_00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9525"/>
          <a:ext cx="838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91440" tIns="45720" rIns="91440" bIns="45720">
        <a:spAutoFit/>
        <a:scene3d>
          <a:camera prst="orthographicFront"/>
          <a:lightRig rig="balanced" dir="t">
            <a:rot lat="0" lon="0" rev="2100000"/>
          </a:lightRig>
        </a:scene3d>
        <a:sp3d extrusionH="57150" prstMaterial="metal">
          <a:bevelT w="38100" h="25400"/>
          <a:contourClr>
            <a:schemeClr val="bg2"/>
          </a:contourClr>
        </a:sp3d>
      </a:bodyPr>
      <a:lstStyle>
        <a:defPPr algn="ctr">
          <a:defRPr sz="5400" b="1" cap="none" spc="0">
            <a:ln w="50800"/>
            <a:solidFill>
              <a:schemeClr val="bg1">
                <a:shade val="50000"/>
              </a:schemeClr>
            </a:solidFill>
            <a:effectLst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Q714"/>
  <sheetViews>
    <sheetView tabSelected="1" topLeftCell="A499" zoomScale="88" zoomScaleNormal="88" workbookViewId="0">
      <selection activeCell="D523" sqref="D523:Q523"/>
    </sheetView>
  </sheetViews>
  <sheetFormatPr baseColWidth="10" defaultRowHeight="12.75" x14ac:dyDescent="0.25"/>
  <cols>
    <col min="1" max="2" width="11.42578125" style="4"/>
    <col min="3" max="3" width="15.140625" style="4" customWidth="1"/>
    <col min="4" max="6" width="11.42578125" style="4"/>
    <col min="7" max="7" width="14.28515625" style="4" customWidth="1"/>
    <col min="8" max="8" width="13.85546875" style="4" customWidth="1"/>
    <col min="9" max="9" width="9.85546875" style="4" customWidth="1"/>
    <col min="10" max="10" width="13.28515625" style="4" customWidth="1"/>
    <col min="11" max="11" width="11.42578125" style="4"/>
    <col min="12" max="13" width="14.28515625" style="4" bestFit="1" customWidth="1"/>
    <col min="14" max="14" width="11.42578125" style="4"/>
    <col min="15" max="15" width="13.5703125" style="4" bestFit="1" customWidth="1"/>
    <col min="16" max="16" width="12" style="4" bestFit="1" customWidth="1"/>
    <col min="17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327" t="s">
        <v>46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276" t="s">
        <v>2</v>
      </c>
      <c r="B6" s="276"/>
      <c r="C6" s="310"/>
      <c r="D6" s="8" t="s">
        <v>47</v>
      </c>
      <c r="E6" s="9"/>
      <c r="F6" s="9"/>
      <c r="G6" s="9"/>
      <c r="H6" s="9"/>
      <c r="I6" s="9"/>
      <c r="J6" s="9"/>
      <c r="K6" s="49"/>
      <c r="L6" s="10"/>
      <c r="M6" s="10"/>
      <c r="N6" s="10"/>
      <c r="O6" s="330"/>
      <c r="P6" s="330"/>
      <c r="Q6" s="331"/>
    </row>
    <row r="7" spans="1:17" x14ac:dyDescent="0.25">
      <c r="A7" s="6"/>
      <c r="B7" s="6"/>
      <c r="C7" s="6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6"/>
      <c r="P7" s="6"/>
    </row>
    <row r="8" spans="1:17" x14ac:dyDescent="0.25">
      <c r="A8" s="263" t="s">
        <v>3</v>
      </c>
      <c r="B8" s="263"/>
      <c r="C8" s="314"/>
      <c r="D8" s="311" t="s">
        <v>48</v>
      </c>
      <c r="E8" s="312"/>
      <c r="F8" s="312"/>
      <c r="G8" s="312"/>
      <c r="H8" s="312"/>
      <c r="I8" s="312"/>
      <c r="J8" s="313"/>
      <c r="K8" s="42"/>
      <c r="L8" s="344" t="s">
        <v>4</v>
      </c>
      <c r="M8" s="344"/>
      <c r="N8" s="344"/>
      <c r="O8" s="345"/>
      <c r="P8" s="346"/>
      <c r="Q8" s="347"/>
    </row>
    <row r="9" spans="1:17" x14ac:dyDescent="0.25">
      <c r="A9" s="6"/>
      <c r="B9" s="6"/>
      <c r="C9" s="43"/>
      <c r="D9" s="5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x14ac:dyDescent="0.25">
      <c r="A10" s="276" t="s">
        <v>5</v>
      </c>
      <c r="B10" s="276"/>
      <c r="C10" s="276"/>
      <c r="D10" s="340" t="s">
        <v>49</v>
      </c>
      <c r="E10" s="348"/>
      <c r="F10" s="348"/>
      <c r="G10" s="348"/>
      <c r="H10" s="348"/>
      <c r="I10" s="348"/>
      <c r="J10" s="349"/>
      <c r="K10" s="43"/>
      <c r="L10" s="350" t="s">
        <v>6</v>
      </c>
      <c r="M10" s="351"/>
      <c r="N10" s="340" t="s">
        <v>50</v>
      </c>
      <c r="O10" s="348"/>
      <c r="P10" s="348"/>
      <c r="Q10" s="349"/>
    </row>
    <row r="11" spans="1:17" x14ac:dyDescent="0.25">
      <c r="A11" s="40"/>
      <c r="B11" s="40"/>
      <c r="C11" s="40"/>
      <c r="D11" s="43"/>
      <c r="E11" s="43"/>
      <c r="F11" s="43"/>
      <c r="G11" s="43"/>
      <c r="H11" s="43"/>
      <c r="I11" s="43"/>
      <c r="J11" s="43"/>
      <c r="K11" s="43"/>
      <c r="L11" s="6"/>
      <c r="M11" s="13"/>
      <c r="N11" s="13"/>
      <c r="O11" s="13"/>
      <c r="P11" s="48"/>
    </row>
    <row r="12" spans="1:17" x14ac:dyDescent="0.25">
      <c r="A12" s="276" t="s">
        <v>7</v>
      </c>
      <c r="B12" s="276"/>
      <c r="C12" s="276"/>
      <c r="D12" s="340" t="s">
        <v>51</v>
      </c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9"/>
    </row>
    <row r="13" spans="1:17" x14ac:dyDescent="0.25">
      <c r="A13" s="40"/>
      <c r="B13" s="40"/>
      <c r="C13" s="4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x14ac:dyDescent="0.25">
      <c r="A14" s="276" t="s">
        <v>8</v>
      </c>
      <c r="B14" s="339"/>
      <c r="C14" s="339"/>
      <c r="D14" s="340" t="s">
        <v>52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2"/>
    </row>
    <row r="15" spans="1:17" x14ac:dyDescent="0.25">
      <c r="A15" s="40"/>
      <c r="B15" s="40"/>
      <c r="C15" s="4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332" t="s">
        <v>9</v>
      </c>
      <c r="B16" s="333"/>
      <c r="C16" s="333"/>
      <c r="D16" s="338" t="s">
        <v>10</v>
      </c>
      <c r="E16" s="338"/>
      <c r="F16" s="338"/>
      <c r="G16" s="338"/>
      <c r="H16" s="338" t="s">
        <v>11</v>
      </c>
      <c r="I16" s="338"/>
      <c r="J16" s="322" t="s">
        <v>12</v>
      </c>
      <c r="K16" s="322"/>
      <c r="L16" s="322"/>
      <c r="M16" s="322"/>
      <c r="N16" s="322"/>
      <c r="O16" s="323" t="s">
        <v>13</v>
      </c>
      <c r="P16" s="324"/>
      <c r="Q16" s="325"/>
    </row>
    <row r="17" spans="1:17" ht="36" x14ac:dyDescent="0.25">
      <c r="A17" s="334"/>
      <c r="B17" s="335"/>
      <c r="C17" s="335"/>
      <c r="D17" s="338"/>
      <c r="E17" s="338"/>
      <c r="F17" s="338"/>
      <c r="G17" s="338"/>
      <c r="H17" s="338"/>
      <c r="I17" s="338"/>
      <c r="J17" s="14" t="s">
        <v>14</v>
      </c>
      <c r="K17" s="15" t="s">
        <v>45</v>
      </c>
      <c r="L17" s="15" t="s">
        <v>0</v>
      </c>
      <c r="M17" s="16" t="s">
        <v>15</v>
      </c>
      <c r="N17" s="16" t="s">
        <v>16</v>
      </c>
      <c r="O17" s="15" t="s">
        <v>0</v>
      </c>
      <c r="P17" s="16" t="s">
        <v>17</v>
      </c>
      <c r="Q17" s="16" t="s">
        <v>16</v>
      </c>
    </row>
    <row r="18" spans="1:17" x14ac:dyDescent="0.25">
      <c r="A18" s="336"/>
      <c r="B18" s="337"/>
      <c r="C18" s="337"/>
      <c r="D18" s="343">
        <v>60000000</v>
      </c>
      <c r="E18" s="343"/>
      <c r="F18" s="343"/>
      <c r="G18" s="343"/>
      <c r="H18" s="343">
        <v>60000000</v>
      </c>
      <c r="I18" s="343"/>
      <c r="J18" s="72">
        <v>30000000</v>
      </c>
      <c r="K18" s="83">
        <v>27241164.390000001</v>
      </c>
      <c r="L18" s="108">
        <f>20538085-146824.29</f>
        <v>20391260.710000001</v>
      </c>
      <c r="M18" s="84">
        <f>17514313-710558.43</f>
        <v>16803754.57</v>
      </c>
      <c r="N18" s="85">
        <f>+M18/L18</f>
        <v>0.82406648656889248</v>
      </c>
      <c r="O18" s="363">
        <f>+Hoja1!AJ31</f>
        <v>20590777.359999999</v>
      </c>
      <c r="P18" s="364">
        <f>+Hoja1!AL31</f>
        <v>17567005.98</v>
      </c>
      <c r="Q18" s="86">
        <f>+P18/O18</f>
        <v>0.85314923632392681</v>
      </c>
    </row>
    <row r="19" spans="1:17" x14ac:dyDescent="0.25">
      <c r="A19" s="40"/>
      <c r="B19" s="40"/>
      <c r="C19" s="40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x14ac:dyDescent="0.25">
      <c r="A20" s="276" t="s">
        <v>18</v>
      </c>
      <c r="B20" s="276"/>
      <c r="C20" s="27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7" x14ac:dyDescent="0.25">
      <c r="A22" s="263" t="s">
        <v>19</v>
      </c>
      <c r="B22" s="263"/>
      <c r="C22" s="314"/>
      <c r="D22" s="311" t="s">
        <v>53</v>
      </c>
      <c r="E22" s="312"/>
      <c r="F22" s="312"/>
      <c r="G22" s="312"/>
      <c r="H22" s="312"/>
      <c r="I22" s="312"/>
      <c r="J22" s="312"/>
      <c r="K22" s="312"/>
      <c r="L22" s="312"/>
      <c r="M22" s="312"/>
      <c r="N22" s="313"/>
      <c r="O22" s="19" t="s">
        <v>20</v>
      </c>
      <c r="P22" s="319" t="s">
        <v>54</v>
      </c>
      <c r="Q22" s="321"/>
    </row>
    <row r="23" spans="1:17" x14ac:dyDescent="0.25">
      <c r="A23" s="6"/>
      <c r="B23" s="6"/>
      <c r="C23" s="20"/>
      <c r="D23" s="2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7" x14ac:dyDescent="0.25">
      <c r="A24" s="276" t="s">
        <v>21</v>
      </c>
      <c r="B24" s="276"/>
      <c r="C24" s="310"/>
      <c r="D24" s="311" t="s">
        <v>71</v>
      </c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3"/>
    </row>
    <row r="25" spans="1:17" x14ac:dyDescent="0.25">
      <c r="A25" s="6"/>
      <c r="B25" s="6"/>
      <c r="C25" s="20"/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7" ht="14.25" x14ac:dyDescent="0.25">
      <c r="A26" s="276" t="s">
        <v>22</v>
      </c>
      <c r="B26" s="276"/>
      <c r="C26" s="310"/>
      <c r="D26" s="311" t="s">
        <v>55</v>
      </c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3"/>
    </row>
    <row r="27" spans="1:17" x14ac:dyDescent="0.25">
      <c r="A27" s="6"/>
      <c r="B27" s="6"/>
      <c r="C27" s="20"/>
      <c r="D27" s="2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7" x14ac:dyDescent="0.25">
      <c r="A28" s="263" t="s">
        <v>23</v>
      </c>
      <c r="B28" s="263"/>
      <c r="C28" s="314"/>
      <c r="D28" s="311" t="s">
        <v>56</v>
      </c>
      <c r="E28" s="312"/>
      <c r="F28" s="312"/>
      <c r="G28" s="313"/>
      <c r="H28" s="6"/>
      <c r="I28" s="22" t="s">
        <v>24</v>
      </c>
      <c r="J28" s="22"/>
      <c r="K28" s="22"/>
      <c r="L28" s="22"/>
      <c r="M28" s="22"/>
      <c r="N28" s="22"/>
      <c r="O28" s="315" t="s">
        <v>57</v>
      </c>
      <c r="P28" s="316"/>
    </row>
    <row r="29" spans="1:17" x14ac:dyDescent="0.25">
      <c r="A29" s="6"/>
      <c r="B29" s="6"/>
      <c r="C29" s="40"/>
      <c r="D29" s="2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263" t="s">
        <v>25</v>
      </c>
      <c r="B30" s="263"/>
      <c r="C30" s="314"/>
      <c r="D30" s="317" t="s">
        <v>58</v>
      </c>
      <c r="E30" s="317"/>
      <c r="F30" s="317"/>
      <c r="G30" s="318"/>
      <c r="H30" s="6"/>
      <c r="I30" s="263" t="s">
        <v>26</v>
      </c>
      <c r="J30" s="263"/>
      <c r="K30" s="263"/>
      <c r="L30" s="263"/>
      <c r="M30" s="263"/>
      <c r="N30" s="319" t="s">
        <v>59</v>
      </c>
      <c r="O30" s="320"/>
      <c r="P30" s="321"/>
    </row>
    <row r="31" spans="1:17" x14ac:dyDescent="0.25">
      <c r="A31" s="41"/>
      <c r="B31" s="41"/>
      <c r="C31" s="41"/>
      <c r="D31" s="24"/>
      <c r="E31" s="41"/>
      <c r="F31" s="41"/>
      <c r="G31" s="41"/>
      <c r="H31" s="6"/>
      <c r="I31" s="41"/>
      <c r="J31" s="41"/>
      <c r="K31" s="41"/>
      <c r="L31" s="41"/>
      <c r="M31" s="41"/>
      <c r="N31" s="42"/>
      <c r="O31" s="42"/>
      <c r="P31" s="42"/>
    </row>
    <row r="32" spans="1:17" ht="15" x14ac:dyDescent="0.25">
      <c r="A32" s="6"/>
      <c r="B32" s="6"/>
      <c r="C32" s="25"/>
      <c r="D32" s="2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276" t="s">
        <v>27</v>
      </c>
      <c r="B33" s="276"/>
      <c r="C33" s="276"/>
      <c r="D33" s="277" t="s">
        <v>28</v>
      </c>
      <c r="E33" s="277"/>
      <c r="F33" s="277"/>
      <c r="G33" s="277"/>
      <c r="H33" s="62" t="s">
        <v>89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26"/>
      <c r="B34" s="26"/>
      <c r="C34" s="26"/>
      <c r="D34" s="48"/>
      <c r="E34" s="48"/>
      <c r="F34" s="48"/>
      <c r="G34" s="48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278" t="s">
        <v>29</v>
      </c>
      <c r="B35" s="279"/>
      <c r="C35" s="280"/>
      <c r="D35" s="287" t="s">
        <v>30</v>
      </c>
      <c r="E35" s="288"/>
      <c r="F35" s="289"/>
      <c r="G35" s="296" t="s">
        <v>31</v>
      </c>
      <c r="H35" s="299" t="s">
        <v>12</v>
      </c>
      <c r="I35" s="300"/>
      <c r="J35" s="301"/>
      <c r="K35" s="46"/>
      <c r="L35" s="299" t="s">
        <v>32</v>
      </c>
      <c r="M35" s="300"/>
      <c r="N35" s="301"/>
      <c r="O35" s="302" t="s">
        <v>33</v>
      </c>
      <c r="P35" s="305" t="s">
        <v>34</v>
      </c>
    </row>
    <row r="36" spans="1:16" x14ac:dyDescent="0.25">
      <c r="A36" s="281"/>
      <c r="B36" s="282"/>
      <c r="C36" s="283"/>
      <c r="D36" s="290"/>
      <c r="E36" s="291"/>
      <c r="F36" s="292"/>
      <c r="G36" s="297"/>
      <c r="H36" s="296" t="s">
        <v>14</v>
      </c>
      <c r="I36" s="305" t="s">
        <v>35</v>
      </c>
      <c r="J36" s="305" t="s">
        <v>1</v>
      </c>
      <c r="K36" s="44"/>
      <c r="L36" s="308" t="s">
        <v>14</v>
      </c>
      <c r="M36" s="305" t="s">
        <v>35</v>
      </c>
      <c r="N36" s="308" t="s">
        <v>1</v>
      </c>
      <c r="O36" s="303"/>
      <c r="P36" s="306"/>
    </row>
    <row r="37" spans="1:16" ht="17.25" customHeight="1" x14ac:dyDescent="0.25">
      <c r="A37" s="284"/>
      <c r="B37" s="285"/>
      <c r="C37" s="286"/>
      <c r="D37" s="293"/>
      <c r="E37" s="294"/>
      <c r="F37" s="295"/>
      <c r="G37" s="298"/>
      <c r="H37" s="298"/>
      <c r="I37" s="307"/>
      <c r="J37" s="307"/>
      <c r="K37" s="45"/>
      <c r="L37" s="309"/>
      <c r="M37" s="307"/>
      <c r="N37" s="309"/>
      <c r="O37" s="304"/>
      <c r="P37" s="307"/>
    </row>
    <row r="38" spans="1:16" x14ac:dyDescent="0.25">
      <c r="A38" s="266" t="s">
        <v>60</v>
      </c>
      <c r="B38" s="267"/>
      <c r="C38" s="268"/>
      <c r="D38" s="269" t="s">
        <v>62</v>
      </c>
      <c r="E38" s="270"/>
      <c r="F38" s="271"/>
      <c r="G38" s="66">
        <v>4900</v>
      </c>
      <c r="H38" s="66">
        <v>4900</v>
      </c>
      <c r="I38" s="66">
        <v>469</v>
      </c>
      <c r="J38" s="65">
        <f>+I38/H38</f>
        <v>9.571428571428571E-2</v>
      </c>
      <c r="K38" s="67"/>
      <c r="L38" s="66">
        <v>4900</v>
      </c>
      <c r="M38" s="66">
        <v>477</v>
      </c>
      <c r="N38" s="65">
        <f>+M38/L38</f>
        <v>9.7346938775510206E-2</v>
      </c>
      <c r="O38" s="71">
        <f>+M38/G38</f>
        <v>9.7346938775510206E-2</v>
      </c>
      <c r="P38" s="27"/>
    </row>
    <row r="39" spans="1:16" x14ac:dyDescent="0.2">
      <c r="A39" s="272" t="s">
        <v>61</v>
      </c>
      <c r="B39" s="273"/>
      <c r="C39" s="274"/>
      <c r="D39" s="269" t="s">
        <v>62</v>
      </c>
      <c r="E39" s="270"/>
      <c r="F39" s="271"/>
      <c r="G39" s="66">
        <v>4900</v>
      </c>
      <c r="H39" s="66">
        <v>4900</v>
      </c>
      <c r="I39" s="63">
        <v>469</v>
      </c>
      <c r="J39" s="65">
        <f>+I39/H39</f>
        <v>9.571428571428571E-2</v>
      </c>
      <c r="K39" s="30"/>
      <c r="L39" s="66">
        <v>4900</v>
      </c>
      <c r="M39" s="63">
        <v>477</v>
      </c>
      <c r="N39" s="64">
        <f>+M39/L39</f>
        <v>9.7346938775510206E-2</v>
      </c>
      <c r="O39" s="71">
        <f>+M39/G39</f>
        <v>9.7346938775510206E-2</v>
      </c>
      <c r="P39" s="30"/>
    </row>
    <row r="40" spans="1:16" s="31" customFormat="1" x14ac:dyDescent="0.2">
      <c r="A40" s="272"/>
      <c r="B40" s="273"/>
      <c r="C40" s="274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x14ac:dyDescent="0.25">
      <c r="C41" s="32"/>
      <c r="D41" s="32"/>
      <c r="E41" s="33"/>
      <c r="F41" s="33"/>
      <c r="G41" s="33"/>
    </row>
    <row r="42" spans="1:16" x14ac:dyDescent="0.25">
      <c r="C42" s="260" t="s">
        <v>36</v>
      </c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2"/>
    </row>
    <row r="43" spans="1:16" x14ac:dyDescent="0.25">
      <c r="C43" s="47" t="s">
        <v>37</v>
      </c>
      <c r="D43" s="275" t="s">
        <v>38</v>
      </c>
      <c r="E43" s="275"/>
      <c r="F43" s="275"/>
      <c r="G43" s="47">
        <v>2009</v>
      </c>
      <c r="H43" s="34">
        <v>2010</v>
      </c>
      <c r="I43" s="34">
        <v>2011</v>
      </c>
      <c r="J43" s="34">
        <v>2012</v>
      </c>
      <c r="K43" s="34"/>
      <c r="L43" s="34">
        <v>2013</v>
      </c>
      <c r="M43" s="34">
        <v>2014</v>
      </c>
      <c r="N43" s="47" t="s">
        <v>39</v>
      </c>
      <c r="O43" s="34" t="s">
        <v>34</v>
      </c>
    </row>
    <row r="44" spans="1:16" x14ac:dyDescent="0.25">
      <c r="C44" s="35"/>
      <c r="D44" s="260"/>
      <c r="E44" s="261"/>
      <c r="F44" s="262"/>
      <c r="G44" s="36"/>
      <c r="H44" s="37"/>
      <c r="I44" s="37"/>
      <c r="J44" s="37"/>
      <c r="K44" s="37"/>
      <c r="L44" s="37"/>
      <c r="M44" s="37"/>
      <c r="N44" s="37"/>
      <c r="O44" s="37"/>
    </row>
    <row r="45" spans="1:16" x14ac:dyDescent="0.25">
      <c r="C45" s="35"/>
      <c r="D45" s="260"/>
      <c r="E45" s="261"/>
      <c r="F45" s="262"/>
      <c r="G45" s="36"/>
      <c r="H45" s="37"/>
      <c r="I45" s="37"/>
      <c r="J45" s="37"/>
      <c r="K45" s="37"/>
      <c r="L45" s="37"/>
      <c r="M45" s="37"/>
      <c r="N45" s="37"/>
      <c r="O45" s="37"/>
    </row>
    <row r="46" spans="1:16" x14ac:dyDescent="0.25">
      <c r="C46" s="35"/>
      <c r="D46" s="260"/>
      <c r="E46" s="261"/>
      <c r="F46" s="262"/>
      <c r="G46" s="38"/>
      <c r="H46" s="38"/>
      <c r="I46" s="38"/>
      <c r="J46" s="38"/>
      <c r="K46" s="38"/>
      <c r="L46" s="38"/>
      <c r="M46" s="38"/>
      <c r="N46" s="37"/>
      <c r="O46" s="37"/>
    </row>
    <row r="47" spans="1:16" x14ac:dyDescent="0.25">
      <c r="C47" s="41"/>
      <c r="D47" s="42"/>
      <c r="E47" s="42"/>
      <c r="F47" s="42"/>
      <c r="G47" s="39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263" t="s">
        <v>40</v>
      </c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</row>
    <row r="50" spans="3:16" x14ac:dyDescent="0.25">
      <c r="C50" s="264" t="s">
        <v>41</v>
      </c>
      <c r="D50" s="264"/>
      <c r="E50" s="264"/>
      <c r="F50" s="264"/>
      <c r="G50" s="264"/>
    </row>
    <row r="52" spans="3:16" x14ac:dyDescent="0.25">
      <c r="C52" s="265" t="s">
        <v>42</v>
      </c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</row>
    <row r="53" spans="3:16" x14ac:dyDescent="0.25">
      <c r="C53" s="265" t="s">
        <v>43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</row>
    <row r="54" spans="3:16" x14ac:dyDescent="0.25">
      <c r="C54" s="265" t="s">
        <v>44</v>
      </c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</row>
    <row r="72" spans="1:17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</row>
    <row r="73" spans="1:17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7"/>
    </row>
    <row r="74" spans="1:17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/>
    </row>
    <row r="75" spans="1:17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7"/>
    </row>
    <row r="76" spans="1:17" ht="15" customHeight="1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/>
    </row>
    <row r="77" spans="1:17" ht="27.75" customHeight="1" x14ac:dyDescent="0.25">
      <c r="A77" s="327" t="s">
        <v>46</v>
      </c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9"/>
    </row>
    <row r="78" spans="1:17" x14ac:dyDescent="0.25">
      <c r="A78" s="2"/>
      <c r="B78" s="2"/>
      <c r="C78" s="2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7" x14ac:dyDescent="0.25">
      <c r="A79" s="276" t="s">
        <v>2</v>
      </c>
      <c r="B79" s="276"/>
      <c r="C79" s="310"/>
      <c r="D79" s="8" t="s">
        <v>47</v>
      </c>
      <c r="E79" s="9"/>
      <c r="F79" s="9"/>
      <c r="G79" s="9"/>
      <c r="H79" s="9"/>
      <c r="I79" s="9"/>
      <c r="J79" s="9"/>
      <c r="K79" s="49"/>
      <c r="L79" s="10"/>
      <c r="M79" s="10"/>
      <c r="N79" s="10"/>
      <c r="O79" s="330"/>
      <c r="P79" s="330"/>
      <c r="Q79" s="331"/>
    </row>
    <row r="80" spans="1:17" x14ac:dyDescent="0.25">
      <c r="A80" s="6"/>
      <c r="B80" s="6"/>
      <c r="C80" s="6"/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6"/>
      <c r="P80" s="6"/>
    </row>
    <row r="81" spans="1:17" x14ac:dyDescent="0.25">
      <c r="A81" s="263" t="s">
        <v>3</v>
      </c>
      <c r="B81" s="263"/>
      <c r="C81" s="314"/>
      <c r="D81" s="311" t="s">
        <v>48</v>
      </c>
      <c r="E81" s="312"/>
      <c r="F81" s="312"/>
      <c r="G81" s="312"/>
      <c r="H81" s="312"/>
      <c r="I81" s="312"/>
      <c r="J81" s="313"/>
      <c r="K81" s="55"/>
      <c r="L81" s="344" t="s">
        <v>4</v>
      </c>
      <c r="M81" s="344"/>
      <c r="N81" s="344"/>
      <c r="O81" s="345"/>
      <c r="P81" s="346"/>
      <c r="Q81" s="347"/>
    </row>
    <row r="82" spans="1:17" x14ac:dyDescent="0.25">
      <c r="A82" s="6"/>
      <c r="B82" s="6"/>
      <c r="C82" s="56"/>
      <c r="D82" s="5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7" x14ac:dyDescent="0.25">
      <c r="A83" s="276" t="s">
        <v>5</v>
      </c>
      <c r="B83" s="276"/>
      <c r="C83" s="276"/>
      <c r="D83" s="340" t="s">
        <v>49</v>
      </c>
      <c r="E83" s="348"/>
      <c r="F83" s="348"/>
      <c r="G83" s="348"/>
      <c r="H83" s="348"/>
      <c r="I83" s="348"/>
      <c r="J83" s="349"/>
      <c r="K83" s="56"/>
      <c r="L83" s="350" t="s">
        <v>6</v>
      </c>
      <c r="M83" s="351"/>
      <c r="N83" s="340" t="s">
        <v>50</v>
      </c>
      <c r="O83" s="348"/>
      <c r="P83" s="348"/>
      <c r="Q83" s="349"/>
    </row>
    <row r="84" spans="1:17" x14ac:dyDescent="0.25">
      <c r="A84" s="54"/>
      <c r="B84" s="54"/>
      <c r="C84" s="54"/>
      <c r="D84" s="56"/>
      <c r="E84" s="56"/>
      <c r="F84" s="56"/>
      <c r="G84" s="56"/>
      <c r="H84" s="56"/>
      <c r="I84" s="56"/>
      <c r="J84" s="56"/>
      <c r="K84" s="56"/>
      <c r="L84" s="6"/>
      <c r="M84" s="13"/>
      <c r="N84" s="13"/>
      <c r="O84" s="13"/>
      <c r="P84" s="58"/>
    </row>
    <row r="85" spans="1:17" x14ac:dyDescent="0.25">
      <c r="A85" s="276" t="s">
        <v>7</v>
      </c>
      <c r="B85" s="276"/>
      <c r="C85" s="276"/>
      <c r="D85" s="340" t="s">
        <v>51</v>
      </c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9"/>
    </row>
    <row r="86" spans="1:17" x14ac:dyDescent="0.25">
      <c r="A86" s="54"/>
      <c r="B86" s="54"/>
      <c r="C86" s="5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5" x14ac:dyDescent="0.25">
      <c r="A87" s="276" t="s">
        <v>8</v>
      </c>
      <c r="B87" s="339"/>
      <c r="C87" s="339"/>
      <c r="D87" s="340" t="s">
        <v>52</v>
      </c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2"/>
    </row>
    <row r="88" spans="1:17" x14ac:dyDescent="0.25">
      <c r="A88" s="54"/>
      <c r="B88" s="54"/>
      <c r="C88" s="54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332" t="s">
        <v>9</v>
      </c>
      <c r="B89" s="333"/>
      <c r="C89" s="333"/>
      <c r="D89" s="338" t="s">
        <v>10</v>
      </c>
      <c r="E89" s="338"/>
      <c r="F89" s="338"/>
      <c r="G89" s="338"/>
      <c r="H89" s="338" t="s">
        <v>11</v>
      </c>
      <c r="I89" s="338"/>
      <c r="J89" s="322" t="s">
        <v>12</v>
      </c>
      <c r="K89" s="322"/>
      <c r="L89" s="322"/>
      <c r="M89" s="322"/>
      <c r="N89" s="322"/>
      <c r="O89" s="323" t="s">
        <v>13</v>
      </c>
      <c r="P89" s="324"/>
      <c r="Q89" s="325"/>
    </row>
    <row r="90" spans="1:17" ht="36" x14ac:dyDescent="0.25">
      <c r="A90" s="334"/>
      <c r="B90" s="335"/>
      <c r="C90" s="335"/>
      <c r="D90" s="338"/>
      <c r="E90" s="338"/>
      <c r="F90" s="338"/>
      <c r="G90" s="338"/>
      <c r="H90" s="338"/>
      <c r="I90" s="338"/>
      <c r="J90" s="14" t="s">
        <v>14</v>
      </c>
      <c r="K90" s="15" t="s">
        <v>45</v>
      </c>
      <c r="L90" s="15" t="s">
        <v>0</v>
      </c>
      <c r="M90" s="16" t="s">
        <v>15</v>
      </c>
      <c r="N90" s="16" t="s">
        <v>16</v>
      </c>
      <c r="O90" s="15" t="s">
        <v>0</v>
      </c>
      <c r="P90" s="16" t="s">
        <v>17</v>
      </c>
      <c r="Q90" s="16" t="s">
        <v>16</v>
      </c>
    </row>
    <row r="91" spans="1:17" x14ac:dyDescent="0.25">
      <c r="A91" s="336"/>
      <c r="B91" s="337"/>
      <c r="C91" s="337"/>
      <c r="D91" s="353">
        <v>0</v>
      </c>
      <c r="E91" s="353"/>
      <c r="F91" s="353"/>
      <c r="G91" s="353"/>
      <c r="H91" s="326">
        <v>65238679</v>
      </c>
      <c r="I91" s="326"/>
      <c r="J91" s="72">
        <f>+H91</f>
        <v>65238679</v>
      </c>
      <c r="K91" s="83">
        <f>+H91-O91</f>
        <v>1564983.8299999982</v>
      </c>
      <c r="L91" s="108">
        <f>+O91-0</f>
        <v>63673695.170000002</v>
      </c>
      <c r="M91" s="84">
        <f>+P91-32513811</f>
        <v>29859828.870000005</v>
      </c>
      <c r="N91" s="85">
        <f>+M91/L91</f>
        <v>0.46895077771563864</v>
      </c>
      <c r="O91" s="363">
        <f>+SUM(Hoja1!AJ32:AJ43)</f>
        <v>63673695.170000002</v>
      </c>
      <c r="P91" s="364">
        <f>+SUM(Hoja1!AL32:AL43)</f>
        <v>62373639.870000005</v>
      </c>
      <c r="Q91" s="86">
        <f>+P91/O91</f>
        <v>0.97958253723882327</v>
      </c>
    </row>
    <row r="92" spans="1:17" x14ac:dyDescent="0.25">
      <c r="A92" s="54"/>
      <c r="B92" s="54"/>
      <c r="C92" s="54"/>
      <c r="D92" s="56"/>
      <c r="E92" s="56"/>
      <c r="F92" s="56"/>
      <c r="G92" s="56"/>
      <c r="H92" s="56"/>
      <c r="I92" s="56"/>
      <c r="J92" s="109"/>
      <c r="K92" s="56"/>
      <c r="L92" s="56"/>
      <c r="M92" s="56"/>
      <c r="N92" s="56"/>
      <c r="O92" s="56"/>
      <c r="P92" s="56"/>
      <c r="Q92" s="56"/>
    </row>
    <row r="93" spans="1:17" x14ac:dyDescent="0.25">
      <c r="A93" s="276" t="s">
        <v>18</v>
      </c>
      <c r="B93" s="276"/>
      <c r="C93" s="276"/>
      <c r="D93" s="1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7" x14ac:dyDescent="0.25">
      <c r="A94" s="6"/>
      <c r="B94" s="6"/>
      <c r="C94" s="13"/>
      <c r="D94" s="1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7" x14ac:dyDescent="0.25">
      <c r="A95" s="263" t="s">
        <v>19</v>
      </c>
      <c r="B95" s="263"/>
      <c r="C95" s="314"/>
      <c r="D95" s="311" t="s">
        <v>53</v>
      </c>
      <c r="E95" s="312"/>
      <c r="F95" s="312"/>
      <c r="G95" s="312"/>
      <c r="H95" s="312"/>
      <c r="I95" s="312"/>
      <c r="J95" s="312"/>
      <c r="K95" s="312"/>
      <c r="L95" s="312"/>
      <c r="M95" s="312"/>
      <c r="N95" s="313"/>
      <c r="O95" s="19" t="s">
        <v>20</v>
      </c>
      <c r="P95" s="319" t="s">
        <v>54</v>
      </c>
      <c r="Q95" s="321"/>
    </row>
    <row r="96" spans="1:17" x14ac:dyDescent="0.25">
      <c r="A96" s="6"/>
      <c r="B96" s="6"/>
      <c r="C96" s="20"/>
      <c r="D96" s="2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7" ht="12.75" customHeight="1" x14ac:dyDescent="0.25">
      <c r="A97" s="276" t="s">
        <v>21</v>
      </c>
      <c r="B97" s="276"/>
      <c r="C97" s="310"/>
      <c r="D97" s="311" t="s">
        <v>71</v>
      </c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3"/>
    </row>
    <row r="98" spans="1:17" x14ac:dyDescent="0.25">
      <c r="A98" s="6"/>
      <c r="B98" s="6"/>
      <c r="C98" s="20"/>
      <c r="D98" s="2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7" ht="14.25" x14ac:dyDescent="0.25">
      <c r="A99" s="276" t="s">
        <v>22</v>
      </c>
      <c r="B99" s="276"/>
      <c r="C99" s="310"/>
      <c r="D99" s="311" t="s">
        <v>55</v>
      </c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3"/>
    </row>
    <row r="100" spans="1:17" x14ac:dyDescent="0.25">
      <c r="A100" s="6"/>
      <c r="B100" s="6"/>
      <c r="C100" s="20"/>
      <c r="D100" s="21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7" x14ac:dyDescent="0.25">
      <c r="A101" s="263" t="s">
        <v>23</v>
      </c>
      <c r="B101" s="263"/>
      <c r="C101" s="314"/>
      <c r="D101" s="311" t="s">
        <v>56</v>
      </c>
      <c r="E101" s="312"/>
      <c r="F101" s="312"/>
      <c r="G101" s="313"/>
      <c r="H101" s="6"/>
      <c r="I101" s="22" t="s">
        <v>24</v>
      </c>
      <c r="J101" s="22"/>
      <c r="K101" s="22"/>
      <c r="L101" s="22"/>
      <c r="M101" s="22"/>
      <c r="N101" s="22"/>
      <c r="O101" s="315" t="s">
        <v>57</v>
      </c>
      <c r="P101" s="316"/>
    </row>
    <row r="102" spans="1:17" x14ac:dyDescent="0.25">
      <c r="A102" s="6"/>
      <c r="B102" s="6"/>
      <c r="C102" s="54"/>
      <c r="D102" s="2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7" x14ac:dyDescent="0.25">
      <c r="A103" s="263" t="s">
        <v>25</v>
      </c>
      <c r="B103" s="263"/>
      <c r="C103" s="314"/>
      <c r="D103" s="317" t="s">
        <v>58</v>
      </c>
      <c r="E103" s="317"/>
      <c r="F103" s="317"/>
      <c r="G103" s="318"/>
      <c r="H103" s="6"/>
      <c r="I103" s="263" t="s">
        <v>26</v>
      </c>
      <c r="J103" s="263"/>
      <c r="K103" s="263"/>
      <c r="L103" s="263"/>
      <c r="M103" s="263"/>
      <c r="N103" s="319" t="s">
        <v>59</v>
      </c>
      <c r="O103" s="320"/>
      <c r="P103" s="321"/>
    </row>
    <row r="104" spans="1:17" x14ac:dyDescent="0.25">
      <c r="A104" s="50"/>
      <c r="B104" s="50"/>
      <c r="C104" s="50"/>
      <c r="D104" s="24"/>
      <c r="E104" s="50"/>
      <c r="F104" s="50"/>
      <c r="G104" s="50"/>
      <c r="H104" s="6"/>
      <c r="I104" s="50"/>
      <c r="J104" s="50"/>
      <c r="K104" s="50"/>
      <c r="L104" s="50"/>
      <c r="M104" s="50"/>
      <c r="N104" s="55"/>
      <c r="O104" s="55"/>
      <c r="P104" s="55"/>
    </row>
    <row r="105" spans="1:17" ht="15" x14ac:dyDescent="0.25">
      <c r="A105" s="6"/>
      <c r="B105" s="6"/>
      <c r="C105" s="25"/>
      <c r="D105" s="2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7" x14ac:dyDescent="0.25">
      <c r="A106" s="276" t="s">
        <v>27</v>
      </c>
      <c r="B106" s="276"/>
      <c r="C106" s="276"/>
      <c r="D106" s="277" t="s">
        <v>28</v>
      </c>
      <c r="E106" s="277"/>
      <c r="F106" s="277"/>
      <c r="G106" s="277"/>
      <c r="H106" s="62" t="s">
        <v>89</v>
      </c>
      <c r="I106" s="6"/>
      <c r="J106" s="6"/>
      <c r="K106" s="6"/>
      <c r="L106" s="6"/>
      <c r="M106" s="6"/>
      <c r="N106" s="6"/>
      <c r="O106" s="6"/>
      <c r="P106" s="6"/>
    </row>
    <row r="107" spans="1:17" x14ac:dyDescent="0.25">
      <c r="A107" s="26"/>
      <c r="B107" s="26"/>
      <c r="C107" s="26"/>
      <c r="D107" s="58"/>
      <c r="E107" s="58"/>
      <c r="F107" s="58"/>
      <c r="G107" s="58"/>
      <c r="H107" s="6"/>
      <c r="I107" s="6"/>
      <c r="J107" s="6"/>
      <c r="K107" s="6"/>
      <c r="L107" s="6"/>
      <c r="M107" s="6"/>
      <c r="N107" s="6"/>
      <c r="O107" s="6"/>
      <c r="P107" s="6"/>
    </row>
    <row r="108" spans="1:17" x14ac:dyDescent="0.25">
      <c r="A108" s="278" t="s">
        <v>29</v>
      </c>
      <c r="B108" s="279"/>
      <c r="C108" s="280"/>
      <c r="D108" s="287" t="s">
        <v>30</v>
      </c>
      <c r="E108" s="288"/>
      <c r="F108" s="289"/>
      <c r="G108" s="296" t="s">
        <v>31</v>
      </c>
      <c r="H108" s="299" t="s">
        <v>12</v>
      </c>
      <c r="I108" s="300"/>
      <c r="J108" s="301"/>
      <c r="K108" s="51"/>
      <c r="L108" s="299" t="s">
        <v>32</v>
      </c>
      <c r="M108" s="300"/>
      <c r="N108" s="301"/>
      <c r="O108" s="302" t="s">
        <v>33</v>
      </c>
      <c r="P108" s="305" t="s">
        <v>34</v>
      </c>
    </row>
    <row r="109" spans="1:17" x14ac:dyDescent="0.25">
      <c r="A109" s="281"/>
      <c r="B109" s="282"/>
      <c r="C109" s="283"/>
      <c r="D109" s="290"/>
      <c r="E109" s="291"/>
      <c r="F109" s="292"/>
      <c r="G109" s="297"/>
      <c r="H109" s="296" t="s">
        <v>14</v>
      </c>
      <c r="I109" s="305" t="s">
        <v>35</v>
      </c>
      <c r="J109" s="305" t="s">
        <v>1</v>
      </c>
      <c r="K109" s="52"/>
      <c r="L109" s="308" t="s">
        <v>14</v>
      </c>
      <c r="M109" s="305" t="s">
        <v>35</v>
      </c>
      <c r="N109" s="308" t="s">
        <v>1</v>
      </c>
      <c r="O109" s="303"/>
      <c r="P109" s="306"/>
    </row>
    <row r="110" spans="1:17" ht="17.25" customHeight="1" x14ac:dyDescent="0.25">
      <c r="A110" s="284"/>
      <c r="B110" s="285"/>
      <c r="C110" s="286"/>
      <c r="D110" s="293"/>
      <c r="E110" s="294"/>
      <c r="F110" s="295"/>
      <c r="G110" s="298"/>
      <c r="H110" s="298"/>
      <c r="I110" s="307"/>
      <c r="J110" s="307"/>
      <c r="K110" s="53"/>
      <c r="L110" s="309"/>
      <c r="M110" s="307"/>
      <c r="N110" s="309"/>
      <c r="O110" s="304"/>
      <c r="P110" s="307"/>
    </row>
    <row r="111" spans="1:17" x14ac:dyDescent="0.25">
      <c r="A111" s="266" t="s">
        <v>60</v>
      </c>
      <c r="B111" s="267"/>
      <c r="C111" s="268"/>
      <c r="D111" s="269" t="s">
        <v>62</v>
      </c>
      <c r="E111" s="270"/>
      <c r="F111" s="271"/>
      <c r="G111" s="66">
        <v>50</v>
      </c>
      <c r="H111" s="66">
        <f>+G111</f>
        <v>50</v>
      </c>
      <c r="I111" s="66">
        <v>14</v>
      </c>
      <c r="J111" s="65">
        <f>+I111/H111</f>
        <v>0.28000000000000003</v>
      </c>
      <c r="K111" s="67"/>
      <c r="L111" s="66">
        <f>+G111</f>
        <v>50</v>
      </c>
      <c r="M111" s="66">
        <f>14+36</f>
        <v>50</v>
      </c>
      <c r="N111" s="65">
        <f>+M111/L111</f>
        <v>1</v>
      </c>
      <c r="O111" s="65">
        <f>+M111/G111</f>
        <v>1</v>
      </c>
      <c r="P111" s="27"/>
    </row>
    <row r="112" spans="1:17" x14ac:dyDescent="0.2">
      <c r="A112" s="272" t="s">
        <v>61</v>
      </c>
      <c r="B112" s="273"/>
      <c r="C112" s="274"/>
      <c r="D112" s="269" t="s">
        <v>62</v>
      </c>
      <c r="E112" s="270"/>
      <c r="F112" s="271"/>
      <c r="G112" s="66">
        <v>50</v>
      </c>
      <c r="H112" s="66">
        <f>+G112</f>
        <v>50</v>
      </c>
      <c r="I112" s="63">
        <v>14</v>
      </c>
      <c r="J112" s="65">
        <f>+I112/H112</f>
        <v>0.28000000000000003</v>
      </c>
      <c r="K112" s="30"/>
      <c r="L112" s="66">
        <f>+G112</f>
        <v>50</v>
      </c>
      <c r="M112" s="63">
        <f>14+36</f>
        <v>50</v>
      </c>
      <c r="N112" s="65">
        <f>+M112/L112</f>
        <v>1</v>
      </c>
      <c r="O112" s="65">
        <f>+M112/G112</f>
        <v>1</v>
      </c>
      <c r="P112" s="30"/>
    </row>
    <row r="113" spans="1:16" s="31" customFormat="1" x14ac:dyDescent="0.2">
      <c r="A113" s="272"/>
      <c r="B113" s="273"/>
      <c r="C113" s="274"/>
      <c r="D113" s="28"/>
      <c r="E113" s="28"/>
      <c r="F113" s="29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x14ac:dyDescent="0.25">
      <c r="C114" s="32"/>
      <c r="D114" s="32"/>
      <c r="E114" s="33"/>
      <c r="F114" s="33"/>
      <c r="G114" s="33"/>
    </row>
    <row r="115" spans="1:16" x14ac:dyDescent="0.25">
      <c r="C115" s="260" t="s">
        <v>36</v>
      </c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2"/>
    </row>
    <row r="116" spans="1:16" x14ac:dyDescent="0.25">
      <c r="C116" s="57" t="s">
        <v>37</v>
      </c>
      <c r="D116" s="275" t="s">
        <v>38</v>
      </c>
      <c r="E116" s="275"/>
      <c r="F116" s="275"/>
      <c r="G116" s="57">
        <v>2009</v>
      </c>
      <c r="H116" s="34">
        <v>2010</v>
      </c>
      <c r="I116" s="34">
        <v>2011</v>
      </c>
      <c r="J116" s="34">
        <v>2012</v>
      </c>
      <c r="K116" s="34"/>
      <c r="L116" s="34">
        <v>2013</v>
      </c>
      <c r="M116" s="34">
        <v>2014</v>
      </c>
      <c r="N116" s="57" t="s">
        <v>39</v>
      </c>
      <c r="O116" s="34" t="s">
        <v>34</v>
      </c>
    </row>
    <row r="117" spans="1:16" x14ac:dyDescent="0.25">
      <c r="C117" s="35"/>
      <c r="D117" s="260"/>
      <c r="E117" s="261"/>
      <c r="F117" s="262"/>
      <c r="G117" s="36"/>
      <c r="H117" s="37"/>
      <c r="I117" s="37"/>
      <c r="J117" s="37"/>
      <c r="K117" s="37"/>
      <c r="L117" s="37"/>
      <c r="M117" s="37"/>
      <c r="N117" s="37"/>
      <c r="O117" s="37"/>
    </row>
    <row r="118" spans="1:16" x14ac:dyDescent="0.25">
      <c r="C118" s="35"/>
      <c r="D118" s="260"/>
      <c r="E118" s="261"/>
      <c r="F118" s="262"/>
      <c r="G118" s="36"/>
      <c r="H118" s="37"/>
      <c r="I118" s="37"/>
      <c r="J118" s="37"/>
      <c r="K118" s="37"/>
      <c r="L118" s="37"/>
      <c r="M118" s="37"/>
      <c r="N118" s="37"/>
      <c r="O118" s="37"/>
    </row>
    <row r="119" spans="1:16" x14ac:dyDescent="0.25">
      <c r="C119" s="35"/>
      <c r="D119" s="260"/>
      <c r="E119" s="261"/>
      <c r="F119" s="262"/>
      <c r="G119" s="38"/>
      <c r="H119" s="38"/>
      <c r="I119" s="38"/>
      <c r="J119" s="38"/>
      <c r="K119" s="38"/>
      <c r="L119" s="38"/>
      <c r="M119" s="38"/>
      <c r="N119" s="37"/>
      <c r="O119" s="37"/>
    </row>
    <row r="120" spans="1:16" x14ac:dyDescent="0.25">
      <c r="C120" s="50"/>
      <c r="D120" s="55"/>
      <c r="E120" s="55"/>
      <c r="F120" s="55"/>
      <c r="G120" s="39"/>
      <c r="H120" s="6"/>
      <c r="I120" s="6"/>
      <c r="J120" s="6"/>
      <c r="K120" s="6"/>
      <c r="L120" s="6"/>
      <c r="M120" s="6"/>
      <c r="N120" s="6"/>
      <c r="O120" s="6"/>
    </row>
    <row r="121" spans="1:16" x14ac:dyDescent="0.25">
      <c r="C121" s="263" t="s">
        <v>40</v>
      </c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</row>
    <row r="123" spans="1:16" x14ac:dyDescent="0.25">
      <c r="C123" s="264" t="s">
        <v>41</v>
      </c>
      <c r="D123" s="264"/>
      <c r="E123" s="264"/>
      <c r="F123" s="264"/>
      <c r="G123" s="264"/>
    </row>
    <row r="125" spans="1:16" x14ac:dyDescent="0.25">
      <c r="C125" s="265" t="s">
        <v>42</v>
      </c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</row>
    <row r="126" spans="1:16" x14ac:dyDescent="0.25">
      <c r="C126" s="265" t="s">
        <v>43</v>
      </c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</row>
    <row r="127" spans="1:16" x14ac:dyDescent="0.25">
      <c r="C127" s="265" t="s">
        <v>44</v>
      </c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</row>
    <row r="143" spans="1:17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3"/>
    </row>
    <row r="144" spans="1:17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7"/>
    </row>
    <row r="145" spans="1:17" ht="15" customHeight="1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7"/>
    </row>
    <row r="146" spans="1:17" ht="27.75" customHeight="1" x14ac:dyDescent="0.25">
      <c r="A146" s="327" t="s">
        <v>46</v>
      </c>
      <c r="B146" s="328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9"/>
    </row>
    <row r="147" spans="1:17" x14ac:dyDescent="0.25">
      <c r="A147" s="2"/>
      <c r="B147" s="2"/>
      <c r="C147" s="2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7" x14ac:dyDescent="0.25">
      <c r="A148" s="276" t="s">
        <v>2</v>
      </c>
      <c r="B148" s="276"/>
      <c r="C148" s="310"/>
      <c r="D148" s="8" t="s">
        <v>47</v>
      </c>
      <c r="E148" s="9"/>
      <c r="F148" s="9"/>
      <c r="G148" s="9"/>
      <c r="H148" s="9"/>
      <c r="I148" s="9"/>
      <c r="J148" s="9"/>
      <c r="K148" s="49"/>
      <c r="L148" s="10"/>
      <c r="M148" s="10"/>
      <c r="N148" s="10"/>
      <c r="O148" s="330"/>
      <c r="P148" s="330"/>
      <c r="Q148" s="331"/>
    </row>
    <row r="149" spans="1:17" x14ac:dyDescent="0.25">
      <c r="A149" s="6"/>
      <c r="B149" s="6"/>
      <c r="C149" s="6"/>
      <c r="D149" s="1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6"/>
      <c r="P149" s="6"/>
    </row>
    <row r="150" spans="1:17" x14ac:dyDescent="0.25">
      <c r="A150" s="263" t="s">
        <v>3</v>
      </c>
      <c r="B150" s="263"/>
      <c r="C150" s="314"/>
      <c r="D150" s="311" t="s">
        <v>70</v>
      </c>
      <c r="E150" s="312"/>
      <c r="F150" s="312"/>
      <c r="G150" s="312"/>
      <c r="H150" s="312"/>
      <c r="I150" s="312"/>
      <c r="J150" s="313"/>
      <c r="K150" s="55"/>
      <c r="L150" s="344" t="s">
        <v>4</v>
      </c>
      <c r="M150" s="344"/>
      <c r="N150" s="344"/>
      <c r="O150" s="345"/>
      <c r="P150" s="346"/>
      <c r="Q150" s="347"/>
    </row>
    <row r="151" spans="1:17" x14ac:dyDescent="0.25">
      <c r="A151" s="6"/>
      <c r="B151" s="6"/>
      <c r="C151" s="56"/>
      <c r="D151" s="5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7" x14ac:dyDescent="0.25">
      <c r="A152" s="276" t="s">
        <v>5</v>
      </c>
      <c r="B152" s="276"/>
      <c r="C152" s="276"/>
      <c r="D152" s="340" t="s">
        <v>49</v>
      </c>
      <c r="E152" s="348"/>
      <c r="F152" s="348"/>
      <c r="G152" s="348"/>
      <c r="H152" s="348"/>
      <c r="I152" s="348"/>
      <c r="J152" s="349"/>
      <c r="K152" s="56"/>
      <c r="L152" s="350" t="s">
        <v>6</v>
      </c>
      <c r="M152" s="351"/>
      <c r="N152" s="340" t="s">
        <v>50</v>
      </c>
      <c r="O152" s="348"/>
      <c r="P152" s="348"/>
      <c r="Q152" s="349"/>
    </row>
    <row r="153" spans="1:17" x14ac:dyDescent="0.25">
      <c r="A153" s="54"/>
      <c r="B153" s="54"/>
      <c r="C153" s="54"/>
      <c r="D153" s="56"/>
      <c r="E153" s="56"/>
      <c r="F153" s="56"/>
      <c r="G153" s="56"/>
      <c r="H153" s="56"/>
      <c r="I153" s="56"/>
      <c r="J153" s="56"/>
      <c r="K153" s="56"/>
      <c r="L153" s="6"/>
      <c r="M153" s="13"/>
      <c r="N153" s="13"/>
      <c r="O153" s="13"/>
      <c r="P153" s="58"/>
    </row>
    <row r="154" spans="1:17" x14ac:dyDescent="0.25">
      <c r="A154" s="276" t="s">
        <v>7</v>
      </c>
      <c r="B154" s="276"/>
      <c r="C154" s="276"/>
      <c r="D154" s="340" t="s">
        <v>63</v>
      </c>
      <c r="E154" s="348"/>
      <c r="F154" s="348"/>
      <c r="G154" s="348"/>
      <c r="H154" s="348"/>
      <c r="I154" s="348"/>
      <c r="J154" s="348"/>
      <c r="K154" s="348"/>
      <c r="L154" s="348"/>
      <c r="M154" s="348"/>
      <c r="N154" s="348"/>
      <c r="O154" s="348"/>
      <c r="P154" s="348"/>
      <c r="Q154" s="349"/>
    </row>
    <row r="155" spans="1:17" x14ac:dyDescent="0.25">
      <c r="A155" s="54"/>
      <c r="B155" s="54"/>
      <c r="C155" s="54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 x14ac:dyDescent="0.25">
      <c r="A156" s="276" t="s">
        <v>8</v>
      </c>
      <c r="B156" s="339"/>
      <c r="C156" s="339"/>
      <c r="D156" s="340" t="s">
        <v>68</v>
      </c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2"/>
    </row>
    <row r="157" spans="1:17" x14ac:dyDescent="0.25">
      <c r="A157" s="54"/>
      <c r="B157" s="54"/>
      <c r="C157" s="54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332" t="s">
        <v>9</v>
      </c>
      <c r="B158" s="333"/>
      <c r="C158" s="333"/>
      <c r="D158" s="338" t="s">
        <v>10</v>
      </c>
      <c r="E158" s="338"/>
      <c r="F158" s="338"/>
      <c r="G158" s="338"/>
      <c r="H158" s="338" t="s">
        <v>11</v>
      </c>
      <c r="I158" s="338"/>
      <c r="J158" s="322" t="s">
        <v>12</v>
      </c>
      <c r="K158" s="322"/>
      <c r="L158" s="322"/>
      <c r="M158" s="322"/>
      <c r="N158" s="322"/>
      <c r="O158" s="323" t="s">
        <v>13</v>
      </c>
      <c r="P158" s="324"/>
      <c r="Q158" s="325"/>
    </row>
    <row r="159" spans="1:17" ht="36" x14ac:dyDescent="0.25">
      <c r="A159" s="334"/>
      <c r="B159" s="335"/>
      <c r="C159" s="335"/>
      <c r="D159" s="338"/>
      <c r="E159" s="338"/>
      <c r="F159" s="338"/>
      <c r="G159" s="338"/>
      <c r="H159" s="338"/>
      <c r="I159" s="338"/>
      <c r="J159" s="14" t="s">
        <v>14</v>
      </c>
      <c r="K159" s="15" t="s">
        <v>45</v>
      </c>
      <c r="L159" s="15" t="s">
        <v>0</v>
      </c>
      <c r="M159" s="16" t="s">
        <v>15</v>
      </c>
      <c r="N159" s="16" t="s">
        <v>16</v>
      </c>
      <c r="O159" s="15" t="s">
        <v>0</v>
      </c>
      <c r="P159" s="16" t="s">
        <v>17</v>
      </c>
      <c r="Q159" s="16" t="s">
        <v>16</v>
      </c>
    </row>
    <row r="160" spans="1:17" x14ac:dyDescent="0.25">
      <c r="A160" s="336"/>
      <c r="B160" s="337"/>
      <c r="C160" s="337"/>
      <c r="D160" s="326">
        <v>63250000</v>
      </c>
      <c r="E160" s="326"/>
      <c r="F160" s="326"/>
      <c r="G160" s="326"/>
      <c r="H160" s="326">
        <v>63250000</v>
      </c>
      <c r="I160" s="326"/>
      <c r="J160" s="72">
        <v>0</v>
      </c>
      <c r="K160" s="59">
        <v>0</v>
      </c>
      <c r="L160" s="60">
        <v>0</v>
      </c>
      <c r="M160" s="61">
        <v>0</v>
      </c>
      <c r="N160" s="70">
        <v>0</v>
      </c>
      <c r="O160" s="61">
        <v>0</v>
      </c>
      <c r="P160" s="68">
        <v>0</v>
      </c>
      <c r="Q160" s="69">
        <v>0</v>
      </c>
    </row>
    <row r="161" spans="1:17" x14ac:dyDescent="0.25">
      <c r="A161" s="54"/>
      <c r="B161" s="54"/>
      <c r="C161" s="54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1:17" x14ac:dyDescent="0.25">
      <c r="A162" s="276" t="s">
        <v>18</v>
      </c>
      <c r="B162" s="276"/>
      <c r="C162" s="276"/>
      <c r="D162" s="1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7" x14ac:dyDescent="0.25">
      <c r="A163" s="6"/>
      <c r="B163" s="6"/>
      <c r="C163" s="13"/>
      <c r="D163" s="1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7" x14ac:dyDescent="0.25">
      <c r="A164" s="263" t="s">
        <v>19</v>
      </c>
      <c r="B164" s="263"/>
      <c r="C164" s="314"/>
      <c r="D164" s="311" t="s">
        <v>64</v>
      </c>
      <c r="E164" s="312"/>
      <c r="F164" s="312"/>
      <c r="G164" s="312"/>
      <c r="H164" s="312"/>
      <c r="I164" s="312"/>
      <c r="J164" s="312"/>
      <c r="K164" s="312"/>
      <c r="L164" s="312"/>
      <c r="M164" s="312"/>
      <c r="N164" s="313"/>
      <c r="O164" s="19" t="s">
        <v>20</v>
      </c>
      <c r="P164" s="319" t="s">
        <v>54</v>
      </c>
      <c r="Q164" s="321"/>
    </row>
    <row r="165" spans="1:17" x14ac:dyDescent="0.25">
      <c r="A165" s="6"/>
      <c r="B165" s="6"/>
      <c r="C165" s="20"/>
      <c r="D165" s="20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7" x14ac:dyDescent="0.25">
      <c r="A166" s="276" t="s">
        <v>21</v>
      </c>
      <c r="B166" s="276"/>
      <c r="C166" s="310"/>
      <c r="D166" s="311" t="s">
        <v>69</v>
      </c>
      <c r="E166" s="312"/>
      <c r="F166" s="312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</row>
    <row r="167" spans="1:17" x14ac:dyDescent="0.25">
      <c r="A167" s="6"/>
      <c r="B167" s="6"/>
      <c r="C167" s="20"/>
      <c r="D167" s="20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7" ht="14.25" x14ac:dyDescent="0.25">
      <c r="A168" s="276" t="s">
        <v>22</v>
      </c>
      <c r="B168" s="276"/>
      <c r="C168" s="310"/>
      <c r="D168" s="311" t="s">
        <v>65</v>
      </c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</row>
    <row r="169" spans="1:17" x14ac:dyDescent="0.25">
      <c r="A169" s="6"/>
      <c r="B169" s="6"/>
      <c r="C169" s="20"/>
      <c r="D169" s="21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7" x14ac:dyDescent="0.25">
      <c r="A170" s="263" t="s">
        <v>23</v>
      </c>
      <c r="B170" s="263"/>
      <c r="C170" s="314"/>
      <c r="D170" s="311" t="s">
        <v>56</v>
      </c>
      <c r="E170" s="312"/>
      <c r="F170" s="312"/>
      <c r="G170" s="313"/>
      <c r="H170" s="6"/>
      <c r="I170" s="22" t="s">
        <v>24</v>
      </c>
      <c r="J170" s="22"/>
      <c r="K170" s="22"/>
      <c r="L170" s="22"/>
      <c r="M170" s="22"/>
      <c r="N170" s="22"/>
      <c r="O170" s="315" t="s">
        <v>57</v>
      </c>
      <c r="P170" s="316"/>
    </row>
    <row r="171" spans="1:17" x14ac:dyDescent="0.25">
      <c r="A171" s="6"/>
      <c r="B171" s="6"/>
      <c r="C171" s="54"/>
      <c r="D171" s="2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7" x14ac:dyDescent="0.25">
      <c r="A172" s="263" t="s">
        <v>25</v>
      </c>
      <c r="B172" s="263"/>
      <c r="C172" s="314"/>
      <c r="D172" s="317" t="s">
        <v>58</v>
      </c>
      <c r="E172" s="317"/>
      <c r="F172" s="317"/>
      <c r="G172" s="318"/>
      <c r="H172" s="6"/>
      <c r="I172" s="263" t="s">
        <v>26</v>
      </c>
      <c r="J172" s="263"/>
      <c r="K172" s="263"/>
      <c r="L172" s="263"/>
      <c r="M172" s="263"/>
      <c r="N172" s="319" t="s">
        <v>59</v>
      </c>
      <c r="O172" s="320"/>
      <c r="P172" s="321"/>
    </row>
    <row r="173" spans="1:17" x14ac:dyDescent="0.25">
      <c r="A173" s="50"/>
      <c r="B173" s="50"/>
      <c r="C173" s="50"/>
      <c r="D173" s="24"/>
      <c r="E173" s="50"/>
      <c r="F173" s="50"/>
      <c r="G173" s="50"/>
      <c r="H173" s="6"/>
      <c r="I173" s="50"/>
      <c r="J173" s="50"/>
      <c r="K173" s="50"/>
      <c r="L173" s="50"/>
      <c r="M173" s="50"/>
      <c r="N173" s="55"/>
      <c r="O173" s="55"/>
      <c r="P173" s="55"/>
    </row>
    <row r="174" spans="1:17" ht="15" x14ac:dyDescent="0.25">
      <c r="A174" s="6"/>
      <c r="B174" s="6"/>
      <c r="C174" s="25"/>
      <c r="D174" s="2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7" x14ac:dyDescent="0.25">
      <c r="A175" s="276" t="s">
        <v>27</v>
      </c>
      <c r="B175" s="276"/>
      <c r="C175" s="276"/>
      <c r="D175" s="277" t="s">
        <v>28</v>
      </c>
      <c r="E175" s="277"/>
      <c r="F175" s="277"/>
      <c r="G175" s="277"/>
      <c r="H175" s="62" t="s">
        <v>89</v>
      </c>
      <c r="I175" s="6"/>
      <c r="J175" s="6"/>
      <c r="K175" s="6"/>
      <c r="L175" s="6"/>
      <c r="M175" s="6"/>
      <c r="N175" s="6"/>
      <c r="O175" s="6"/>
      <c r="P175" s="6"/>
    </row>
    <row r="176" spans="1:17" x14ac:dyDescent="0.25">
      <c r="A176" s="26"/>
      <c r="B176" s="26"/>
      <c r="C176" s="26"/>
      <c r="D176" s="58"/>
      <c r="E176" s="58"/>
      <c r="F176" s="58"/>
      <c r="G176" s="58"/>
      <c r="H176" s="6"/>
      <c r="I176" s="6"/>
      <c r="J176" s="6"/>
      <c r="K176" s="6"/>
      <c r="L176" s="6"/>
      <c r="M176" s="6"/>
      <c r="N176" s="6"/>
      <c r="O176" s="6"/>
      <c r="P176" s="6"/>
    </row>
    <row r="177" spans="1:16" x14ac:dyDescent="0.25">
      <c r="A177" s="278" t="s">
        <v>29</v>
      </c>
      <c r="B177" s="279"/>
      <c r="C177" s="280"/>
      <c r="D177" s="287" t="s">
        <v>30</v>
      </c>
      <c r="E177" s="288"/>
      <c r="F177" s="289"/>
      <c r="G177" s="296" t="s">
        <v>31</v>
      </c>
      <c r="H177" s="299" t="s">
        <v>12</v>
      </c>
      <c r="I177" s="300"/>
      <c r="J177" s="301"/>
      <c r="K177" s="51"/>
      <c r="L177" s="299" t="s">
        <v>32</v>
      </c>
      <c r="M177" s="300"/>
      <c r="N177" s="301"/>
      <c r="O177" s="302" t="s">
        <v>33</v>
      </c>
      <c r="P177" s="305" t="s">
        <v>34</v>
      </c>
    </row>
    <row r="178" spans="1:16" x14ac:dyDescent="0.25">
      <c r="A178" s="281"/>
      <c r="B178" s="282"/>
      <c r="C178" s="283"/>
      <c r="D178" s="290"/>
      <c r="E178" s="291"/>
      <c r="F178" s="292"/>
      <c r="G178" s="297"/>
      <c r="H178" s="296" t="s">
        <v>14</v>
      </c>
      <c r="I178" s="305" t="s">
        <v>35</v>
      </c>
      <c r="J178" s="305" t="s">
        <v>1</v>
      </c>
      <c r="K178" s="52"/>
      <c r="L178" s="308" t="s">
        <v>14</v>
      </c>
      <c r="M178" s="305" t="s">
        <v>35</v>
      </c>
      <c r="N178" s="308" t="s">
        <v>1</v>
      </c>
      <c r="O178" s="303"/>
      <c r="P178" s="306"/>
    </row>
    <row r="179" spans="1:16" ht="17.25" customHeight="1" x14ac:dyDescent="0.25">
      <c r="A179" s="284"/>
      <c r="B179" s="285"/>
      <c r="C179" s="286"/>
      <c r="D179" s="293"/>
      <c r="E179" s="294"/>
      <c r="F179" s="295"/>
      <c r="G179" s="298"/>
      <c r="H179" s="298"/>
      <c r="I179" s="307"/>
      <c r="J179" s="307"/>
      <c r="K179" s="53"/>
      <c r="L179" s="309"/>
      <c r="M179" s="307"/>
      <c r="N179" s="309"/>
      <c r="O179" s="304"/>
      <c r="P179" s="307"/>
    </row>
    <row r="180" spans="1:16" x14ac:dyDescent="0.25">
      <c r="A180" s="266" t="s">
        <v>60</v>
      </c>
      <c r="B180" s="267"/>
      <c r="C180" s="268"/>
      <c r="D180" s="269" t="s">
        <v>62</v>
      </c>
      <c r="E180" s="270"/>
      <c r="F180" s="271"/>
      <c r="G180" s="66">
        <v>25.3</v>
      </c>
      <c r="H180" s="66">
        <v>0</v>
      </c>
      <c r="I180" s="66">
        <v>0</v>
      </c>
      <c r="J180" s="65">
        <v>0</v>
      </c>
      <c r="K180" s="67"/>
      <c r="L180" s="66">
        <v>0</v>
      </c>
      <c r="M180" s="66">
        <v>0</v>
      </c>
      <c r="N180" s="66">
        <v>0</v>
      </c>
      <c r="O180" s="65">
        <v>0</v>
      </c>
      <c r="P180" s="27"/>
    </row>
    <row r="181" spans="1:16" x14ac:dyDescent="0.2">
      <c r="A181" s="272" t="s">
        <v>61</v>
      </c>
      <c r="B181" s="273"/>
      <c r="C181" s="274"/>
      <c r="D181" s="269" t="s">
        <v>62</v>
      </c>
      <c r="E181" s="270"/>
      <c r="F181" s="271"/>
      <c r="G181" s="66">
        <v>25.3</v>
      </c>
      <c r="H181" s="66">
        <v>0</v>
      </c>
      <c r="I181" s="63">
        <v>0</v>
      </c>
      <c r="J181" s="64">
        <v>0</v>
      </c>
      <c r="K181" s="30"/>
      <c r="L181" s="63">
        <v>0</v>
      </c>
      <c r="M181" s="63">
        <v>0</v>
      </c>
      <c r="N181" s="63">
        <v>0</v>
      </c>
      <c r="O181" s="64">
        <v>0</v>
      </c>
      <c r="P181" s="30"/>
    </row>
    <row r="182" spans="1:16" s="31" customFormat="1" x14ac:dyDescent="0.2">
      <c r="A182" s="272"/>
      <c r="B182" s="273"/>
      <c r="C182" s="274"/>
      <c r="D182" s="28"/>
      <c r="E182" s="28"/>
      <c r="F182" s="29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x14ac:dyDescent="0.25">
      <c r="C183" s="32"/>
      <c r="D183" s="32"/>
      <c r="E183" s="33"/>
      <c r="F183" s="33"/>
      <c r="G183" s="33"/>
    </row>
    <row r="184" spans="1:16" x14ac:dyDescent="0.25">
      <c r="C184" s="260" t="s">
        <v>36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</row>
    <row r="185" spans="1:16" x14ac:dyDescent="0.25">
      <c r="C185" s="57" t="s">
        <v>37</v>
      </c>
      <c r="D185" s="275" t="s">
        <v>38</v>
      </c>
      <c r="E185" s="275"/>
      <c r="F185" s="275"/>
      <c r="G185" s="57">
        <v>2009</v>
      </c>
      <c r="H185" s="34">
        <v>2010</v>
      </c>
      <c r="I185" s="34">
        <v>2011</v>
      </c>
      <c r="J185" s="34">
        <v>2012</v>
      </c>
      <c r="K185" s="34"/>
      <c r="L185" s="34">
        <v>2013</v>
      </c>
      <c r="M185" s="34">
        <v>2014</v>
      </c>
      <c r="N185" s="57" t="s">
        <v>39</v>
      </c>
      <c r="O185" s="34" t="s">
        <v>34</v>
      </c>
    </row>
    <row r="186" spans="1:16" x14ac:dyDescent="0.25">
      <c r="C186" s="35"/>
      <c r="D186" s="260"/>
      <c r="E186" s="261"/>
      <c r="F186" s="262"/>
      <c r="G186" s="36"/>
      <c r="H186" s="37"/>
      <c r="I186" s="37"/>
      <c r="J186" s="37"/>
      <c r="K186" s="37"/>
      <c r="L186" s="37"/>
      <c r="M186" s="37"/>
      <c r="N186" s="37"/>
      <c r="O186" s="37"/>
    </row>
    <row r="187" spans="1:16" x14ac:dyDescent="0.25">
      <c r="C187" s="35"/>
      <c r="D187" s="260"/>
      <c r="E187" s="261"/>
      <c r="F187" s="262"/>
      <c r="G187" s="36"/>
      <c r="H187" s="37"/>
      <c r="I187" s="37"/>
      <c r="J187" s="37"/>
      <c r="K187" s="37"/>
      <c r="L187" s="37"/>
      <c r="M187" s="37"/>
      <c r="N187" s="37"/>
      <c r="O187" s="37"/>
    </row>
    <row r="188" spans="1:16" x14ac:dyDescent="0.25">
      <c r="C188" s="35"/>
      <c r="D188" s="260"/>
      <c r="E188" s="261"/>
      <c r="F188" s="262"/>
      <c r="G188" s="38"/>
      <c r="H188" s="38"/>
      <c r="I188" s="38"/>
      <c r="J188" s="38"/>
      <c r="K188" s="38"/>
      <c r="L188" s="38"/>
      <c r="M188" s="38"/>
      <c r="N188" s="37"/>
      <c r="O188" s="37"/>
    </row>
    <row r="189" spans="1:16" x14ac:dyDescent="0.25">
      <c r="C189" s="50"/>
      <c r="D189" s="55"/>
      <c r="E189" s="55"/>
      <c r="F189" s="55"/>
      <c r="G189" s="39"/>
      <c r="H189" s="6"/>
      <c r="I189" s="6"/>
      <c r="J189" s="6"/>
      <c r="K189" s="6"/>
      <c r="L189" s="6"/>
      <c r="M189" s="6"/>
      <c r="N189" s="6"/>
      <c r="O189" s="6"/>
    </row>
    <row r="190" spans="1:16" x14ac:dyDescent="0.25">
      <c r="C190" s="263" t="s">
        <v>40</v>
      </c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</row>
    <row r="192" spans="1:16" x14ac:dyDescent="0.25">
      <c r="C192" s="264" t="s">
        <v>41</v>
      </c>
      <c r="D192" s="264"/>
      <c r="E192" s="264"/>
      <c r="F192" s="264"/>
      <c r="G192" s="264"/>
    </row>
    <row r="194" spans="3:16" x14ac:dyDescent="0.25">
      <c r="C194" s="265" t="s">
        <v>42</v>
      </c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</row>
    <row r="195" spans="3:16" x14ac:dyDescent="0.25">
      <c r="C195" s="265" t="s">
        <v>43</v>
      </c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</row>
    <row r="196" spans="3:16" x14ac:dyDescent="0.25">
      <c r="C196" s="265" t="s">
        <v>44</v>
      </c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</row>
    <row r="214" spans="1:17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3"/>
    </row>
    <row r="215" spans="1:17" x14ac:dyDescent="0.2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7"/>
    </row>
    <row r="216" spans="1:17" ht="15" customHeight="1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7"/>
    </row>
    <row r="217" spans="1:17" ht="27.75" customHeight="1" x14ac:dyDescent="0.25">
      <c r="A217" s="327" t="s">
        <v>46</v>
      </c>
      <c r="B217" s="328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9"/>
    </row>
    <row r="218" spans="1:17" x14ac:dyDescent="0.25">
      <c r="A218" s="2"/>
      <c r="B218" s="2"/>
      <c r="C218" s="2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7" x14ac:dyDescent="0.25">
      <c r="A219" s="276" t="s">
        <v>2</v>
      </c>
      <c r="B219" s="276"/>
      <c r="C219" s="310"/>
      <c r="D219" s="8" t="s">
        <v>47</v>
      </c>
      <c r="E219" s="9"/>
      <c r="F219" s="9"/>
      <c r="G219" s="9"/>
      <c r="H219" s="9"/>
      <c r="I219" s="9"/>
      <c r="J219" s="9"/>
      <c r="K219" s="49"/>
      <c r="L219" s="10"/>
      <c r="M219" s="10"/>
      <c r="N219" s="10"/>
      <c r="O219" s="330"/>
      <c r="P219" s="330"/>
      <c r="Q219" s="331"/>
    </row>
    <row r="220" spans="1:17" x14ac:dyDescent="0.25">
      <c r="A220" s="6"/>
      <c r="B220" s="6"/>
      <c r="C220" s="6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6"/>
      <c r="P220" s="6"/>
    </row>
    <row r="221" spans="1:17" x14ac:dyDescent="0.25">
      <c r="A221" s="263" t="s">
        <v>3</v>
      </c>
      <c r="B221" s="263"/>
      <c r="C221" s="314"/>
      <c r="D221" s="311" t="s">
        <v>70</v>
      </c>
      <c r="E221" s="312"/>
      <c r="F221" s="312"/>
      <c r="G221" s="312"/>
      <c r="H221" s="312"/>
      <c r="I221" s="312"/>
      <c r="J221" s="313"/>
      <c r="K221" s="102"/>
      <c r="L221" s="344" t="s">
        <v>4</v>
      </c>
      <c r="M221" s="344"/>
      <c r="N221" s="344"/>
      <c r="O221" s="345"/>
      <c r="P221" s="346"/>
      <c r="Q221" s="347"/>
    </row>
    <row r="222" spans="1:17" x14ac:dyDescent="0.25">
      <c r="A222" s="6"/>
      <c r="B222" s="6"/>
      <c r="C222" s="98"/>
      <c r="D222" s="9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7" x14ac:dyDescent="0.25">
      <c r="A223" s="276" t="s">
        <v>5</v>
      </c>
      <c r="B223" s="276"/>
      <c r="C223" s="276"/>
      <c r="D223" s="340" t="s">
        <v>49</v>
      </c>
      <c r="E223" s="348"/>
      <c r="F223" s="348"/>
      <c r="G223" s="348"/>
      <c r="H223" s="348"/>
      <c r="I223" s="348"/>
      <c r="J223" s="349"/>
      <c r="K223" s="98"/>
      <c r="L223" s="350" t="s">
        <v>6</v>
      </c>
      <c r="M223" s="351"/>
      <c r="N223" s="340" t="s">
        <v>50</v>
      </c>
      <c r="O223" s="348"/>
      <c r="P223" s="348"/>
      <c r="Q223" s="349"/>
    </row>
    <row r="224" spans="1:17" x14ac:dyDescent="0.25">
      <c r="A224" s="97"/>
      <c r="B224" s="97"/>
      <c r="C224" s="97"/>
      <c r="D224" s="98"/>
      <c r="E224" s="98"/>
      <c r="F224" s="98"/>
      <c r="G224" s="98"/>
      <c r="H224" s="98"/>
      <c r="I224" s="98"/>
      <c r="J224" s="98"/>
      <c r="K224" s="98"/>
      <c r="L224" s="6"/>
      <c r="M224" s="13"/>
      <c r="N224" s="13"/>
      <c r="O224" s="13"/>
      <c r="P224" s="82"/>
    </row>
    <row r="225" spans="1:17" x14ac:dyDescent="0.25">
      <c r="A225" s="276" t="s">
        <v>7</v>
      </c>
      <c r="B225" s="276"/>
      <c r="C225" s="276"/>
      <c r="D225" s="340" t="s">
        <v>63</v>
      </c>
      <c r="E225" s="348"/>
      <c r="F225" s="348"/>
      <c r="G225" s="348"/>
      <c r="H225" s="348"/>
      <c r="I225" s="348"/>
      <c r="J225" s="348"/>
      <c r="K225" s="348"/>
      <c r="L225" s="348"/>
      <c r="M225" s="348"/>
      <c r="N225" s="348"/>
      <c r="O225" s="348"/>
      <c r="P225" s="348"/>
      <c r="Q225" s="349"/>
    </row>
    <row r="226" spans="1:17" x14ac:dyDescent="0.25">
      <c r="A226" s="97"/>
      <c r="B226" s="97"/>
      <c r="C226" s="97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 x14ac:dyDescent="0.25">
      <c r="A227" s="276" t="s">
        <v>8</v>
      </c>
      <c r="B227" s="339"/>
      <c r="C227" s="339"/>
      <c r="D227" s="340" t="s">
        <v>68</v>
      </c>
      <c r="E227" s="341"/>
      <c r="F227" s="341"/>
      <c r="G227" s="341"/>
      <c r="H227" s="341"/>
      <c r="I227" s="341"/>
      <c r="J227" s="341"/>
      <c r="K227" s="341"/>
      <c r="L227" s="341"/>
      <c r="M227" s="341"/>
      <c r="N227" s="341"/>
      <c r="O227" s="341"/>
      <c r="P227" s="341"/>
      <c r="Q227" s="342"/>
    </row>
    <row r="228" spans="1:17" x14ac:dyDescent="0.25">
      <c r="A228" s="97"/>
      <c r="B228" s="97"/>
      <c r="C228" s="97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332" t="s">
        <v>9</v>
      </c>
      <c r="B229" s="333"/>
      <c r="C229" s="333"/>
      <c r="D229" s="338" t="s">
        <v>10</v>
      </c>
      <c r="E229" s="338"/>
      <c r="F229" s="338"/>
      <c r="G229" s="338"/>
      <c r="H229" s="338" t="s">
        <v>11</v>
      </c>
      <c r="I229" s="338"/>
      <c r="J229" s="322" t="s">
        <v>12</v>
      </c>
      <c r="K229" s="322"/>
      <c r="L229" s="322"/>
      <c r="M229" s="322"/>
      <c r="N229" s="322"/>
      <c r="O229" s="323" t="s">
        <v>13</v>
      </c>
      <c r="P229" s="324"/>
      <c r="Q229" s="325"/>
    </row>
    <row r="230" spans="1:17" ht="36" x14ac:dyDescent="0.25">
      <c r="A230" s="334"/>
      <c r="B230" s="335"/>
      <c r="C230" s="335"/>
      <c r="D230" s="338"/>
      <c r="E230" s="338"/>
      <c r="F230" s="338"/>
      <c r="G230" s="338"/>
      <c r="H230" s="338"/>
      <c r="I230" s="338"/>
      <c r="J230" s="14" t="s">
        <v>14</v>
      </c>
      <c r="K230" s="15" t="s">
        <v>45</v>
      </c>
      <c r="L230" s="15" t="s">
        <v>0</v>
      </c>
      <c r="M230" s="16" t="s">
        <v>15</v>
      </c>
      <c r="N230" s="16" t="s">
        <v>16</v>
      </c>
      <c r="O230" s="15" t="s">
        <v>0</v>
      </c>
      <c r="P230" s="16" t="s">
        <v>17</v>
      </c>
      <c r="Q230" s="16" t="s">
        <v>16</v>
      </c>
    </row>
    <row r="231" spans="1:17" x14ac:dyDescent="0.25">
      <c r="A231" s="336"/>
      <c r="B231" s="337"/>
      <c r="C231" s="337"/>
      <c r="D231" s="326">
        <v>0</v>
      </c>
      <c r="E231" s="326"/>
      <c r="F231" s="326"/>
      <c r="G231" s="326"/>
      <c r="H231" s="326">
        <v>25834020.120000001</v>
      </c>
      <c r="I231" s="326"/>
      <c r="J231" s="72">
        <f>+H231</f>
        <v>25834020.120000001</v>
      </c>
      <c r="K231" s="88">
        <f>+H231-O231</f>
        <v>15708369.16</v>
      </c>
      <c r="L231" s="110">
        <v>10125650.960000001</v>
      </c>
      <c r="M231" s="111">
        <f>+L231</f>
        <v>10125650.960000001</v>
      </c>
      <c r="N231" s="70">
        <f>+M231/L231</f>
        <v>1</v>
      </c>
      <c r="O231" s="111">
        <v>10125650.960000001</v>
      </c>
      <c r="P231" s="112">
        <f>+O231</f>
        <v>10125650.960000001</v>
      </c>
      <c r="Q231" s="69">
        <f>+P231/O231</f>
        <v>1</v>
      </c>
    </row>
    <row r="232" spans="1:17" x14ac:dyDescent="0.25">
      <c r="A232" s="97"/>
      <c r="B232" s="97"/>
      <c r="C232" s="97"/>
      <c r="D232" s="98"/>
      <c r="E232" s="98"/>
      <c r="F232" s="98"/>
      <c r="G232" s="98"/>
      <c r="H232" s="98"/>
      <c r="I232" s="258"/>
      <c r="J232" s="98"/>
      <c r="K232" s="98"/>
      <c r="L232" s="98"/>
      <c r="M232" s="98"/>
      <c r="N232" s="98"/>
      <c r="O232" s="98"/>
      <c r="P232" s="98"/>
      <c r="Q232" s="98"/>
    </row>
    <row r="233" spans="1:17" x14ac:dyDescent="0.25">
      <c r="A233" s="276" t="s">
        <v>18</v>
      </c>
      <c r="B233" s="276"/>
      <c r="C233" s="276"/>
      <c r="D233" s="17"/>
      <c r="E233" s="6"/>
      <c r="F233" s="6"/>
      <c r="G233" s="6"/>
      <c r="H233" s="6"/>
      <c r="I233" s="257"/>
      <c r="J233" s="6"/>
      <c r="K233" s="6"/>
      <c r="L233" s="6"/>
      <c r="M233" s="6"/>
      <c r="N233" s="6"/>
      <c r="O233" s="6"/>
      <c r="P233" s="6"/>
    </row>
    <row r="234" spans="1:17" x14ac:dyDescent="0.25">
      <c r="A234" s="6"/>
      <c r="B234" s="6"/>
      <c r="C234" s="13"/>
      <c r="D234" s="1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1:17" x14ac:dyDescent="0.25">
      <c r="A235" s="263" t="s">
        <v>19</v>
      </c>
      <c r="B235" s="263"/>
      <c r="C235" s="314"/>
      <c r="D235" s="311" t="s">
        <v>64</v>
      </c>
      <c r="E235" s="312"/>
      <c r="F235" s="312"/>
      <c r="G235" s="312"/>
      <c r="H235" s="312"/>
      <c r="I235" s="312"/>
      <c r="J235" s="312"/>
      <c r="K235" s="312"/>
      <c r="L235" s="312"/>
      <c r="M235" s="312"/>
      <c r="N235" s="313"/>
      <c r="O235" s="19" t="s">
        <v>20</v>
      </c>
      <c r="P235" s="319" t="s">
        <v>54</v>
      </c>
      <c r="Q235" s="321"/>
    </row>
    <row r="236" spans="1:17" x14ac:dyDescent="0.25">
      <c r="A236" s="6"/>
      <c r="B236" s="6"/>
      <c r="C236" s="20"/>
      <c r="D236" s="20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7" ht="12.75" customHeight="1" x14ac:dyDescent="0.25">
      <c r="A237" s="276" t="s">
        <v>21</v>
      </c>
      <c r="B237" s="276"/>
      <c r="C237" s="310"/>
      <c r="D237" s="311" t="s">
        <v>77</v>
      </c>
      <c r="E237" s="312"/>
      <c r="F237" s="312"/>
      <c r="G237" s="312"/>
      <c r="H237" s="312"/>
      <c r="I237" s="312"/>
      <c r="J237" s="312"/>
      <c r="K237" s="312"/>
      <c r="L237" s="312"/>
      <c r="M237" s="312"/>
      <c r="N237" s="312"/>
      <c r="O237" s="312"/>
      <c r="P237" s="312"/>
      <c r="Q237" s="313"/>
    </row>
    <row r="238" spans="1:17" x14ac:dyDescent="0.25">
      <c r="A238" s="6"/>
      <c r="B238" s="6"/>
      <c r="C238" s="20"/>
      <c r="D238" s="20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7" ht="14.25" x14ac:dyDescent="0.25">
      <c r="A239" s="276" t="s">
        <v>22</v>
      </c>
      <c r="B239" s="276"/>
      <c r="C239" s="310"/>
      <c r="D239" s="311" t="s">
        <v>65</v>
      </c>
      <c r="E239" s="312"/>
      <c r="F239" s="312"/>
      <c r="G239" s="312"/>
      <c r="H239" s="312"/>
      <c r="I239" s="312"/>
      <c r="J239" s="312"/>
      <c r="K239" s="312"/>
      <c r="L239" s="312"/>
      <c r="M239" s="312"/>
      <c r="N239" s="312"/>
      <c r="O239" s="312"/>
      <c r="P239" s="312"/>
      <c r="Q239" s="313"/>
    </row>
    <row r="240" spans="1:17" x14ac:dyDescent="0.25">
      <c r="A240" s="6"/>
      <c r="B240" s="6"/>
      <c r="C240" s="20"/>
      <c r="D240" s="21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1:16" x14ac:dyDescent="0.25">
      <c r="A241" s="263" t="s">
        <v>23</v>
      </c>
      <c r="B241" s="263"/>
      <c r="C241" s="314"/>
      <c r="D241" s="311" t="s">
        <v>56</v>
      </c>
      <c r="E241" s="312"/>
      <c r="F241" s="312"/>
      <c r="G241" s="313"/>
      <c r="H241" s="6"/>
      <c r="I241" s="22" t="s">
        <v>24</v>
      </c>
      <c r="J241" s="22"/>
      <c r="K241" s="22"/>
      <c r="L241" s="22"/>
      <c r="M241" s="22"/>
      <c r="N241" s="22"/>
      <c r="O241" s="315" t="s">
        <v>57</v>
      </c>
      <c r="P241" s="316"/>
    </row>
    <row r="242" spans="1:16" x14ac:dyDescent="0.25">
      <c r="A242" s="6"/>
      <c r="B242" s="6"/>
      <c r="C242" s="97"/>
      <c r="D242" s="2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x14ac:dyDescent="0.25">
      <c r="A243" s="263" t="s">
        <v>25</v>
      </c>
      <c r="B243" s="263"/>
      <c r="C243" s="314"/>
      <c r="D243" s="317" t="s">
        <v>58</v>
      </c>
      <c r="E243" s="317"/>
      <c r="F243" s="317"/>
      <c r="G243" s="318"/>
      <c r="H243" s="6"/>
      <c r="I243" s="263" t="s">
        <v>26</v>
      </c>
      <c r="J243" s="263"/>
      <c r="K243" s="263"/>
      <c r="L243" s="263"/>
      <c r="M243" s="263"/>
      <c r="N243" s="319" t="s">
        <v>59</v>
      </c>
      <c r="O243" s="320"/>
      <c r="P243" s="321"/>
    </row>
    <row r="244" spans="1:16" x14ac:dyDescent="0.25">
      <c r="A244" s="95"/>
      <c r="B244" s="95"/>
      <c r="C244" s="95"/>
      <c r="D244" s="24"/>
      <c r="E244" s="95"/>
      <c r="F244" s="95"/>
      <c r="G244" s="95"/>
      <c r="H244" s="6"/>
      <c r="I244" s="95"/>
      <c r="J244" s="95"/>
      <c r="K244" s="95"/>
      <c r="L244" s="95"/>
      <c r="M244" s="95"/>
      <c r="N244" s="102"/>
      <c r="O244" s="102"/>
      <c r="P244" s="102"/>
    </row>
    <row r="245" spans="1:16" ht="15" x14ac:dyDescent="0.25">
      <c r="A245" s="6"/>
      <c r="B245" s="6"/>
      <c r="C245" s="25"/>
      <c r="D245" s="25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x14ac:dyDescent="0.25">
      <c r="A246" s="276" t="s">
        <v>27</v>
      </c>
      <c r="B246" s="276"/>
      <c r="C246" s="276"/>
      <c r="D246" s="277" t="s">
        <v>28</v>
      </c>
      <c r="E246" s="277"/>
      <c r="F246" s="277"/>
      <c r="G246" s="277"/>
      <c r="H246" s="62" t="s">
        <v>89</v>
      </c>
      <c r="I246" s="6"/>
      <c r="J246" s="6"/>
      <c r="K246" s="6"/>
      <c r="L246" s="6"/>
      <c r="M246" s="6"/>
      <c r="N246" s="6"/>
      <c r="O246" s="6"/>
      <c r="P246" s="6"/>
    </row>
    <row r="247" spans="1:16" x14ac:dyDescent="0.25">
      <c r="A247" s="26"/>
      <c r="B247" s="26"/>
      <c r="C247" s="26"/>
      <c r="D247" s="82"/>
      <c r="E247" s="82"/>
      <c r="F247" s="82"/>
      <c r="G247" s="82"/>
      <c r="H247" s="6"/>
      <c r="I247" s="6"/>
      <c r="J247" s="6"/>
      <c r="K247" s="6"/>
      <c r="L247" s="6"/>
      <c r="M247" s="6"/>
      <c r="N247" s="6"/>
      <c r="O247" s="6"/>
      <c r="P247" s="6"/>
    </row>
    <row r="248" spans="1:16" x14ac:dyDescent="0.25">
      <c r="A248" s="278" t="s">
        <v>29</v>
      </c>
      <c r="B248" s="279"/>
      <c r="C248" s="280"/>
      <c r="D248" s="287" t="s">
        <v>30</v>
      </c>
      <c r="E248" s="288"/>
      <c r="F248" s="289"/>
      <c r="G248" s="296" t="s">
        <v>31</v>
      </c>
      <c r="H248" s="299" t="s">
        <v>12</v>
      </c>
      <c r="I248" s="300"/>
      <c r="J248" s="301"/>
      <c r="K248" s="99"/>
      <c r="L248" s="299" t="s">
        <v>32</v>
      </c>
      <c r="M248" s="300"/>
      <c r="N248" s="301"/>
      <c r="O248" s="302" t="s">
        <v>33</v>
      </c>
      <c r="P248" s="305" t="s">
        <v>34</v>
      </c>
    </row>
    <row r="249" spans="1:16" x14ac:dyDescent="0.25">
      <c r="A249" s="281"/>
      <c r="B249" s="282"/>
      <c r="C249" s="283"/>
      <c r="D249" s="290"/>
      <c r="E249" s="291"/>
      <c r="F249" s="292"/>
      <c r="G249" s="297"/>
      <c r="H249" s="296" t="s">
        <v>14</v>
      </c>
      <c r="I249" s="305" t="s">
        <v>35</v>
      </c>
      <c r="J249" s="305" t="s">
        <v>1</v>
      </c>
      <c r="K249" s="100"/>
      <c r="L249" s="308" t="s">
        <v>14</v>
      </c>
      <c r="M249" s="305" t="s">
        <v>35</v>
      </c>
      <c r="N249" s="308" t="s">
        <v>1</v>
      </c>
      <c r="O249" s="303"/>
      <c r="P249" s="306"/>
    </row>
    <row r="250" spans="1:16" ht="17.25" customHeight="1" x14ac:dyDescent="0.25">
      <c r="A250" s="284"/>
      <c r="B250" s="285"/>
      <c r="C250" s="286"/>
      <c r="D250" s="293"/>
      <c r="E250" s="294"/>
      <c r="F250" s="295"/>
      <c r="G250" s="298"/>
      <c r="H250" s="298"/>
      <c r="I250" s="307"/>
      <c r="J250" s="307"/>
      <c r="K250" s="101"/>
      <c r="L250" s="309"/>
      <c r="M250" s="307"/>
      <c r="N250" s="309"/>
      <c r="O250" s="304"/>
      <c r="P250" s="307"/>
    </row>
    <row r="251" spans="1:16" x14ac:dyDescent="0.25">
      <c r="A251" s="266" t="s">
        <v>60</v>
      </c>
      <c r="B251" s="267"/>
      <c r="C251" s="268"/>
      <c r="D251" s="269" t="s">
        <v>78</v>
      </c>
      <c r="E251" s="270"/>
      <c r="F251" s="271"/>
      <c r="G251" s="66">
        <v>1</v>
      </c>
      <c r="H251" s="66">
        <v>0</v>
      </c>
      <c r="I251" s="66">
        <v>0</v>
      </c>
      <c r="J251" s="65">
        <v>0</v>
      </c>
      <c r="K251" s="67"/>
      <c r="L251" s="66">
        <v>0</v>
      </c>
      <c r="M251" s="66">
        <v>0</v>
      </c>
      <c r="N251" s="66">
        <v>0</v>
      </c>
      <c r="O251" s="65">
        <v>0</v>
      </c>
      <c r="P251" s="27"/>
    </row>
    <row r="252" spans="1:16" x14ac:dyDescent="0.2">
      <c r="A252" s="272" t="s">
        <v>61</v>
      </c>
      <c r="B252" s="273"/>
      <c r="C252" s="274"/>
      <c r="D252" s="269" t="s">
        <v>78</v>
      </c>
      <c r="E252" s="270"/>
      <c r="F252" s="271"/>
      <c r="G252" s="66">
        <v>1</v>
      </c>
      <c r="H252" s="66">
        <v>0</v>
      </c>
      <c r="I252" s="63">
        <v>0</v>
      </c>
      <c r="J252" s="64">
        <v>0</v>
      </c>
      <c r="K252" s="30"/>
      <c r="L252" s="63">
        <v>0</v>
      </c>
      <c r="M252" s="63">
        <v>0</v>
      </c>
      <c r="N252" s="63">
        <v>0</v>
      </c>
      <c r="O252" s="64">
        <v>0</v>
      </c>
      <c r="P252" s="30"/>
    </row>
    <row r="253" spans="1:16" s="31" customFormat="1" x14ac:dyDescent="0.2">
      <c r="A253" s="272"/>
      <c r="B253" s="273"/>
      <c r="C253" s="274"/>
      <c r="D253" s="28"/>
      <c r="E253" s="28"/>
      <c r="F253" s="29"/>
      <c r="G253" s="30"/>
      <c r="H253" s="30"/>
      <c r="I253" s="30"/>
      <c r="J253" s="30"/>
      <c r="K253" s="30"/>
      <c r="L253" s="30"/>
      <c r="M253" s="30"/>
      <c r="N253" s="30"/>
      <c r="O253" s="30"/>
      <c r="P253" s="30"/>
    </row>
    <row r="254" spans="1:16" x14ac:dyDescent="0.25">
      <c r="C254" s="32"/>
      <c r="D254" s="32"/>
      <c r="E254" s="33"/>
      <c r="F254" s="33"/>
      <c r="G254" s="33"/>
    </row>
    <row r="255" spans="1:16" x14ac:dyDescent="0.25">
      <c r="C255" s="260" t="s">
        <v>36</v>
      </c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2"/>
    </row>
    <row r="256" spans="1:16" x14ac:dyDescent="0.25">
      <c r="C256" s="96" t="s">
        <v>37</v>
      </c>
      <c r="D256" s="275" t="s">
        <v>38</v>
      </c>
      <c r="E256" s="275"/>
      <c r="F256" s="275"/>
      <c r="G256" s="96">
        <v>2009</v>
      </c>
      <c r="H256" s="34">
        <v>2010</v>
      </c>
      <c r="I256" s="34">
        <v>2011</v>
      </c>
      <c r="J256" s="34">
        <v>2012</v>
      </c>
      <c r="K256" s="34"/>
      <c r="L256" s="34">
        <v>2013</v>
      </c>
      <c r="M256" s="34">
        <v>2014</v>
      </c>
      <c r="N256" s="96" t="s">
        <v>39</v>
      </c>
      <c r="O256" s="34" t="s">
        <v>34</v>
      </c>
    </row>
    <row r="257" spans="3:16" x14ac:dyDescent="0.25">
      <c r="C257" s="35"/>
      <c r="D257" s="260"/>
      <c r="E257" s="261"/>
      <c r="F257" s="262"/>
      <c r="G257" s="36"/>
      <c r="H257" s="37"/>
      <c r="I257" s="37"/>
      <c r="J257" s="37"/>
      <c r="K257" s="37"/>
      <c r="L257" s="37"/>
      <c r="M257" s="37"/>
      <c r="N257" s="37"/>
      <c r="O257" s="37"/>
    </row>
    <row r="258" spans="3:16" x14ac:dyDescent="0.25">
      <c r="C258" s="35"/>
      <c r="D258" s="260"/>
      <c r="E258" s="261"/>
      <c r="F258" s="262"/>
      <c r="G258" s="36"/>
      <c r="H258" s="37"/>
      <c r="I258" s="37"/>
      <c r="J258" s="37"/>
      <c r="K258" s="37"/>
      <c r="L258" s="37"/>
      <c r="M258" s="37"/>
      <c r="N258" s="37"/>
      <c r="O258" s="37"/>
    </row>
    <row r="259" spans="3:16" x14ac:dyDescent="0.25">
      <c r="C259" s="35"/>
      <c r="D259" s="260"/>
      <c r="E259" s="261"/>
      <c r="F259" s="262"/>
      <c r="G259" s="38"/>
      <c r="H259" s="38"/>
      <c r="I259" s="38"/>
      <c r="J259" s="38"/>
      <c r="K259" s="38"/>
      <c r="L259" s="38"/>
      <c r="M259" s="38"/>
      <c r="N259" s="37"/>
      <c r="O259" s="37"/>
    </row>
    <row r="260" spans="3:16" x14ac:dyDescent="0.25">
      <c r="C260" s="95"/>
      <c r="D260" s="102"/>
      <c r="E260" s="102"/>
      <c r="F260" s="102"/>
      <c r="G260" s="39"/>
      <c r="H260" s="6"/>
      <c r="I260" s="6"/>
      <c r="J260" s="6"/>
      <c r="K260" s="6"/>
      <c r="L260" s="6"/>
      <c r="M260" s="6"/>
      <c r="N260" s="6"/>
      <c r="O260" s="6"/>
    </row>
    <row r="261" spans="3:16" x14ac:dyDescent="0.25">
      <c r="C261" s="263" t="s">
        <v>40</v>
      </c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</row>
    <row r="263" spans="3:16" x14ac:dyDescent="0.25">
      <c r="C263" s="264" t="s">
        <v>41</v>
      </c>
      <c r="D263" s="264"/>
      <c r="E263" s="264"/>
      <c r="F263" s="264"/>
      <c r="G263" s="264"/>
    </row>
    <row r="265" spans="3:16" x14ac:dyDescent="0.25">
      <c r="C265" s="265" t="s">
        <v>42</v>
      </c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</row>
    <row r="266" spans="3:16" x14ac:dyDescent="0.25">
      <c r="C266" s="265" t="s">
        <v>43</v>
      </c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</row>
    <row r="267" spans="3:16" x14ac:dyDescent="0.25">
      <c r="C267" s="265" t="s">
        <v>44</v>
      </c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</row>
    <row r="285" spans="1:17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3"/>
    </row>
    <row r="286" spans="1:17" x14ac:dyDescent="0.25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7"/>
    </row>
    <row r="287" spans="1:17" ht="15" customHeight="1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7"/>
    </row>
    <row r="288" spans="1:17" ht="27.75" customHeight="1" x14ac:dyDescent="0.25">
      <c r="A288" s="327" t="s">
        <v>46</v>
      </c>
      <c r="B288" s="328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9"/>
    </row>
    <row r="289" spans="1:17" x14ac:dyDescent="0.25">
      <c r="A289" s="2"/>
      <c r="B289" s="2"/>
      <c r="C289" s="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7" x14ac:dyDescent="0.25">
      <c r="A290" s="276" t="s">
        <v>2</v>
      </c>
      <c r="B290" s="276"/>
      <c r="C290" s="310"/>
      <c r="D290" s="8" t="s">
        <v>47</v>
      </c>
      <c r="E290" s="9"/>
      <c r="F290" s="9"/>
      <c r="G290" s="9"/>
      <c r="H290" s="9"/>
      <c r="I290" s="9"/>
      <c r="J290" s="9"/>
      <c r="K290" s="49"/>
      <c r="L290" s="10"/>
      <c r="M290" s="10"/>
      <c r="N290" s="10"/>
      <c r="O290" s="330"/>
      <c r="P290" s="330"/>
      <c r="Q290" s="331"/>
    </row>
    <row r="291" spans="1:17" x14ac:dyDescent="0.25">
      <c r="A291" s="6"/>
      <c r="B291" s="6"/>
      <c r="C291" s="6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6"/>
      <c r="P291" s="6"/>
    </row>
    <row r="292" spans="1:17" x14ac:dyDescent="0.25">
      <c r="A292" s="263" t="s">
        <v>3</v>
      </c>
      <c r="B292" s="263"/>
      <c r="C292" s="314"/>
      <c r="D292" s="311" t="s">
        <v>66</v>
      </c>
      <c r="E292" s="312"/>
      <c r="F292" s="312"/>
      <c r="G292" s="312"/>
      <c r="H292" s="312"/>
      <c r="I292" s="312"/>
      <c r="J292" s="313"/>
      <c r="K292" s="55"/>
      <c r="L292" s="344" t="s">
        <v>4</v>
      </c>
      <c r="M292" s="344"/>
      <c r="N292" s="344"/>
      <c r="O292" s="345"/>
      <c r="P292" s="346"/>
      <c r="Q292" s="347"/>
    </row>
    <row r="293" spans="1:17" x14ac:dyDescent="0.25">
      <c r="A293" s="6"/>
      <c r="B293" s="6"/>
      <c r="C293" s="56"/>
      <c r="D293" s="5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7" x14ac:dyDescent="0.25">
      <c r="A294" s="276" t="s">
        <v>5</v>
      </c>
      <c r="B294" s="276"/>
      <c r="C294" s="276"/>
      <c r="D294" s="340" t="s">
        <v>49</v>
      </c>
      <c r="E294" s="348"/>
      <c r="F294" s="348"/>
      <c r="G294" s="348"/>
      <c r="H294" s="348"/>
      <c r="I294" s="348"/>
      <c r="J294" s="349"/>
      <c r="K294" s="56"/>
      <c r="L294" s="350" t="s">
        <v>6</v>
      </c>
      <c r="M294" s="351"/>
      <c r="N294" s="340" t="s">
        <v>50</v>
      </c>
      <c r="O294" s="348"/>
      <c r="P294" s="348"/>
      <c r="Q294" s="349"/>
    </row>
    <row r="295" spans="1:17" x14ac:dyDescent="0.25">
      <c r="A295" s="54"/>
      <c r="B295" s="54"/>
      <c r="C295" s="54"/>
      <c r="D295" s="56"/>
      <c r="E295" s="56"/>
      <c r="F295" s="56"/>
      <c r="G295" s="56"/>
      <c r="H295" s="56"/>
      <c r="I295" s="56"/>
      <c r="J295" s="56"/>
      <c r="K295" s="56"/>
      <c r="L295" s="6"/>
      <c r="M295" s="13"/>
      <c r="N295" s="13"/>
      <c r="O295" s="13"/>
      <c r="P295" s="58"/>
    </row>
    <row r="296" spans="1:17" x14ac:dyDescent="0.25">
      <c r="A296" s="276" t="s">
        <v>7</v>
      </c>
      <c r="B296" s="276"/>
      <c r="C296" s="276"/>
      <c r="D296" s="340" t="s">
        <v>67</v>
      </c>
      <c r="E296" s="348"/>
      <c r="F296" s="348"/>
      <c r="G296" s="348"/>
      <c r="H296" s="348"/>
      <c r="I296" s="348"/>
      <c r="J296" s="348"/>
      <c r="K296" s="348"/>
      <c r="L296" s="348"/>
      <c r="M296" s="348"/>
      <c r="N296" s="348"/>
      <c r="O296" s="348"/>
      <c r="P296" s="348"/>
      <c r="Q296" s="349"/>
    </row>
    <row r="297" spans="1:17" x14ac:dyDescent="0.25">
      <c r="A297" s="54"/>
      <c r="B297" s="54"/>
      <c r="C297" s="54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pans="1:17" ht="15" x14ac:dyDescent="0.25">
      <c r="A298" s="276" t="s">
        <v>8</v>
      </c>
      <c r="B298" s="339"/>
      <c r="C298" s="339"/>
      <c r="D298" s="340" t="s">
        <v>72</v>
      </c>
      <c r="E298" s="341"/>
      <c r="F298" s="341"/>
      <c r="G298" s="341"/>
      <c r="H298" s="341"/>
      <c r="I298" s="341"/>
      <c r="J298" s="341"/>
      <c r="K298" s="341"/>
      <c r="L298" s="341"/>
      <c r="M298" s="341"/>
      <c r="N298" s="341"/>
      <c r="O298" s="341"/>
      <c r="P298" s="341"/>
      <c r="Q298" s="342"/>
    </row>
    <row r="299" spans="1:17" x14ac:dyDescent="0.25">
      <c r="A299" s="54"/>
      <c r="B299" s="54"/>
      <c r="C299" s="54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1:17" x14ac:dyDescent="0.25">
      <c r="A300" s="332" t="s">
        <v>9</v>
      </c>
      <c r="B300" s="333"/>
      <c r="C300" s="333"/>
      <c r="D300" s="338" t="s">
        <v>10</v>
      </c>
      <c r="E300" s="338"/>
      <c r="F300" s="338"/>
      <c r="G300" s="338"/>
      <c r="H300" s="338" t="s">
        <v>11</v>
      </c>
      <c r="I300" s="338"/>
      <c r="J300" s="322" t="s">
        <v>12</v>
      </c>
      <c r="K300" s="322"/>
      <c r="L300" s="322"/>
      <c r="M300" s="322"/>
      <c r="N300" s="322"/>
      <c r="O300" s="323" t="s">
        <v>13</v>
      </c>
      <c r="P300" s="324"/>
      <c r="Q300" s="325"/>
    </row>
    <row r="301" spans="1:17" ht="36" x14ac:dyDescent="0.25">
      <c r="A301" s="334"/>
      <c r="B301" s="335"/>
      <c r="C301" s="335"/>
      <c r="D301" s="338"/>
      <c r="E301" s="338"/>
      <c r="F301" s="338"/>
      <c r="G301" s="338"/>
      <c r="H301" s="338"/>
      <c r="I301" s="338"/>
      <c r="J301" s="14" t="s">
        <v>14</v>
      </c>
      <c r="K301" s="15" t="s">
        <v>45</v>
      </c>
      <c r="L301" s="15" t="s">
        <v>0</v>
      </c>
      <c r="M301" s="16" t="s">
        <v>15</v>
      </c>
      <c r="N301" s="16" t="s">
        <v>16</v>
      </c>
      <c r="O301" s="15" t="s">
        <v>0</v>
      </c>
      <c r="P301" s="16" t="s">
        <v>17</v>
      </c>
      <c r="Q301" s="16" t="s">
        <v>16</v>
      </c>
    </row>
    <row r="302" spans="1:17" x14ac:dyDescent="0.25">
      <c r="A302" s="336"/>
      <c r="B302" s="337"/>
      <c r="C302" s="337"/>
      <c r="D302" s="326">
        <v>0</v>
      </c>
      <c r="E302" s="326"/>
      <c r="F302" s="326"/>
      <c r="G302" s="326"/>
      <c r="H302" s="326">
        <v>39616682</v>
      </c>
      <c r="I302" s="326"/>
      <c r="J302" s="89">
        <f>+H302</f>
        <v>39616682</v>
      </c>
      <c r="K302" s="88">
        <f>+H302-O302</f>
        <v>22746925.759999998</v>
      </c>
      <c r="L302" s="110">
        <f>+O302-0</f>
        <v>16869756.240000002</v>
      </c>
      <c r="M302" s="61">
        <f>+P302-7556664</f>
        <v>9313092.2400000021</v>
      </c>
      <c r="N302" s="70">
        <f>+M302/L302</f>
        <v>0.55205849494835391</v>
      </c>
      <c r="O302" s="363">
        <f>+Hoja1!AJ56</f>
        <v>16869756.240000002</v>
      </c>
      <c r="P302" s="364">
        <f>+Hoja1!AL56</f>
        <v>16869756.240000002</v>
      </c>
      <c r="Q302" s="69">
        <f>+P302/O302</f>
        <v>1</v>
      </c>
    </row>
    <row r="303" spans="1:17" x14ac:dyDescent="0.25">
      <c r="A303" s="54"/>
      <c r="B303" s="54"/>
      <c r="C303" s="54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</row>
    <row r="304" spans="1:17" x14ac:dyDescent="0.25">
      <c r="A304" s="276" t="s">
        <v>18</v>
      </c>
      <c r="B304" s="276"/>
      <c r="C304" s="276"/>
      <c r="D304" s="1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7" x14ac:dyDescent="0.25">
      <c r="A305" s="6"/>
      <c r="B305" s="6"/>
      <c r="C305" s="13"/>
      <c r="D305" s="1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1:17" x14ac:dyDescent="0.25">
      <c r="A306" s="263" t="s">
        <v>19</v>
      </c>
      <c r="B306" s="263"/>
      <c r="C306" s="314"/>
      <c r="D306" s="311" t="s">
        <v>64</v>
      </c>
      <c r="E306" s="312"/>
      <c r="F306" s="312"/>
      <c r="G306" s="312"/>
      <c r="H306" s="312"/>
      <c r="I306" s="312"/>
      <c r="J306" s="312"/>
      <c r="K306" s="312"/>
      <c r="L306" s="312"/>
      <c r="M306" s="312"/>
      <c r="N306" s="313"/>
      <c r="O306" s="19" t="s">
        <v>20</v>
      </c>
      <c r="P306" s="319" t="s">
        <v>54</v>
      </c>
      <c r="Q306" s="321"/>
    </row>
    <row r="307" spans="1:17" x14ac:dyDescent="0.25">
      <c r="A307" s="6"/>
      <c r="B307" s="6"/>
      <c r="C307" s="20"/>
      <c r="D307" s="20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1:17" x14ac:dyDescent="0.25">
      <c r="A308" s="276" t="s">
        <v>21</v>
      </c>
      <c r="B308" s="276"/>
      <c r="C308" s="310"/>
      <c r="D308" s="311" t="s">
        <v>69</v>
      </c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  <c r="O308" s="312"/>
      <c r="P308" s="312"/>
      <c r="Q308" s="313"/>
    </row>
    <row r="309" spans="1:17" x14ac:dyDescent="0.25">
      <c r="A309" s="6"/>
      <c r="B309" s="6"/>
      <c r="C309" s="20"/>
      <c r="D309" s="20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1:17" ht="14.25" x14ac:dyDescent="0.25">
      <c r="A310" s="276" t="s">
        <v>22</v>
      </c>
      <c r="B310" s="276"/>
      <c r="C310" s="310"/>
      <c r="D310" s="311" t="s">
        <v>73</v>
      </c>
      <c r="E310" s="312"/>
      <c r="F310" s="312"/>
      <c r="G310" s="312"/>
      <c r="H310" s="312"/>
      <c r="I310" s="312"/>
      <c r="J310" s="312"/>
      <c r="K310" s="312"/>
      <c r="L310" s="312"/>
      <c r="M310" s="312"/>
      <c r="N310" s="312"/>
      <c r="O310" s="312"/>
      <c r="P310" s="312"/>
      <c r="Q310" s="313"/>
    </row>
    <row r="311" spans="1:17" x14ac:dyDescent="0.25">
      <c r="A311" s="6"/>
      <c r="B311" s="6"/>
      <c r="C311" s="20"/>
      <c r="D311" s="21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1:17" x14ac:dyDescent="0.25">
      <c r="A312" s="263" t="s">
        <v>23</v>
      </c>
      <c r="B312" s="263"/>
      <c r="C312" s="314"/>
      <c r="D312" s="311" t="s">
        <v>56</v>
      </c>
      <c r="E312" s="312"/>
      <c r="F312" s="312"/>
      <c r="G312" s="313"/>
      <c r="H312" s="6"/>
      <c r="I312" s="22" t="s">
        <v>24</v>
      </c>
      <c r="J312" s="22"/>
      <c r="K312" s="22"/>
      <c r="L312" s="22"/>
      <c r="M312" s="22"/>
      <c r="N312" s="22"/>
      <c r="O312" s="315" t="s">
        <v>57</v>
      </c>
      <c r="P312" s="316"/>
    </row>
    <row r="313" spans="1:17" x14ac:dyDescent="0.25">
      <c r="A313" s="6"/>
      <c r="B313" s="6"/>
      <c r="C313" s="54"/>
      <c r="D313" s="2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7" x14ac:dyDescent="0.25">
      <c r="A314" s="263" t="s">
        <v>25</v>
      </c>
      <c r="B314" s="263"/>
      <c r="C314" s="314"/>
      <c r="D314" s="317" t="s">
        <v>58</v>
      </c>
      <c r="E314" s="317"/>
      <c r="F314" s="317"/>
      <c r="G314" s="318"/>
      <c r="H314" s="6"/>
      <c r="I314" s="263" t="s">
        <v>26</v>
      </c>
      <c r="J314" s="263"/>
      <c r="K314" s="263"/>
      <c r="L314" s="263"/>
      <c r="M314" s="263"/>
      <c r="N314" s="319" t="s">
        <v>59</v>
      </c>
      <c r="O314" s="320"/>
      <c r="P314" s="321"/>
    </row>
    <row r="315" spans="1:17" x14ac:dyDescent="0.25">
      <c r="A315" s="50"/>
      <c r="B315" s="50"/>
      <c r="C315" s="50"/>
      <c r="D315" s="24"/>
      <c r="E315" s="50"/>
      <c r="F315" s="50"/>
      <c r="G315" s="50"/>
      <c r="H315" s="6"/>
      <c r="I315" s="50"/>
      <c r="J315" s="50"/>
      <c r="K315" s="50"/>
      <c r="L315" s="50"/>
      <c r="M315" s="50"/>
      <c r="N315" s="55"/>
      <c r="O315" s="55"/>
      <c r="P315" s="55"/>
    </row>
    <row r="316" spans="1:17" ht="15" x14ac:dyDescent="0.25">
      <c r="A316" s="6"/>
      <c r="B316" s="6"/>
      <c r="C316" s="25"/>
      <c r="D316" s="2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7" x14ac:dyDescent="0.25">
      <c r="A317" s="276" t="s">
        <v>27</v>
      </c>
      <c r="B317" s="276"/>
      <c r="C317" s="276"/>
      <c r="D317" s="277" t="s">
        <v>28</v>
      </c>
      <c r="E317" s="277"/>
      <c r="F317" s="277"/>
      <c r="G317" s="277"/>
      <c r="H317" s="62" t="s">
        <v>89</v>
      </c>
      <c r="I317" s="6"/>
      <c r="J317" s="6"/>
      <c r="K317" s="6"/>
      <c r="L317" s="6"/>
      <c r="M317" s="6"/>
      <c r="N317" s="6"/>
      <c r="O317" s="6"/>
      <c r="P317" s="6"/>
    </row>
    <row r="318" spans="1:17" x14ac:dyDescent="0.25">
      <c r="A318" s="26"/>
      <c r="B318" s="26"/>
      <c r="C318" s="26"/>
      <c r="D318" s="58"/>
      <c r="E318" s="58"/>
      <c r="F318" s="58"/>
      <c r="G318" s="58"/>
      <c r="H318" s="6"/>
      <c r="I318" s="6"/>
      <c r="J318" s="6"/>
      <c r="K318" s="6"/>
      <c r="L318" s="6"/>
      <c r="M318" s="6"/>
      <c r="N318" s="6"/>
      <c r="O318" s="6"/>
      <c r="P318" s="6"/>
    </row>
    <row r="319" spans="1:17" x14ac:dyDescent="0.25">
      <c r="A319" s="278" t="s">
        <v>29</v>
      </c>
      <c r="B319" s="279"/>
      <c r="C319" s="280"/>
      <c r="D319" s="287" t="s">
        <v>30</v>
      </c>
      <c r="E319" s="288"/>
      <c r="F319" s="289"/>
      <c r="G319" s="296" t="s">
        <v>31</v>
      </c>
      <c r="H319" s="299" t="s">
        <v>12</v>
      </c>
      <c r="I319" s="300"/>
      <c r="J319" s="301"/>
      <c r="K319" s="51"/>
      <c r="L319" s="299" t="s">
        <v>32</v>
      </c>
      <c r="M319" s="300"/>
      <c r="N319" s="301"/>
      <c r="O319" s="302" t="s">
        <v>33</v>
      </c>
      <c r="P319" s="305" t="s">
        <v>34</v>
      </c>
    </row>
    <row r="320" spans="1:17" x14ac:dyDescent="0.25">
      <c r="A320" s="281"/>
      <c r="B320" s="282"/>
      <c r="C320" s="283"/>
      <c r="D320" s="290"/>
      <c r="E320" s="291"/>
      <c r="F320" s="292"/>
      <c r="G320" s="297"/>
      <c r="H320" s="296" t="s">
        <v>14</v>
      </c>
      <c r="I320" s="305" t="s">
        <v>35</v>
      </c>
      <c r="J320" s="305" t="s">
        <v>1</v>
      </c>
      <c r="K320" s="52"/>
      <c r="L320" s="308" t="s">
        <v>14</v>
      </c>
      <c r="M320" s="305" t="s">
        <v>35</v>
      </c>
      <c r="N320" s="308" t="s">
        <v>1</v>
      </c>
      <c r="O320" s="303"/>
      <c r="P320" s="306"/>
    </row>
    <row r="321" spans="1:16" ht="17.25" customHeight="1" x14ac:dyDescent="0.25">
      <c r="A321" s="284"/>
      <c r="B321" s="285"/>
      <c r="C321" s="286"/>
      <c r="D321" s="293"/>
      <c r="E321" s="294"/>
      <c r="F321" s="295"/>
      <c r="G321" s="298"/>
      <c r="H321" s="298"/>
      <c r="I321" s="307"/>
      <c r="J321" s="307"/>
      <c r="K321" s="53"/>
      <c r="L321" s="309"/>
      <c r="M321" s="307"/>
      <c r="N321" s="309"/>
      <c r="O321" s="304"/>
      <c r="P321" s="307"/>
    </row>
    <row r="322" spans="1:16" x14ac:dyDescent="0.25">
      <c r="A322" s="266" t="s">
        <v>60</v>
      </c>
      <c r="B322" s="267"/>
      <c r="C322" s="268"/>
      <c r="D322" s="269" t="s">
        <v>62</v>
      </c>
      <c r="E322" s="270"/>
      <c r="F322" s="271"/>
      <c r="G322" s="66">
        <v>4</v>
      </c>
      <c r="H322" s="66">
        <v>2</v>
      </c>
      <c r="I322" s="66">
        <v>2</v>
      </c>
      <c r="J322" s="65">
        <f>+I322/H322</f>
        <v>1</v>
      </c>
      <c r="K322" s="67"/>
      <c r="L322" s="66">
        <v>4</v>
      </c>
      <c r="M322" s="66">
        <v>4</v>
      </c>
      <c r="N322" s="65">
        <f>+M322/L322</f>
        <v>1</v>
      </c>
      <c r="O322" s="65">
        <f>+M322/G322</f>
        <v>1</v>
      </c>
      <c r="P322" s="27"/>
    </row>
    <row r="323" spans="1:16" x14ac:dyDescent="0.2">
      <c r="A323" s="272" t="s">
        <v>61</v>
      </c>
      <c r="B323" s="273"/>
      <c r="C323" s="274"/>
      <c r="D323" s="269" t="s">
        <v>62</v>
      </c>
      <c r="E323" s="270"/>
      <c r="F323" s="271"/>
      <c r="G323" s="66">
        <v>4</v>
      </c>
      <c r="H323" s="66">
        <v>2</v>
      </c>
      <c r="I323" s="63">
        <v>2</v>
      </c>
      <c r="J323" s="64">
        <f>+I323/H323</f>
        <v>1</v>
      </c>
      <c r="K323" s="30"/>
      <c r="L323" s="66">
        <v>4</v>
      </c>
      <c r="M323" s="63">
        <v>4</v>
      </c>
      <c r="N323" s="64">
        <f>+M323/L323</f>
        <v>1</v>
      </c>
      <c r="O323" s="65">
        <f>+M323/G323</f>
        <v>1</v>
      </c>
      <c r="P323" s="30"/>
    </row>
    <row r="324" spans="1:16" s="31" customFormat="1" x14ac:dyDescent="0.2">
      <c r="A324" s="272"/>
      <c r="B324" s="273"/>
      <c r="C324" s="274"/>
      <c r="D324" s="28"/>
      <c r="E324" s="28"/>
      <c r="F324" s="29"/>
      <c r="G324" s="30"/>
      <c r="H324" s="30"/>
      <c r="I324" s="30"/>
      <c r="J324" s="30"/>
      <c r="K324" s="30"/>
      <c r="L324" s="30"/>
      <c r="M324" s="30"/>
      <c r="N324" s="30"/>
      <c r="O324" s="30"/>
      <c r="P324" s="30"/>
    </row>
    <row r="325" spans="1:16" x14ac:dyDescent="0.25">
      <c r="C325" s="32"/>
      <c r="D325" s="32"/>
      <c r="E325" s="33"/>
      <c r="F325" s="33"/>
      <c r="G325" s="33"/>
    </row>
    <row r="326" spans="1:16" x14ac:dyDescent="0.25">
      <c r="C326" s="260" t="s">
        <v>36</v>
      </c>
      <c r="D326" s="261"/>
      <c r="E326" s="261"/>
      <c r="F326" s="261"/>
      <c r="G326" s="261"/>
      <c r="H326" s="261"/>
      <c r="I326" s="261"/>
      <c r="J326" s="261"/>
      <c r="K326" s="261"/>
      <c r="L326" s="261"/>
      <c r="M326" s="261"/>
      <c r="N326" s="261"/>
      <c r="O326" s="262"/>
    </row>
    <row r="327" spans="1:16" x14ac:dyDescent="0.25">
      <c r="C327" s="57" t="s">
        <v>37</v>
      </c>
      <c r="D327" s="275" t="s">
        <v>38</v>
      </c>
      <c r="E327" s="275"/>
      <c r="F327" s="275"/>
      <c r="G327" s="57">
        <v>2009</v>
      </c>
      <c r="H327" s="34">
        <v>2010</v>
      </c>
      <c r="I327" s="34">
        <v>2011</v>
      </c>
      <c r="J327" s="34">
        <v>2012</v>
      </c>
      <c r="K327" s="34"/>
      <c r="L327" s="34">
        <v>2013</v>
      </c>
      <c r="M327" s="34">
        <v>2014</v>
      </c>
      <c r="N327" s="57" t="s">
        <v>39</v>
      </c>
      <c r="O327" s="34" t="s">
        <v>34</v>
      </c>
    </row>
    <row r="328" spans="1:16" x14ac:dyDescent="0.25">
      <c r="C328" s="35"/>
      <c r="D328" s="260"/>
      <c r="E328" s="261"/>
      <c r="F328" s="262"/>
      <c r="G328" s="36"/>
      <c r="H328" s="37"/>
      <c r="I328" s="37"/>
      <c r="J328" s="37"/>
      <c r="K328" s="37"/>
      <c r="L328" s="37"/>
      <c r="M328" s="37"/>
      <c r="N328" s="37"/>
      <c r="O328" s="37"/>
    </row>
    <row r="329" spans="1:16" x14ac:dyDescent="0.25">
      <c r="C329" s="35"/>
      <c r="D329" s="260"/>
      <c r="E329" s="261"/>
      <c r="F329" s="262"/>
      <c r="G329" s="36"/>
      <c r="H329" s="37"/>
      <c r="I329" s="37"/>
      <c r="J329" s="37"/>
      <c r="K329" s="37"/>
      <c r="L329" s="37"/>
      <c r="M329" s="37"/>
      <c r="N329" s="37"/>
      <c r="O329" s="37"/>
    </row>
    <row r="330" spans="1:16" x14ac:dyDescent="0.25">
      <c r="C330" s="35"/>
      <c r="D330" s="260"/>
      <c r="E330" s="261"/>
      <c r="F330" s="262"/>
      <c r="G330" s="38"/>
      <c r="H330" s="38"/>
      <c r="I330" s="38"/>
      <c r="J330" s="38"/>
      <c r="K330" s="38"/>
      <c r="L330" s="38"/>
      <c r="M330" s="38"/>
      <c r="N330" s="37"/>
      <c r="O330" s="37"/>
    </row>
    <row r="331" spans="1:16" x14ac:dyDescent="0.25">
      <c r="C331" s="50"/>
      <c r="D331" s="55"/>
      <c r="E331" s="55"/>
      <c r="F331" s="55"/>
      <c r="G331" s="39"/>
      <c r="H331" s="6"/>
      <c r="I331" s="6"/>
      <c r="J331" s="6"/>
      <c r="K331" s="6"/>
      <c r="L331" s="6"/>
      <c r="M331" s="6"/>
      <c r="N331" s="6"/>
      <c r="O331" s="6"/>
    </row>
    <row r="332" spans="1:16" x14ac:dyDescent="0.25">
      <c r="C332" s="263" t="s">
        <v>40</v>
      </c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</row>
    <row r="334" spans="1:16" x14ac:dyDescent="0.25">
      <c r="C334" s="264" t="s">
        <v>41</v>
      </c>
      <c r="D334" s="264"/>
      <c r="E334" s="264"/>
      <c r="F334" s="264"/>
      <c r="G334" s="264"/>
    </row>
    <row r="336" spans="1:16" x14ac:dyDescent="0.25">
      <c r="C336" s="265" t="s">
        <v>42</v>
      </c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</row>
    <row r="337" spans="3:16" x14ac:dyDescent="0.25">
      <c r="C337" s="265" t="s">
        <v>43</v>
      </c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</row>
    <row r="338" spans="3:16" x14ac:dyDescent="0.25">
      <c r="C338" s="265" t="s">
        <v>44</v>
      </c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</row>
    <row r="339" spans="3:16" x14ac:dyDescent="0.2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</row>
    <row r="340" spans="3:16" x14ac:dyDescent="0.25"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</row>
    <row r="341" spans="3:16" x14ac:dyDescent="0.25"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</row>
    <row r="342" spans="3:16" x14ac:dyDescent="0.25"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</row>
    <row r="343" spans="3:16" x14ac:dyDescent="0.25"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</row>
    <row r="344" spans="3:16" x14ac:dyDescent="0.25"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</row>
    <row r="345" spans="3:16" x14ac:dyDescent="0.2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</row>
    <row r="346" spans="3:16" x14ac:dyDescent="0.25"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</row>
    <row r="347" spans="3:16" x14ac:dyDescent="0.2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</row>
    <row r="348" spans="3:16" x14ac:dyDescent="0.2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</row>
    <row r="356" spans="1:17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3"/>
    </row>
    <row r="357" spans="1:17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7"/>
    </row>
    <row r="358" spans="1:17" ht="15" customHeight="1" x14ac:dyDescent="0.2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7"/>
    </row>
    <row r="359" spans="1:17" ht="27.75" customHeight="1" x14ac:dyDescent="0.25">
      <c r="A359" s="327" t="s">
        <v>46</v>
      </c>
      <c r="B359" s="328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Q359" s="329"/>
    </row>
    <row r="360" spans="1:17" x14ac:dyDescent="0.25">
      <c r="A360" s="2"/>
      <c r="B360" s="2"/>
      <c r="C360" s="2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7" x14ac:dyDescent="0.25">
      <c r="A361" s="276" t="s">
        <v>2</v>
      </c>
      <c r="B361" s="276"/>
      <c r="C361" s="310"/>
      <c r="D361" s="8" t="s">
        <v>47</v>
      </c>
      <c r="E361" s="9"/>
      <c r="F361" s="9"/>
      <c r="G361" s="9"/>
      <c r="H361" s="9"/>
      <c r="I361" s="9"/>
      <c r="J361" s="9"/>
      <c r="K361" s="49"/>
      <c r="L361" s="10"/>
      <c r="M361" s="10"/>
      <c r="N361" s="10"/>
      <c r="O361" s="330"/>
      <c r="P361" s="330"/>
      <c r="Q361" s="331"/>
    </row>
    <row r="362" spans="1:17" x14ac:dyDescent="0.25">
      <c r="A362" s="6"/>
      <c r="B362" s="6"/>
      <c r="C362" s="6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6"/>
      <c r="P362" s="6"/>
    </row>
    <row r="363" spans="1:17" x14ac:dyDescent="0.25">
      <c r="A363" s="263" t="s">
        <v>3</v>
      </c>
      <c r="B363" s="263"/>
      <c r="C363" s="314"/>
      <c r="D363" s="311" t="s">
        <v>88</v>
      </c>
      <c r="E363" s="312"/>
      <c r="F363" s="312"/>
      <c r="G363" s="312"/>
      <c r="H363" s="312"/>
      <c r="I363" s="312"/>
      <c r="J363" s="313"/>
      <c r="K363" s="81"/>
      <c r="L363" s="344" t="s">
        <v>4</v>
      </c>
      <c r="M363" s="344"/>
      <c r="N363" s="344"/>
      <c r="O363" s="345"/>
      <c r="P363" s="346"/>
      <c r="Q363" s="347"/>
    </row>
    <row r="364" spans="1:17" x14ac:dyDescent="0.25">
      <c r="A364" s="6"/>
      <c r="B364" s="6"/>
      <c r="C364" s="77"/>
      <c r="D364" s="7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7" x14ac:dyDescent="0.25">
      <c r="A365" s="276" t="s">
        <v>5</v>
      </c>
      <c r="B365" s="276"/>
      <c r="C365" s="276"/>
      <c r="D365" s="340" t="s">
        <v>49</v>
      </c>
      <c r="E365" s="348"/>
      <c r="F365" s="348"/>
      <c r="G365" s="348"/>
      <c r="H365" s="348"/>
      <c r="I365" s="348"/>
      <c r="J365" s="349"/>
      <c r="K365" s="77"/>
      <c r="L365" s="350" t="s">
        <v>6</v>
      </c>
      <c r="M365" s="351"/>
      <c r="N365" s="340" t="s">
        <v>50</v>
      </c>
      <c r="O365" s="348"/>
      <c r="P365" s="348"/>
      <c r="Q365" s="349"/>
    </row>
    <row r="366" spans="1:17" x14ac:dyDescent="0.25">
      <c r="A366" s="76"/>
      <c r="B366" s="76"/>
      <c r="C366" s="76"/>
      <c r="D366" s="77"/>
      <c r="E366" s="77"/>
      <c r="F366" s="77"/>
      <c r="G366" s="77"/>
      <c r="H366" s="77"/>
      <c r="I366" s="77"/>
      <c r="J366" s="77"/>
      <c r="K366" s="77"/>
      <c r="L366" s="6"/>
      <c r="M366" s="13"/>
      <c r="N366" s="13"/>
      <c r="O366" s="13"/>
      <c r="P366" s="82"/>
    </row>
    <row r="367" spans="1:17" x14ac:dyDescent="0.25">
      <c r="A367" s="276" t="s">
        <v>7</v>
      </c>
      <c r="B367" s="276"/>
      <c r="C367" s="276"/>
      <c r="D367" s="340" t="s">
        <v>74</v>
      </c>
      <c r="E367" s="348"/>
      <c r="F367" s="348"/>
      <c r="G367" s="348"/>
      <c r="H367" s="348"/>
      <c r="I367" s="348"/>
      <c r="J367" s="348"/>
      <c r="K367" s="348"/>
      <c r="L367" s="348"/>
      <c r="M367" s="348"/>
      <c r="N367" s="348"/>
      <c r="O367" s="348"/>
      <c r="P367" s="348"/>
      <c r="Q367" s="349"/>
    </row>
    <row r="368" spans="1:17" x14ac:dyDescent="0.25">
      <c r="A368" s="76"/>
      <c r="B368" s="76"/>
      <c r="C368" s="76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 spans="1:17" ht="15" x14ac:dyDescent="0.25">
      <c r="A369" s="276" t="s">
        <v>8</v>
      </c>
      <c r="B369" s="339"/>
      <c r="C369" s="339"/>
      <c r="D369" s="340" t="s">
        <v>75</v>
      </c>
      <c r="E369" s="341"/>
      <c r="F369" s="341"/>
      <c r="G369" s="341"/>
      <c r="H369" s="341"/>
      <c r="I369" s="341"/>
      <c r="J369" s="341"/>
      <c r="K369" s="341"/>
      <c r="L369" s="341"/>
      <c r="M369" s="341"/>
      <c r="N369" s="341"/>
      <c r="O369" s="341"/>
      <c r="P369" s="341"/>
      <c r="Q369" s="342"/>
    </row>
    <row r="370" spans="1:17" x14ac:dyDescent="0.25">
      <c r="A370" s="76"/>
      <c r="B370" s="76"/>
      <c r="C370" s="76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1:17" x14ac:dyDescent="0.25">
      <c r="A371" s="332" t="s">
        <v>9</v>
      </c>
      <c r="B371" s="333"/>
      <c r="C371" s="333"/>
      <c r="D371" s="338" t="s">
        <v>10</v>
      </c>
      <c r="E371" s="338"/>
      <c r="F371" s="338"/>
      <c r="G371" s="338"/>
      <c r="H371" s="338" t="s">
        <v>11</v>
      </c>
      <c r="I371" s="338"/>
      <c r="J371" s="322" t="s">
        <v>12</v>
      </c>
      <c r="K371" s="322"/>
      <c r="L371" s="322"/>
      <c r="M371" s="322"/>
      <c r="N371" s="322"/>
      <c r="O371" s="323" t="s">
        <v>13</v>
      </c>
      <c r="P371" s="324"/>
      <c r="Q371" s="325"/>
    </row>
    <row r="372" spans="1:17" ht="36" x14ac:dyDescent="0.25">
      <c r="A372" s="334"/>
      <c r="B372" s="335"/>
      <c r="C372" s="335"/>
      <c r="D372" s="338"/>
      <c r="E372" s="338"/>
      <c r="F372" s="338"/>
      <c r="G372" s="338"/>
      <c r="H372" s="338"/>
      <c r="I372" s="338"/>
      <c r="J372" s="14" t="s">
        <v>14</v>
      </c>
      <c r="K372" s="15" t="s">
        <v>45</v>
      </c>
      <c r="L372" s="15" t="s">
        <v>0</v>
      </c>
      <c r="M372" s="16" t="s">
        <v>15</v>
      </c>
      <c r="N372" s="16" t="s">
        <v>16</v>
      </c>
      <c r="O372" s="15" t="s">
        <v>0</v>
      </c>
      <c r="P372" s="16" t="s">
        <v>17</v>
      </c>
      <c r="Q372" s="16" t="s">
        <v>16</v>
      </c>
    </row>
    <row r="373" spans="1:17" x14ac:dyDescent="0.25">
      <c r="A373" s="336"/>
      <c r="B373" s="337"/>
      <c r="C373" s="337"/>
      <c r="D373" s="326">
        <v>165700000</v>
      </c>
      <c r="E373" s="326"/>
      <c r="F373" s="326"/>
      <c r="G373" s="326"/>
      <c r="H373" s="326">
        <f>+D373</f>
        <v>165700000</v>
      </c>
      <c r="I373" s="326"/>
      <c r="J373" s="89">
        <v>0</v>
      </c>
      <c r="K373" s="88">
        <v>0</v>
      </c>
      <c r="L373" s="60">
        <v>0</v>
      </c>
      <c r="M373" s="61">
        <v>0</v>
      </c>
      <c r="N373" s="70">
        <v>0</v>
      </c>
      <c r="O373" s="61">
        <v>0</v>
      </c>
      <c r="P373" s="68">
        <f>+M373</f>
        <v>0</v>
      </c>
      <c r="Q373" s="69">
        <f>+P373/H373</f>
        <v>0</v>
      </c>
    </row>
    <row r="374" spans="1:17" x14ac:dyDescent="0.25">
      <c r="A374" s="76"/>
      <c r="B374" s="76"/>
      <c r="C374" s="76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</row>
    <row r="375" spans="1:17" x14ac:dyDescent="0.25">
      <c r="A375" s="276" t="s">
        <v>18</v>
      </c>
      <c r="B375" s="276"/>
      <c r="C375" s="276"/>
      <c r="D375" s="1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7" x14ac:dyDescent="0.25">
      <c r="A376" s="6"/>
      <c r="B376" s="6"/>
      <c r="C376" s="13"/>
      <c r="D376" s="1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1:17" x14ac:dyDescent="0.25">
      <c r="A377" s="263" t="s">
        <v>19</v>
      </c>
      <c r="B377" s="263"/>
      <c r="C377" s="314"/>
      <c r="D377" s="311" t="s">
        <v>64</v>
      </c>
      <c r="E377" s="312"/>
      <c r="F377" s="312"/>
      <c r="G377" s="312"/>
      <c r="H377" s="312"/>
      <c r="I377" s="312"/>
      <c r="J377" s="312"/>
      <c r="K377" s="312"/>
      <c r="L377" s="312"/>
      <c r="M377" s="312"/>
      <c r="N377" s="313"/>
      <c r="O377" s="19" t="s">
        <v>20</v>
      </c>
      <c r="P377" s="319" t="s">
        <v>54</v>
      </c>
      <c r="Q377" s="321"/>
    </row>
    <row r="378" spans="1:17" x14ac:dyDescent="0.25">
      <c r="A378" s="6"/>
      <c r="B378" s="6"/>
      <c r="C378" s="20"/>
      <c r="D378" s="20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1:17" x14ac:dyDescent="0.25">
      <c r="A379" s="276" t="s">
        <v>21</v>
      </c>
      <c r="B379" s="276"/>
      <c r="C379" s="310"/>
      <c r="D379" s="311" t="s">
        <v>69</v>
      </c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3"/>
    </row>
    <row r="380" spans="1:17" x14ac:dyDescent="0.25">
      <c r="A380" s="6"/>
      <c r="B380" s="6"/>
      <c r="C380" s="20"/>
      <c r="D380" s="20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spans="1:17" ht="14.25" x14ac:dyDescent="0.25">
      <c r="A381" s="276" t="s">
        <v>22</v>
      </c>
      <c r="B381" s="276"/>
      <c r="C381" s="310"/>
      <c r="D381" s="311" t="s">
        <v>76</v>
      </c>
      <c r="E381" s="312"/>
      <c r="F381" s="312"/>
      <c r="G381" s="312"/>
      <c r="H381" s="312"/>
      <c r="I381" s="312"/>
      <c r="J381" s="312"/>
      <c r="K381" s="312"/>
      <c r="L381" s="312"/>
      <c r="M381" s="312"/>
      <c r="N381" s="312"/>
      <c r="O381" s="312"/>
      <c r="P381" s="312"/>
      <c r="Q381" s="313"/>
    </row>
    <row r="382" spans="1:17" x14ac:dyDescent="0.25">
      <c r="A382" s="6"/>
      <c r="B382" s="6"/>
      <c r="C382" s="20"/>
      <c r="D382" s="21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spans="1:17" x14ac:dyDescent="0.25">
      <c r="A383" s="263" t="s">
        <v>23</v>
      </c>
      <c r="B383" s="263"/>
      <c r="C383" s="314"/>
      <c r="D383" s="311" t="s">
        <v>56</v>
      </c>
      <c r="E383" s="312"/>
      <c r="F383" s="312"/>
      <c r="G383" s="313"/>
      <c r="H383" s="6"/>
      <c r="I383" s="22" t="s">
        <v>24</v>
      </c>
      <c r="J383" s="22"/>
      <c r="K383" s="22"/>
      <c r="L383" s="22"/>
      <c r="M383" s="22"/>
      <c r="N383" s="22"/>
      <c r="O383" s="315" t="s">
        <v>57</v>
      </c>
      <c r="P383" s="316"/>
    </row>
    <row r="384" spans="1:17" x14ac:dyDescent="0.25">
      <c r="A384" s="6"/>
      <c r="B384" s="6"/>
      <c r="C384" s="76"/>
      <c r="D384" s="23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x14ac:dyDescent="0.25">
      <c r="A385" s="263" t="s">
        <v>25</v>
      </c>
      <c r="B385" s="263"/>
      <c r="C385" s="314"/>
      <c r="D385" s="317" t="s">
        <v>58</v>
      </c>
      <c r="E385" s="317"/>
      <c r="F385" s="317"/>
      <c r="G385" s="318"/>
      <c r="H385" s="6"/>
      <c r="I385" s="263" t="s">
        <v>26</v>
      </c>
      <c r="J385" s="263"/>
      <c r="K385" s="263"/>
      <c r="L385" s="263"/>
      <c r="M385" s="263"/>
      <c r="N385" s="319" t="s">
        <v>59</v>
      </c>
      <c r="O385" s="320"/>
      <c r="P385" s="321"/>
    </row>
    <row r="386" spans="1:16" x14ac:dyDescent="0.25">
      <c r="A386" s="73"/>
      <c r="B386" s="73"/>
      <c r="C386" s="73"/>
      <c r="D386" s="24"/>
      <c r="E386" s="73"/>
      <c r="F386" s="73"/>
      <c r="G386" s="73"/>
      <c r="H386" s="6"/>
      <c r="I386" s="73"/>
      <c r="J386" s="73"/>
      <c r="K386" s="73"/>
      <c r="L386" s="73"/>
      <c r="M386" s="73"/>
      <c r="N386" s="81"/>
      <c r="O386" s="81"/>
      <c r="P386" s="81"/>
    </row>
    <row r="387" spans="1:16" ht="15" x14ac:dyDescent="0.25">
      <c r="A387" s="6"/>
      <c r="B387" s="6"/>
      <c r="C387" s="25"/>
      <c r="D387" s="25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x14ac:dyDescent="0.25">
      <c r="A388" s="276" t="s">
        <v>27</v>
      </c>
      <c r="B388" s="276"/>
      <c r="C388" s="276"/>
      <c r="D388" s="277" t="s">
        <v>28</v>
      </c>
      <c r="E388" s="277"/>
      <c r="F388" s="277"/>
      <c r="G388" s="277"/>
      <c r="H388" s="62" t="s">
        <v>89</v>
      </c>
      <c r="I388" s="6"/>
      <c r="J388" s="6"/>
      <c r="K388" s="6"/>
      <c r="L388" s="6"/>
      <c r="M388" s="6"/>
      <c r="N388" s="6"/>
      <c r="O388" s="6"/>
      <c r="P388" s="6"/>
    </row>
    <row r="389" spans="1:16" x14ac:dyDescent="0.25">
      <c r="A389" s="26"/>
      <c r="B389" s="26"/>
      <c r="C389" s="26"/>
      <c r="D389" s="82"/>
      <c r="E389" s="82"/>
      <c r="F389" s="82"/>
      <c r="G389" s="82"/>
      <c r="H389" s="6"/>
      <c r="I389" s="6"/>
      <c r="J389" s="6"/>
      <c r="K389" s="6"/>
      <c r="L389" s="6"/>
      <c r="M389" s="6"/>
      <c r="N389" s="6"/>
      <c r="O389" s="6"/>
      <c r="P389" s="6"/>
    </row>
    <row r="390" spans="1:16" x14ac:dyDescent="0.25">
      <c r="A390" s="278" t="s">
        <v>29</v>
      </c>
      <c r="B390" s="279"/>
      <c r="C390" s="280"/>
      <c r="D390" s="287" t="s">
        <v>30</v>
      </c>
      <c r="E390" s="288"/>
      <c r="F390" s="289"/>
      <c r="G390" s="296" t="s">
        <v>31</v>
      </c>
      <c r="H390" s="299" t="s">
        <v>12</v>
      </c>
      <c r="I390" s="300"/>
      <c r="J390" s="301"/>
      <c r="K390" s="78"/>
      <c r="L390" s="299" t="s">
        <v>32</v>
      </c>
      <c r="M390" s="300"/>
      <c r="N390" s="301"/>
      <c r="O390" s="302" t="s">
        <v>33</v>
      </c>
      <c r="P390" s="305" t="s">
        <v>34</v>
      </c>
    </row>
    <row r="391" spans="1:16" x14ac:dyDescent="0.25">
      <c r="A391" s="281"/>
      <c r="B391" s="282"/>
      <c r="C391" s="283"/>
      <c r="D391" s="290"/>
      <c r="E391" s="291"/>
      <c r="F391" s="292"/>
      <c r="G391" s="297"/>
      <c r="H391" s="296" t="s">
        <v>14</v>
      </c>
      <c r="I391" s="305" t="s">
        <v>35</v>
      </c>
      <c r="J391" s="305" t="s">
        <v>1</v>
      </c>
      <c r="K391" s="79"/>
      <c r="L391" s="308" t="s">
        <v>14</v>
      </c>
      <c r="M391" s="305" t="s">
        <v>35</v>
      </c>
      <c r="N391" s="308" t="s">
        <v>1</v>
      </c>
      <c r="O391" s="303"/>
      <c r="P391" s="306"/>
    </row>
    <row r="392" spans="1:16" ht="17.25" customHeight="1" x14ac:dyDescent="0.25">
      <c r="A392" s="284"/>
      <c r="B392" s="285"/>
      <c r="C392" s="286"/>
      <c r="D392" s="293"/>
      <c r="E392" s="294"/>
      <c r="F392" s="295"/>
      <c r="G392" s="298"/>
      <c r="H392" s="298"/>
      <c r="I392" s="307"/>
      <c r="J392" s="307"/>
      <c r="K392" s="80"/>
      <c r="L392" s="309"/>
      <c r="M392" s="307"/>
      <c r="N392" s="309"/>
      <c r="O392" s="304"/>
      <c r="P392" s="307"/>
    </row>
    <row r="393" spans="1:16" x14ac:dyDescent="0.25">
      <c r="A393" s="266" t="s">
        <v>60</v>
      </c>
      <c r="B393" s="267"/>
      <c r="C393" s="268"/>
      <c r="D393" s="269" t="s">
        <v>62</v>
      </c>
      <c r="E393" s="270"/>
      <c r="F393" s="271"/>
      <c r="G393" s="66">
        <v>12.68</v>
      </c>
      <c r="H393" s="66">
        <v>0</v>
      </c>
      <c r="I393" s="66">
        <v>0</v>
      </c>
      <c r="J393" s="65">
        <v>0</v>
      </c>
      <c r="K393" s="67"/>
      <c r="L393" s="66"/>
      <c r="M393" s="66"/>
      <c r="N393" s="65">
        <v>0</v>
      </c>
      <c r="O393" s="65">
        <f>+M393/G393</f>
        <v>0</v>
      </c>
      <c r="P393" s="27"/>
    </row>
    <row r="394" spans="1:16" x14ac:dyDescent="0.2">
      <c r="A394" s="272" t="s">
        <v>61</v>
      </c>
      <c r="B394" s="273"/>
      <c r="C394" s="274"/>
      <c r="D394" s="269" t="s">
        <v>62</v>
      </c>
      <c r="E394" s="270"/>
      <c r="F394" s="271"/>
      <c r="G394" s="66">
        <v>12.68</v>
      </c>
      <c r="H394" s="66">
        <v>0</v>
      </c>
      <c r="I394" s="63">
        <v>0</v>
      </c>
      <c r="J394" s="64">
        <v>0</v>
      </c>
      <c r="K394" s="30"/>
      <c r="L394" s="66"/>
      <c r="M394" s="63"/>
      <c r="N394" s="64">
        <v>0</v>
      </c>
      <c r="O394" s="65">
        <f>+M394/G394</f>
        <v>0</v>
      </c>
      <c r="P394" s="30"/>
    </row>
    <row r="395" spans="1:16" s="31" customFormat="1" x14ac:dyDescent="0.2">
      <c r="A395" s="272"/>
      <c r="B395" s="273"/>
      <c r="C395" s="274"/>
      <c r="D395" s="28"/>
      <c r="E395" s="28"/>
      <c r="F395" s="29"/>
      <c r="G395" s="30"/>
      <c r="H395" s="30"/>
      <c r="I395" s="30"/>
      <c r="J395" s="30"/>
      <c r="K395" s="30"/>
      <c r="L395" s="30"/>
      <c r="M395" s="30"/>
      <c r="N395" s="30"/>
      <c r="O395" s="30"/>
      <c r="P395" s="30"/>
    </row>
    <row r="396" spans="1:16" x14ac:dyDescent="0.25">
      <c r="C396" s="32"/>
      <c r="D396" s="32"/>
      <c r="E396" s="33"/>
      <c r="F396" s="33"/>
      <c r="G396" s="33"/>
    </row>
    <row r="397" spans="1:16" x14ac:dyDescent="0.25">
      <c r="C397" s="260" t="s">
        <v>36</v>
      </c>
      <c r="D397" s="261"/>
      <c r="E397" s="261"/>
      <c r="F397" s="261"/>
      <c r="G397" s="261"/>
      <c r="H397" s="261"/>
      <c r="I397" s="261"/>
      <c r="J397" s="261"/>
      <c r="K397" s="261"/>
      <c r="L397" s="261"/>
      <c r="M397" s="261"/>
      <c r="N397" s="261"/>
      <c r="O397" s="262"/>
    </row>
    <row r="398" spans="1:16" x14ac:dyDescent="0.25">
      <c r="C398" s="75" t="s">
        <v>37</v>
      </c>
      <c r="D398" s="275" t="s">
        <v>38</v>
      </c>
      <c r="E398" s="275"/>
      <c r="F398" s="275"/>
      <c r="G398" s="75">
        <v>2009</v>
      </c>
      <c r="H398" s="34">
        <v>2010</v>
      </c>
      <c r="I398" s="34">
        <v>2011</v>
      </c>
      <c r="J398" s="34">
        <v>2012</v>
      </c>
      <c r="K398" s="34"/>
      <c r="L398" s="34">
        <v>2013</v>
      </c>
      <c r="M398" s="34">
        <v>2014</v>
      </c>
      <c r="N398" s="75" t="s">
        <v>39</v>
      </c>
      <c r="O398" s="34" t="s">
        <v>34</v>
      </c>
    </row>
    <row r="399" spans="1:16" x14ac:dyDescent="0.25">
      <c r="C399" s="35"/>
      <c r="D399" s="260"/>
      <c r="E399" s="261"/>
      <c r="F399" s="262"/>
      <c r="G399" s="36"/>
      <c r="H399" s="37"/>
      <c r="I399" s="37"/>
      <c r="J399" s="37"/>
      <c r="K399" s="37"/>
      <c r="L399" s="37"/>
      <c r="M399" s="37"/>
      <c r="N399" s="37"/>
      <c r="O399" s="37"/>
    </row>
    <row r="400" spans="1:16" x14ac:dyDescent="0.25">
      <c r="C400" s="35"/>
      <c r="D400" s="260"/>
      <c r="E400" s="261"/>
      <c r="F400" s="262"/>
      <c r="G400" s="36"/>
      <c r="H400" s="37"/>
      <c r="I400" s="37"/>
      <c r="J400" s="37"/>
      <c r="K400" s="37"/>
      <c r="L400" s="37"/>
      <c r="M400" s="37"/>
      <c r="N400" s="37"/>
      <c r="O400" s="37"/>
    </row>
    <row r="401" spans="3:16" x14ac:dyDescent="0.25">
      <c r="C401" s="35"/>
      <c r="D401" s="260"/>
      <c r="E401" s="261"/>
      <c r="F401" s="262"/>
      <c r="G401" s="38"/>
      <c r="H401" s="38"/>
      <c r="I401" s="38"/>
      <c r="J401" s="38"/>
      <c r="K401" s="38"/>
      <c r="L401" s="38"/>
      <c r="M401" s="38"/>
      <c r="N401" s="37"/>
      <c r="O401" s="37"/>
    </row>
    <row r="402" spans="3:16" x14ac:dyDescent="0.25">
      <c r="C402" s="73"/>
      <c r="D402" s="81"/>
      <c r="E402" s="81"/>
      <c r="F402" s="81"/>
      <c r="G402" s="39"/>
      <c r="H402" s="6"/>
      <c r="I402" s="6"/>
      <c r="J402" s="6"/>
      <c r="K402" s="6"/>
      <c r="L402" s="6"/>
      <c r="M402" s="6"/>
      <c r="N402" s="6"/>
      <c r="O402" s="6"/>
    </row>
    <row r="403" spans="3:16" x14ac:dyDescent="0.25">
      <c r="C403" s="263" t="s">
        <v>40</v>
      </c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</row>
    <row r="405" spans="3:16" x14ac:dyDescent="0.25">
      <c r="C405" s="264" t="s">
        <v>41</v>
      </c>
      <c r="D405" s="264"/>
      <c r="E405" s="264"/>
      <c r="F405" s="264"/>
      <c r="G405" s="264"/>
    </row>
    <row r="407" spans="3:16" x14ac:dyDescent="0.25">
      <c r="C407" s="265" t="s">
        <v>42</v>
      </c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</row>
    <row r="408" spans="3:16" x14ac:dyDescent="0.25">
      <c r="C408" s="265" t="s">
        <v>43</v>
      </c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</row>
    <row r="409" spans="3:16" x14ac:dyDescent="0.25">
      <c r="C409" s="265" t="s">
        <v>44</v>
      </c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</row>
    <row r="427" spans="1:17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3"/>
    </row>
    <row r="428" spans="1:17" x14ac:dyDescent="0.25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7"/>
    </row>
    <row r="429" spans="1:17" ht="15" customHeight="1" x14ac:dyDescent="0.25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7"/>
    </row>
    <row r="430" spans="1:17" ht="27.75" customHeight="1" x14ac:dyDescent="0.25">
      <c r="A430" s="327" t="s">
        <v>46</v>
      </c>
      <c r="B430" s="328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Q430" s="329"/>
    </row>
    <row r="431" spans="1:17" x14ac:dyDescent="0.25">
      <c r="A431" s="2"/>
      <c r="B431" s="2"/>
      <c r="C431" s="2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7" x14ac:dyDescent="0.25">
      <c r="A432" s="276" t="s">
        <v>2</v>
      </c>
      <c r="B432" s="276"/>
      <c r="C432" s="310"/>
      <c r="D432" s="8" t="s">
        <v>47</v>
      </c>
      <c r="E432" s="9"/>
      <c r="F432" s="9"/>
      <c r="G432" s="9"/>
      <c r="H432" s="9"/>
      <c r="I432" s="9"/>
      <c r="J432" s="9"/>
      <c r="K432" s="49"/>
      <c r="L432" s="10"/>
      <c r="M432" s="10"/>
      <c r="N432" s="10"/>
      <c r="O432" s="330"/>
      <c r="P432" s="330"/>
      <c r="Q432" s="331"/>
    </row>
    <row r="433" spans="1:17" x14ac:dyDescent="0.25">
      <c r="A433" s="6"/>
      <c r="B433" s="6"/>
      <c r="C433" s="6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6"/>
      <c r="P433" s="6"/>
    </row>
    <row r="434" spans="1:17" x14ac:dyDescent="0.25">
      <c r="A434" s="263" t="s">
        <v>3</v>
      </c>
      <c r="B434" s="263"/>
      <c r="C434" s="314"/>
      <c r="D434" s="311" t="s">
        <v>88</v>
      </c>
      <c r="E434" s="312"/>
      <c r="F434" s="312"/>
      <c r="G434" s="312"/>
      <c r="H434" s="312"/>
      <c r="I434" s="312"/>
      <c r="J434" s="313"/>
      <c r="K434" s="81"/>
      <c r="L434" s="344" t="s">
        <v>4</v>
      </c>
      <c r="M434" s="344"/>
      <c r="N434" s="344"/>
      <c r="O434" s="345"/>
      <c r="P434" s="346"/>
      <c r="Q434" s="347"/>
    </row>
    <row r="435" spans="1:17" x14ac:dyDescent="0.25">
      <c r="A435" s="6"/>
      <c r="B435" s="6"/>
      <c r="C435" s="77"/>
      <c r="D435" s="7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7" x14ac:dyDescent="0.25">
      <c r="A436" s="276" t="s">
        <v>5</v>
      </c>
      <c r="B436" s="276"/>
      <c r="C436" s="276"/>
      <c r="D436" s="340" t="s">
        <v>49</v>
      </c>
      <c r="E436" s="348"/>
      <c r="F436" s="348"/>
      <c r="G436" s="348"/>
      <c r="H436" s="348"/>
      <c r="I436" s="348"/>
      <c r="J436" s="349"/>
      <c r="K436" s="77"/>
      <c r="L436" s="350" t="s">
        <v>6</v>
      </c>
      <c r="M436" s="351"/>
      <c r="N436" s="340" t="s">
        <v>50</v>
      </c>
      <c r="O436" s="348"/>
      <c r="P436" s="348"/>
      <c r="Q436" s="349"/>
    </row>
    <row r="437" spans="1:17" x14ac:dyDescent="0.25">
      <c r="A437" s="76"/>
      <c r="B437" s="76"/>
      <c r="C437" s="76"/>
      <c r="D437" s="77"/>
      <c r="E437" s="77"/>
      <c r="F437" s="77"/>
      <c r="G437" s="77"/>
      <c r="H437" s="77"/>
      <c r="I437" s="77"/>
      <c r="J437" s="77"/>
      <c r="K437" s="77"/>
      <c r="L437" s="6"/>
      <c r="M437" s="13"/>
      <c r="N437" s="13"/>
      <c r="O437" s="13"/>
      <c r="P437" s="82"/>
    </row>
    <row r="438" spans="1:17" x14ac:dyDescent="0.25">
      <c r="A438" s="276" t="s">
        <v>7</v>
      </c>
      <c r="B438" s="276"/>
      <c r="C438" s="276"/>
      <c r="D438" s="340" t="s">
        <v>74</v>
      </c>
      <c r="E438" s="348"/>
      <c r="F438" s="348"/>
      <c r="G438" s="348"/>
      <c r="H438" s="348"/>
      <c r="I438" s="348"/>
      <c r="J438" s="348"/>
      <c r="K438" s="348"/>
      <c r="L438" s="348"/>
      <c r="M438" s="348"/>
      <c r="N438" s="348"/>
      <c r="O438" s="348"/>
      <c r="P438" s="348"/>
      <c r="Q438" s="349"/>
    </row>
    <row r="439" spans="1:17" x14ac:dyDescent="0.25">
      <c r="A439" s="76"/>
      <c r="B439" s="76"/>
      <c r="C439" s="76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 spans="1:17" ht="15" x14ac:dyDescent="0.25">
      <c r="A440" s="276" t="s">
        <v>8</v>
      </c>
      <c r="B440" s="339"/>
      <c r="C440" s="339"/>
      <c r="D440" s="340" t="s">
        <v>75</v>
      </c>
      <c r="E440" s="341"/>
      <c r="F440" s="341"/>
      <c r="G440" s="341"/>
      <c r="H440" s="341"/>
      <c r="I440" s="341"/>
      <c r="J440" s="341"/>
      <c r="K440" s="341"/>
      <c r="L440" s="341"/>
      <c r="M440" s="341"/>
      <c r="N440" s="341"/>
      <c r="O440" s="341"/>
      <c r="P440" s="341"/>
      <c r="Q440" s="342"/>
    </row>
    <row r="441" spans="1:17" x14ac:dyDescent="0.25">
      <c r="A441" s="76"/>
      <c r="B441" s="76"/>
      <c r="C441" s="76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</row>
    <row r="442" spans="1:17" x14ac:dyDescent="0.25">
      <c r="A442" s="332" t="s">
        <v>9</v>
      </c>
      <c r="B442" s="333"/>
      <c r="C442" s="333"/>
      <c r="D442" s="338" t="s">
        <v>10</v>
      </c>
      <c r="E442" s="338"/>
      <c r="F442" s="338"/>
      <c r="G442" s="338"/>
      <c r="H442" s="338" t="s">
        <v>11</v>
      </c>
      <c r="I442" s="338"/>
      <c r="J442" s="322" t="s">
        <v>12</v>
      </c>
      <c r="K442" s="322"/>
      <c r="L442" s="322"/>
      <c r="M442" s="322"/>
      <c r="N442" s="322"/>
      <c r="O442" s="323" t="s">
        <v>13</v>
      </c>
      <c r="P442" s="324"/>
      <c r="Q442" s="325"/>
    </row>
    <row r="443" spans="1:17" ht="36" x14ac:dyDescent="0.25">
      <c r="A443" s="334"/>
      <c r="B443" s="335"/>
      <c r="C443" s="335"/>
      <c r="D443" s="338"/>
      <c r="E443" s="338"/>
      <c r="F443" s="338"/>
      <c r="G443" s="338"/>
      <c r="H443" s="338"/>
      <c r="I443" s="338"/>
      <c r="J443" s="14" t="s">
        <v>14</v>
      </c>
      <c r="K443" s="15" t="s">
        <v>45</v>
      </c>
      <c r="L443" s="15" t="s">
        <v>0</v>
      </c>
      <c r="M443" s="16" t="s">
        <v>15</v>
      </c>
      <c r="N443" s="16" t="s">
        <v>16</v>
      </c>
      <c r="O443" s="15" t="s">
        <v>0</v>
      </c>
      <c r="P443" s="16" t="s">
        <v>17</v>
      </c>
      <c r="Q443" s="16" t="s">
        <v>16</v>
      </c>
    </row>
    <row r="444" spans="1:17" x14ac:dyDescent="0.25">
      <c r="A444" s="336"/>
      <c r="B444" s="337"/>
      <c r="C444" s="337"/>
      <c r="D444" s="326">
        <v>0</v>
      </c>
      <c r="E444" s="326"/>
      <c r="F444" s="326"/>
      <c r="G444" s="326"/>
      <c r="H444" s="326">
        <f>43969336+Hoja1!T53</f>
        <v>49255103.390000001</v>
      </c>
      <c r="I444" s="326"/>
      <c r="J444" s="89">
        <f>+H444</f>
        <v>49255103.390000001</v>
      </c>
      <c r="K444" s="88">
        <f>+H444-O444</f>
        <v>31620450.25</v>
      </c>
      <c r="L444" s="110">
        <f>+O444</f>
        <v>17634653.140000001</v>
      </c>
      <c r="M444" s="111">
        <f>+P444-4714012.66</f>
        <v>12920640.48</v>
      </c>
      <c r="N444" s="70">
        <f>+M444/L444</f>
        <v>0.73268469628657518</v>
      </c>
      <c r="O444" s="111">
        <f>+Hoja1!AJ51+Hoja1!AJ53</f>
        <v>17634653.140000001</v>
      </c>
      <c r="P444" s="112">
        <f>+Hoja1!AL51+Hoja1!AL53</f>
        <v>17634653.140000001</v>
      </c>
      <c r="Q444" s="69">
        <f>+P444/O444</f>
        <v>1</v>
      </c>
    </row>
    <row r="445" spans="1:17" x14ac:dyDescent="0.25">
      <c r="A445" s="76"/>
      <c r="B445" s="76"/>
      <c r="C445" s="76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</row>
    <row r="446" spans="1:17" x14ac:dyDescent="0.25">
      <c r="A446" s="276" t="s">
        <v>18</v>
      </c>
      <c r="B446" s="276"/>
      <c r="C446" s="276"/>
      <c r="D446" s="17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7" x14ac:dyDescent="0.25">
      <c r="A447" s="6"/>
      <c r="B447" s="6"/>
      <c r="C447" s="13"/>
      <c r="D447" s="1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1:17" x14ac:dyDescent="0.25">
      <c r="A448" s="263" t="s">
        <v>19</v>
      </c>
      <c r="B448" s="263"/>
      <c r="C448" s="314"/>
      <c r="D448" s="311" t="s">
        <v>191</v>
      </c>
      <c r="E448" s="312"/>
      <c r="F448" s="312"/>
      <c r="G448" s="312"/>
      <c r="H448" s="312"/>
      <c r="I448" s="312"/>
      <c r="J448" s="312"/>
      <c r="K448" s="312"/>
      <c r="L448" s="312"/>
      <c r="M448" s="312"/>
      <c r="N448" s="313"/>
      <c r="O448" s="19" t="s">
        <v>20</v>
      </c>
      <c r="P448" s="319" t="s">
        <v>54</v>
      </c>
      <c r="Q448" s="321"/>
    </row>
    <row r="449" spans="1:17" x14ac:dyDescent="0.25">
      <c r="A449" s="6"/>
      <c r="B449" s="6"/>
      <c r="C449" s="20"/>
      <c r="D449" s="20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1:17" x14ac:dyDescent="0.25">
      <c r="A450" s="276" t="s">
        <v>21</v>
      </c>
      <c r="B450" s="276"/>
      <c r="C450" s="310"/>
      <c r="D450" s="311" t="s">
        <v>69</v>
      </c>
      <c r="E450" s="312"/>
      <c r="F450" s="312"/>
      <c r="G450" s="312"/>
      <c r="H450" s="312"/>
      <c r="I450" s="312"/>
      <c r="J450" s="312"/>
      <c r="K450" s="312"/>
      <c r="L450" s="312"/>
      <c r="M450" s="312"/>
      <c r="N450" s="312"/>
      <c r="O450" s="312"/>
      <c r="P450" s="312"/>
      <c r="Q450" s="313"/>
    </row>
    <row r="451" spans="1:17" x14ac:dyDescent="0.25">
      <c r="A451" s="6"/>
      <c r="B451" s="6"/>
      <c r="C451" s="20"/>
      <c r="D451" s="20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1:17" ht="14.25" x14ac:dyDescent="0.25">
      <c r="A452" s="276" t="s">
        <v>22</v>
      </c>
      <c r="B452" s="276"/>
      <c r="C452" s="310"/>
      <c r="D452" s="311" t="s">
        <v>76</v>
      </c>
      <c r="E452" s="312"/>
      <c r="F452" s="312"/>
      <c r="G452" s="312"/>
      <c r="H452" s="312"/>
      <c r="I452" s="312"/>
      <c r="J452" s="312"/>
      <c r="K452" s="312"/>
      <c r="L452" s="312"/>
      <c r="M452" s="312"/>
      <c r="N452" s="312"/>
      <c r="O452" s="312"/>
      <c r="P452" s="312"/>
      <c r="Q452" s="313"/>
    </row>
    <row r="453" spans="1:17" x14ac:dyDescent="0.25">
      <c r="A453" s="6"/>
      <c r="B453" s="6"/>
      <c r="C453" s="20"/>
      <c r="D453" s="21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1:17" x14ac:dyDescent="0.25">
      <c r="A454" s="263" t="s">
        <v>23</v>
      </c>
      <c r="B454" s="263"/>
      <c r="C454" s="314"/>
      <c r="D454" s="311" t="s">
        <v>56</v>
      </c>
      <c r="E454" s="312"/>
      <c r="F454" s="312"/>
      <c r="G454" s="313"/>
      <c r="H454" s="6"/>
      <c r="I454" s="22" t="s">
        <v>24</v>
      </c>
      <c r="J454" s="22"/>
      <c r="K454" s="22"/>
      <c r="L454" s="22"/>
      <c r="M454" s="22"/>
      <c r="N454" s="22"/>
      <c r="O454" s="315" t="s">
        <v>57</v>
      </c>
      <c r="P454" s="316"/>
    </row>
    <row r="455" spans="1:17" x14ac:dyDescent="0.25">
      <c r="A455" s="6"/>
      <c r="B455" s="6"/>
      <c r="C455" s="76"/>
      <c r="D455" s="23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7" x14ac:dyDescent="0.25">
      <c r="A456" s="263" t="s">
        <v>25</v>
      </c>
      <c r="B456" s="263"/>
      <c r="C456" s="314"/>
      <c r="D456" s="317" t="s">
        <v>58</v>
      </c>
      <c r="E456" s="317"/>
      <c r="F456" s="317"/>
      <c r="G456" s="318"/>
      <c r="H456" s="6"/>
      <c r="I456" s="263" t="s">
        <v>26</v>
      </c>
      <c r="J456" s="263"/>
      <c r="K456" s="263"/>
      <c r="L456" s="263"/>
      <c r="M456" s="263"/>
      <c r="N456" s="319" t="s">
        <v>59</v>
      </c>
      <c r="O456" s="320"/>
      <c r="P456" s="321"/>
    </row>
    <row r="457" spans="1:17" x14ac:dyDescent="0.25">
      <c r="A457" s="73"/>
      <c r="B457" s="73"/>
      <c r="C457" s="73"/>
      <c r="D457" s="24"/>
      <c r="E457" s="73"/>
      <c r="F457" s="73"/>
      <c r="G457" s="73"/>
      <c r="H457" s="6"/>
      <c r="I457" s="73"/>
      <c r="J457" s="73"/>
      <c r="K457" s="73"/>
      <c r="L457" s="73"/>
      <c r="M457" s="73"/>
      <c r="N457" s="81"/>
      <c r="O457" s="81"/>
      <c r="P457" s="81"/>
    </row>
    <row r="458" spans="1:17" ht="15" x14ac:dyDescent="0.25">
      <c r="A458" s="6"/>
      <c r="B458" s="6"/>
      <c r="C458" s="25"/>
      <c r="D458" s="25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7" x14ac:dyDescent="0.25">
      <c r="A459" s="276" t="s">
        <v>27</v>
      </c>
      <c r="B459" s="276"/>
      <c r="C459" s="276"/>
      <c r="D459" s="277" t="s">
        <v>28</v>
      </c>
      <c r="E459" s="277"/>
      <c r="F459" s="277"/>
      <c r="G459" s="277"/>
      <c r="H459" s="62" t="s">
        <v>89</v>
      </c>
      <c r="I459" s="6"/>
      <c r="J459" s="6"/>
      <c r="K459" s="6"/>
      <c r="L459" s="6"/>
      <c r="M459" s="6"/>
      <c r="N459" s="6"/>
      <c r="O459" s="6"/>
      <c r="P459" s="6"/>
    </row>
    <row r="460" spans="1:17" x14ac:dyDescent="0.25">
      <c r="A460" s="26"/>
      <c r="B460" s="26"/>
      <c r="C460" s="26"/>
      <c r="D460" s="82"/>
      <c r="E460" s="82"/>
      <c r="F460" s="82"/>
      <c r="G460" s="82"/>
      <c r="H460" s="6"/>
      <c r="I460" s="6"/>
      <c r="J460" s="6"/>
      <c r="K460" s="6"/>
      <c r="L460" s="6"/>
      <c r="M460" s="6"/>
      <c r="N460" s="6"/>
      <c r="O460" s="6"/>
      <c r="P460" s="6"/>
    </row>
    <row r="461" spans="1:17" x14ac:dyDescent="0.25">
      <c r="A461" s="278" t="s">
        <v>29</v>
      </c>
      <c r="B461" s="279"/>
      <c r="C461" s="280"/>
      <c r="D461" s="287" t="s">
        <v>30</v>
      </c>
      <c r="E461" s="288"/>
      <c r="F461" s="289"/>
      <c r="G461" s="296" t="s">
        <v>31</v>
      </c>
      <c r="H461" s="299" t="s">
        <v>12</v>
      </c>
      <c r="I461" s="300"/>
      <c r="J461" s="301"/>
      <c r="K461" s="78"/>
      <c r="L461" s="299" t="s">
        <v>32</v>
      </c>
      <c r="M461" s="300"/>
      <c r="N461" s="301"/>
      <c r="O461" s="302" t="s">
        <v>33</v>
      </c>
      <c r="P461" s="305" t="s">
        <v>34</v>
      </c>
    </row>
    <row r="462" spans="1:17" x14ac:dyDescent="0.25">
      <c r="A462" s="281"/>
      <c r="B462" s="282"/>
      <c r="C462" s="283"/>
      <c r="D462" s="290"/>
      <c r="E462" s="291"/>
      <c r="F462" s="292"/>
      <c r="G462" s="297"/>
      <c r="H462" s="296" t="s">
        <v>14</v>
      </c>
      <c r="I462" s="305" t="s">
        <v>35</v>
      </c>
      <c r="J462" s="305" t="s">
        <v>1</v>
      </c>
      <c r="K462" s="79"/>
      <c r="L462" s="308" t="s">
        <v>14</v>
      </c>
      <c r="M462" s="305" t="s">
        <v>35</v>
      </c>
      <c r="N462" s="308" t="s">
        <v>1</v>
      </c>
      <c r="O462" s="303"/>
      <c r="P462" s="306"/>
    </row>
    <row r="463" spans="1:17" ht="17.25" customHeight="1" x14ac:dyDescent="0.25">
      <c r="A463" s="284"/>
      <c r="B463" s="285"/>
      <c r="C463" s="286"/>
      <c r="D463" s="293"/>
      <c r="E463" s="294"/>
      <c r="F463" s="295"/>
      <c r="G463" s="298"/>
      <c r="H463" s="298"/>
      <c r="I463" s="307"/>
      <c r="J463" s="307"/>
      <c r="K463" s="80"/>
      <c r="L463" s="309"/>
      <c r="M463" s="307"/>
      <c r="N463" s="309"/>
      <c r="O463" s="304"/>
      <c r="P463" s="307"/>
    </row>
    <row r="464" spans="1:17" x14ac:dyDescent="0.25">
      <c r="A464" s="266" t="s">
        <v>60</v>
      </c>
      <c r="B464" s="267"/>
      <c r="C464" s="268"/>
      <c r="D464" s="269" t="s">
        <v>62</v>
      </c>
      <c r="E464" s="270"/>
      <c r="F464" s="271"/>
      <c r="G464" s="66">
        <f>13+2.52</f>
        <v>15.52</v>
      </c>
      <c r="H464" s="66">
        <v>7</v>
      </c>
      <c r="I464" s="66">
        <f>5+2</f>
        <v>7</v>
      </c>
      <c r="J464" s="65">
        <f>+I464/H464</f>
        <v>1</v>
      </c>
      <c r="K464" s="67"/>
      <c r="L464" s="66">
        <v>13</v>
      </c>
      <c r="M464" s="66">
        <f>6+5+2</f>
        <v>13</v>
      </c>
      <c r="N464" s="65">
        <f>+M464/L464</f>
        <v>1</v>
      </c>
      <c r="O464" s="65">
        <f>+M464/G464</f>
        <v>0.83762886597938147</v>
      </c>
      <c r="P464" s="27"/>
    </row>
    <row r="465" spans="1:16" x14ac:dyDescent="0.2">
      <c r="A465" s="272" t="s">
        <v>61</v>
      </c>
      <c r="B465" s="273"/>
      <c r="C465" s="274"/>
      <c r="D465" s="269" t="s">
        <v>62</v>
      </c>
      <c r="E465" s="270"/>
      <c r="F465" s="271"/>
      <c r="G465" s="66">
        <f>13+2.52</f>
        <v>15.52</v>
      </c>
      <c r="H465" s="66">
        <v>7</v>
      </c>
      <c r="I465" s="63">
        <f>5+2</f>
        <v>7</v>
      </c>
      <c r="J465" s="64">
        <f>+I465/H465</f>
        <v>1</v>
      </c>
      <c r="K465" s="30"/>
      <c r="L465" s="66">
        <v>13</v>
      </c>
      <c r="M465" s="63">
        <f>6+5+2</f>
        <v>13</v>
      </c>
      <c r="N465" s="64">
        <f>+M465/L465</f>
        <v>1</v>
      </c>
      <c r="O465" s="65">
        <f>+M465/G465</f>
        <v>0.83762886597938147</v>
      </c>
      <c r="P465" s="30"/>
    </row>
    <row r="466" spans="1:16" s="31" customFormat="1" x14ac:dyDescent="0.2">
      <c r="A466" s="272"/>
      <c r="B466" s="273"/>
      <c r="C466" s="274"/>
      <c r="D466" s="28"/>
      <c r="E466" s="28"/>
      <c r="F466" s="29"/>
      <c r="G466" s="30"/>
      <c r="H466" s="30"/>
      <c r="I466" s="30"/>
      <c r="J466" s="30"/>
      <c r="K466" s="30"/>
      <c r="L466" s="30"/>
      <c r="M466" s="30"/>
      <c r="N466" s="30"/>
      <c r="O466" s="30"/>
      <c r="P466" s="30"/>
    </row>
    <row r="467" spans="1:16" x14ac:dyDescent="0.25">
      <c r="C467" s="32"/>
      <c r="D467" s="32"/>
      <c r="E467" s="33"/>
      <c r="F467" s="33"/>
      <c r="G467" s="33"/>
    </row>
    <row r="468" spans="1:16" x14ac:dyDescent="0.25">
      <c r="C468" s="260" t="s">
        <v>36</v>
      </c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  <c r="O468" s="262"/>
    </row>
    <row r="469" spans="1:16" x14ac:dyDescent="0.25">
      <c r="C469" s="75" t="s">
        <v>37</v>
      </c>
      <c r="D469" s="275" t="s">
        <v>38</v>
      </c>
      <c r="E469" s="275"/>
      <c r="F469" s="275"/>
      <c r="G469" s="75">
        <v>2009</v>
      </c>
      <c r="H469" s="34">
        <v>2010</v>
      </c>
      <c r="I469" s="34">
        <v>2011</v>
      </c>
      <c r="J469" s="34">
        <v>2012</v>
      </c>
      <c r="K469" s="34"/>
      <c r="L469" s="34">
        <v>2013</v>
      </c>
      <c r="M469" s="34">
        <v>2014</v>
      </c>
      <c r="N469" s="75" t="s">
        <v>39</v>
      </c>
      <c r="O469" s="34" t="s">
        <v>34</v>
      </c>
    </row>
    <row r="470" spans="1:16" x14ac:dyDescent="0.25">
      <c r="C470" s="35"/>
      <c r="D470" s="260"/>
      <c r="E470" s="261"/>
      <c r="F470" s="262"/>
      <c r="G470" s="36"/>
      <c r="H470" s="37"/>
      <c r="I470" s="37"/>
      <c r="J470" s="37"/>
      <c r="K470" s="37"/>
      <c r="L470" s="37"/>
      <c r="M470" s="37"/>
      <c r="N470" s="37"/>
      <c r="O470" s="37"/>
    </row>
    <row r="471" spans="1:16" x14ac:dyDescent="0.25">
      <c r="C471" s="35"/>
      <c r="D471" s="260"/>
      <c r="E471" s="261"/>
      <c r="F471" s="262"/>
      <c r="G471" s="36"/>
      <c r="H471" s="37"/>
      <c r="I471" s="37"/>
      <c r="J471" s="37"/>
      <c r="K471" s="37"/>
      <c r="L471" s="37"/>
      <c r="M471" s="37"/>
      <c r="N471" s="37"/>
      <c r="O471" s="37"/>
    </row>
    <row r="472" spans="1:16" x14ac:dyDescent="0.25">
      <c r="C472" s="35"/>
      <c r="D472" s="260"/>
      <c r="E472" s="261"/>
      <c r="F472" s="262"/>
      <c r="G472" s="38"/>
      <c r="H472" s="38"/>
      <c r="I472" s="38"/>
      <c r="J472" s="38"/>
      <c r="K472" s="38"/>
      <c r="L472" s="38"/>
      <c r="M472" s="38"/>
      <c r="N472" s="37"/>
      <c r="O472" s="37"/>
    </row>
    <row r="473" spans="1:16" x14ac:dyDescent="0.25">
      <c r="C473" s="73"/>
      <c r="D473" s="81"/>
      <c r="E473" s="81"/>
      <c r="F473" s="81"/>
      <c r="G473" s="39"/>
      <c r="H473" s="6"/>
      <c r="I473" s="6"/>
      <c r="J473" s="6"/>
      <c r="K473" s="6"/>
      <c r="L473" s="6"/>
      <c r="M473" s="6"/>
      <c r="N473" s="6"/>
      <c r="O473" s="6"/>
    </row>
    <row r="474" spans="1:16" x14ac:dyDescent="0.25">
      <c r="C474" s="263" t="s">
        <v>40</v>
      </c>
      <c r="D474" s="263"/>
      <c r="E474" s="263"/>
      <c r="F474" s="263"/>
      <c r="G474" s="263"/>
      <c r="H474" s="263"/>
      <c r="I474" s="263"/>
      <c r="J474" s="263"/>
      <c r="K474" s="263"/>
      <c r="L474" s="263"/>
      <c r="M474" s="263"/>
      <c r="N474" s="263"/>
      <c r="O474" s="263"/>
    </row>
    <row r="476" spans="1:16" x14ac:dyDescent="0.25">
      <c r="C476" s="264" t="s">
        <v>41</v>
      </c>
      <c r="D476" s="264"/>
      <c r="E476" s="264"/>
      <c r="F476" s="264"/>
      <c r="G476" s="264"/>
    </row>
    <row r="478" spans="1:16" x14ac:dyDescent="0.25">
      <c r="C478" s="265" t="s">
        <v>42</v>
      </c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</row>
    <row r="479" spans="1:16" x14ac:dyDescent="0.25">
      <c r="C479" s="265" t="s">
        <v>43</v>
      </c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</row>
    <row r="480" spans="1:16" x14ac:dyDescent="0.25">
      <c r="C480" s="265" t="s">
        <v>44</v>
      </c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</row>
    <row r="498" spans="1:17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"/>
    </row>
    <row r="499" spans="1:17" x14ac:dyDescent="0.25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7"/>
    </row>
    <row r="500" spans="1:17" ht="15" customHeight="1" x14ac:dyDescent="0.25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7"/>
    </row>
    <row r="501" spans="1:17" ht="27.75" customHeight="1" x14ac:dyDescent="0.25">
      <c r="A501" s="327" t="s">
        <v>46</v>
      </c>
      <c r="B501" s="328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9"/>
    </row>
    <row r="502" spans="1:17" x14ac:dyDescent="0.25">
      <c r="A502" s="2"/>
      <c r="B502" s="2"/>
      <c r="C502" s="2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7" x14ac:dyDescent="0.25">
      <c r="A503" s="276" t="s">
        <v>2</v>
      </c>
      <c r="B503" s="276"/>
      <c r="C503" s="310"/>
      <c r="D503" s="8" t="s">
        <v>47</v>
      </c>
      <c r="E503" s="9"/>
      <c r="F503" s="9"/>
      <c r="G503" s="9"/>
      <c r="H503" s="9"/>
      <c r="I503" s="9"/>
      <c r="J503" s="9"/>
      <c r="K503" s="49"/>
      <c r="L503" s="10"/>
      <c r="M503" s="10"/>
      <c r="N503" s="10"/>
      <c r="O503" s="330"/>
      <c r="P503" s="330"/>
      <c r="Q503" s="331"/>
    </row>
    <row r="504" spans="1:17" x14ac:dyDescent="0.25">
      <c r="A504" s="6"/>
      <c r="B504" s="6"/>
      <c r="C504" s="6"/>
      <c r="D504" s="11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6"/>
      <c r="P504" s="6"/>
    </row>
    <row r="505" spans="1:17" ht="12.75" customHeight="1" x14ac:dyDescent="0.25">
      <c r="A505" s="263" t="s">
        <v>3</v>
      </c>
      <c r="B505" s="263"/>
      <c r="C505" s="314"/>
      <c r="D505" s="311" t="s">
        <v>88</v>
      </c>
      <c r="E505" s="312"/>
      <c r="F505" s="312"/>
      <c r="G505" s="312"/>
      <c r="H505" s="312"/>
      <c r="I505" s="312"/>
      <c r="J505" s="313"/>
      <c r="K505" s="102"/>
      <c r="L505" s="344" t="s">
        <v>4</v>
      </c>
      <c r="M505" s="344"/>
      <c r="N505" s="344"/>
      <c r="O505" s="345"/>
      <c r="P505" s="346"/>
      <c r="Q505" s="347"/>
    </row>
    <row r="506" spans="1:17" x14ac:dyDescent="0.25">
      <c r="A506" s="6"/>
      <c r="B506" s="6"/>
      <c r="C506" s="98"/>
      <c r="D506" s="97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7" x14ac:dyDescent="0.25">
      <c r="A507" s="276" t="s">
        <v>5</v>
      </c>
      <c r="B507" s="276"/>
      <c r="C507" s="276"/>
      <c r="D507" s="340" t="s">
        <v>49</v>
      </c>
      <c r="E507" s="348"/>
      <c r="F507" s="348"/>
      <c r="G507" s="348"/>
      <c r="H507" s="348"/>
      <c r="I507" s="348"/>
      <c r="J507" s="349"/>
      <c r="K507" s="98"/>
      <c r="L507" s="350" t="s">
        <v>6</v>
      </c>
      <c r="M507" s="351"/>
      <c r="N507" s="340" t="s">
        <v>50</v>
      </c>
      <c r="O507" s="348"/>
      <c r="P507" s="348"/>
      <c r="Q507" s="349"/>
    </row>
    <row r="508" spans="1:17" x14ac:dyDescent="0.25">
      <c r="A508" s="97"/>
      <c r="B508" s="97"/>
      <c r="C508" s="97"/>
      <c r="D508" s="98"/>
      <c r="E508" s="98"/>
      <c r="F508" s="98"/>
      <c r="G508" s="98"/>
      <c r="H508" s="98"/>
      <c r="I508" s="98"/>
      <c r="J508" s="98"/>
      <c r="K508" s="98"/>
      <c r="L508" s="6"/>
      <c r="M508" s="13"/>
      <c r="N508" s="13"/>
      <c r="O508" s="13"/>
      <c r="P508" s="82"/>
    </row>
    <row r="509" spans="1:17" x14ac:dyDescent="0.25">
      <c r="A509" s="276" t="s">
        <v>7</v>
      </c>
      <c r="B509" s="276"/>
      <c r="C509" s="276"/>
      <c r="D509" s="340" t="s">
        <v>74</v>
      </c>
      <c r="E509" s="348"/>
      <c r="F509" s="348"/>
      <c r="G509" s="348"/>
      <c r="H509" s="348"/>
      <c r="I509" s="348"/>
      <c r="J509" s="348"/>
      <c r="K509" s="348"/>
      <c r="L509" s="348"/>
      <c r="M509" s="348"/>
      <c r="N509" s="348"/>
      <c r="O509" s="348"/>
      <c r="P509" s="348"/>
      <c r="Q509" s="349"/>
    </row>
    <row r="510" spans="1:17" x14ac:dyDescent="0.25">
      <c r="A510" s="97"/>
      <c r="B510" s="97"/>
      <c r="C510" s="97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</row>
    <row r="511" spans="1:17" ht="15" x14ac:dyDescent="0.25">
      <c r="A511" s="276" t="s">
        <v>8</v>
      </c>
      <c r="B511" s="339"/>
      <c r="C511" s="339"/>
      <c r="D511" s="340" t="s">
        <v>75</v>
      </c>
      <c r="E511" s="341"/>
      <c r="F511" s="341"/>
      <c r="G511" s="341"/>
      <c r="H511" s="341"/>
      <c r="I511" s="341"/>
      <c r="J511" s="341"/>
      <c r="K511" s="341"/>
      <c r="L511" s="341"/>
      <c r="M511" s="341"/>
      <c r="N511" s="341"/>
      <c r="O511" s="341"/>
      <c r="P511" s="341"/>
      <c r="Q511" s="342"/>
    </row>
    <row r="512" spans="1:17" x14ac:dyDescent="0.25">
      <c r="A512" s="97"/>
      <c r="B512" s="97"/>
      <c r="C512" s="97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</row>
    <row r="513" spans="1:17" x14ac:dyDescent="0.25">
      <c r="A513" s="332" t="s">
        <v>9</v>
      </c>
      <c r="B513" s="333"/>
      <c r="C513" s="333"/>
      <c r="D513" s="338" t="s">
        <v>10</v>
      </c>
      <c r="E513" s="338"/>
      <c r="F513" s="338"/>
      <c r="G513" s="338"/>
      <c r="H513" s="338" t="s">
        <v>11</v>
      </c>
      <c r="I513" s="338"/>
      <c r="J513" s="322" t="s">
        <v>12</v>
      </c>
      <c r="K513" s="322"/>
      <c r="L513" s="322"/>
      <c r="M513" s="322"/>
      <c r="N513" s="322"/>
      <c r="O513" s="323" t="s">
        <v>13</v>
      </c>
      <c r="P513" s="324"/>
      <c r="Q513" s="325"/>
    </row>
    <row r="514" spans="1:17" ht="36" x14ac:dyDescent="0.25">
      <c r="A514" s="334"/>
      <c r="B514" s="335"/>
      <c r="C514" s="335"/>
      <c r="D514" s="338"/>
      <c r="E514" s="338"/>
      <c r="F514" s="338"/>
      <c r="G514" s="338"/>
      <c r="H514" s="338"/>
      <c r="I514" s="338"/>
      <c r="J514" s="14" t="s">
        <v>14</v>
      </c>
      <c r="K514" s="15" t="s">
        <v>45</v>
      </c>
      <c r="L514" s="15" t="s">
        <v>0</v>
      </c>
      <c r="M514" s="16" t="s">
        <v>15</v>
      </c>
      <c r="N514" s="16" t="s">
        <v>16</v>
      </c>
      <c r="O514" s="15" t="s">
        <v>0</v>
      </c>
      <c r="P514" s="16" t="s">
        <v>17</v>
      </c>
      <c r="Q514" s="16" t="s">
        <v>16</v>
      </c>
    </row>
    <row r="515" spans="1:17" x14ac:dyDescent="0.25">
      <c r="A515" s="336"/>
      <c r="B515" s="337"/>
      <c r="C515" s="337"/>
      <c r="D515" s="326">
        <v>34300000</v>
      </c>
      <c r="E515" s="326"/>
      <c r="F515" s="326"/>
      <c r="G515" s="326"/>
      <c r="H515" s="326">
        <v>34300000</v>
      </c>
      <c r="I515" s="326"/>
      <c r="J515" s="89">
        <v>0</v>
      </c>
      <c r="K515" s="88">
        <v>0</v>
      </c>
      <c r="L515" s="60">
        <v>0</v>
      </c>
      <c r="M515" s="61">
        <v>0</v>
      </c>
      <c r="N515" s="70">
        <v>0</v>
      </c>
      <c r="O515" s="61">
        <v>0</v>
      </c>
      <c r="P515" s="68">
        <f>+M515</f>
        <v>0</v>
      </c>
      <c r="Q515" s="69">
        <f>+P515/H515</f>
        <v>0</v>
      </c>
    </row>
    <row r="516" spans="1:17" x14ac:dyDescent="0.25">
      <c r="A516" s="97"/>
      <c r="B516" s="97"/>
      <c r="C516" s="97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</row>
    <row r="517" spans="1:17" x14ac:dyDescent="0.25">
      <c r="A517" s="276" t="s">
        <v>18</v>
      </c>
      <c r="B517" s="276"/>
      <c r="C517" s="276"/>
      <c r="D517" s="17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7" x14ac:dyDescent="0.25">
      <c r="A518" s="6"/>
      <c r="B518" s="6"/>
      <c r="C518" s="13"/>
      <c r="D518" s="1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1:17" x14ac:dyDescent="0.25">
      <c r="A519" s="263" t="s">
        <v>19</v>
      </c>
      <c r="B519" s="263"/>
      <c r="C519" s="314"/>
      <c r="D519" s="311" t="s">
        <v>64</v>
      </c>
      <c r="E519" s="312"/>
      <c r="F519" s="312"/>
      <c r="G519" s="312"/>
      <c r="H519" s="312"/>
      <c r="I519" s="312"/>
      <c r="J519" s="312"/>
      <c r="K519" s="312"/>
      <c r="L519" s="312"/>
      <c r="M519" s="312"/>
      <c r="N519" s="313"/>
      <c r="O519" s="19" t="s">
        <v>20</v>
      </c>
      <c r="P519" s="319" t="s">
        <v>54</v>
      </c>
      <c r="Q519" s="321"/>
    </row>
    <row r="520" spans="1:17" x14ac:dyDescent="0.25">
      <c r="A520" s="6"/>
      <c r="B520" s="6"/>
      <c r="C520" s="20"/>
      <c r="D520" s="20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spans="1:17" x14ac:dyDescent="0.25">
      <c r="A521" s="276" t="s">
        <v>21</v>
      </c>
      <c r="B521" s="276"/>
      <c r="C521" s="310"/>
      <c r="D521" s="311" t="s">
        <v>77</v>
      </c>
      <c r="E521" s="312"/>
      <c r="F521" s="312"/>
      <c r="G521" s="312"/>
      <c r="H521" s="312"/>
      <c r="I521" s="312"/>
      <c r="J521" s="312"/>
      <c r="K521" s="312"/>
      <c r="L521" s="312"/>
      <c r="M521" s="312"/>
      <c r="N521" s="312"/>
      <c r="O521" s="312"/>
      <c r="P521" s="312"/>
      <c r="Q521" s="313"/>
    </row>
    <row r="522" spans="1:17" x14ac:dyDescent="0.25">
      <c r="A522" s="6"/>
      <c r="B522" s="6"/>
      <c r="C522" s="20"/>
      <c r="D522" s="20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1:17" ht="14.25" x14ac:dyDescent="0.25">
      <c r="A523" s="276" t="s">
        <v>22</v>
      </c>
      <c r="B523" s="276"/>
      <c r="C523" s="310"/>
      <c r="D523" s="311" t="s">
        <v>76</v>
      </c>
      <c r="E523" s="312"/>
      <c r="F523" s="312"/>
      <c r="G523" s="312"/>
      <c r="H523" s="312"/>
      <c r="I523" s="312"/>
      <c r="J523" s="312"/>
      <c r="K523" s="312"/>
      <c r="L523" s="312"/>
      <c r="M523" s="312"/>
      <c r="N523" s="312"/>
      <c r="O523" s="312"/>
      <c r="P523" s="312"/>
      <c r="Q523" s="313"/>
    </row>
    <row r="524" spans="1:17" x14ac:dyDescent="0.25">
      <c r="A524" s="6"/>
      <c r="B524" s="6"/>
      <c r="C524" s="20"/>
      <c r="D524" s="21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spans="1:17" x14ac:dyDescent="0.25">
      <c r="A525" s="263" t="s">
        <v>23</v>
      </c>
      <c r="B525" s="263"/>
      <c r="C525" s="314"/>
      <c r="D525" s="311" t="s">
        <v>56</v>
      </c>
      <c r="E525" s="312"/>
      <c r="F525" s="312"/>
      <c r="G525" s="313"/>
      <c r="H525" s="6"/>
      <c r="I525" s="22" t="s">
        <v>24</v>
      </c>
      <c r="J525" s="22"/>
      <c r="K525" s="22"/>
      <c r="L525" s="22"/>
      <c r="M525" s="22"/>
      <c r="N525" s="22"/>
      <c r="O525" s="315" t="s">
        <v>57</v>
      </c>
      <c r="P525" s="316"/>
    </row>
    <row r="526" spans="1:17" x14ac:dyDescent="0.25">
      <c r="A526" s="6"/>
      <c r="B526" s="6"/>
      <c r="C526" s="97"/>
      <c r="D526" s="23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7" x14ac:dyDescent="0.25">
      <c r="A527" s="263" t="s">
        <v>25</v>
      </c>
      <c r="B527" s="263"/>
      <c r="C527" s="314"/>
      <c r="D527" s="317" t="s">
        <v>58</v>
      </c>
      <c r="E527" s="317"/>
      <c r="F527" s="317"/>
      <c r="G527" s="318"/>
      <c r="H527" s="6"/>
      <c r="I527" s="263" t="s">
        <v>26</v>
      </c>
      <c r="J527" s="263"/>
      <c r="K527" s="263"/>
      <c r="L527" s="263"/>
      <c r="M527" s="263"/>
      <c r="N527" s="319" t="s">
        <v>59</v>
      </c>
      <c r="O527" s="320"/>
      <c r="P527" s="321"/>
    </row>
    <row r="528" spans="1:17" x14ac:dyDescent="0.25">
      <c r="A528" s="95"/>
      <c r="B528" s="95"/>
      <c r="C528" s="95"/>
      <c r="D528" s="24"/>
      <c r="E528" s="95"/>
      <c r="F528" s="95"/>
      <c r="G528" s="95"/>
      <c r="H528" s="6"/>
      <c r="I528" s="95"/>
      <c r="J528" s="95"/>
      <c r="K528" s="95"/>
      <c r="L528" s="95"/>
      <c r="M528" s="95"/>
      <c r="N528" s="102"/>
      <c r="O528" s="102"/>
      <c r="P528" s="102"/>
    </row>
    <row r="529" spans="1:16" ht="15" x14ac:dyDescent="0.25">
      <c r="A529" s="6"/>
      <c r="B529" s="6"/>
      <c r="C529" s="25"/>
      <c r="D529" s="25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x14ac:dyDescent="0.25">
      <c r="A530" s="276" t="s">
        <v>27</v>
      </c>
      <c r="B530" s="276"/>
      <c r="C530" s="276"/>
      <c r="D530" s="277" t="s">
        <v>28</v>
      </c>
      <c r="E530" s="277"/>
      <c r="F530" s="277"/>
      <c r="G530" s="277"/>
      <c r="H530" s="62" t="s">
        <v>89</v>
      </c>
      <c r="I530" s="6"/>
      <c r="J530" s="6"/>
      <c r="K530" s="6"/>
      <c r="L530" s="6"/>
      <c r="M530" s="6"/>
      <c r="N530" s="6"/>
      <c r="O530" s="6"/>
      <c r="P530" s="6"/>
    </row>
    <row r="531" spans="1:16" x14ac:dyDescent="0.25">
      <c r="A531" s="26"/>
      <c r="B531" s="26"/>
      <c r="C531" s="26"/>
      <c r="D531" s="82"/>
      <c r="E531" s="82"/>
      <c r="F531" s="82"/>
      <c r="G531" s="82"/>
      <c r="H531" s="6"/>
      <c r="I531" s="6"/>
      <c r="J531" s="6"/>
      <c r="K531" s="6"/>
      <c r="L531" s="6"/>
      <c r="M531" s="6"/>
      <c r="N531" s="6"/>
      <c r="O531" s="6"/>
      <c r="P531" s="6"/>
    </row>
    <row r="532" spans="1:16" x14ac:dyDescent="0.25">
      <c r="A532" s="278" t="s">
        <v>29</v>
      </c>
      <c r="B532" s="279"/>
      <c r="C532" s="280"/>
      <c r="D532" s="287" t="s">
        <v>30</v>
      </c>
      <c r="E532" s="288"/>
      <c r="F532" s="289"/>
      <c r="G532" s="296" t="s">
        <v>31</v>
      </c>
      <c r="H532" s="299" t="s">
        <v>12</v>
      </c>
      <c r="I532" s="300"/>
      <c r="J532" s="301"/>
      <c r="K532" s="99"/>
      <c r="L532" s="299" t="s">
        <v>32</v>
      </c>
      <c r="M532" s="300"/>
      <c r="N532" s="301"/>
      <c r="O532" s="302" t="s">
        <v>33</v>
      </c>
      <c r="P532" s="305" t="s">
        <v>34</v>
      </c>
    </row>
    <row r="533" spans="1:16" x14ac:dyDescent="0.25">
      <c r="A533" s="281"/>
      <c r="B533" s="282"/>
      <c r="C533" s="283"/>
      <c r="D533" s="290"/>
      <c r="E533" s="291"/>
      <c r="F533" s="292"/>
      <c r="G533" s="297"/>
      <c r="H533" s="296" t="s">
        <v>14</v>
      </c>
      <c r="I533" s="305" t="s">
        <v>35</v>
      </c>
      <c r="J533" s="305" t="s">
        <v>1</v>
      </c>
      <c r="K533" s="100"/>
      <c r="L533" s="308" t="s">
        <v>14</v>
      </c>
      <c r="M533" s="305" t="s">
        <v>35</v>
      </c>
      <c r="N533" s="308" t="s">
        <v>1</v>
      </c>
      <c r="O533" s="303"/>
      <c r="P533" s="306"/>
    </row>
    <row r="534" spans="1:16" ht="17.25" customHeight="1" x14ac:dyDescent="0.25">
      <c r="A534" s="284"/>
      <c r="B534" s="285"/>
      <c r="C534" s="286"/>
      <c r="D534" s="293"/>
      <c r="E534" s="294"/>
      <c r="F534" s="295"/>
      <c r="G534" s="298"/>
      <c r="H534" s="298"/>
      <c r="I534" s="307"/>
      <c r="J534" s="307"/>
      <c r="K534" s="101"/>
      <c r="L534" s="309"/>
      <c r="M534" s="307"/>
      <c r="N534" s="309"/>
      <c r="O534" s="304"/>
      <c r="P534" s="307"/>
    </row>
    <row r="535" spans="1:16" x14ac:dyDescent="0.25">
      <c r="A535" s="266" t="s">
        <v>60</v>
      </c>
      <c r="B535" s="267"/>
      <c r="C535" s="268"/>
      <c r="D535" s="269" t="s">
        <v>78</v>
      </c>
      <c r="E535" s="270"/>
      <c r="F535" s="271"/>
      <c r="G535" s="66">
        <v>1</v>
      </c>
      <c r="H535" s="66">
        <v>0</v>
      </c>
      <c r="I535" s="66">
        <v>0</v>
      </c>
      <c r="J535" s="65">
        <v>0</v>
      </c>
      <c r="K535" s="67"/>
      <c r="L535" s="66"/>
      <c r="M535" s="66"/>
      <c r="N535" s="65">
        <v>0</v>
      </c>
      <c r="O535" s="65">
        <f>+M535/G535</f>
        <v>0</v>
      </c>
      <c r="P535" s="27"/>
    </row>
    <row r="536" spans="1:16" x14ac:dyDescent="0.2">
      <c r="A536" s="272" t="s">
        <v>61</v>
      </c>
      <c r="B536" s="273"/>
      <c r="C536" s="274"/>
      <c r="D536" s="269" t="s">
        <v>78</v>
      </c>
      <c r="E536" s="270"/>
      <c r="F536" s="271"/>
      <c r="G536" s="66">
        <v>1</v>
      </c>
      <c r="H536" s="66">
        <v>0</v>
      </c>
      <c r="I536" s="63">
        <v>0</v>
      </c>
      <c r="J536" s="64">
        <v>0</v>
      </c>
      <c r="K536" s="30"/>
      <c r="L536" s="66"/>
      <c r="M536" s="63"/>
      <c r="N536" s="64">
        <v>0</v>
      </c>
      <c r="O536" s="65">
        <f>+M536/G536</f>
        <v>0</v>
      </c>
      <c r="P536" s="30"/>
    </row>
    <row r="537" spans="1:16" s="31" customFormat="1" x14ac:dyDescent="0.2">
      <c r="A537" s="272"/>
      <c r="B537" s="273"/>
      <c r="C537" s="274"/>
      <c r="D537" s="28"/>
      <c r="E537" s="28"/>
      <c r="F537" s="29"/>
      <c r="G537" s="30"/>
      <c r="H537" s="30"/>
      <c r="I537" s="30"/>
      <c r="J537" s="30"/>
      <c r="K537" s="30"/>
      <c r="L537" s="30"/>
      <c r="M537" s="30"/>
      <c r="N537" s="30"/>
      <c r="O537" s="30"/>
      <c r="P537" s="30"/>
    </row>
    <row r="538" spans="1:16" x14ac:dyDescent="0.25">
      <c r="C538" s="32"/>
      <c r="D538" s="32"/>
      <c r="E538" s="33"/>
      <c r="F538" s="33"/>
      <c r="G538" s="33"/>
    </row>
    <row r="539" spans="1:16" x14ac:dyDescent="0.25">
      <c r="C539" s="260" t="s">
        <v>36</v>
      </c>
      <c r="D539" s="261"/>
      <c r="E539" s="261"/>
      <c r="F539" s="261"/>
      <c r="G539" s="261"/>
      <c r="H539" s="261"/>
      <c r="I539" s="261"/>
      <c r="J539" s="261"/>
      <c r="K539" s="261"/>
      <c r="L539" s="261"/>
      <c r="M539" s="261"/>
      <c r="N539" s="261"/>
      <c r="O539" s="262"/>
    </row>
    <row r="540" spans="1:16" x14ac:dyDescent="0.25">
      <c r="C540" s="96" t="s">
        <v>37</v>
      </c>
      <c r="D540" s="275" t="s">
        <v>38</v>
      </c>
      <c r="E540" s="275"/>
      <c r="F540" s="275"/>
      <c r="G540" s="96">
        <v>2009</v>
      </c>
      <c r="H540" s="34">
        <v>2010</v>
      </c>
      <c r="I540" s="34">
        <v>2011</v>
      </c>
      <c r="J540" s="34">
        <v>2012</v>
      </c>
      <c r="K540" s="34"/>
      <c r="L540" s="34">
        <v>2013</v>
      </c>
      <c r="M540" s="34">
        <v>2014</v>
      </c>
      <c r="N540" s="96" t="s">
        <v>39</v>
      </c>
      <c r="O540" s="34" t="s">
        <v>34</v>
      </c>
    </row>
    <row r="541" spans="1:16" x14ac:dyDescent="0.25">
      <c r="C541" s="35"/>
      <c r="D541" s="260"/>
      <c r="E541" s="261"/>
      <c r="F541" s="262"/>
      <c r="G541" s="36"/>
      <c r="H541" s="37"/>
      <c r="I541" s="37"/>
      <c r="J541" s="37"/>
      <c r="K541" s="37"/>
      <c r="L541" s="37"/>
      <c r="M541" s="37"/>
      <c r="N541" s="37"/>
      <c r="O541" s="37"/>
    </row>
    <row r="542" spans="1:16" x14ac:dyDescent="0.25">
      <c r="C542" s="35"/>
      <c r="D542" s="260"/>
      <c r="E542" s="261"/>
      <c r="F542" s="262"/>
      <c r="G542" s="36"/>
      <c r="H542" s="37"/>
      <c r="I542" s="37"/>
      <c r="J542" s="37"/>
      <c r="K542" s="37"/>
      <c r="L542" s="37"/>
      <c r="M542" s="37"/>
      <c r="N542" s="37"/>
      <c r="O542" s="37"/>
    </row>
    <row r="543" spans="1:16" x14ac:dyDescent="0.25">
      <c r="C543" s="35"/>
      <c r="D543" s="260"/>
      <c r="E543" s="261"/>
      <c r="F543" s="262"/>
      <c r="G543" s="38"/>
      <c r="H543" s="38"/>
      <c r="I543" s="38"/>
      <c r="J543" s="38"/>
      <c r="K543" s="38"/>
      <c r="L543" s="38"/>
      <c r="M543" s="38"/>
      <c r="N543" s="37"/>
      <c r="O543" s="37"/>
    </row>
    <row r="544" spans="1:16" x14ac:dyDescent="0.25">
      <c r="C544" s="95"/>
      <c r="D544" s="102"/>
      <c r="E544" s="102"/>
      <c r="F544" s="102"/>
      <c r="G544" s="39"/>
      <c r="H544" s="6"/>
      <c r="I544" s="6"/>
      <c r="J544" s="6"/>
      <c r="K544" s="6"/>
      <c r="L544" s="6"/>
      <c r="M544" s="6"/>
      <c r="N544" s="6"/>
      <c r="O544" s="6"/>
    </row>
    <row r="545" spans="3:16" x14ac:dyDescent="0.25">
      <c r="C545" s="263" t="s">
        <v>40</v>
      </c>
      <c r="D545" s="263"/>
      <c r="E545" s="263"/>
      <c r="F545" s="263"/>
      <c r="G545" s="263"/>
      <c r="H545" s="263"/>
      <c r="I545" s="263"/>
      <c r="J545" s="263"/>
      <c r="K545" s="263"/>
      <c r="L545" s="263"/>
      <c r="M545" s="263"/>
      <c r="N545" s="263"/>
      <c r="O545" s="263"/>
    </row>
    <row r="547" spans="3:16" x14ac:dyDescent="0.25">
      <c r="C547" s="264" t="s">
        <v>41</v>
      </c>
      <c r="D547" s="264"/>
      <c r="E547" s="264"/>
      <c r="F547" s="264"/>
      <c r="G547" s="264"/>
    </row>
    <row r="549" spans="3:16" x14ac:dyDescent="0.25">
      <c r="C549" s="265" t="s">
        <v>42</v>
      </c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</row>
    <row r="550" spans="3:16" x14ac:dyDescent="0.25">
      <c r="C550" s="265" t="s">
        <v>43</v>
      </c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</row>
    <row r="551" spans="3:16" x14ac:dyDescent="0.25">
      <c r="C551" s="265" t="s">
        <v>44</v>
      </c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</row>
    <row r="569" spans="1:17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"/>
    </row>
    <row r="570" spans="1:17" x14ac:dyDescent="0.25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7"/>
    </row>
    <row r="571" spans="1:17" ht="15" customHeight="1" x14ac:dyDescent="0.25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7"/>
    </row>
    <row r="572" spans="1:17" ht="27.75" customHeight="1" x14ac:dyDescent="0.25">
      <c r="A572" s="327" t="s">
        <v>46</v>
      </c>
      <c r="B572" s="328"/>
      <c r="C572" s="328"/>
      <c r="D572" s="328"/>
      <c r="E572" s="328"/>
      <c r="F572" s="328"/>
      <c r="G572" s="328"/>
      <c r="H572" s="328"/>
      <c r="I572" s="328"/>
      <c r="J572" s="328"/>
      <c r="K572" s="328"/>
      <c r="L572" s="328"/>
      <c r="M572" s="328"/>
      <c r="N572" s="328"/>
      <c r="O572" s="328"/>
      <c r="P572" s="328"/>
      <c r="Q572" s="329"/>
    </row>
    <row r="573" spans="1:17" x14ac:dyDescent="0.25">
      <c r="A573" s="2"/>
      <c r="B573" s="2"/>
      <c r="C573" s="2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7" x14ac:dyDescent="0.25">
      <c r="A574" s="276" t="s">
        <v>2</v>
      </c>
      <c r="B574" s="276"/>
      <c r="C574" s="310"/>
      <c r="D574" s="8" t="s">
        <v>47</v>
      </c>
      <c r="E574" s="9"/>
      <c r="F574" s="9"/>
      <c r="G574" s="9"/>
      <c r="H574" s="9"/>
      <c r="I574" s="9"/>
      <c r="J574" s="9"/>
      <c r="K574" s="49"/>
      <c r="L574" s="10"/>
      <c r="M574" s="10"/>
      <c r="N574" s="10"/>
      <c r="O574" s="330"/>
      <c r="P574" s="330"/>
      <c r="Q574" s="331"/>
    </row>
    <row r="575" spans="1:17" x14ac:dyDescent="0.25">
      <c r="A575" s="6"/>
      <c r="B575" s="6"/>
      <c r="C575" s="6"/>
      <c r="D575" s="11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6"/>
      <c r="P575" s="6"/>
    </row>
    <row r="576" spans="1:17" x14ac:dyDescent="0.25">
      <c r="A576" s="263" t="s">
        <v>3</v>
      </c>
      <c r="B576" s="263"/>
      <c r="C576" s="314"/>
      <c r="D576" s="311" t="s">
        <v>88</v>
      </c>
      <c r="E576" s="312"/>
      <c r="F576" s="312"/>
      <c r="G576" s="312"/>
      <c r="H576" s="312"/>
      <c r="I576" s="312"/>
      <c r="J576" s="313"/>
      <c r="K576" s="81"/>
      <c r="L576" s="344" t="s">
        <v>4</v>
      </c>
      <c r="M576" s="344"/>
      <c r="N576" s="344"/>
      <c r="O576" s="345"/>
      <c r="P576" s="346"/>
      <c r="Q576" s="347"/>
    </row>
    <row r="577" spans="1:17" x14ac:dyDescent="0.25">
      <c r="A577" s="6"/>
      <c r="B577" s="6"/>
      <c r="C577" s="77"/>
      <c r="D577" s="7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7" x14ac:dyDescent="0.25">
      <c r="A578" s="276" t="s">
        <v>5</v>
      </c>
      <c r="B578" s="276"/>
      <c r="C578" s="276"/>
      <c r="D578" s="340" t="s">
        <v>49</v>
      </c>
      <c r="E578" s="348"/>
      <c r="F578" s="348"/>
      <c r="G578" s="348"/>
      <c r="H578" s="348"/>
      <c r="I578" s="348"/>
      <c r="J578" s="349"/>
      <c r="K578" s="77"/>
      <c r="L578" s="350" t="s">
        <v>6</v>
      </c>
      <c r="M578" s="351"/>
      <c r="N578" s="340" t="s">
        <v>50</v>
      </c>
      <c r="O578" s="348"/>
      <c r="P578" s="348"/>
      <c r="Q578" s="349"/>
    </row>
    <row r="579" spans="1:17" x14ac:dyDescent="0.25">
      <c r="A579" s="76"/>
      <c r="B579" s="76"/>
      <c r="C579" s="76"/>
      <c r="D579" s="77"/>
      <c r="E579" s="77"/>
      <c r="F579" s="77"/>
      <c r="G579" s="77"/>
      <c r="H579" s="77"/>
      <c r="I579" s="77"/>
      <c r="J579" s="77"/>
      <c r="K579" s="77"/>
      <c r="L579" s="6"/>
      <c r="M579" s="13"/>
      <c r="N579" s="13"/>
      <c r="O579" s="13"/>
      <c r="P579" s="82"/>
    </row>
    <row r="580" spans="1:17" x14ac:dyDescent="0.25">
      <c r="A580" s="276" t="s">
        <v>7</v>
      </c>
      <c r="B580" s="276"/>
      <c r="C580" s="276"/>
      <c r="D580" s="340" t="s">
        <v>74</v>
      </c>
      <c r="E580" s="348"/>
      <c r="F580" s="348"/>
      <c r="G580" s="348"/>
      <c r="H580" s="348"/>
      <c r="I580" s="348"/>
      <c r="J580" s="348"/>
      <c r="K580" s="348"/>
      <c r="L580" s="348"/>
      <c r="M580" s="348"/>
      <c r="N580" s="348"/>
      <c r="O580" s="348"/>
      <c r="P580" s="348"/>
      <c r="Q580" s="349"/>
    </row>
    <row r="581" spans="1:17" x14ac:dyDescent="0.25">
      <c r="A581" s="76"/>
      <c r="B581" s="76"/>
      <c r="C581" s="76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</row>
    <row r="582" spans="1:17" ht="15" x14ac:dyDescent="0.25">
      <c r="A582" s="276" t="s">
        <v>8</v>
      </c>
      <c r="B582" s="339"/>
      <c r="C582" s="339"/>
      <c r="D582" s="340" t="s">
        <v>75</v>
      </c>
      <c r="E582" s="341"/>
      <c r="F582" s="341"/>
      <c r="G582" s="341"/>
      <c r="H582" s="341"/>
      <c r="I582" s="341"/>
      <c r="J582" s="341"/>
      <c r="K582" s="341"/>
      <c r="L582" s="341"/>
      <c r="M582" s="341"/>
      <c r="N582" s="341"/>
      <c r="O582" s="341"/>
      <c r="P582" s="341"/>
      <c r="Q582" s="342"/>
    </row>
    <row r="583" spans="1:17" x14ac:dyDescent="0.25">
      <c r="A583" s="76"/>
      <c r="B583" s="76"/>
      <c r="C583" s="76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</row>
    <row r="584" spans="1:17" x14ac:dyDescent="0.25">
      <c r="A584" s="332" t="s">
        <v>9</v>
      </c>
      <c r="B584" s="333"/>
      <c r="C584" s="333"/>
      <c r="D584" s="338" t="s">
        <v>10</v>
      </c>
      <c r="E584" s="338"/>
      <c r="F584" s="338"/>
      <c r="G584" s="338"/>
      <c r="H584" s="338" t="s">
        <v>11</v>
      </c>
      <c r="I584" s="338"/>
      <c r="J584" s="322" t="s">
        <v>12</v>
      </c>
      <c r="K584" s="322"/>
      <c r="L584" s="322"/>
      <c r="M584" s="322"/>
      <c r="N584" s="322"/>
      <c r="O584" s="323" t="s">
        <v>13</v>
      </c>
      <c r="P584" s="324"/>
      <c r="Q584" s="325"/>
    </row>
    <row r="585" spans="1:17" ht="36" x14ac:dyDescent="0.25">
      <c r="A585" s="334"/>
      <c r="B585" s="335"/>
      <c r="C585" s="335"/>
      <c r="D585" s="338"/>
      <c r="E585" s="338"/>
      <c r="F585" s="338"/>
      <c r="G585" s="338"/>
      <c r="H585" s="338"/>
      <c r="I585" s="338"/>
      <c r="J585" s="14" t="s">
        <v>14</v>
      </c>
      <c r="K585" s="15" t="s">
        <v>45</v>
      </c>
      <c r="L585" s="15" t="s">
        <v>0</v>
      </c>
      <c r="M585" s="16" t="s">
        <v>15</v>
      </c>
      <c r="N585" s="16" t="s">
        <v>16</v>
      </c>
      <c r="O585" s="15" t="s">
        <v>0</v>
      </c>
      <c r="P585" s="16" t="s">
        <v>17</v>
      </c>
      <c r="Q585" s="16" t="s">
        <v>16</v>
      </c>
    </row>
    <row r="586" spans="1:17" x14ac:dyDescent="0.25">
      <c r="A586" s="336"/>
      <c r="B586" s="337"/>
      <c r="C586" s="337"/>
      <c r="D586" s="326">
        <v>0</v>
      </c>
      <c r="E586" s="326"/>
      <c r="F586" s="326"/>
      <c r="G586" s="326"/>
      <c r="H586" s="326">
        <v>4847392</v>
      </c>
      <c r="I586" s="326"/>
      <c r="J586" s="89">
        <f>+H586</f>
        <v>4847392</v>
      </c>
      <c r="K586" s="88">
        <f>+H586-O586</f>
        <v>468946.81999999937</v>
      </c>
      <c r="L586" s="60">
        <f>+O586</f>
        <v>4378445.1800000006</v>
      </c>
      <c r="M586" s="61">
        <f>+P586-2842756.56</f>
        <v>1535688.6200000006</v>
      </c>
      <c r="N586" s="70">
        <f>+M586/L586</f>
        <v>0.35073834588925934</v>
      </c>
      <c r="O586" s="61">
        <f>+Hoja1!AJ52</f>
        <v>4378445.1800000006</v>
      </c>
      <c r="P586" s="68">
        <f>+Hoja1!AL52</f>
        <v>4378445.1800000006</v>
      </c>
      <c r="Q586" s="69">
        <f>+P586/O586</f>
        <v>1</v>
      </c>
    </row>
    <row r="587" spans="1:17" x14ac:dyDescent="0.25">
      <c r="A587" s="76"/>
      <c r="B587" s="76"/>
      <c r="C587" s="76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</row>
    <row r="588" spans="1:17" x14ac:dyDescent="0.25">
      <c r="A588" s="276" t="s">
        <v>18</v>
      </c>
      <c r="B588" s="276"/>
      <c r="C588" s="276"/>
      <c r="D588" s="1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7" x14ac:dyDescent="0.25">
      <c r="A589" s="6"/>
      <c r="B589" s="6"/>
      <c r="C589" s="13"/>
      <c r="D589" s="1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1:17" x14ac:dyDescent="0.25">
      <c r="A590" s="263" t="s">
        <v>19</v>
      </c>
      <c r="B590" s="263"/>
      <c r="C590" s="314"/>
      <c r="D590" s="311" t="s">
        <v>191</v>
      </c>
      <c r="E590" s="312"/>
      <c r="F590" s="312"/>
      <c r="G590" s="312"/>
      <c r="H590" s="312"/>
      <c r="I590" s="312"/>
      <c r="J590" s="312"/>
      <c r="K590" s="312"/>
      <c r="L590" s="312"/>
      <c r="M590" s="312"/>
      <c r="N590" s="313"/>
      <c r="O590" s="19" t="s">
        <v>20</v>
      </c>
      <c r="P590" s="319" t="s">
        <v>54</v>
      </c>
      <c r="Q590" s="321"/>
    </row>
    <row r="591" spans="1:17" x14ac:dyDescent="0.25">
      <c r="A591" s="6"/>
      <c r="B591" s="6"/>
      <c r="C591" s="20"/>
      <c r="D591" s="20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1:17" x14ac:dyDescent="0.25">
      <c r="A592" s="276" t="s">
        <v>21</v>
      </c>
      <c r="B592" s="276"/>
      <c r="C592" s="310"/>
      <c r="D592" s="311" t="s">
        <v>77</v>
      </c>
      <c r="E592" s="312"/>
      <c r="F592" s="312"/>
      <c r="G592" s="312"/>
      <c r="H592" s="312"/>
      <c r="I592" s="312"/>
      <c r="J592" s="312"/>
      <c r="K592" s="312"/>
      <c r="L592" s="312"/>
      <c r="M592" s="312"/>
      <c r="N592" s="312"/>
      <c r="O592" s="312"/>
      <c r="P592" s="312"/>
      <c r="Q592" s="313"/>
    </row>
    <row r="593" spans="1:17" x14ac:dyDescent="0.25">
      <c r="A593" s="6"/>
      <c r="B593" s="6"/>
      <c r="C593" s="20"/>
      <c r="D593" s="20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1:17" ht="14.25" x14ac:dyDescent="0.25">
      <c r="A594" s="276" t="s">
        <v>22</v>
      </c>
      <c r="B594" s="276"/>
      <c r="C594" s="310"/>
      <c r="D594" s="311" t="s">
        <v>76</v>
      </c>
      <c r="E594" s="312"/>
      <c r="F594" s="312"/>
      <c r="G594" s="312"/>
      <c r="H594" s="312"/>
      <c r="I594" s="312"/>
      <c r="J594" s="312"/>
      <c r="K594" s="312"/>
      <c r="L594" s="312"/>
      <c r="M594" s="312"/>
      <c r="N594" s="312"/>
      <c r="O594" s="312"/>
      <c r="P594" s="312"/>
      <c r="Q594" s="313"/>
    </row>
    <row r="595" spans="1:17" x14ac:dyDescent="0.25">
      <c r="A595" s="6"/>
      <c r="B595" s="6"/>
      <c r="C595" s="20"/>
      <c r="D595" s="21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1:17" x14ac:dyDescent="0.25">
      <c r="A596" s="263" t="s">
        <v>23</v>
      </c>
      <c r="B596" s="263"/>
      <c r="C596" s="314"/>
      <c r="D596" s="311" t="s">
        <v>56</v>
      </c>
      <c r="E596" s="312"/>
      <c r="F596" s="312"/>
      <c r="G596" s="313"/>
      <c r="H596" s="6"/>
      <c r="I596" s="22" t="s">
        <v>24</v>
      </c>
      <c r="J596" s="22"/>
      <c r="K596" s="22"/>
      <c r="L596" s="22"/>
      <c r="M596" s="22"/>
      <c r="N596" s="22"/>
      <c r="O596" s="315" t="s">
        <v>57</v>
      </c>
      <c r="P596" s="316"/>
    </row>
    <row r="597" spans="1:17" x14ac:dyDescent="0.25">
      <c r="A597" s="6"/>
      <c r="B597" s="6"/>
      <c r="C597" s="76"/>
      <c r="D597" s="23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7" x14ac:dyDescent="0.25">
      <c r="A598" s="263" t="s">
        <v>25</v>
      </c>
      <c r="B598" s="263"/>
      <c r="C598" s="314"/>
      <c r="D598" s="317" t="s">
        <v>58</v>
      </c>
      <c r="E598" s="317"/>
      <c r="F598" s="317"/>
      <c r="G598" s="318"/>
      <c r="H598" s="6"/>
      <c r="I598" s="263" t="s">
        <v>26</v>
      </c>
      <c r="J598" s="263"/>
      <c r="K598" s="263"/>
      <c r="L598" s="263"/>
      <c r="M598" s="263"/>
      <c r="N598" s="319" t="s">
        <v>59</v>
      </c>
      <c r="O598" s="320"/>
      <c r="P598" s="321"/>
    </row>
    <row r="599" spans="1:17" x14ac:dyDescent="0.25">
      <c r="A599" s="73"/>
      <c r="B599" s="73"/>
      <c r="C599" s="73"/>
      <c r="D599" s="24"/>
      <c r="E599" s="73"/>
      <c r="F599" s="73"/>
      <c r="G599" s="73"/>
      <c r="H599" s="6"/>
      <c r="I599" s="73"/>
      <c r="J599" s="73"/>
      <c r="K599" s="73"/>
      <c r="L599" s="73"/>
      <c r="M599" s="73"/>
      <c r="N599" s="81"/>
      <c r="O599" s="81"/>
      <c r="P599" s="81"/>
    </row>
    <row r="600" spans="1:17" ht="15" x14ac:dyDescent="0.25">
      <c r="A600" s="6"/>
      <c r="B600" s="6"/>
      <c r="C600" s="25"/>
      <c r="D600" s="25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7" x14ac:dyDescent="0.25">
      <c r="A601" s="276" t="s">
        <v>27</v>
      </c>
      <c r="B601" s="276"/>
      <c r="C601" s="276"/>
      <c r="D601" s="277" t="s">
        <v>28</v>
      </c>
      <c r="E601" s="277"/>
      <c r="F601" s="277"/>
      <c r="G601" s="277"/>
      <c r="H601" s="62" t="s">
        <v>89</v>
      </c>
      <c r="I601" s="6"/>
      <c r="J601" s="6"/>
      <c r="K601" s="6"/>
      <c r="L601" s="6"/>
      <c r="M601" s="6"/>
      <c r="N601" s="6"/>
      <c r="O601" s="6"/>
      <c r="P601" s="6"/>
    </row>
    <row r="602" spans="1:17" x14ac:dyDescent="0.25">
      <c r="A602" s="26"/>
      <c r="B602" s="26"/>
      <c r="C602" s="26"/>
      <c r="D602" s="82"/>
      <c r="E602" s="82"/>
      <c r="F602" s="82"/>
      <c r="G602" s="82"/>
      <c r="H602" s="6"/>
      <c r="I602" s="6"/>
      <c r="J602" s="6"/>
      <c r="K602" s="6"/>
      <c r="L602" s="6"/>
      <c r="M602" s="6"/>
      <c r="N602" s="6"/>
      <c r="O602" s="6"/>
      <c r="P602" s="6"/>
    </row>
    <row r="603" spans="1:17" x14ac:dyDescent="0.25">
      <c r="A603" s="278" t="s">
        <v>29</v>
      </c>
      <c r="B603" s="279"/>
      <c r="C603" s="280"/>
      <c r="D603" s="287" t="s">
        <v>30</v>
      </c>
      <c r="E603" s="288"/>
      <c r="F603" s="289"/>
      <c r="G603" s="296" t="s">
        <v>31</v>
      </c>
      <c r="H603" s="299" t="s">
        <v>12</v>
      </c>
      <c r="I603" s="300"/>
      <c r="J603" s="301"/>
      <c r="K603" s="78"/>
      <c r="L603" s="299" t="s">
        <v>32</v>
      </c>
      <c r="M603" s="300"/>
      <c r="N603" s="301"/>
      <c r="O603" s="302" t="s">
        <v>33</v>
      </c>
      <c r="P603" s="305" t="s">
        <v>34</v>
      </c>
    </row>
    <row r="604" spans="1:17" x14ac:dyDescent="0.25">
      <c r="A604" s="281"/>
      <c r="B604" s="282"/>
      <c r="C604" s="283"/>
      <c r="D604" s="290"/>
      <c r="E604" s="291"/>
      <c r="F604" s="292"/>
      <c r="G604" s="297"/>
      <c r="H604" s="296" t="s">
        <v>14</v>
      </c>
      <c r="I604" s="305" t="s">
        <v>35</v>
      </c>
      <c r="J604" s="305" t="s">
        <v>1</v>
      </c>
      <c r="K604" s="79"/>
      <c r="L604" s="308" t="s">
        <v>14</v>
      </c>
      <c r="M604" s="305" t="s">
        <v>35</v>
      </c>
      <c r="N604" s="308" t="s">
        <v>1</v>
      </c>
      <c r="O604" s="303"/>
      <c r="P604" s="306"/>
    </row>
    <row r="605" spans="1:17" ht="17.25" customHeight="1" x14ac:dyDescent="0.25">
      <c r="A605" s="284"/>
      <c r="B605" s="285"/>
      <c r="C605" s="286"/>
      <c r="D605" s="293"/>
      <c r="E605" s="294"/>
      <c r="F605" s="295"/>
      <c r="G605" s="298"/>
      <c r="H605" s="298"/>
      <c r="I605" s="307"/>
      <c r="J605" s="307"/>
      <c r="K605" s="80"/>
      <c r="L605" s="309"/>
      <c r="M605" s="307"/>
      <c r="N605" s="309"/>
      <c r="O605" s="304"/>
      <c r="P605" s="307"/>
    </row>
    <row r="606" spans="1:17" x14ac:dyDescent="0.25">
      <c r="A606" s="266" t="s">
        <v>60</v>
      </c>
      <c r="B606" s="267"/>
      <c r="C606" s="268"/>
      <c r="D606" s="269" t="s">
        <v>78</v>
      </c>
      <c r="E606" s="270"/>
      <c r="F606" s="271"/>
      <c r="G606" s="66">
        <v>1</v>
      </c>
      <c r="H606" s="66">
        <v>0.1</v>
      </c>
      <c r="I606" s="66">
        <v>0.1</v>
      </c>
      <c r="J606" s="65">
        <f>+I606/H606</f>
        <v>1</v>
      </c>
      <c r="K606" s="67"/>
      <c r="L606" s="66">
        <v>1</v>
      </c>
      <c r="M606" s="66">
        <v>1</v>
      </c>
      <c r="N606" s="65">
        <f>+M606/L606</f>
        <v>1</v>
      </c>
      <c r="O606" s="65">
        <f>+M606/G606</f>
        <v>1</v>
      </c>
      <c r="P606" s="27"/>
    </row>
    <row r="607" spans="1:17" x14ac:dyDescent="0.2">
      <c r="A607" s="272" t="s">
        <v>61</v>
      </c>
      <c r="B607" s="273"/>
      <c r="C607" s="274"/>
      <c r="D607" s="269" t="s">
        <v>78</v>
      </c>
      <c r="E607" s="270"/>
      <c r="F607" s="271"/>
      <c r="G607" s="66">
        <v>1</v>
      </c>
      <c r="H607" s="66">
        <v>0.1</v>
      </c>
      <c r="I607" s="66">
        <v>0.1</v>
      </c>
      <c r="J607" s="64">
        <f>+I607/H607</f>
        <v>1</v>
      </c>
      <c r="K607" s="30"/>
      <c r="L607" s="66">
        <v>1</v>
      </c>
      <c r="M607" s="66">
        <v>1</v>
      </c>
      <c r="N607" s="64">
        <f>+M607/L607</f>
        <v>1</v>
      </c>
      <c r="O607" s="65">
        <f>+M607/G607</f>
        <v>1</v>
      </c>
      <c r="P607" s="30"/>
    </row>
    <row r="608" spans="1:17" s="31" customFormat="1" x14ac:dyDescent="0.2">
      <c r="A608" s="272"/>
      <c r="B608" s="273"/>
      <c r="C608" s="274"/>
      <c r="D608" s="28"/>
      <c r="E608" s="28"/>
      <c r="F608" s="29"/>
      <c r="G608" s="30"/>
      <c r="H608" s="30"/>
      <c r="I608" s="30"/>
      <c r="J608" s="30"/>
      <c r="K608" s="30"/>
      <c r="L608" s="30"/>
      <c r="M608" s="30"/>
      <c r="N608" s="30"/>
      <c r="O608" s="30"/>
      <c r="P608" s="30"/>
    </row>
    <row r="609" spans="3:16" x14ac:dyDescent="0.25">
      <c r="C609" s="32"/>
      <c r="D609" s="32"/>
      <c r="E609" s="33"/>
      <c r="F609" s="33"/>
      <c r="G609" s="33"/>
    </row>
    <row r="610" spans="3:16" x14ac:dyDescent="0.25">
      <c r="C610" s="260" t="s">
        <v>36</v>
      </c>
      <c r="D610" s="261"/>
      <c r="E610" s="261"/>
      <c r="F610" s="261"/>
      <c r="G610" s="261"/>
      <c r="H610" s="261"/>
      <c r="I610" s="261"/>
      <c r="J610" s="261"/>
      <c r="K610" s="261"/>
      <c r="L610" s="261"/>
      <c r="M610" s="261"/>
      <c r="N610" s="261"/>
      <c r="O610" s="262"/>
    </row>
    <row r="611" spans="3:16" x14ac:dyDescent="0.25">
      <c r="C611" s="75" t="s">
        <v>37</v>
      </c>
      <c r="D611" s="275" t="s">
        <v>38</v>
      </c>
      <c r="E611" s="275"/>
      <c r="F611" s="275"/>
      <c r="G611" s="75">
        <v>2009</v>
      </c>
      <c r="H611" s="34">
        <v>2010</v>
      </c>
      <c r="I611" s="34">
        <v>2011</v>
      </c>
      <c r="J611" s="34">
        <v>2012</v>
      </c>
      <c r="K611" s="34"/>
      <c r="L611" s="34">
        <v>2013</v>
      </c>
      <c r="M611" s="34">
        <v>2014</v>
      </c>
      <c r="N611" s="75" t="s">
        <v>39</v>
      </c>
      <c r="O611" s="34" t="s">
        <v>34</v>
      </c>
    </row>
    <row r="612" spans="3:16" x14ac:dyDescent="0.25">
      <c r="C612" s="35"/>
      <c r="D612" s="260"/>
      <c r="E612" s="261"/>
      <c r="F612" s="262"/>
      <c r="G612" s="36"/>
      <c r="H612" s="37"/>
      <c r="I612" s="37"/>
      <c r="J612" s="37"/>
      <c r="K612" s="37"/>
      <c r="L612" s="37"/>
      <c r="M612" s="37"/>
      <c r="N612" s="37"/>
      <c r="O612" s="37"/>
    </row>
    <row r="613" spans="3:16" x14ac:dyDescent="0.25">
      <c r="C613" s="35"/>
      <c r="D613" s="260"/>
      <c r="E613" s="261"/>
      <c r="F613" s="262"/>
      <c r="G613" s="36"/>
      <c r="H613" s="37"/>
      <c r="I613" s="37"/>
      <c r="J613" s="37"/>
      <c r="K613" s="37"/>
      <c r="L613" s="37"/>
      <c r="M613" s="37"/>
      <c r="N613" s="37"/>
      <c r="O613" s="37"/>
    </row>
    <row r="614" spans="3:16" x14ac:dyDescent="0.25">
      <c r="C614" s="35"/>
      <c r="D614" s="260"/>
      <c r="E614" s="261"/>
      <c r="F614" s="262"/>
      <c r="G614" s="38"/>
      <c r="H614" s="38"/>
      <c r="I614" s="38"/>
      <c r="J614" s="38"/>
      <c r="K614" s="38"/>
      <c r="L614" s="38"/>
      <c r="M614" s="38"/>
      <c r="N614" s="37"/>
      <c r="O614" s="37"/>
    </row>
    <row r="615" spans="3:16" x14ac:dyDescent="0.25">
      <c r="C615" s="73"/>
      <c r="D615" s="81"/>
      <c r="E615" s="81"/>
      <c r="F615" s="81"/>
      <c r="G615" s="39"/>
      <c r="H615" s="6"/>
      <c r="I615" s="6"/>
      <c r="J615" s="6"/>
      <c r="K615" s="6"/>
      <c r="L615" s="6"/>
      <c r="M615" s="6"/>
      <c r="N615" s="6"/>
      <c r="O615" s="6"/>
    </row>
    <row r="616" spans="3:16" x14ac:dyDescent="0.25">
      <c r="C616" s="263" t="s">
        <v>40</v>
      </c>
      <c r="D616" s="263"/>
      <c r="E616" s="263"/>
      <c r="F616" s="263"/>
      <c r="G616" s="263"/>
      <c r="H616" s="263"/>
      <c r="I616" s="263"/>
      <c r="J616" s="263"/>
      <c r="K616" s="263"/>
      <c r="L616" s="263"/>
      <c r="M616" s="263"/>
      <c r="N616" s="263"/>
      <c r="O616" s="263"/>
    </row>
    <row r="618" spans="3:16" x14ac:dyDescent="0.25">
      <c r="C618" s="264" t="s">
        <v>41</v>
      </c>
      <c r="D618" s="264"/>
      <c r="E618" s="264"/>
      <c r="F618" s="264"/>
      <c r="G618" s="264"/>
    </row>
    <row r="620" spans="3:16" x14ac:dyDescent="0.25">
      <c r="C620" s="265" t="s">
        <v>42</v>
      </c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</row>
    <row r="621" spans="3:16" x14ac:dyDescent="0.25">
      <c r="C621" s="265" t="s">
        <v>43</v>
      </c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</row>
    <row r="622" spans="3:16" x14ac:dyDescent="0.25">
      <c r="C622" s="265" t="s">
        <v>44</v>
      </c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</row>
    <row r="640" spans="1:17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"/>
    </row>
    <row r="641" spans="1:17" x14ac:dyDescent="0.25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7"/>
    </row>
    <row r="642" spans="1:17" ht="15" customHeight="1" x14ac:dyDescent="0.25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7"/>
    </row>
    <row r="643" spans="1:17" ht="27.75" customHeight="1" x14ac:dyDescent="0.25">
      <c r="A643" s="327" t="s">
        <v>46</v>
      </c>
      <c r="B643" s="328"/>
      <c r="C643" s="328"/>
      <c r="D643" s="328"/>
      <c r="E643" s="328"/>
      <c r="F643" s="328"/>
      <c r="G643" s="328"/>
      <c r="H643" s="328"/>
      <c r="I643" s="328"/>
      <c r="J643" s="328"/>
      <c r="K643" s="328"/>
      <c r="L643" s="328"/>
      <c r="M643" s="328"/>
      <c r="N643" s="328"/>
      <c r="O643" s="328"/>
      <c r="P643" s="328"/>
      <c r="Q643" s="329"/>
    </row>
    <row r="644" spans="1:17" x14ac:dyDescent="0.25">
      <c r="A644" s="2"/>
      <c r="B644" s="2"/>
      <c r="C644" s="2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7" x14ac:dyDescent="0.25">
      <c r="A645" s="276" t="s">
        <v>2</v>
      </c>
      <c r="B645" s="276"/>
      <c r="C645" s="310"/>
      <c r="D645" s="8" t="s">
        <v>47</v>
      </c>
      <c r="E645" s="9"/>
      <c r="F645" s="9"/>
      <c r="G645" s="9"/>
      <c r="H645" s="9"/>
      <c r="I645" s="9"/>
      <c r="J645" s="9"/>
      <c r="K645" s="49"/>
      <c r="L645" s="10"/>
      <c r="M645" s="10"/>
      <c r="N645" s="10"/>
      <c r="O645" s="330"/>
      <c r="P645" s="330"/>
      <c r="Q645" s="331"/>
    </row>
    <row r="646" spans="1:17" x14ac:dyDescent="0.25">
      <c r="A646" s="6"/>
      <c r="B646" s="6"/>
      <c r="C646" s="6"/>
      <c r="D646" s="11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6"/>
      <c r="P646" s="6"/>
    </row>
    <row r="647" spans="1:17" x14ac:dyDescent="0.25">
      <c r="A647" s="263" t="s">
        <v>3</v>
      </c>
      <c r="B647" s="263"/>
      <c r="C647" s="314"/>
      <c r="D647" s="311" t="s">
        <v>79</v>
      </c>
      <c r="E647" s="312"/>
      <c r="F647" s="312"/>
      <c r="G647" s="312"/>
      <c r="H647" s="312"/>
      <c r="I647" s="312"/>
      <c r="J647" s="313"/>
      <c r="K647" s="81"/>
      <c r="L647" s="344" t="s">
        <v>4</v>
      </c>
      <c r="M647" s="344"/>
      <c r="N647" s="344"/>
      <c r="O647" s="345"/>
      <c r="P647" s="346"/>
      <c r="Q647" s="347"/>
    </row>
    <row r="648" spans="1:17" x14ac:dyDescent="0.25">
      <c r="A648" s="6"/>
      <c r="B648" s="6"/>
      <c r="C648" s="77"/>
      <c r="D648" s="7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7" x14ac:dyDescent="0.25">
      <c r="A649" s="276" t="s">
        <v>5</v>
      </c>
      <c r="B649" s="276"/>
      <c r="C649" s="276"/>
      <c r="D649" s="340" t="s">
        <v>49</v>
      </c>
      <c r="E649" s="348"/>
      <c r="F649" s="348"/>
      <c r="G649" s="348"/>
      <c r="H649" s="348"/>
      <c r="I649" s="348"/>
      <c r="J649" s="349"/>
      <c r="K649" s="77"/>
      <c r="L649" s="350" t="s">
        <v>6</v>
      </c>
      <c r="M649" s="351"/>
      <c r="N649" s="340" t="s">
        <v>80</v>
      </c>
      <c r="O649" s="348"/>
      <c r="P649" s="348"/>
      <c r="Q649" s="349"/>
    </row>
    <row r="650" spans="1:17" x14ac:dyDescent="0.25">
      <c r="A650" s="76"/>
      <c r="B650" s="76"/>
      <c r="C650" s="76"/>
      <c r="D650" s="77"/>
      <c r="E650" s="77"/>
      <c r="F650" s="77"/>
      <c r="G650" s="77"/>
      <c r="H650" s="77"/>
      <c r="I650" s="77"/>
      <c r="J650" s="77"/>
      <c r="K650" s="77"/>
      <c r="L650" s="6"/>
      <c r="M650" s="13"/>
      <c r="N650" s="13"/>
      <c r="O650" s="13"/>
      <c r="P650" s="82"/>
    </row>
    <row r="651" spans="1:17" ht="43.5" customHeight="1" x14ac:dyDescent="0.25">
      <c r="A651" s="276" t="s">
        <v>7</v>
      </c>
      <c r="B651" s="276"/>
      <c r="C651" s="276"/>
      <c r="D651" s="352" t="s">
        <v>81</v>
      </c>
      <c r="E651" s="317"/>
      <c r="F651" s="317"/>
      <c r="G651" s="317"/>
      <c r="H651" s="317"/>
      <c r="I651" s="317"/>
      <c r="J651" s="317"/>
      <c r="K651" s="317"/>
      <c r="L651" s="317"/>
      <c r="M651" s="317"/>
      <c r="N651" s="317"/>
      <c r="O651" s="317"/>
      <c r="P651" s="317"/>
      <c r="Q651" s="318"/>
    </row>
    <row r="652" spans="1:17" x14ac:dyDescent="0.25">
      <c r="A652" s="76"/>
      <c r="B652" s="76"/>
      <c r="C652" s="76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</row>
    <row r="653" spans="1:17" ht="15" x14ac:dyDescent="0.25">
      <c r="A653" s="276" t="s">
        <v>8</v>
      </c>
      <c r="B653" s="339"/>
      <c r="C653" s="339"/>
      <c r="D653" s="340" t="s">
        <v>82</v>
      </c>
      <c r="E653" s="341"/>
      <c r="F653" s="341"/>
      <c r="G653" s="341"/>
      <c r="H653" s="341"/>
      <c r="I653" s="341"/>
      <c r="J653" s="341"/>
      <c r="K653" s="341"/>
      <c r="L653" s="341"/>
      <c r="M653" s="341"/>
      <c r="N653" s="341"/>
      <c r="O653" s="341"/>
      <c r="P653" s="341"/>
      <c r="Q653" s="342"/>
    </row>
    <row r="654" spans="1:17" x14ac:dyDescent="0.25">
      <c r="A654" s="76"/>
      <c r="B654" s="76"/>
      <c r="C654" s="76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</row>
    <row r="655" spans="1:17" x14ac:dyDescent="0.25">
      <c r="A655" s="332" t="s">
        <v>9</v>
      </c>
      <c r="B655" s="333"/>
      <c r="C655" s="333"/>
      <c r="D655" s="338" t="s">
        <v>10</v>
      </c>
      <c r="E655" s="338"/>
      <c r="F655" s="338"/>
      <c r="G655" s="338"/>
      <c r="H655" s="338" t="s">
        <v>11</v>
      </c>
      <c r="I655" s="338"/>
      <c r="J655" s="322" t="s">
        <v>12</v>
      </c>
      <c r="K655" s="322"/>
      <c r="L655" s="322"/>
      <c r="M655" s="322"/>
      <c r="N655" s="322"/>
      <c r="O655" s="323" t="s">
        <v>13</v>
      </c>
      <c r="P655" s="324"/>
      <c r="Q655" s="325"/>
    </row>
    <row r="656" spans="1:17" ht="36" x14ac:dyDescent="0.25">
      <c r="A656" s="334"/>
      <c r="B656" s="335"/>
      <c r="C656" s="335"/>
      <c r="D656" s="338"/>
      <c r="E656" s="338"/>
      <c r="F656" s="338"/>
      <c r="G656" s="338"/>
      <c r="H656" s="338"/>
      <c r="I656" s="338"/>
      <c r="J656" s="14" t="s">
        <v>14</v>
      </c>
      <c r="K656" s="15" t="s">
        <v>45</v>
      </c>
      <c r="L656" s="15" t="s">
        <v>0</v>
      </c>
      <c r="M656" s="16" t="s">
        <v>15</v>
      </c>
      <c r="N656" s="16" t="s">
        <v>16</v>
      </c>
      <c r="O656" s="15" t="s">
        <v>0</v>
      </c>
      <c r="P656" s="16" t="s">
        <v>17</v>
      </c>
      <c r="Q656" s="16" t="s">
        <v>16</v>
      </c>
    </row>
    <row r="657" spans="1:17" x14ac:dyDescent="0.25">
      <c r="A657" s="336"/>
      <c r="B657" s="337"/>
      <c r="C657" s="337"/>
      <c r="D657" s="343">
        <f>87349150+18250000</f>
        <v>105599150</v>
      </c>
      <c r="E657" s="343"/>
      <c r="F657" s="343"/>
      <c r="G657" s="343"/>
      <c r="H657" s="343">
        <f>+D657+5631653+609797</f>
        <v>111840600</v>
      </c>
      <c r="I657" s="343"/>
      <c r="J657" s="72">
        <v>25999435</v>
      </c>
      <c r="K657" s="92">
        <v>62803426</v>
      </c>
      <c r="L657" s="93">
        <f>+O657-11702956+29099</f>
        <v>41183113.920000009</v>
      </c>
      <c r="M657" s="94">
        <f>+P657-14296478-3810542</f>
        <v>16388899.920000009</v>
      </c>
      <c r="N657" s="90">
        <f>+M657/L657</f>
        <v>0.39795193612207569</v>
      </c>
      <c r="O657" s="93">
        <f>50376457.99+350901.84+310148.09+1819463</f>
        <v>52856970.920000009</v>
      </c>
      <c r="P657" s="94">
        <f>+O657-18361051</f>
        <v>34495919.920000009</v>
      </c>
      <c r="Q657" s="91">
        <f>+P657/O657</f>
        <v>0.65262763490950348</v>
      </c>
    </row>
    <row r="658" spans="1:17" x14ac:dyDescent="0.25">
      <c r="A658" s="76"/>
      <c r="B658" s="76"/>
      <c r="C658" s="76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</row>
    <row r="659" spans="1:17" x14ac:dyDescent="0.25">
      <c r="A659" s="276" t="s">
        <v>18</v>
      </c>
      <c r="B659" s="276"/>
      <c r="C659" s="276"/>
      <c r="D659" s="1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7" x14ac:dyDescent="0.25">
      <c r="A660" s="6"/>
      <c r="B660" s="6"/>
      <c r="C660" s="13"/>
      <c r="D660" s="13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1:17" x14ac:dyDescent="0.25">
      <c r="A661" s="263" t="s">
        <v>19</v>
      </c>
      <c r="B661" s="263"/>
      <c r="C661" s="314"/>
      <c r="D661" s="311" t="s">
        <v>83</v>
      </c>
      <c r="E661" s="312"/>
      <c r="F661" s="312"/>
      <c r="G661" s="312"/>
      <c r="H661" s="312"/>
      <c r="I661" s="312"/>
      <c r="J661" s="312"/>
      <c r="K661" s="312"/>
      <c r="L661" s="312"/>
      <c r="M661" s="312"/>
      <c r="N661" s="313"/>
      <c r="O661" s="19" t="s">
        <v>20</v>
      </c>
      <c r="P661" s="319" t="s">
        <v>54</v>
      </c>
      <c r="Q661" s="321"/>
    </row>
    <row r="662" spans="1:17" x14ac:dyDescent="0.25">
      <c r="A662" s="6"/>
      <c r="B662" s="6"/>
      <c r="C662" s="20"/>
      <c r="D662" s="20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1:17" x14ac:dyDescent="0.25">
      <c r="A663" s="276" t="s">
        <v>21</v>
      </c>
      <c r="B663" s="276"/>
      <c r="C663" s="310"/>
      <c r="D663" s="311" t="s">
        <v>84</v>
      </c>
      <c r="E663" s="312"/>
      <c r="F663" s="312"/>
      <c r="G663" s="312"/>
      <c r="H663" s="312"/>
      <c r="I663" s="312"/>
      <c r="J663" s="312"/>
      <c r="K663" s="312"/>
      <c r="L663" s="312"/>
      <c r="M663" s="312"/>
      <c r="N663" s="312"/>
      <c r="O663" s="312"/>
      <c r="P663" s="312"/>
      <c r="Q663" s="313"/>
    </row>
    <row r="664" spans="1:17" x14ac:dyDescent="0.25">
      <c r="A664" s="6"/>
      <c r="B664" s="6"/>
      <c r="C664" s="20"/>
      <c r="D664" s="20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1:17" ht="14.25" x14ac:dyDescent="0.25">
      <c r="A665" s="276" t="s">
        <v>22</v>
      </c>
      <c r="B665" s="276"/>
      <c r="C665" s="310"/>
      <c r="D665" s="311" t="s">
        <v>85</v>
      </c>
      <c r="E665" s="312"/>
      <c r="F665" s="312"/>
      <c r="G665" s="312"/>
      <c r="H665" s="312"/>
      <c r="I665" s="312"/>
      <c r="J665" s="312"/>
      <c r="K665" s="312"/>
      <c r="L665" s="312"/>
      <c r="M665" s="312"/>
      <c r="N665" s="312"/>
      <c r="O665" s="312"/>
      <c r="P665" s="312"/>
      <c r="Q665" s="313"/>
    </row>
    <row r="666" spans="1:17" x14ac:dyDescent="0.25">
      <c r="A666" s="6"/>
      <c r="B666" s="6"/>
      <c r="C666" s="20"/>
      <c r="D666" s="21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1:17" x14ac:dyDescent="0.25">
      <c r="A667" s="263" t="s">
        <v>23</v>
      </c>
      <c r="B667" s="263"/>
      <c r="C667" s="314"/>
      <c r="D667" s="311" t="s">
        <v>56</v>
      </c>
      <c r="E667" s="312"/>
      <c r="F667" s="312"/>
      <c r="G667" s="313"/>
      <c r="H667" s="6"/>
      <c r="I667" s="22" t="s">
        <v>24</v>
      </c>
      <c r="J667" s="22"/>
      <c r="K667" s="22"/>
      <c r="L667" s="22"/>
      <c r="M667" s="22"/>
      <c r="N667" s="22"/>
      <c r="O667" s="315" t="s">
        <v>57</v>
      </c>
      <c r="P667" s="316"/>
    </row>
    <row r="668" spans="1:17" x14ac:dyDescent="0.25">
      <c r="A668" s="6"/>
      <c r="B668" s="6"/>
      <c r="C668" s="76"/>
      <c r="D668" s="23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7" x14ac:dyDescent="0.25">
      <c r="A669" s="263" t="s">
        <v>25</v>
      </c>
      <c r="B669" s="263"/>
      <c r="C669" s="314"/>
      <c r="D669" s="317" t="s">
        <v>58</v>
      </c>
      <c r="E669" s="317"/>
      <c r="F669" s="317"/>
      <c r="G669" s="318"/>
      <c r="H669" s="6"/>
      <c r="I669" s="263" t="s">
        <v>26</v>
      </c>
      <c r="J669" s="263"/>
      <c r="K669" s="263"/>
      <c r="L669" s="263"/>
      <c r="M669" s="263"/>
      <c r="N669" s="319" t="s">
        <v>59</v>
      </c>
      <c r="O669" s="320"/>
      <c r="P669" s="321"/>
    </row>
    <row r="670" spans="1:17" x14ac:dyDescent="0.25">
      <c r="A670" s="73"/>
      <c r="B670" s="73"/>
      <c r="C670" s="73"/>
      <c r="D670" s="24"/>
      <c r="E670" s="73"/>
      <c r="F670" s="73"/>
      <c r="G670" s="73"/>
      <c r="H670" s="6"/>
      <c r="I670" s="73"/>
      <c r="J670" s="73"/>
      <c r="K670" s="73"/>
      <c r="L670" s="73"/>
      <c r="M670" s="73"/>
      <c r="N670" s="81"/>
      <c r="O670" s="81"/>
      <c r="P670" s="81"/>
    </row>
    <row r="671" spans="1:17" ht="15" x14ac:dyDescent="0.25">
      <c r="A671" s="6"/>
      <c r="B671" s="6"/>
      <c r="C671" s="25"/>
      <c r="D671" s="25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7" x14ac:dyDescent="0.25">
      <c r="A672" s="276" t="s">
        <v>27</v>
      </c>
      <c r="B672" s="276"/>
      <c r="C672" s="276"/>
      <c r="D672" s="277" t="s">
        <v>28</v>
      </c>
      <c r="E672" s="277"/>
      <c r="F672" s="277"/>
      <c r="G672" s="277"/>
      <c r="H672" s="62" t="s">
        <v>89</v>
      </c>
      <c r="I672" s="6"/>
      <c r="J672" s="6"/>
      <c r="K672" s="6"/>
      <c r="L672" s="6"/>
      <c r="M672" s="6"/>
      <c r="N672" s="6"/>
      <c r="O672" s="6"/>
      <c r="P672" s="6"/>
    </row>
    <row r="673" spans="1:16" x14ac:dyDescent="0.25">
      <c r="A673" s="26"/>
      <c r="B673" s="26"/>
      <c r="C673" s="26"/>
      <c r="D673" s="82"/>
      <c r="E673" s="82"/>
      <c r="F673" s="82"/>
      <c r="G673" s="82"/>
      <c r="H673" s="6"/>
      <c r="I673" s="6"/>
      <c r="J673" s="6"/>
      <c r="K673" s="6"/>
      <c r="L673" s="6"/>
      <c r="M673" s="6"/>
      <c r="N673" s="6"/>
      <c r="O673" s="6"/>
      <c r="P673" s="6"/>
    </row>
    <row r="674" spans="1:16" x14ac:dyDescent="0.25">
      <c r="A674" s="278" t="s">
        <v>29</v>
      </c>
      <c r="B674" s="279"/>
      <c r="C674" s="280"/>
      <c r="D674" s="287" t="s">
        <v>30</v>
      </c>
      <c r="E674" s="288"/>
      <c r="F674" s="289"/>
      <c r="G674" s="296" t="s">
        <v>31</v>
      </c>
      <c r="H674" s="299" t="s">
        <v>12</v>
      </c>
      <c r="I674" s="300"/>
      <c r="J674" s="301"/>
      <c r="K674" s="78"/>
      <c r="L674" s="299" t="s">
        <v>32</v>
      </c>
      <c r="M674" s="300"/>
      <c r="N674" s="301"/>
      <c r="O674" s="302" t="s">
        <v>33</v>
      </c>
      <c r="P674" s="305" t="s">
        <v>34</v>
      </c>
    </row>
    <row r="675" spans="1:16" x14ac:dyDescent="0.25">
      <c r="A675" s="281"/>
      <c r="B675" s="282"/>
      <c r="C675" s="283"/>
      <c r="D675" s="290"/>
      <c r="E675" s="291"/>
      <c r="F675" s="292"/>
      <c r="G675" s="297"/>
      <c r="H675" s="296" t="s">
        <v>14</v>
      </c>
      <c r="I675" s="305" t="s">
        <v>35</v>
      </c>
      <c r="J675" s="305" t="s">
        <v>1</v>
      </c>
      <c r="K675" s="79"/>
      <c r="L675" s="308" t="s">
        <v>14</v>
      </c>
      <c r="M675" s="305" t="s">
        <v>35</v>
      </c>
      <c r="N675" s="308" t="s">
        <v>1</v>
      </c>
      <c r="O675" s="303"/>
      <c r="P675" s="306"/>
    </row>
    <row r="676" spans="1:16" ht="17.25" customHeight="1" x14ac:dyDescent="0.25">
      <c r="A676" s="284"/>
      <c r="B676" s="285"/>
      <c r="C676" s="286"/>
      <c r="D676" s="293"/>
      <c r="E676" s="294"/>
      <c r="F676" s="295"/>
      <c r="G676" s="298"/>
      <c r="H676" s="298"/>
      <c r="I676" s="307"/>
      <c r="J676" s="307"/>
      <c r="K676" s="80"/>
      <c r="L676" s="309"/>
      <c r="M676" s="307"/>
      <c r="N676" s="309"/>
      <c r="O676" s="304"/>
      <c r="P676" s="307"/>
    </row>
    <row r="677" spans="1:16" x14ac:dyDescent="0.25">
      <c r="A677" s="266" t="s">
        <v>60</v>
      </c>
      <c r="B677" s="267"/>
      <c r="C677" s="268"/>
      <c r="D677" s="269" t="s">
        <v>86</v>
      </c>
      <c r="E677" s="270"/>
      <c r="F677" s="271"/>
      <c r="G677" s="66">
        <v>5</v>
      </c>
      <c r="H677" s="66">
        <v>2</v>
      </c>
      <c r="I677" s="66">
        <v>2</v>
      </c>
      <c r="J677" s="65">
        <f>+H677/I677</f>
        <v>1</v>
      </c>
      <c r="K677" s="67"/>
      <c r="L677" s="66">
        <v>3</v>
      </c>
      <c r="M677" s="66">
        <v>3</v>
      </c>
      <c r="N677" s="65">
        <f>+L677/M677</f>
        <v>1</v>
      </c>
      <c r="O677" s="71">
        <f>+M677/G677</f>
        <v>0.6</v>
      </c>
      <c r="P677" s="27"/>
    </row>
    <row r="678" spans="1:16" x14ac:dyDescent="0.2">
      <c r="A678" s="272" t="s">
        <v>61</v>
      </c>
      <c r="B678" s="273"/>
      <c r="C678" s="274"/>
      <c r="D678" s="269" t="s">
        <v>86</v>
      </c>
      <c r="E678" s="270"/>
      <c r="F678" s="271"/>
      <c r="G678" s="66">
        <v>5</v>
      </c>
      <c r="H678" s="66">
        <v>2</v>
      </c>
      <c r="I678" s="63">
        <v>2</v>
      </c>
      <c r="J678" s="65">
        <f>+H678/I678</f>
        <v>1</v>
      </c>
      <c r="K678" s="30"/>
      <c r="L678" s="66">
        <v>3</v>
      </c>
      <c r="M678" s="63">
        <v>3</v>
      </c>
      <c r="N678" s="65">
        <f>+L678/M678</f>
        <v>1</v>
      </c>
      <c r="O678" s="71">
        <f>+M678/G678</f>
        <v>0.6</v>
      </c>
      <c r="P678" s="30"/>
    </row>
    <row r="679" spans="1:16" s="31" customFormat="1" x14ac:dyDescent="0.2">
      <c r="A679" s="272"/>
      <c r="B679" s="273"/>
      <c r="C679" s="274"/>
      <c r="D679" s="28"/>
      <c r="E679" s="28"/>
      <c r="F679" s="29"/>
      <c r="G679" s="30"/>
      <c r="H679" s="30"/>
      <c r="I679" s="30"/>
      <c r="J679" s="30"/>
      <c r="K679" s="30"/>
      <c r="L679" s="30"/>
      <c r="M679" s="30"/>
      <c r="N679" s="30"/>
      <c r="O679" s="30"/>
      <c r="P679" s="30"/>
    </row>
    <row r="680" spans="1:16" x14ac:dyDescent="0.25">
      <c r="C680" s="32"/>
      <c r="D680" s="32"/>
      <c r="E680" s="33"/>
      <c r="F680" s="33"/>
      <c r="G680" s="33"/>
    </row>
    <row r="681" spans="1:16" x14ac:dyDescent="0.25">
      <c r="C681" s="260" t="s">
        <v>36</v>
      </c>
      <c r="D681" s="261"/>
      <c r="E681" s="261"/>
      <c r="F681" s="261"/>
      <c r="G681" s="261"/>
      <c r="H681" s="261"/>
      <c r="I681" s="261"/>
      <c r="J681" s="261"/>
      <c r="K681" s="261"/>
      <c r="L681" s="261"/>
      <c r="M681" s="261"/>
      <c r="N681" s="261"/>
      <c r="O681" s="262"/>
    </row>
    <row r="682" spans="1:16" x14ac:dyDescent="0.25">
      <c r="C682" s="75" t="s">
        <v>37</v>
      </c>
      <c r="D682" s="275" t="s">
        <v>38</v>
      </c>
      <c r="E682" s="275"/>
      <c r="F682" s="275"/>
      <c r="G682" s="75">
        <v>2009</v>
      </c>
      <c r="H682" s="34">
        <v>2010</v>
      </c>
      <c r="I682" s="34">
        <v>2011</v>
      </c>
      <c r="J682" s="34">
        <v>2012</v>
      </c>
      <c r="K682" s="34"/>
      <c r="L682" s="34">
        <v>2013</v>
      </c>
      <c r="M682" s="34">
        <v>2014</v>
      </c>
      <c r="N682" s="75" t="s">
        <v>39</v>
      </c>
      <c r="O682" s="34" t="s">
        <v>34</v>
      </c>
    </row>
    <row r="683" spans="1:16" x14ac:dyDescent="0.25">
      <c r="C683" s="35"/>
      <c r="D683" s="260"/>
      <c r="E683" s="261"/>
      <c r="F683" s="262"/>
      <c r="G683" s="36"/>
      <c r="H683" s="37"/>
      <c r="I683" s="37"/>
      <c r="J683" s="37"/>
      <c r="K683" s="37"/>
      <c r="L683" s="37"/>
      <c r="M683" s="37"/>
      <c r="N683" s="37"/>
      <c r="O683" s="37"/>
    </row>
    <row r="684" spans="1:16" x14ac:dyDescent="0.25">
      <c r="C684" s="35"/>
      <c r="D684" s="260"/>
      <c r="E684" s="261"/>
      <c r="F684" s="262"/>
      <c r="G684" s="36"/>
      <c r="H684" s="37"/>
      <c r="I684" s="37"/>
      <c r="J684" s="37"/>
      <c r="K684" s="37"/>
      <c r="L684" s="37"/>
      <c r="M684" s="37"/>
      <c r="N684" s="37"/>
      <c r="O684" s="37"/>
    </row>
    <row r="685" spans="1:16" x14ac:dyDescent="0.25">
      <c r="C685" s="35"/>
      <c r="D685" s="260"/>
      <c r="E685" s="261"/>
      <c r="F685" s="262"/>
      <c r="G685" s="38"/>
      <c r="H685" s="38"/>
      <c r="I685" s="38"/>
      <c r="J685" s="38"/>
      <c r="K685" s="38"/>
      <c r="L685" s="38"/>
      <c r="M685" s="38"/>
      <c r="N685" s="37"/>
      <c r="O685" s="37"/>
    </row>
    <row r="686" spans="1:16" x14ac:dyDescent="0.25">
      <c r="C686" s="73"/>
      <c r="D686" s="81"/>
      <c r="E686" s="81"/>
      <c r="F686" s="81"/>
      <c r="G686" s="39"/>
      <c r="H686" s="6"/>
      <c r="I686" s="6"/>
      <c r="J686" s="6"/>
      <c r="K686" s="6"/>
      <c r="L686" s="6"/>
      <c r="M686" s="6"/>
      <c r="N686" s="6"/>
      <c r="O686" s="6"/>
    </row>
    <row r="687" spans="1:16" x14ac:dyDescent="0.25">
      <c r="C687" s="263" t="s">
        <v>40</v>
      </c>
      <c r="D687" s="263"/>
      <c r="E687" s="263"/>
      <c r="F687" s="263"/>
      <c r="G687" s="263"/>
      <c r="H687" s="263"/>
      <c r="I687" s="263"/>
      <c r="J687" s="263"/>
      <c r="K687" s="263"/>
      <c r="L687" s="263"/>
      <c r="M687" s="263"/>
      <c r="N687" s="263"/>
      <c r="O687" s="263"/>
    </row>
    <row r="689" spans="3:16" x14ac:dyDescent="0.25">
      <c r="C689" s="264" t="s">
        <v>41</v>
      </c>
      <c r="D689" s="264"/>
      <c r="E689" s="264"/>
      <c r="F689" s="264"/>
      <c r="G689" s="264"/>
    </row>
    <row r="691" spans="3:16" x14ac:dyDescent="0.25">
      <c r="C691" s="265" t="s">
        <v>42</v>
      </c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</row>
    <row r="692" spans="3:16" x14ac:dyDescent="0.25">
      <c r="C692" s="265" t="s">
        <v>43</v>
      </c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</row>
    <row r="693" spans="3:16" x14ac:dyDescent="0.25">
      <c r="C693" s="265" t="s">
        <v>44</v>
      </c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</row>
    <row r="712" spans="1:16" s="106" customFormat="1" x14ac:dyDescent="0.25">
      <c r="A712" s="354" t="s">
        <v>87</v>
      </c>
      <c r="B712" s="354"/>
      <c r="C712" s="354"/>
      <c r="D712" s="354"/>
      <c r="E712" s="354"/>
      <c r="G712" s="104">
        <f>+D657+D586+D515+D444+D373+D302+D231+D160+D91+D18</f>
        <v>428849150</v>
      </c>
      <c r="H712" s="104">
        <f>+H657+H586+H515+H444+H373+H302+H231+H160+H91+H18</f>
        <v>619882476.50999999</v>
      </c>
      <c r="I712" s="104">
        <f t="shared" ref="I712" si="0">+F657+F586+F515+F444+F373+F302+F231+F160+F91+F18</f>
        <v>0</v>
      </c>
      <c r="L712" s="105">
        <f>+L657+L586+L515+L444+L373+L302+L231+L160+L91+L18</f>
        <v>174256575.32000002</v>
      </c>
      <c r="M712" s="105">
        <f>+M657+M586+M515+M444+M373+M302+M231+M160+M91+M18</f>
        <v>96947555.660000026</v>
      </c>
      <c r="O712" s="104">
        <f>+O657+O586+O515+O444+O373+O302+O231+O160+O91+O18</f>
        <v>186129948.97000003</v>
      </c>
      <c r="P712" s="105">
        <f>+P657+P586+P515+P444+P373+P302+P231+P160+P91+P18</f>
        <v>163445071.29000002</v>
      </c>
    </row>
    <row r="713" spans="1:16" x14ac:dyDescent="0.25">
      <c r="G713" s="107">
        <v>428849150</v>
      </c>
      <c r="H713" s="107">
        <v>619882477</v>
      </c>
      <c r="I713" s="103"/>
      <c r="L713" s="367">
        <v>174256575</v>
      </c>
      <c r="M713" s="367">
        <v>96947556</v>
      </c>
      <c r="O713" s="103">
        <v>186129949</v>
      </c>
      <c r="P713" s="366">
        <v>163445071</v>
      </c>
    </row>
    <row r="714" spans="1:16" x14ac:dyDescent="0.25">
      <c r="H714" s="103">
        <f>+H712-H713</f>
        <v>-0.49000000953674316</v>
      </c>
      <c r="I714" s="103"/>
      <c r="L714" s="103">
        <f>+L712-L713</f>
        <v>0.32000002264976501</v>
      </c>
      <c r="M714" s="103">
        <f>+M712-M713</f>
        <v>-0.3399999737739563</v>
      </c>
      <c r="O714" s="103">
        <f>+O713-O712</f>
        <v>2.9999971389770508E-2</v>
      </c>
      <c r="P714" s="103">
        <f>+P713-P712</f>
        <v>-0.29000002145767212</v>
      </c>
    </row>
  </sheetData>
  <mergeCells count="671">
    <mergeCell ref="A712:E712"/>
    <mergeCell ref="C52:P52"/>
    <mergeCell ref="C53:P53"/>
    <mergeCell ref="C54:P54"/>
    <mergeCell ref="L36:L37"/>
    <mergeCell ref="M36:M37"/>
    <mergeCell ref="A35:C37"/>
    <mergeCell ref="D35:F37"/>
    <mergeCell ref="G35:G37"/>
    <mergeCell ref="H35:J35"/>
    <mergeCell ref="C50:G50"/>
    <mergeCell ref="D43:F43"/>
    <mergeCell ref="D44:F44"/>
    <mergeCell ref="D45:F45"/>
    <mergeCell ref="D46:F46"/>
    <mergeCell ref="C48:O48"/>
    <mergeCell ref="A146:Q146"/>
    <mergeCell ref="A148:C148"/>
    <mergeCell ref="O148:Q148"/>
    <mergeCell ref="A150:C150"/>
    <mergeCell ref="D150:J150"/>
    <mergeCell ref="L150:N150"/>
    <mergeCell ref="O150:Q150"/>
    <mergeCell ref="A152:C152"/>
    <mergeCell ref="A20:C20"/>
    <mergeCell ref="A22:C22"/>
    <mergeCell ref="A24:C24"/>
    <mergeCell ref="A14:C14"/>
    <mergeCell ref="A16:C18"/>
    <mergeCell ref="H16:I17"/>
    <mergeCell ref="D18:G18"/>
    <mergeCell ref="H18:I18"/>
    <mergeCell ref="D14:Q14"/>
    <mergeCell ref="D16:G17"/>
    <mergeCell ref="J16:N16"/>
    <mergeCell ref="O16:Q16"/>
    <mergeCell ref="P22:Q22"/>
    <mergeCell ref="D24:Q24"/>
    <mergeCell ref="D22:N22"/>
    <mergeCell ref="A10:C10"/>
    <mergeCell ref="D10:J10"/>
    <mergeCell ref="A12:C12"/>
    <mergeCell ref="A6:C6"/>
    <mergeCell ref="A8:C8"/>
    <mergeCell ref="D8:J8"/>
    <mergeCell ref="A4:Q4"/>
    <mergeCell ref="O6:Q6"/>
    <mergeCell ref="L8:N8"/>
    <mergeCell ref="O8:Q8"/>
    <mergeCell ref="L10:M10"/>
    <mergeCell ref="N10:Q10"/>
    <mergeCell ref="D12:Q12"/>
    <mergeCell ref="D26:Q26"/>
    <mergeCell ref="O28:P28"/>
    <mergeCell ref="I30:M30"/>
    <mergeCell ref="N30:P30"/>
    <mergeCell ref="L35:N35"/>
    <mergeCell ref="P35:P37"/>
    <mergeCell ref="N36:N37"/>
    <mergeCell ref="C42:O42"/>
    <mergeCell ref="A30:C30"/>
    <mergeCell ref="D30:G30"/>
    <mergeCell ref="A33:C33"/>
    <mergeCell ref="D33:G33"/>
    <mergeCell ref="A26:C26"/>
    <mergeCell ref="A28:C28"/>
    <mergeCell ref="D28:G28"/>
    <mergeCell ref="A38:C38"/>
    <mergeCell ref="D38:F38"/>
    <mergeCell ref="A39:C39"/>
    <mergeCell ref="A40:C40"/>
    <mergeCell ref="O35:O37"/>
    <mergeCell ref="H36:H37"/>
    <mergeCell ref="I36:I37"/>
    <mergeCell ref="J36:J37"/>
    <mergeCell ref="D39:F39"/>
    <mergeCell ref="D152:J152"/>
    <mergeCell ref="L152:M152"/>
    <mergeCell ref="N152:Q152"/>
    <mergeCell ref="A154:C154"/>
    <mergeCell ref="D154:Q154"/>
    <mergeCell ref="A156:C156"/>
    <mergeCell ref="D156:Q156"/>
    <mergeCell ref="A158:C160"/>
    <mergeCell ref="D158:G159"/>
    <mergeCell ref="H158:I159"/>
    <mergeCell ref="J158:N158"/>
    <mergeCell ref="O158:Q158"/>
    <mergeCell ref="D160:G160"/>
    <mergeCell ref="H160:I160"/>
    <mergeCell ref="A162:C162"/>
    <mergeCell ref="A164:C164"/>
    <mergeCell ref="D164:N164"/>
    <mergeCell ref="P164:Q164"/>
    <mergeCell ref="A166:C166"/>
    <mergeCell ref="D166:Q166"/>
    <mergeCell ref="A168:C168"/>
    <mergeCell ref="D168:Q168"/>
    <mergeCell ref="A170:C170"/>
    <mergeCell ref="D170:G170"/>
    <mergeCell ref="O170:P170"/>
    <mergeCell ref="A172:C172"/>
    <mergeCell ref="D172:G172"/>
    <mergeCell ref="I172:M172"/>
    <mergeCell ref="N172:P172"/>
    <mergeCell ref="A175:C175"/>
    <mergeCell ref="D175:G175"/>
    <mergeCell ref="A177:C179"/>
    <mergeCell ref="D177:F179"/>
    <mergeCell ref="G177:G179"/>
    <mergeCell ref="H177:J177"/>
    <mergeCell ref="L177:N177"/>
    <mergeCell ref="O177:O179"/>
    <mergeCell ref="P177:P179"/>
    <mergeCell ref="H178:H179"/>
    <mergeCell ref="I178:I179"/>
    <mergeCell ref="J178:J179"/>
    <mergeCell ref="L178:L179"/>
    <mergeCell ref="M178:M179"/>
    <mergeCell ref="N178:N179"/>
    <mergeCell ref="A180:C180"/>
    <mergeCell ref="D180:F180"/>
    <mergeCell ref="A181:C181"/>
    <mergeCell ref="D181:F181"/>
    <mergeCell ref="A182:C182"/>
    <mergeCell ref="C184:O184"/>
    <mergeCell ref="D185:F185"/>
    <mergeCell ref="D186:F186"/>
    <mergeCell ref="D187:F187"/>
    <mergeCell ref="D188:F188"/>
    <mergeCell ref="C190:O190"/>
    <mergeCell ref="C192:G192"/>
    <mergeCell ref="C194:P194"/>
    <mergeCell ref="C195:P195"/>
    <mergeCell ref="C196:P196"/>
    <mergeCell ref="A288:Q288"/>
    <mergeCell ref="A290:C290"/>
    <mergeCell ref="O290:Q290"/>
    <mergeCell ref="A217:Q217"/>
    <mergeCell ref="A219:C219"/>
    <mergeCell ref="O219:Q219"/>
    <mergeCell ref="A221:C221"/>
    <mergeCell ref="D221:J221"/>
    <mergeCell ref="L221:N221"/>
    <mergeCell ref="O221:Q221"/>
    <mergeCell ref="A223:C223"/>
    <mergeCell ref="D223:J223"/>
    <mergeCell ref="L223:M223"/>
    <mergeCell ref="N223:Q223"/>
    <mergeCell ref="A225:C225"/>
    <mergeCell ref="D225:Q225"/>
    <mergeCell ref="A227:C227"/>
    <mergeCell ref="D227:Q227"/>
    <mergeCell ref="A292:C292"/>
    <mergeCell ref="D292:J292"/>
    <mergeCell ref="L292:N292"/>
    <mergeCell ref="O292:Q292"/>
    <mergeCell ref="A294:C294"/>
    <mergeCell ref="D294:J294"/>
    <mergeCell ref="L294:M294"/>
    <mergeCell ref="N294:Q294"/>
    <mergeCell ref="A296:C296"/>
    <mergeCell ref="D296:Q296"/>
    <mergeCell ref="A298:C298"/>
    <mergeCell ref="D298:Q298"/>
    <mergeCell ref="A300:C302"/>
    <mergeCell ref="D300:G301"/>
    <mergeCell ref="H300:I301"/>
    <mergeCell ref="J300:N300"/>
    <mergeCell ref="O300:Q300"/>
    <mergeCell ref="D302:G302"/>
    <mergeCell ref="H302:I302"/>
    <mergeCell ref="A304:C304"/>
    <mergeCell ref="A306:C306"/>
    <mergeCell ref="D306:N306"/>
    <mergeCell ref="P306:Q306"/>
    <mergeCell ref="A308:C308"/>
    <mergeCell ref="D308:Q308"/>
    <mergeCell ref="A310:C310"/>
    <mergeCell ref="D310:Q310"/>
    <mergeCell ref="A312:C312"/>
    <mergeCell ref="D312:G312"/>
    <mergeCell ref="O312:P312"/>
    <mergeCell ref="A314:C314"/>
    <mergeCell ref="D314:G314"/>
    <mergeCell ref="I314:M314"/>
    <mergeCell ref="N314:P314"/>
    <mergeCell ref="A317:C317"/>
    <mergeCell ref="D317:G317"/>
    <mergeCell ref="A319:C321"/>
    <mergeCell ref="D319:F321"/>
    <mergeCell ref="G319:G321"/>
    <mergeCell ref="H319:J319"/>
    <mergeCell ref="L319:N319"/>
    <mergeCell ref="O319:O321"/>
    <mergeCell ref="P319:P321"/>
    <mergeCell ref="H320:H321"/>
    <mergeCell ref="I320:I321"/>
    <mergeCell ref="J320:J321"/>
    <mergeCell ref="L320:L321"/>
    <mergeCell ref="M320:M321"/>
    <mergeCell ref="N320:N321"/>
    <mergeCell ref="A322:C322"/>
    <mergeCell ref="D322:F322"/>
    <mergeCell ref="A323:C323"/>
    <mergeCell ref="D323:F323"/>
    <mergeCell ref="A324:C324"/>
    <mergeCell ref="C326:O326"/>
    <mergeCell ref="D327:F327"/>
    <mergeCell ref="D328:F328"/>
    <mergeCell ref="D329:F329"/>
    <mergeCell ref="D330:F330"/>
    <mergeCell ref="C332:O332"/>
    <mergeCell ref="C334:G334"/>
    <mergeCell ref="C336:P336"/>
    <mergeCell ref="C337:P337"/>
    <mergeCell ref="C338:P338"/>
    <mergeCell ref="A77:Q77"/>
    <mergeCell ref="A79:C79"/>
    <mergeCell ref="O79:Q79"/>
    <mergeCell ref="A81:C81"/>
    <mergeCell ref="D81:J81"/>
    <mergeCell ref="L81:N81"/>
    <mergeCell ref="O81:Q81"/>
    <mergeCell ref="A83:C83"/>
    <mergeCell ref="D83:J83"/>
    <mergeCell ref="L83:M83"/>
    <mergeCell ref="N83:Q83"/>
    <mergeCell ref="A85:C85"/>
    <mergeCell ref="D85:Q85"/>
    <mergeCell ref="A87:C87"/>
    <mergeCell ref="D87:Q87"/>
    <mergeCell ref="A89:C91"/>
    <mergeCell ref="D89:G90"/>
    <mergeCell ref="H89:I90"/>
    <mergeCell ref="J89:N89"/>
    <mergeCell ref="O89:Q89"/>
    <mergeCell ref="D91:G91"/>
    <mergeCell ref="H91:I91"/>
    <mergeCell ref="A93:C93"/>
    <mergeCell ref="A95:C95"/>
    <mergeCell ref="D95:N95"/>
    <mergeCell ref="P95:Q95"/>
    <mergeCell ref="A97:C97"/>
    <mergeCell ref="D97:Q97"/>
    <mergeCell ref="A99:C99"/>
    <mergeCell ref="D99:Q99"/>
    <mergeCell ref="A101:C101"/>
    <mergeCell ref="D101:G101"/>
    <mergeCell ref="O101:P101"/>
    <mergeCell ref="A103:C103"/>
    <mergeCell ref="D103:G103"/>
    <mergeCell ref="I103:M103"/>
    <mergeCell ref="N103:P103"/>
    <mergeCell ref="A106:C106"/>
    <mergeCell ref="D106:G106"/>
    <mergeCell ref="A108:C110"/>
    <mergeCell ref="D108:F110"/>
    <mergeCell ref="G108:G110"/>
    <mergeCell ref="H108:J108"/>
    <mergeCell ref="L108:N108"/>
    <mergeCell ref="O108:O110"/>
    <mergeCell ref="P108:P110"/>
    <mergeCell ref="H109:H110"/>
    <mergeCell ref="I109:I110"/>
    <mergeCell ref="J109:J110"/>
    <mergeCell ref="L109:L110"/>
    <mergeCell ref="M109:M110"/>
    <mergeCell ref="N109:N110"/>
    <mergeCell ref="D119:F119"/>
    <mergeCell ref="C121:O121"/>
    <mergeCell ref="C123:G123"/>
    <mergeCell ref="C125:P125"/>
    <mergeCell ref="C126:P126"/>
    <mergeCell ref="C127:P127"/>
    <mergeCell ref="A111:C111"/>
    <mergeCell ref="D111:F111"/>
    <mergeCell ref="A112:C112"/>
    <mergeCell ref="D112:F112"/>
    <mergeCell ref="A113:C113"/>
    <mergeCell ref="C115:O115"/>
    <mergeCell ref="D116:F116"/>
    <mergeCell ref="D117:F117"/>
    <mergeCell ref="D118:F118"/>
    <mergeCell ref="A359:Q359"/>
    <mergeCell ref="A361:C361"/>
    <mergeCell ref="O361:Q361"/>
    <mergeCell ref="A363:C363"/>
    <mergeCell ref="D363:J363"/>
    <mergeCell ref="L363:N363"/>
    <mergeCell ref="O363:Q363"/>
    <mergeCell ref="A365:C365"/>
    <mergeCell ref="D365:J365"/>
    <mergeCell ref="L365:M365"/>
    <mergeCell ref="N365:Q365"/>
    <mergeCell ref="A367:C367"/>
    <mergeCell ref="D367:Q367"/>
    <mergeCell ref="A369:C369"/>
    <mergeCell ref="D369:Q369"/>
    <mergeCell ref="A371:C373"/>
    <mergeCell ref="D371:G372"/>
    <mergeCell ref="H371:I372"/>
    <mergeCell ref="J371:N371"/>
    <mergeCell ref="O371:Q371"/>
    <mergeCell ref="D373:G373"/>
    <mergeCell ref="H373:I373"/>
    <mergeCell ref="A375:C375"/>
    <mergeCell ref="A377:C377"/>
    <mergeCell ref="D377:N377"/>
    <mergeCell ref="P377:Q377"/>
    <mergeCell ref="A379:C379"/>
    <mergeCell ref="D379:Q379"/>
    <mergeCell ref="A381:C381"/>
    <mergeCell ref="D381:Q381"/>
    <mergeCell ref="A383:C383"/>
    <mergeCell ref="D383:G383"/>
    <mergeCell ref="O383:P383"/>
    <mergeCell ref="A385:C385"/>
    <mergeCell ref="D385:G385"/>
    <mergeCell ref="I385:M385"/>
    <mergeCell ref="N385:P385"/>
    <mergeCell ref="A388:C388"/>
    <mergeCell ref="D388:G388"/>
    <mergeCell ref="A390:C392"/>
    <mergeCell ref="D390:F392"/>
    <mergeCell ref="G390:G392"/>
    <mergeCell ref="H390:J390"/>
    <mergeCell ref="L390:N390"/>
    <mergeCell ref="O390:O392"/>
    <mergeCell ref="P390:P392"/>
    <mergeCell ref="H391:H392"/>
    <mergeCell ref="I391:I392"/>
    <mergeCell ref="J391:J392"/>
    <mergeCell ref="L391:L392"/>
    <mergeCell ref="M391:M392"/>
    <mergeCell ref="N391:N392"/>
    <mergeCell ref="A393:C393"/>
    <mergeCell ref="D393:F393"/>
    <mergeCell ref="A394:C394"/>
    <mergeCell ref="D394:F394"/>
    <mergeCell ref="A395:C395"/>
    <mergeCell ref="C397:O397"/>
    <mergeCell ref="D398:F398"/>
    <mergeCell ref="D399:F399"/>
    <mergeCell ref="D400:F400"/>
    <mergeCell ref="A430:Q430"/>
    <mergeCell ref="A432:C432"/>
    <mergeCell ref="O432:Q432"/>
    <mergeCell ref="D401:F401"/>
    <mergeCell ref="C403:O403"/>
    <mergeCell ref="C405:G405"/>
    <mergeCell ref="C407:P407"/>
    <mergeCell ref="C408:P408"/>
    <mergeCell ref="C409:P409"/>
    <mergeCell ref="A434:C434"/>
    <mergeCell ref="D434:J434"/>
    <mergeCell ref="L434:N434"/>
    <mergeCell ref="O434:Q434"/>
    <mergeCell ref="A436:C436"/>
    <mergeCell ref="D436:J436"/>
    <mergeCell ref="L436:M436"/>
    <mergeCell ref="N436:Q436"/>
    <mergeCell ref="A438:C438"/>
    <mergeCell ref="D438:Q438"/>
    <mergeCell ref="A440:C440"/>
    <mergeCell ref="D440:Q440"/>
    <mergeCell ref="A442:C444"/>
    <mergeCell ref="D442:G443"/>
    <mergeCell ref="H442:I443"/>
    <mergeCell ref="J442:N442"/>
    <mergeCell ref="O442:Q442"/>
    <mergeCell ref="D444:G444"/>
    <mergeCell ref="H444:I444"/>
    <mergeCell ref="A446:C446"/>
    <mergeCell ref="A448:C448"/>
    <mergeCell ref="D448:N448"/>
    <mergeCell ref="P448:Q448"/>
    <mergeCell ref="A450:C450"/>
    <mergeCell ref="D450:Q450"/>
    <mergeCell ref="A452:C452"/>
    <mergeCell ref="D452:Q452"/>
    <mergeCell ref="A454:C454"/>
    <mergeCell ref="D454:G454"/>
    <mergeCell ref="O454:P454"/>
    <mergeCell ref="A456:C456"/>
    <mergeCell ref="D456:G456"/>
    <mergeCell ref="I456:M456"/>
    <mergeCell ref="N456:P456"/>
    <mergeCell ref="A459:C459"/>
    <mergeCell ref="D459:G459"/>
    <mergeCell ref="A461:C463"/>
    <mergeCell ref="D461:F463"/>
    <mergeCell ref="G461:G463"/>
    <mergeCell ref="H461:J461"/>
    <mergeCell ref="L461:N461"/>
    <mergeCell ref="O461:O463"/>
    <mergeCell ref="P461:P463"/>
    <mergeCell ref="H462:H463"/>
    <mergeCell ref="I462:I463"/>
    <mergeCell ref="J462:J463"/>
    <mergeCell ref="L462:L463"/>
    <mergeCell ref="M462:M463"/>
    <mergeCell ref="N462:N463"/>
    <mergeCell ref="A572:Q572"/>
    <mergeCell ref="A574:C574"/>
    <mergeCell ref="O574:Q574"/>
    <mergeCell ref="A505:C505"/>
    <mergeCell ref="D505:J505"/>
    <mergeCell ref="L505:N505"/>
    <mergeCell ref="O505:Q505"/>
    <mergeCell ref="A507:C507"/>
    <mergeCell ref="D507:J507"/>
    <mergeCell ref="L507:M507"/>
    <mergeCell ref="N507:Q507"/>
    <mergeCell ref="A509:C509"/>
    <mergeCell ref="D509:Q509"/>
    <mergeCell ref="A511:C511"/>
    <mergeCell ref="D511:Q511"/>
    <mergeCell ref="A513:C515"/>
    <mergeCell ref="D513:G514"/>
    <mergeCell ref="H513:I514"/>
    <mergeCell ref="A576:C576"/>
    <mergeCell ref="D576:J576"/>
    <mergeCell ref="L576:N576"/>
    <mergeCell ref="O576:Q576"/>
    <mergeCell ref="A578:C578"/>
    <mergeCell ref="D578:J578"/>
    <mergeCell ref="L578:M578"/>
    <mergeCell ref="N578:Q578"/>
    <mergeCell ref="A580:C580"/>
    <mergeCell ref="D580:Q580"/>
    <mergeCell ref="A582:C582"/>
    <mergeCell ref="D582:Q582"/>
    <mergeCell ref="A584:C586"/>
    <mergeCell ref="D584:G585"/>
    <mergeCell ref="H584:I585"/>
    <mergeCell ref="J584:N584"/>
    <mergeCell ref="O584:Q584"/>
    <mergeCell ref="D586:G586"/>
    <mergeCell ref="H586:I586"/>
    <mergeCell ref="A588:C588"/>
    <mergeCell ref="A590:C590"/>
    <mergeCell ref="D590:N590"/>
    <mergeCell ref="P590:Q590"/>
    <mergeCell ref="A592:C592"/>
    <mergeCell ref="D592:Q592"/>
    <mergeCell ref="A594:C594"/>
    <mergeCell ref="D594:Q594"/>
    <mergeCell ref="A596:C596"/>
    <mergeCell ref="D596:G596"/>
    <mergeCell ref="O596:P596"/>
    <mergeCell ref="A598:C598"/>
    <mergeCell ref="D598:G598"/>
    <mergeCell ref="I598:M598"/>
    <mergeCell ref="N598:P598"/>
    <mergeCell ref="A601:C601"/>
    <mergeCell ref="D601:G601"/>
    <mergeCell ref="A603:C605"/>
    <mergeCell ref="D603:F605"/>
    <mergeCell ref="G603:G605"/>
    <mergeCell ref="H603:J603"/>
    <mergeCell ref="L603:N603"/>
    <mergeCell ref="O603:O605"/>
    <mergeCell ref="P603:P605"/>
    <mergeCell ref="H604:H605"/>
    <mergeCell ref="I604:I605"/>
    <mergeCell ref="J604:J605"/>
    <mergeCell ref="L604:L605"/>
    <mergeCell ref="M604:M605"/>
    <mergeCell ref="N604:N605"/>
    <mergeCell ref="A606:C606"/>
    <mergeCell ref="D606:F606"/>
    <mergeCell ref="A607:C607"/>
    <mergeCell ref="D607:F607"/>
    <mergeCell ref="A608:C608"/>
    <mergeCell ref="C610:O610"/>
    <mergeCell ref="D611:F611"/>
    <mergeCell ref="D612:F612"/>
    <mergeCell ref="D613:F613"/>
    <mergeCell ref="D614:F614"/>
    <mergeCell ref="C616:O616"/>
    <mergeCell ref="C618:G618"/>
    <mergeCell ref="C620:P620"/>
    <mergeCell ref="C621:P621"/>
    <mergeCell ref="C622:P622"/>
    <mergeCell ref="A643:Q643"/>
    <mergeCell ref="A645:C645"/>
    <mergeCell ref="O645:Q645"/>
    <mergeCell ref="A647:C647"/>
    <mergeCell ref="D647:J647"/>
    <mergeCell ref="L647:N647"/>
    <mergeCell ref="O647:Q647"/>
    <mergeCell ref="A649:C649"/>
    <mergeCell ref="D649:J649"/>
    <mergeCell ref="L649:M649"/>
    <mergeCell ref="N649:Q649"/>
    <mergeCell ref="A651:C651"/>
    <mergeCell ref="D651:Q651"/>
    <mergeCell ref="A653:C653"/>
    <mergeCell ref="D653:Q653"/>
    <mergeCell ref="A655:C657"/>
    <mergeCell ref="D655:G656"/>
    <mergeCell ref="H655:I656"/>
    <mergeCell ref="J655:N655"/>
    <mergeCell ref="O655:Q655"/>
    <mergeCell ref="D657:G657"/>
    <mergeCell ref="H657:I657"/>
    <mergeCell ref="A659:C659"/>
    <mergeCell ref="A661:C661"/>
    <mergeCell ref="D661:N661"/>
    <mergeCell ref="P661:Q661"/>
    <mergeCell ref="A663:C663"/>
    <mergeCell ref="D663:Q663"/>
    <mergeCell ref="A665:C665"/>
    <mergeCell ref="D665:Q665"/>
    <mergeCell ref="A667:C667"/>
    <mergeCell ref="D667:G667"/>
    <mergeCell ref="O667:P667"/>
    <mergeCell ref="A669:C669"/>
    <mergeCell ref="D669:G669"/>
    <mergeCell ref="I669:M669"/>
    <mergeCell ref="N669:P669"/>
    <mergeCell ref="A672:C672"/>
    <mergeCell ref="D672:G672"/>
    <mergeCell ref="A674:C676"/>
    <mergeCell ref="D674:F676"/>
    <mergeCell ref="G674:G676"/>
    <mergeCell ref="H674:J674"/>
    <mergeCell ref="L674:N674"/>
    <mergeCell ref="O674:O676"/>
    <mergeCell ref="P674:P676"/>
    <mergeCell ref="H675:H676"/>
    <mergeCell ref="I675:I676"/>
    <mergeCell ref="J675:J676"/>
    <mergeCell ref="L675:L676"/>
    <mergeCell ref="M675:M676"/>
    <mergeCell ref="N675:N676"/>
    <mergeCell ref="D685:F685"/>
    <mergeCell ref="C687:O687"/>
    <mergeCell ref="C689:G689"/>
    <mergeCell ref="C691:P691"/>
    <mergeCell ref="C692:P692"/>
    <mergeCell ref="C693:P693"/>
    <mergeCell ref="A677:C677"/>
    <mergeCell ref="D677:F677"/>
    <mergeCell ref="A678:C678"/>
    <mergeCell ref="D678:F678"/>
    <mergeCell ref="A679:C679"/>
    <mergeCell ref="C681:O681"/>
    <mergeCell ref="D682:F682"/>
    <mergeCell ref="D683:F683"/>
    <mergeCell ref="D684:F684"/>
    <mergeCell ref="A229:C231"/>
    <mergeCell ref="D229:G230"/>
    <mergeCell ref="H229:I230"/>
    <mergeCell ref="J229:N229"/>
    <mergeCell ref="O229:Q229"/>
    <mergeCell ref="D231:G231"/>
    <mergeCell ref="H231:I231"/>
    <mergeCell ref="A233:C233"/>
    <mergeCell ref="A235:C235"/>
    <mergeCell ref="D235:N235"/>
    <mergeCell ref="P235:Q235"/>
    <mergeCell ref="A237:C237"/>
    <mergeCell ref="D237:Q237"/>
    <mergeCell ref="A239:C239"/>
    <mergeCell ref="D239:Q239"/>
    <mergeCell ref="A241:C241"/>
    <mergeCell ref="D241:G241"/>
    <mergeCell ref="O241:P241"/>
    <mergeCell ref="A243:C243"/>
    <mergeCell ref="D243:G243"/>
    <mergeCell ref="I243:M243"/>
    <mergeCell ref="N243:P243"/>
    <mergeCell ref="A246:C246"/>
    <mergeCell ref="D246:G246"/>
    <mergeCell ref="A248:C250"/>
    <mergeCell ref="D248:F250"/>
    <mergeCell ref="G248:G250"/>
    <mergeCell ref="H248:J248"/>
    <mergeCell ref="L248:N248"/>
    <mergeCell ref="O248:O250"/>
    <mergeCell ref="P248:P250"/>
    <mergeCell ref="H249:H250"/>
    <mergeCell ref="I249:I250"/>
    <mergeCell ref="J249:J250"/>
    <mergeCell ref="L249:L250"/>
    <mergeCell ref="M249:M250"/>
    <mergeCell ref="N249:N250"/>
    <mergeCell ref="A251:C251"/>
    <mergeCell ref="D251:F251"/>
    <mergeCell ref="A252:C252"/>
    <mergeCell ref="D252:F252"/>
    <mergeCell ref="A253:C253"/>
    <mergeCell ref="C255:O255"/>
    <mergeCell ref="D256:F256"/>
    <mergeCell ref="D257:F257"/>
    <mergeCell ref="D258:F258"/>
    <mergeCell ref="D259:F259"/>
    <mergeCell ref="C261:O261"/>
    <mergeCell ref="C263:G263"/>
    <mergeCell ref="C265:P265"/>
    <mergeCell ref="C266:P266"/>
    <mergeCell ref="C267:P267"/>
    <mergeCell ref="A501:Q501"/>
    <mergeCell ref="A503:C503"/>
    <mergeCell ref="O503:Q503"/>
    <mergeCell ref="D472:F472"/>
    <mergeCell ref="C474:O474"/>
    <mergeCell ref="C476:G476"/>
    <mergeCell ref="C478:P478"/>
    <mergeCell ref="C479:P479"/>
    <mergeCell ref="C480:P480"/>
    <mergeCell ref="A464:C464"/>
    <mergeCell ref="D464:F464"/>
    <mergeCell ref="A465:C465"/>
    <mergeCell ref="D465:F465"/>
    <mergeCell ref="A466:C466"/>
    <mergeCell ref="C468:O468"/>
    <mergeCell ref="D469:F469"/>
    <mergeCell ref="D470:F470"/>
    <mergeCell ref="D471:F471"/>
    <mergeCell ref="J513:N513"/>
    <mergeCell ref="O513:Q513"/>
    <mergeCell ref="D515:G515"/>
    <mergeCell ref="H515:I515"/>
    <mergeCell ref="A517:C517"/>
    <mergeCell ref="A519:C519"/>
    <mergeCell ref="D519:N519"/>
    <mergeCell ref="P519:Q519"/>
    <mergeCell ref="A521:C521"/>
    <mergeCell ref="D521:Q521"/>
    <mergeCell ref="A523:C523"/>
    <mergeCell ref="D523:Q523"/>
    <mergeCell ref="A525:C525"/>
    <mergeCell ref="D525:G525"/>
    <mergeCell ref="O525:P525"/>
    <mergeCell ref="A527:C527"/>
    <mergeCell ref="D527:G527"/>
    <mergeCell ref="I527:M527"/>
    <mergeCell ref="N527:P527"/>
    <mergeCell ref="A530:C530"/>
    <mergeCell ref="D530:G530"/>
    <mergeCell ref="A532:C534"/>
    <mergeCell ref="D532:F534"/>
    <mergeCell ref="G532:G534"/>
    <mergeCell ref="H532:J532"/>
    <mergeCell ref="L532:N532"/>
    <mergeCell ref="O532:O534"/>
    <mergeCell ref="P532:P534"/>
    <mergeCell ref="H533:H534"/>
    <mergeCell ref="I533:I534"/>
    <mergeCell ref="J533:J534"/>
    <mergeCell ref="L533:L534"/>
    <mergeCell ref="M533:M534"/>
    <mergeCell ref="N533:N534"/>
    <mergeCell ref="D543:F543"/>
    <mergeCell ref="C545:O545"/>
    <mergeCell ref="C547:G547"/>
    <mergeCell ref="C549:P549"/>
    <mergeCell ref="C550:P550"/>
    <mergeCell ref="C551:P551"/>
    <mergeCell ref="A535:C535"/>
    <mergeCell ref="D535:F535"/>
    <mergeCell ref="A536:C536"/>
    <mergeCell ref="D536:F536"/>
    <mergeCell ref="A537:C537"/>
    <mergeCell ref="C539:O539"/>
    <mergeCell ref="D540:F540"/>
    <mergeCell ref="D541:F541"/>
    <mergeCell ref="D542:F542"/>
  </mergeCells>
  <printOptions horizontalCentered="1"/>
  <pageMargins left="0.59055118110236227" right="0.27559055118110237" top="0.43307086614173229" bottom="0.39370078740157483" header="0.31496062992125984" footer="0.15748031496062992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AL70"/>
  <sheetViews>
    <sheetView topLeftCell="S53" zoomScale="75" zoomScaleNormal="75" workbookViewId="0">
      <selection activeCell="AK69" sqref="AK69"/>
    </sheetView>
  </sheetViews>
  <sheetFormatPr baseColWidth="10" defaultRowHeight="15" x14ac:dyDescent="0.25"/>
  <cols>
    <col min="1" max="1" width="4.5703125" hidden="1" customWidth="1"/>
    <col min="2" max="2" width="4.140625" hidden="1" customWidth="1"/>
    <col min="3" max="3" width="4.28515625" hidden="1" customWidth="1"/>
    <col min="4" max="4" width="3.7109375" hidden="1" customWidth="1"/>
    <col min="5" max="6" width="3.140625" hidden="1" customWidth="1"/>
    <col min="7" max="7" width="4.140625" hidden="1" customWidth="1"/>
    <col min="8" max="9" width="3.28515625" hidden="1" customWidth="1"/>
    <col min="10" max="10" width="4.28515625" hidden="1" customWidth="1"/>
    <col min="11" max="11" width="5.5703125" hidden="1" customWidth="1"/>
    <col min="12" max="12" width="5.140625" hidden="1" customWidth="1"/>
    <col min="13" max="13" width="6.5703125" hidden="1" customWidth="1"/>
    <col min="14" max="14" width="6.28515625" hidden="1" customWidth="1"/>
    <col min="15" max="15" width="3.5703125" hidden="1" customWidth="1"/>
    <col min="16" max="16" width="3.42578125" hidden="1" customWidth="1"/>
    <col min="17" max="17" width="11.5703125" hidden="1" customWidth="1"/>
    <col min="18" max="18" width="86.140625" customWidth="1"/>
    <col min="19" max="20" width="17.42578125" bestFit="1" customWidth="1"/>
    <col min="21" max="21" width="17.42578125" customWidth="1"/>
    <col min="22" max="22" width="17.42578125" bestFit="1" customWidth="1"/>
    <col min="23" max="23" width="6.7109375" customWidth="1"/>
    <col min="24" max="24" width="7.7109375" style="251" customWidth="1"/>
    <col min="25" max="25" width="20.7109375" customWidth="1"/>
    <col min="26" max="26" width="11" hidden="1" customWidth="1"/>
    <col min="27" max="29" width="5.7109375" hidden="1" customWidth="1"/>
    <col min="30" max="30" width="13" hidden="1" customWidth="1"/>
    <col min="31" max="31" width="10.85546875" hidden="1" customWidth="1"/>
    <col min="32" max="32" width="5.7109375" hidden="1" customWidth="1"/>
    <col min="34" max="34" width="17.42578125" bestFit="1" customWidth="1"/>
    <col min="35" max="38" width="17.42578125" customWidth="1"/>
  </cols>
  <sheetData>
    <row r="1" spans="1:38" ht="23.25" x14ac:dyDescent="0.35">
      <c r="A1" s="355" t="s">
        <v>90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</row>
    <row r="2" spans="1:38" ht="18.75" x14ac:dyDescent="0.3">
      <c r="A2" s="356" t="s">
        <v>91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</row>
    <row r="3" spans="1:38" ht="38.25" customHeight="1" x14ac:dyDescent="0.25">
      <c r="A3" s="357" t="s">
        <v>92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</row>
    <row r="4" spans="1:38" ht="38.25" customHeight="1" x14ac:dyDescent="0.25">
      <c r="A4" s="357" t="s">
        <v>93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</row>
    <row r="5" spans="1:38" ht="34.5" hidden="1" customHeight="1" x14ac:dyDescent="0.25">
      <c r="A5" s="113"/>
      <c r="B5" s="113"/>
      <c r="C5" s="114"/>
      <c r="D5" s="113"/>
      <c r="E5" s="114"/>
      <c r="F5" s="114"/>
      <c r="G5" s="115"/>
      <c r="H5" s="114"/>
      <c r="I5" s="114"/>
      <c r="J5" s="115"/>
      <c r="K5" s="115"/>
      <c r="L5" s="114"/>
      <c r="M5" s="114"/>
      <c r="N5" s="114"/>
      <c r="O5" s="115"/>
      <c r="P5" s="115"/>
      <c r="Q5" s="116"/>
      <c r="R5" s="358" t="s">
        <v>94</v>
      </c>
      <c r="S5" s="359"/>
      <c r="T5" s="359"/>
      <c r="U5" s="359"/>
      <c r="V5" s="359"/>
      <c r="W5" s="359"/>
      <c r="X5" s="359"/>
      <c r="Y5" s="360"/>
      <c r="Z5" s="117"/>
      <c r="AA5" s="117"/>
      <c r="AB5" s="117"/>
      <c r="AC5" s="117"/>
      <c r="AD5" s="117"/>
      <c r="AE5" s="118"/>
      <c r="AF5" s="119"/>
    </row>
    <row r="6" spans="1:38" ht="33" hidden="1" customHeight="1" x14ac:dyDescent="0.25">
      <c r="A6" s="113"/>
      <c r="B6" s="113"/>
      <c r="C6" s="114"/>
      <c r="D6" s="113"/>
      <c r="E6" s="114"/>
      <c r="F6" s="114"/>
      <c r="G6" s="115"/>
      <c r="H6" s="114"/>
      <c r="I6" s="114"/>
      <c r="J6" s="115"/>
      <c r="K6" s="115"/>
      <c r="L6" s="114"/>
      <c r="M6" s="114"/>
      <c r="N6" s="114"/>
      <c r="O6" s="115"/>
      <c r="P6" s="115"/>
      <c r="Q6" s="116"/>
      <c r="R6" s="120"/>
      <c r="S6" s="121"/>
      <c r="T6" s="121"/>
      <c r="U6" s="121"/>
      <c r="V6" s="121"/>
      <c r="W6" s="121"/>
      <c r="X6" s="122"/>
      <c r="Y6" s="123" t="s">
        <v>95</v>
      </c>
      <c r="Z6" s="117"/>
      <c r="AA6" s="117"/>
      <c r="AB6" s="117"/>
      <c r="AC6" s="117"/>
      <c r="AD6" s="117"/>
      <c r="AE6" s="118"/>
      <c r="AF6" s="119"/>
      <c r="AH6" s="121"/>
      <c r="AI6" s="121"/>
      <c r="AJ6" s="121"/>
      <c r="AK6" s="121"/>
      <c r="AL6" s="121"/>
    </row>
    <row r="7" spans="1:38" ht="24" hidden="1" customHeight="1" x14ac:dyDescent="0.25">
      <c r="A7" s="124"/>
      <c r="B7" s="124"/>
      <c r="C7" s="125"/>
      <c r="D7" s="125"/>
      <c r="E7" s="125"/>
      <c r="F7" s="125"/>
      <c r="G7" s="115"/>
      <c r="H7" s="125"/>
      <c r="I7" s="125"/>
      <c r="J7" s="115"/>
      <c r="K7" s="125"/>
      <c r="L7" s="125"/>
      <c r="M7" s="125"/>
      <c r="N7" s="125"/>
      <c r="O7" s="125"/>
      <c r="P7" s="125"/>
      <c r="Q7" s="126"/>
      <c r="R7" s="127"/>
      <c r="S7" s="128"/>
      <c r="T7" s="128"/>
      <c r="U7" s="128"/>
      <c r="V7" s="128"/>
      <c r="W7" s="128"/>
      <c r="X7" s="129" t="s">
        <v>96</v>
      </c>
      <c r="Y7" s="130">
        <f>Y9+Y11+Y13+Y15</f>
        <v>428849150</v>
      </c>
      <c r="Z7" s="131"/>
      <c r="AA7" s="131"/>
      <c r="AB7" s="131"/>
      <c r="AC7" s="131"/>
      <c r="AD7" s="131"/>
      <c r="AE7" s="132"/>
      <c r="AF7" s="125"/>
      <c r="AH7" s="128"/>
      <c r="AI7" s="128"/>
      <c r="AJ7" s="128"/>
      <c r="AK7" s="128"/>
      <c r="AL7" s="128"/>
    </row>
    <row r="8" spans="1:38" ht="8.25" hidden="1" customHeight="1" x14ac:dyDescent="0.25">
      <c r="A8" s="124"/>
      <c r="B8" s="124"/>
      <c r="C8" s="125"/>
      <c r="D8" s="125"/>
      <c r="E8" s="125"/>
      <c r="F8" s="125"/>
      <c r="G8" s="115"/>
      <c r="H8" s="125"/>
      <c r="I8" s="125"/>
      <c r="J8" s="115"/>
      <c r="K8" s="125"/>
      <c r="L8" s="125"/>
      <c r="M8" s="125"/>
      <c r="N8" s="125"/>
      <c r="O8" s="125"/>
      <c r="P8" s="125"/>
      <c r="Q8" s="126"/>
      <c r="R8" s="133"/>
      <c r="S8" s="134"/>
      <c r="T8" s="134"/>
      <c r="U8" s="134"/>
      <c r="V8" s="134"/>
      <c r="W8" s="134"/>
      <c r="X8" s="135"/>
      <c r="Y8" s="136"/>
      <c r="Z8" s="131"/>
      <c r="AA8" s="131"/>
      <c r="AB8" s="131"/>
      <c r="AC8" s="131"/>
      <c r="AD8" s="131"/>
      <c r="AE8" s="132"/>
      <c r="AF8" s="125"/>
      <c r="AH8" s="134"/>
      <c r="AI8" s="134"/>
      <c r="AJ8" s="134"/>
      <c r="AK8" s="134"/>
      <c r="AL8" s="134"/>
    </row>
    <row r="9" spans="1:38" ht="35.25" hidden="1" customHeight="1" x14ac:dyDescent="0.25">
      <c r="A9" s="113"/>
      <c r="B9" s="113"/>
      <c r="C9" s="114"/>
      <c r="D9" s="113"/>
      <c r="E9" s="114"/>
      <c r="F9" s="114"/>
      <c r="G9" s="115"/>
      <c r="H9" s="114"/>
      <c r="I9" s="114"/>
      <c r="J9" s="115"/>
      <c r="K9" s="115"/>
      <c r="L9" s="114"/>
      <c r="M9" s="114"/>
      <c r="N9" s="114"/>
      <c r="O9" s="115"/>
      <c r="P9" s="115"/>
      <c r="Q9" s="116"/>
      <c r="R9" s="137" t="s">
        <v>97</v>
      </c>
      <c r="S9" s="117"/>
      <c r="T9" s="117"/>
      <c r="U9" s="117"/>
      <c r="V9" s="117"/>
      <c r="W9" s="117"/>
      <c r="X9" s="138"/>
      <c r="Y9" s="139">
        <v>60000000</v>
      </c>
      <c r="Z9" s="117"/>
      <c r="AA9" s="117"/>
      <c r="AB9" s="117"/>
      <c r="AC9" s="117"/>
      <c r="AD9" s="117"/>
      <c r="AE9" s="118"/>
      <c r="AF9" s="119"/>
      <c r="AH9" s="117"/>
      <c r="AI9" s="117"/>
      <c r="AJ9" s="117"/>
      <c r="AK9" s="117"/>
      <c r="AL9" s="117"/>
    </row>
    <row r="10" spans="1:38" ht="8.25" hidden="1" customHeight="1" x14ac:dyDescent="0.25">
      <c r="A10" s="113"/>
      <c r="B10" s="113"/>
      <c r="C10" s="114"/>
      <c r="D10" s="113"/>
      <c r="E10" s="114"/>
      <c r="F10" s="114"/>
      <c r="G10" s="115"/>
      <c r="H10" s="114"/>
      <c r="I10" s="114"/>
      <c r="J10" s="115"/>
      <c r="K10" s="115"/>
      <c r="L10" s="114"/>
      <c r="M10" s="114"/>
      <c r="N10" s="114"/>
      <c r="O10" s="115"/>
      <c r="P10" s="115"/>
      <c r="Q10" s="116"/>
      <c r="R10" s="137"/>
      <c r="S10" s="117"/>
      <c r="T10" s="117"/>
      <c r="U10" s="117"/>
      <c r="V10" s="117"/>
      <c r="W10" s="117"/>
      <c r="X10" s="138"/>
      <c r="Y10" s="139"/>
      <c r="Z10" s="117"/>
      <c r="AA10" s="117"/>
      <c r="AB10" s="117"/>
      <c r="AC10" s="117"/>
      <c r="AD10" s="117"/>
      <c r="AE10" s="118"/>
      <c r="AF10" s="119"/>
      <c r="AH10" s="117"/>
      <c r="AI10" s="117"/>
      <c r="AJ10" s="117"/>
      <c r="AK10" s="117"/>
      <c r="AL10" s="117"/>
    </row>
    <row r="11" spans="1:38" ht="35.25" hidden="1" customHeight="1" x14ac:dyDescent="0.25">
      <c r="A11" s="113"/>
      <c r="B11" s="113"/>
      <c r="C11" s="114"/>
      <c r="D11" s="113"/>
      <c r="E11" s="114"/>
      <c r="F11" s="114"/>
      <c r="G11" s="115"/>
      <c r="H11" s="114"/>
      <c r="I11" s="114"/>
      <c r="J11" s="115"/>
      <c r="K11" s="115"/>
      <c r="L11" s="114"/>
      <c r="M11" s="114"/>
      <c r="N11" s="114"/>
      <c r="O11" s="115"/>
      <c r="P11" s="115"/>
      <c r="Q11" s="116"/>
      <c r="R11" s="140" t="s">
        <v>98</v>
      </c>
      <c r="S11" s="117"/>
      <c r="T11" s="117"/>
      <c r="U11" s="117"/>
      <c r="V11" s="117"/>
      <c r="W11" s="117"/>
      <c r="X11" s="138"/>
      <c r="Y11" s="139">
        <v>200000000</v>
      </c>
      <c r="Z11" s="117"/>
      <c r="AA11" s="117"/>
      <c r="AB11" s="117"/>
      <c r="AC11" s="117"/>
      <c r="AD11" s="117"/>
      <c r="AE11" s="118"/>
      <c r="AF11" s="119"/>
      <c r="AH11" s="117"/>
      <c r="AI11" s="117"/>
      <c r="AJ11" s="117"/>
      <c r="AK11" s="117"/>
      <c r="AL11" s="117"/>
    </row>
    <row r="12" spans="1:38" ht="8.25" hidden="1" customHeight="1" x14ac:dyDescent="0.25">
      <c r="A12" s="113"/>
      <c r="B12" s="113"/>
      <c r="C12" s="114"/>
      <c r="D12" s="113"/>
      <c r="E12" s="114"/>
      <c r="F12" s="114"/>
      <c r="G12" s="115"/>
      <c r="H12" s="114"/>
      <c r="I12" s="114"/>
      <c r="J12" s="115"/>
      <c r="K12" s="115"/>
      <c r="L12" s="114"/>
      <c r="M12" s="114"/>
      <c r="N12" s="114"/>
      <c r="O12" s="115"/>
      <c r="P12" s="115"/>
      <c r="Q12" s="116"/>
      <c r="R12" s="140"/>
      <c r="S12" s="117"/>
      <c r="T12" s="117"/>
      <c r="U12" s="117"/>
      <c r="V12" s="117"/>
      <c r="W12" s="117"/>
      <c r="X12" s="138"/>
      <c r="Y12" s="139"/>
      <c r="Z12" s="117"/>
      <c r="AA12" s="117"/>
      <c r="AB12" s="117"/>
      <c r="AC12" s="117"/>
      <c r="AD12" s="117"/>
      <c r="AE12" s="118"/>
      <c r="AF12" s="119"/>
      <c r="AH12" s="117"/>
      <c r="AI12" s="117"/>
      <c r="AJ12" s="117"/>
      <c r="AK12" s="117"/>
      <c r="AL12" s="117"/>
    </row>
    <row r="13" spans="1:38" ht="35.25" hidden="1" customHeight="1" x14ac:dyDescent="0.25">
      <c r="A13" s="113"/>
      <c r="B13" s="113"/>
      <c r="C13" s="114"/>
      <c r="D13" s="113"/>
      <c r="E13" s="114"/>
      <c r="F13" s="114"/>
      <c r="G13" s="115"/>
      <c r="H13" s="114"/>
      <c r="I13" s="114"/>
      <c r="J13" s="115"/>
      <c r="K13" s="115"/>
      <c r="L13" s="114"/>
      <c r="M13" s="114"/>
      <c r="N13" s="114"/>
      <c r="O13" s="115"/>
      <c r="P13" s="115"/>
      <c r="Q13" s="116"/>
      <c r="R13" s="141" t="s">
        <v>99</v>
      </c>
      <c r="S13" s="142"/>
      <c r="T13" s="142"/>
      <c r="U13" s="142"/>
      <c r="V13" s="117"/>
      <c r="W13" s="117"/>
      <c r="X13" s="138"/>
      <c r="Y13" s="139">
        <v>63250000</v>
      </c>
      <c r="Z13" s="117"/>
      <c r="AA13" s="117"/>
      <c r="AB13" s="117"/>
      <c r="AC13" s="117"/>
      <c r="AD13" s="117"/>
      <c r="AE13" s="118"/>
      <c r="AF13" s="119"/>
      <c r="AH13" s="142"/>
      <c r="AI13" s="142"/>
      <c r="AJ13" s="142"/>
      <c r="AK13" s="142"/>
      <c r="AL13" s="142"/>
    </row>
    <row r="14" spans="1:38" ht="9.75" hidden="1" customHeight="1" x14ac:dyDescent="0.25">
      <c r="A14" s="113"/>
      <c r="B14" s="113"/>
      <c r="C14" s="114"/>
      <c r="D14" s="113"/>
      <c r="E14" s="114"/>
      <c r="F14" s="114"/>
      <c r="G14" s="115"/>
      <c r="H14" s="114"/>
      <c r="I14" s="114"/>
      <c r="J14" s="115"/>
      <c r="K14" s="115"/>
      <c r="L14" s="114"/>
      <c r="M14" s="114"/>
      <c r="N14" s="114"/>
      <c r="O14" s="115"/>
      <c r="P14" s="115"/>
      <c r="Q14" s="116"/>
      <c r="R14" s="143"/>
      <c r="S14" s="117"/>
      <c r="T14" s="117"/>
      <c r="U14" s="117"/>
      <c r="V14" s="117"/>
      <c r="W14" s="117"/>
      <c r="X14" s="138"/>
      <c r="Y14" s="144"/>
      <c r="Z14" s="117"/>
      <c r="AA14" s="117"/>
      <c r="AB14" s="117"/>
      <c r="AC14" s="117"/>
      <c r="AD14" s="117"/>
      <c r="AE14" s="118"/>
      <c r="AF14" s="119"/>
      <c r="AH14" s="117"/>
      <c r="AI14" s="117"/>
      <c r="AJ14" s="117"/>
      <c r="AK14" s="117"/>
      <c r="AL14" s="117"/>
    </row>
    <row r="15" spans="1:38" ht="169.5" hidden="1" thickBot="1" x14ac:dyDescent="0.3">
      <c r="A15" s="113">
        <v>10</v>
      </c>
      <c r="B15" s="113" t="s">
        <v>90</v>
      </c>
      <c r="C15" s="114">
        <v>16</v>
      </c>
      <c r="D15" s="113" t="s">
        <v>91</v>
      </c>
      <c r="E15" s="114">
        <v>3</v>
      </c>
      <c r="F15" s="114">
        <v>6</v>
      </c>
      <c r="G15" s="115" t="s">
        <v>100</v>
      </c>
      <c r="H15" s="114" t="s">
        <v>101</v>
      </c>
      <c r="I15" s="114">
        <v>53</v>
      </c>
      <c r="J15" s="115" t="s">
        <v>102</v>
      </c>
      <c r="K15" s="115" t="s">
        <v>103</v>
      </c>
      <c r="L15" s="114">
        <v>62505</v>
      </c>
      <c r="M15" s="113" t="s">
        <v>104</v>
      </c>
      <c r="N15" s="114" t="s">
        <v>105</v>
      </c>
      <c r="O15" s="115" t="s">
        <v>106</v>
      </c>
      <c r="P15" s="115" t="s">
        <v>107</v>
      </c>
      <c r="Q15" s="116"/>
      <c r="R15" s="145" t="s">
        <v>108</v>
      </c>
      <c r="S15" s="146"/>
      <c r="T15" s="146"/>
      <c r="U15" s="146"/>
      <c r="V15" s="146"/>
      <c r="W15" s="146"/>
      <c r="X15" s="147"/>
      <c r="Y15" s="148">
        <v>105599150</v>
      </c>
      <c r="Z15" s="149"/>
      <c r="AA15" s="150"/>
      <c r="AB15" s="150"/>
      <c r="AC15" s="150"/>
      <c r="AD15" s="151"/>
      <c r="AE15" s="114"/>
      <c r="AF15" s="114">
        <v>1</v>
      </c>
      <c r="AH15" s="146"/>
      <c r="AI15" s="146"/>
      <c r="AJ15" s="146"/>
      <c r="AK15" s="146"/>
      <c r="AL15" s="146"/>
    </row>
    <row r="16" spans="1:38" ht="18.75" hidden="1" x14ac:dyDescent="0.25">
      <c r="A16" s="152"/>
      <c r="B16" s="152"/>
      <c r="C16" s="153"/>
      <c r="D16" s="152"/>
      <c r="E16" s="153"/>
      <c r="F16" s="153"/>
      <c r="G16" s="154"/>
      <c r="H16" s="153"/>
      <c r="I16" s="153"/>
      <c r="J16" s="154"/>
      <c r="K16" s="154"/>
      <c r="L16" s="153"/>
      <c r="M16" s="152"/>
      <c r="N16" s="153"/>
      <c r="O16" s="154"/>
      <c r="P16" s="154"/>
      <c r="Q16" s="155"/>
      <c r="R16" s="156"/>
      <c r="S16" s="157"/>
      <c r="T16" s="157"/>
      <c r="U16" s="157"/>
      <c r="V16" s="157"/>
      <c r="W16" s="157"/>
      <c r="X16" s="158"/>
      <c r="Y16" s="159"/>
      <c r="Z16" s="160"/>
      <c r="AA16" s="160"/>
      <c r="AB16" s="160"/>
      <c r="AC16" s="160"/>
      <c r="AD16" s="161"/>
      <c r="AE16" s="162"/>
      <c r="AF16" s="153"/>
      <c r="AH16" s="157"/>
      <c r="AI16" s="157"/>
      <c r="AJ16" s="157"/>
      <c r="AK16" s="157"/>
      <c r="AL16" s="157"/>
    </row>
    <row r="17" spans="1:38" s="172" customFormat="1" ht="36" customHeight="1" x14ac:dyDescent="0.2">
      <c r="A17" s="163" t="s">
        <v>109</v>
      </c>
      <c r="B17" s="163" t="s">
        <v>110</v>
      </c>
      <c r="C17" s="163" t="s">
        <v>111</v>
      </c>
      <c r="D17" s="163" t="s">
        <v>110</v>
      </c>
      <c r="E17" s="163" t="s">
        <v>112</v>
      </c>
      <c r="F17" s="163" t="s">
        <v>113</v>
      </c>
      <c r="G17" s="163" t="s">
        <v>114</v>
      </c>
      <c r="H17" s="163" t="s">
        <v>115</v>
      </c>
      <c r="I17" s="163" t="s">
        <v>116</v>
      </c>
      <c r="J17" s="163" t="s">
        <v>117</v>
      </c>
      <c r="K17" s="163" t="s">
        <v>118</v>
      </c>
      <c r="L17" s="163" t="s">
        <v>119</v>
      </c>
      <c r="M17" s="164" t="s">
        <v>120</v>
      </c>
      <c r="N17" s="163" t="s">
        <v>121</v>
      </c>
      <c r="O17" s="163" t="s">
        <v>122</v>
      </c>
      <c r="P17" s="163" t="s">
        <v>123</v>
      </c>
      <c r="Q17" s="165" t="s">
        <v>124</v>
      </c>
      <c r="R17" s="166" t="s">
        <v>125</v>
      </c>
      <c r="S17" s="167"/>
      <c r="T17" s="167"/>
      <c r="U17" s="167"/>
      <c r="V17" s="168"/>
      <c r="W17" s="361" t="s">
        <v>126</v>
      </c>
      <c r="X17" s="362"/>
      <c r="Y17" s="169" t="s">
        <v>127</v>
      </c>
      <c r="Z17" s="170" t="s">
        <v>128</v>
      </c>
      <c r="AA17" s="171" t="s">
        <v>129</v>
      </c>
      <c r="AB17" s="171" t="s">
        <v>130</v>
      </c>
      <c r="AC17" s="171" t="s">
        <v>131</v>
      </c>
      <c r="AD17" s="171" t="s">
        <v>132</v>
      </c>
      <c r="AE17" s="163" t="s">
        <v>133</v>
      </c>
      <c r="AF17" s="163" t="s">
        <v>134</v>
      </c>
      <c r="AH17" s="167"/>
      <c r="AI17" s="167"/>
      <c r="AJ17" s="167"/>
      <c r="AK17" s="167"/>
      <c r="AL17" s="167"/>
    </row>
    <row r="18" spans="1:38" s="172" customFormat="1" ht="12.75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  <c r="N18" s="173"/>
      <c r="O18" s="173"/>
      <c r="P18" s="173"/>
      <c r="Q18" s="175"/>
      <c r="R18" s="176"/>
      <c r="S18" s="177"/>
      <c r="T18" s="177"/>
      <c r="U18" s="177"/>
      <c r="V18" s="177"/>
      <c r="W18" s="177"/>
      <c r="X18" s="178"/>
      <c r="Y18" s="179"/>
      <c r="Z18" s="180"/>
      <c r="AA18" s="181"/>
      <c r="AB18" s="181"/>
      <c r="AC18" s="181"/>
      <c r="AD18" s="181"/>
      <c r="AE18" s="173"/>
      <c r="AF18" s="173"/>
      <c r="AH18" s="177"/>
      <c r="AI18" s="177"/>
      <c r="AJ18" s="177"/>
      <c r="AK18" s="177"/>
      <c r="AL18" s="177"/>
    </row>
    <row r="19" spans="1:38" s="172" customFormat="1" ht="36.75" customHeight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4"/>
      <c r="N19" s="173"/>
      <c r="O19" s="173"/>
      <c r="P19" s="173"/>
      <c r="Q19" s="175"/>
      <c r="R19" s="182" t="s">
        <v>135</v>
      </c>
      <c r="S19" s="183" t="s">
        <v>136</v>
      </c>
      <c r="T19" s="183" t="s">
        <v>137</v>
      </c>
      <c r="U19" s="183" t="s">
        <v>138</v>
      </c>
      <c r="V19" s="183" t="s">
        <v>116</v>
      </c>
      <c r="W19" s="184" t="s">
        <v>78</v>
      </c>
      <c r="X19" s="185" t="s">
        <v>139</v>
      </c>
      <c r="Y19" s="186">
        <f>SUM(Y21+Y24+Y28)</f>
        <v>615483636.53999996</v>
      </c>
      <c r="Z19" s="180"/>
      <c r="AA19" s="181"/>
      <c r="AB19" s="181"/>
      <c r="AC19" s="181"/>
      <c r="AD19" s="181"/>
      <c r="AE19" s="173"/>
      <c r="AF19" s="173"/>
      <c r="AH19" s="183" t="s">
        <v>78</v>
      </c>
      <c r="AI19" s="183" t="s">
        <v>183</v>
      </c>
      <c r="AJ19" s="183" t="s">
        <v>186</v>
      </c>
      <c r="AK19" s="183" t="s">
        <v>188</v>
      </c>
      <c r="AL19" s="183" t="s">
        <v>187</v>
      </c>
    </row>
    <row r="20" spans="1:38" s="172" customFormat="1" ht="6.75" customHeight="1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173"/>
      <c r="O20" s="173"/>
      <c r="P20" s="173"/>
      <c r="Q20" s="175"/>
      <c r="R20" s="187"/>
      <c r="S20" s="188"/>
      <c r="T20" s="188"/>
      <c r="U20" s="188"/>
      <c r="V20" s="188"/>
      <c r="W20" s="188"/>
      <c r="X20" s="189"/>
      <c r="Y20" s="190"/>
      <c r="Z20" s="180"/>
      <c r="AA20" s="181"/>
      <c r="AB20" s="181"/>
      <c r="AC20" s="181"/>
      <c r="AD20" s="181"/>
      <c r="AE20" s="173"/>
      <c r="AF20" s="173"/>
      <c r="AH20" s="188"/>
      <c r="AI20" s="188"/>
      <c r="AJ20" s="188"/>
      <c r="AK20" s="188"/>
      <c r="AL20" s="188"/>
    </row>
    <row r="21" spans="1:38" ht="46.5" customHeight="1" x14ac:dyDescent="0.25">
      <c r="A21" s="113"/>
      <c r="B21" s="113"/>
      <c r="C21" s="114"/>
      <c r="D21" s="113"/>
      <c r="E21" s="114"/>
      <c r="F21" s="114"/>
      <c r="G21" s="115"/>
      <c r="H21" s="114"/>
      <c r="I21" s="114"/>
      <c r="J21" s="115"/>
      <c r="K21" s="115"/>
      <c r="L21" s="114"/>
      <c r="M21" s="114"/>
      <c r="N21" s="114"/>
      <c r="O21" s="115"/>
      <c r="P21" s="115"/>
      <c r="Q21" s="116"/>
      <c r="R21" s="191" t="s">
        <v>140</v>
      </c>
      <c r="S21" s="192"/>
      <c r="T21" s="192"/>
      <c r="U21" s="192"/>
      <c r="V21" s="192"/>
      <c r="W21" s="192"/>
      <c r="X21" s="193" t="s">
        <v>141</v>
      </c>
      <c r="Y21" s="194">
        <v>87349150</v>
      </c>
      <c r="Z21" s="149"/>
      <c r="AA21" s="150"/>
      <c r="AB21" s="150"/>
      <c r="AC21" s="150"/>
      <c r="AD21" s="151"/>
      <c r="AE21" s="114"/>
      <c r="AF21" s="114"/>
      <c r="AH21" s="192"/>
      <c r="AI21" s="192"/>
      <c r="AJ21" s="192"/>
      <c r="AK21" s="192"/>
      <c r="AL21" s="192"/>
    </row>
    <row r="22" spans="1:38" s="172" customFormat="1" ht="6.75" customHeight="1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  <c r="N22" s="173"/>
      <c r="O22" s="173"/>
      <c r="P22" s="173"/>
      <c r="Q22" s="175"/>
      <c r="R22" s="195"/>
      <c r="S22" s="177"/>
      <c r="T22" s="177"/>
      <c r="U22" s="177"/>
      <c r="V22" s="177"/>
      <c r="W22" s="177"/>
      <c r="X22" s="178"/>
      <c r="Y22" s="196"/>
      <c r="Z22" s="180"/>
      <c r="AA22" s="181"/>
      <c r="AB22" s="181"/>
      <c r="AC22" s="181"/>
      <c r="AD22" s="181"/>
      <c r="AE22" s="173"/>
      <c r="AF22" s="173"/>
      <c r="AH22" s="177"/>
      <c r="AI22" s="177"/>
      <c r="AJ22" s="177"/>
      <c r="AK22" s="177"/>
      <c r="AL22" s="177"/>
    </row>
    <row r="23" spans="1:38" ht="46.5" customHeight="1" x14ac:dyDescent="0.25">
      <c r="A23" s="113"/>
      <c r="B23" s="113"/>
      <c r="C23" s="114"/>
      <c r="D23" s="113"/>
      <c r="E23" s="114"/>
      <c r="F23" s="114"/>
      <c r="G23" s="115"/>
      <c r="H23" s="114"/>
      <c r="I23" s="114"/>
      <c r="J23" s="115"/>
      <c r="K23" s="115"/>
      <c r="L23" s="114"/>
      <c r="M23" s="114"/>
      <c r="N23" s="114"/>
      <c r="O23" s="115"/>
      <c r="P23" s="115"/>
      <c r="Q23" s="116"/>
      <c r="R23" s="197" t="s">
        <v>142</v>
      </c>
      <c r="S23" s="198">
        <v>87349150</v>
      </c>
      <c r="T23" s="198"/>
      <c r="U23" s="198"/>
      <c r="V23" s="192"/>
      <c r="W23" s="192"/>
      <c r="X23" s="193"/>
      <c r="Y23" s="199"/>
      <c r="Z23" s="149"/>
      <c r="AA23" s="150"/>
      <c r="AB23" s="150"/>
      <c r="AC23" s="150"/>
      <c r="AD23" s="151"/>
      <c r="AE23" s="114"/>
      <c r="AF23" s="114"/>
      <c r="AH23" s="198"/>
      <c r="AI23" s="198"/>
      <c r="AJ23" s="198"/>
      <c r="AK23" s="198"/>
      <c r="AL23" s="198"/>
    </row>
    <row r="24" spans="1:38" ht="39.75" customHeight="1" x14ac:dyDescent="0.3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202" t="s">
        <v>143</v>
      </c>
      <c r="S24" s="198"/>
      <c r="T24" s="198"/>
      <c r="U24" s="198"/>
      <c r="V24" s="192"/>
      <c r="W24" s="192"/>
      <c r="X24" s="193"/>
      <c r="Y24" s="203">
        <v>18250000</v>
      </c>
      <c r="Z24" s="204">
        <f>SUM(Z28:Z58)</f>
        <v>0</v>
      </c>
      <c r="AA24" s="205"/>
      <c r="AB24" s="205"/>
      <c r="AC24" s="205"/>
      <c r="AD24" s="206">
        <f>SUM(AD28:AD58)</f>
        <v>0</v>
      </c>
      <c r="AE24" s="200"/>
      <c r="AF24" s="200"/>
      <c r="AH24" s="198"/>
      <c r="AI24" s="198"/>
      <c r="AJ24" s="198"/>
      <c r="AK24" s="198"/>
      <c r="AL24" s="198"/>
    </row>
    <row r="25" spans="1:38" ht="6.75" customHeight="1" x14ac:dyDescent="0.3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1"/>
      <c r="R25" s="207"/>
      <c r="S25" s="208"/>
      <c r="T25" s="208"/>
      <c r="U25" s="208"/>
      <c r="V25" s="209"/>
      <c r="W25" s="209"/>
      <c r="X25" s="210"/>
      <c r="Y25" s="203"/>
      <c r="Z25" s="204"/>
      <c r="AA25" s="205"/>
      <c r="AB25" s="205"/>
      <c r="AC25" s="205"/>
      <c r="AD25" s="206"/>
      <c r="AE25" s="200"/>
      <c r="AF25" s="200"/>
      <c r="AH25" s="208"/>
      <c r="AI25" s="208"/>
      <c r="AJ25" s="208"/>
      <c r="AK25" s="208"/>
      <c r="AL25" s="208"/>
    </row>
    <row r="26" spans="1:38" ht="10.5" customHeight="1" x14ac:dyDescent="0.25">
      <c r="A26" s="113"/>
      <c r="B26" s="113"/>
      <c r="C26" s="114"/>
      <c r="D26" s="113"/>
      <c r="E26" s="114"/>
      <c r="F26" s="114"/>
      <c r="G26" s="115"/>
      <c r="H26" s="114"/>
      <c r="I26" s="114"/>
      <c r="J26" s="115"/>
      <c r="K26" s="115"/>
      <c r="L26" s="114"/>
      <c r="M26" s="114"/>
      <c r="N26" s="114"/>
      <c r="O26" s="115"/>
      <c r="P26" s="115"/>
      <c r="Q26" s="116"/>
      <c r="R26" s="211"/>
      <c r="S26" s="198"/>
      <c r="T26" s="198"/>
      <c r="U26" s="198"/>
      <c r="V26" s="192"/>
      <c r="W26" s="192"/>
      <c r="X26" s="193"/>
      <c r="Y26" s="199"/>
      <c r="Z26" s="149"/>
      <c r="AA26" s="150"/>
      <c r="AB26" s="150"/>
      <c r="AC26" s="150"/>
      <c r="AD26" s="151"/>
      <c r="AE26" s="114"/>
      <c r="AF26" s="114"/>
      <c r="AH26" s="198"/>
      <c r="AI26" s="198"/>
      <c r="AJ26" s="198"/>
      <c r="AK26" s="198"/>
      <c r="AL26" s="198"/>
    </row>
    <row r="27" spans="1:38" ht="40.5" customHeight="1" x14ac:dyDescent="0.25">
      <c r="A27" s="113"/>
      <c r="B27" s="113"/>
      <c r="C27" s="114"/>
      <c r="D27" s="113"/>
      <c r="E27" s="114"/>
      <c r="F27" s="114"/>
      <c r="G27" s="115"/>
      <c r="H27" s="114"/>
      <c r="I27" s="114"/>
      <c r="J27" s="115"/>
      <c r="K27" s="115"/>
      <c r="L27" s="114"/>
      <c r="M27" s="114"/>
      <c r="N27" s="114"/>
      <c r="O27" s="115"/>
      <c r="P27" s="115"/>
      <c r="Q27" s="116"/>
      <c r="R27" s="197" t="s">
        <v>144</v>
      </c>
      <c r="S27" s="198">
        <v>18250000</v>
      </c>
      <c r="T27" s="212"/>
      <c r="U27" s="212"/>
      <c r="V27" s="212"/>
      <c r="W27" s="212"/>
      <c r="X27" s="213"/>
      <c r="Y27" s="139"/>
      <c r="Z27" s="149"/>
      <c r="AA27" s="150"/>
      <c r="AB27" s="150"/>
      <c r="AC27" s="150"/>
      <c r="AD27" s="151"/>
      <c r="AE27" s="114"/>
      <c r="AF27" s="114"/>
      <c r="AH27" s="212"/>
      <c r="AI27" s="212"/>
      <c r="AJ27" s="212"/>
      <c r="AK27" s="212"/>
      <c r="AL27" s="212"/>
    </row>
    <row r="28" spans="1:38" ht="25.5" customHeight="1" x14ac:dyDescent="0.3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  <c r="R28" s="191" t="s">
        <v>145</v>
      </c>
      <c r="S28" s="214"/>
      <c r="T28" s="214"/>
      <c r="U28" s="214"/>
      <c r="V28" s="209"/>
      <c r="W28" s="209"/>
      <c r="X28" s="210"/>
      <c r="Y28" s="203">
        <f>SUM(V30:V58)</f>
        <v>509884486.54000002</v>
      </c>
      <c r="Z28" s="204">
        <f>SUM(Z45:Z61)</f>
        <v>0</v>
      </c>
      <c r="AA28" s="205"/>
      <c r="AB28" s="205"/>
      <c r="AC28" s="205"/>
      <c r="AD28" s="206">
        <f>SUM(AD45:AD61)</f>
        <v>0</v>
      </c>
      <c r="AE28" s="200"/>
      <c r="AF28" s="200"/>
      <c r="AH28" s="214"/>
      <c r="AI28" s="214"/>
      <c r="AJ28" s="214"/>
      <c r="AK28" s="214"/>
      <c r="AL28" s="214"/>
    </row>
    <row r="29" spans="1:38" ht="6.75" customHeight="1" x14ac:dyDescent="0.3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207"/>
      <c r="S29" s="214"/>
      <c r="T29" s="214"/>
      <c r="U29" s="214"/>
      <c r="V29" s="209"/>
      <c r="W29" s="209"/>
      <c r="X29" s="210"/>
      <c r="Y29" s="203"/>
      <c r="Z29" s="204"/>
      <c r="AA29" s="205"/>
      <c r="AB29" s="205"/>
      <c r="AC29" s="205"/>
      <c r="AD29" s="206"/>
      <c r="AE29" s="200"/>
      <c r="AF29" s="200"/>
      <c r="AH29" s="214"/>
      <c r="AI29" s="214"/>
      <c r="AJ29" s="214"/>
      <c r="AK29" s="214"/>
      <c r="AL29" s="214"/>
    </row>
    <row r="30" spans="1:38" ht="20.25" customHeight="1" x14ac:dyDescent="0.3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215" t="s">
        <v>146</v>
      </c>
      <c r="S30" s="216">
        <f>SUM(S31)</f>
        <v>60000000</v>
      </c>
      <c r="T30" s="216">
        <f>SUM(T31:T43)</f>
        <v>65202411.640000001</v>
      </c>
      <c r="U30" s="216"/>
      <c r="V30" s="217">
        <f>SUM(S30:T30)</f>
        <v>125202411.64</v>
      </c>
      <c r="W30" s="217">
        <f>SUM(W31:W41)</f>
        <v>0</v>
      </c>
      <c r="X30" s="218">
        <f>SUM(X31:X41)</f>
        <v>50</v>
      </c>
      <c r="Y30" s="203"/>
      <c r="Z30" s="204"/>
      <c r="AA30" s="205"/>
      <c r="AB30" s="205"/>
      <c r="AC30" s="205"/>
      <c r="AD30" s="206"/>
      <c r="AE30" s="200"/>
      <c r="AF30" s="200"/>
      <c r="AH30" s="216">
        <f>SUM(AH31:AH43)</f>
        <v>83919446.699999988</v>
      </c>
      <c r="AI30" s="216">
        <f>SUM(AI31:AI43)</f>
        <v>345025.82999999996</v>
      </c>
      <c r="AJ30" s="216">
        <f>SUM(AJ31:AJ43)</f>
        <v>84264472.530000001</v>
      </c>
      <c r="AK30" s="216">
        <f>SUM(AK31:AK43)</f>
        <v>4323826.68</v>
      </c>
      <c r="AL30" s="216">
        <f>+AJ30-AK30</f>
        <v>79940645.849999994</v>
      </c>
    </row>
    <row r="31" spans="1:38" ht="40.5" customHeight="1" x14ac:dyDescent="0.25">
      <c r="A31" s="113">
        <v>10</v>
      </c>
      <c r="B31" s="113" t="s">
        <v>90</v>
      </c>
      <c r="C31" s="114">
        <v>16</v>
      </c>
      <c r="D31" s="113" t="s">
        <v>91</v>
      </c>
      <c r="E31" s="114">
        <v>3</v>
      </c>
      <c r="F31" s="114">
        <v>6</v>
      </c>
      <c r="G31" s="115" t="s">
        <v>100</v>
      </c>
      <c r="H31" s="114" t="s">
        <v>101</v>
      </c>
      <c r="I31" s="114">
        <v>53</v>
      </c>
      <c r="J31" s="115" t="s">
        <v>102</v>
      </c>
      <c r="K31" s="115" t="s">
        <v>147</v>
      </c>
      <c r="L31" s="114">
        <v>62504</v>
      </c>
      <c r="M31" s="114" t="s">
        <v>148</v>
      </c>
      <c r="N31" s="114" t="s">
        <v>105</v>
      </c>
      <c r="O31" s="115" t="s">
        <v>149</v>
      </c>
      <c r="P31" s="115" t="s">
        <v>150</v>
      </c>
      <c r="Q31" s="116"/>
      <c r="R31" s="197" t="s">
        <v>151</v>
      </c>
      <c r="S31" s="212">
        <v>60000000</v>
      </c>
      <c r="T31" s="212"/>
      <c r="U31" s="212"/>
      <c r="V31" s="219"/>
      <c r="W31" s="219"/>
      <c r="X31" s="213"/>
      <c r="Y31" s="139"/>
      <c r="Z31" s="149"/>
      <c r="AA31" s="150"/>
      <c r="AB31" s="150"/>
      <c r="AC31" s="150"/>
      <c r="AD31" s="151">
        <f t="shared" ref="AD31:AD41" si="0">SUM(Y31:AC31)</f>
        <v>0</v>
      </c>
      <c r="AE31" s="114" t="s">
        <v>116</v>
      </c>
      <c r="AF31" s="114">
        <v>1</v>
      </c>
      <c r="AH31" s="212">
        <v>20590777.359999999</v>
      </c>
      <c r="AI31" s="212"/>
      <c r="AJ31" s="212">
        <f>SUM(AH31:AI31)</f>
        <v>20590777.359999999</v>
      </c>
      <c r="AK31" s="212">
        <f>68333.94+2955437.44</f>
        <v>3023771.38</v>
      </c>
      <c r="AL31" s="212">
        <f>+AJ31-AK31</f>
        <v>17567005.98</v>
      </c>
    </row>
    <row r="32" spans="1:38" ht="40.5" customHeight="1" x14ac:dyDescent="0.25">
      <c r="A32" s="113">
        <v>10</v>
      </c>
      <c r="B32" s="113" t="s">
        <v>90</v>
      </c>
      <c r="C32" s="114">
        <v>16</v>
      </c>
      <c r="D32" s="113" t="s">
        <v>91</v>
      </c>
      <c r="E32" s="114">
        <v>3</v>
      </c>
      <c r="F32" s="114">
        <v>6</v>
      </c>
      <c r="G32" s="115" t="s">
        <v>100</v>
      </c>
      <c r="H32" s="114" t="s">
        <v>101</v>
      </c>
      <c r="I32" s="114">
        <v>53</v>
      </c>
      <c r="J32" s="115" t="s">
        <v>102</v>
      </c>
      <c r="K32" s="115" t="s">
        <v>147</v>
      </c>
      <c r="L32" s="114">
        <v>62504</v>
      </c>
      <c r="M32" s="114" t="s">
        <v>148</v>
      </c>
      <c r="N32" s="114" t="s">
        <v>105</v>
      </c>
      <c r="O32" s="115" t="s">
        <v>149</v>
      </c>
      <c r="P32" s="115" t="s">
        <v>150</v>
      </c>
      <c r="Q32" s="116"/>
      <c r="R32" s="197" t="s">
        <v>152</v>
      </c>
      <c r="S32" s="212"/>
      <c r="T32" s="212">
        <v>2456164.1</v>
      </c>
      <c r="U32" s="212"/>
      <c r="V32" s="219"/>
      <c r="W32" s="219"/>
      <c r="X32" s="213">
        <v>4</v>
      </c>
      <c r="Y32" s="139"/>
      <c r="Z32" s="149"/>
      <c r="AA32" s="150"/>
      <c r="AB32" s="150"/>
      <c r="AC32" s="150"/>
      <c r="AD32" s="151">
        <f t="shared" si="0"/>
        <v>0</v>
      </c>
      <c r="AE32" s="114" t="s">
        <v>116</v>
      </c>
      <c r="AF32" s="114">
        <v>1</v>
      </c>
      <c r="AH32" s="212">
        <v>1834750.54</v>
      </c>
      <c r="AI32" s="212">
        <v>19997.05</v>
      </c>
      <c r="AJ32" s="212">
        <f t="shared" ref="AJ32:AJ43" si="1">SUM(AH32:AI32)</f>
        <v>1854747.59</v>
      </c>
      <c r="AK32" s="212"/>
      <c r="AL32" s="212">
        <f>+AJ32-AK32</f>
        <v>1854747.59</v>
      </c>
    </row>
    <row r="33" spans="1:38" ht="40.5" customHeight="1" x14ac:dyDescent="0.25">
      <c r="A33" s="113">
        <v>10</v>
      </c>
      <c r="B33" s="113" t="s">
        <v>90</v>
      </c>
      <c r="C33" s="114">
        <v>16</v>
      </c>
      <c r="D33" s="113" t="s">
        <v>91</v>
      </c>
      <c r="E33" s="114">
        <v>3</v>
      </c>
      <c r="F33" s="114">
        <v>6</v>
      </c>
      <c r="G33" s="115" t="s">
        <v>100</v>
      </c>
      <c r="H33" s="114" t="s">
        <v>101</v>
      </c>
      <c r="I33" s="114">
        <v>53</v>
      </c>
      <c r="J33" s="115" t="s">
        <v>102</v>
      </c>
      <c r="K33" s="115" t="s">
        <v>147</v>
      </c>
      <c r="L33" s="114">
        <v>62504</v>
      </c>
      <c r="M33" s="114" t="s">
        <v>148</v>
      </c>
      <c r="N33" s="114" t="s">
        <v>105</v>
      </c>
      <c r="O33" s="115" t="s">
        <v>149</v>
      </c>
      <c r="P33" s="115" t="s">
        <v>150</v>
      </c>
      <c r="Q33" s="116"/>
      <c r="R33" s="197" t="s">
        <v>153</v>
      </c>
      <c r="S33" s="212"/>
      <c r="T33" s="212">
        <v>1393244.72</v>
      </c>
      <c r="U33" s="212"/>
      <c r="V33" s="219"/>
      <c r="W33" s="219"/>
      <c r="X33" s="213">
        <v>1</v>
      </c>
      <c r="Y33" s="139"/>
      <c r="Z33" s="149"/>
      <c r="AA33" s="150"/>
      <c r="AB33" s="150"/>
      <c r="AC33" s="150"/>
      <c r="AD33" s="151">
        <f t="shared" si="0"/>
        <v>0</v>
      </c>
      <c r="AE33" s="114" t="s">
        <v>116</v>
      </c>
      <c r="AF33" s="114">
        <v>1</v>
      </c>
      <c r="AH33" s="212">
        <v>1332626.3500000001</v>
      </c>
      <c r="AI33" s="212">
        <v>2179.42</v>
      </c>
      <c r="AJ33" s="212">
        <f t="shared" si="1"/>
        <v>1334805.77</v>
      </c>
      <c r="AK33" s="212"/>
      <c r="AL33" s="212">
        <f t="shared" ref="AL33:AL43" si="2">+AJ33-AK33</f>
        <v>1334805.77</v>
      </c>
    </row>
    <row r="34" spans="1:38" ht="40.5" customHeight="1" x14ac:dyDescent="0.25">
      <c r="A34" s="113">
        <v>10</v>
      </c>
      <c r="B34" s="113" t="s">
        <v>90</v>
      </c>
      <c r="C34" s="114">
        <v>16</v>
      </c>
      <c r="D34" s="113" t="s">
        <v>91</v>
      </c>
      <c r="E34" s="114">
        <v>3</v>
      </c>
      <c r="F34" s="114">
        <v>6</v>
      </c>
      <c r="G34" s="115" t="s">
        <v>100</v>
      </c>
      <c r="H34" s="114" t="s">
        <v>101</v>
      </c>
      <c r="I34" s="114">
        <v>53</v>
      </c>
      <c r="J34" s="115" t="s">
        <v>102</v>
      </c>
      <c r="K34" s="115" t="s">
        <v>147</v>
      </c>
      <c r="L34" s="114">
        <v>62504</v>
      </c>
      <c r="M34" s="114" t="s">
        <v>148</v>
      </c>
      <c r="N34" s="114" t="s">
        <v>105</v>
      </c>
      <c r="O34" s="115" t="s">
        <v>149</v>
      </c>
      <c r="P34" s="115" t="s">
        <v>150</v>
      </c>
      <c r="Q34" s="116"/>
      <c r="R34" s="197" t="s">
        <v>154</v>
      </c>
      <c r="S34" s="212"/>
      <c r="T34" s="212">
        <v>2345102.4</v>
      </c>
      <c r="U34" s="212"/>
      <c r="V34" s="219"/>
      <c r="W34" s="219"/>
      <c r="X34" s="213">
        <v>10</v>
      </c>
      <c r="Y34" s="139"/>
      <c r="Z34" s="149"/>
      <c r="AA34" s="150"/>
      <c r="AB34" s="150"/>
      <c r="AC34" s="150"/>
      <c r="AD34" s="151">
        <f t="shared" si="0"/>
        <v>0</v>
      </c>
      <c r="AE34" s="114" t="s">
        <v>116</v>
      </c>
      <c r="AF34" s="114">
        <v>1</v>
      </c>
      <c r="AH34" s="212">
        <v>2345102.4</v>
      </c>
      <c r="AI34" s="212">
        <v>10502.88</v>
      </c>
      <c r="AJ34" s="212">
        <f t="shared" si="1"/>
        <v>2355605.2799999998</v>
      </c>
      <c r="AK34" s="212"/>
      <c r="AL34" s="212">
        <f t="shared" si="2"/>
        <v>2355605.2799999998</v>
      </c>
    </row>
    <row r="35" spans="1:38" ht="40.5" customHeight="1" x14ac:dyDescent="0.25">
      <c r="A35" s="113">
        <v>10</v>
      </c>
      <c r="B35" s="113" t="s">
        <v>90</v>
      </c>
      <c r="C35" s="114">
        <v>16</v>
      </c>
      <c r="D35" s="113" t="s">
        <v>91</v>
      </c>
      <c r="E35" s="114">
        <v>3</v>
      </c>
      <c r="F35" s="114">
        <v>6</v>
      </c>
      <c r="G35" s="115" t="s">
        <v>100</v>
      </c>
      <c r="H35" s="114" t="s">
        <v>101</v>
      </c>
      <c r="I35" s="114">
        <v>53</v>
      </c>
      <c r="J35" s="115" t="s">
        <v>102</v>
      </c>
      <c r="K35" s="115" t="s">
        <v>147</v>
      </c>
      <c r="L35" s="114">
        <v>62504</v>
      </c>
      <c r="M35" s="114" t="s">
        <v>148</v>
      </c>
      <c r="N35" s="114" t="s">
        <v>105</v>
      </c>
      <c r="O35" s="115" t="s">
        <v>149</v>
      </c>
      <c r="P35" s="115" t="s">
        <v>150</v>
      </c>
      <c r="Q35" s="116"/>
      <c r="R35" s="197" t="s">
        <v>155</v>
      </c>
      <c r="S35" s="212"/>
      <c r="T35" s="212">
        <v>114069.14</v>
      </c>
      <c r="U35" s="212"/>
      <c r="V35" s="219"/>
      <c r="W35" s="219"/>
      <c r="X35" s="213">
        <v>0</v>
      </c>
      <c r="Y35" s="139"/>
      <c r="Z35" s="149"/>
      <c r="AA35" s="150"/>
      <c r="AB35" s="150"/>
      <c r="AC35" s="150"/>
      <c r="AD35" s="151">
        <f t="shared" si="0"/>
        <v>0</v>
      </c>
      <c r="AE35" s="114" t="s">
        <v>116</v>
      </c>
      <c r="AF35" s="114">
        <v>1</v>
      </c>
      <c r="AH35" s="212">
        <v>94382.19</v>
      </c>
      <c r="AI35" s="212">
        <v>24383.200000000001</v>
      </c>
      <c r="AJ35" s="212">
        <f t="shared" si="1"/>
        <v>118765.39</v>
      </c>
      <c r="AK35" s="212"/>
      <c r="AL35" s="212">
        <f t="shared" si="2"/>
        <v>118765.39</v>
      </c>
    </row>
    <row r="36" spans="1:38" ht="40.5" customHeight="1" x14ac:dyDescent="0.25">
      <c r="A36" s="113">
        <v>10</v>
      </c>
      <c r="B36" s="113" t="s">
        <v>90</v>
      </c>
      <c r="C36" s="114">
        <v>16</v>
      </c>
      <c r="D36" s="113" t="s">
        <v>91</v>
      </c>
      <c r="E36" s="114">
        <v>3</v>
      </c>
      <c r="F36" s="114">
        <v>6</v>
      </c>
      <c r="G36" s="115" t="s">
        <v>100</v>
      </c>
      <c r="H36" s="114" t="s">
        <v>101</v>
      </c>
      <c r="I36" s="114">
        <v>53</v>
      </c>
      <c r="J36" s="115" t="s">
        <v>102</v>
      </c>
      <c r="K36" s="115" t="s">
        <v>147</v>
      </c>
      <c r="L36" s="114">
        <v>62504</v>
      </c>
      <c r="M36" s="114" t="s">
        <v>148</v>
      </c>
      <c r="N36" s="114" t="s">
        <v>105</v>
      </c>
      <c r="O36" s="115" t="s">
        <v>149</v>
      </c>
      <c r="P36" s="115" t="s">
        <v>150</v>
      </c>
      <c r="Q36" s="116"/>
      <c r="R36" s="197" t="s">
        <v>156</v>
      </c>
      <c r="S36" s="212"/>
      <c r="T36" s="212">
        <v>6823709.54</v>
      </c>
      <c r="U36" s="212"/>
      <c r="V36" s="219"/>
      <c r="W36" s="219"/>
      <c r="X36" s="213">
        <v>5</v>
      </c>
      <c r="Y36" s="139"/>
      <c r="Z36" s="149"/>
      <c r="AA36" s="150"/>
      <c r="AB36" s="150"/>
      <c r="AC36" s="150"/>
      <c r="AD36" s="151">
        <f t="shared" si="0"/>
        <v>0</v>
      </c>
      <c r="AE36" s="114" t="s">
        <v>116</v>
      </c>
      <c r="AF36" s="114">
        <v>1</v>
      </c>
      <c r="AH36" s="212">
        <v>6823701.9199999999</v>
      </c>
      <c r="AI36" s="212">
        <v>26384.76</v>
      </c>
      <c r="AJ36" s="212">
        <f t="shared" si="1"/>
        <v>6850086.6799999997</v>
      </c>
      <c r="AK36" s="212"/>
      <c r="AL36" s="212">
        <f t="shared" si="2"/>
        <v>6850086.6799999997</v>
      </c>
    </row>
    <row r="37" spans="1:38" s="231" customFormat="1" ht="40.5" customHeight="1" x14ac:dyDescent="0.25">
      <c r="A37" s="220"/>
      <c r="B37" s="220"/>
      <c r="C37" s="221"/>
      <c r="D37" s="220"/>
      <c r="E37" s="221"/>
      <c r="F37" s="221"/>
      <c r="G37" s="222"/>
      <c r="H37" s="221"/>
      <c r="I37" s="221"/>
      <c r="J37" s="222"/>
      <c r="K37" s="222"/>
      <c r="L37" s="221"/>
      <c r="M37" s="221"/>
      <c r="N37" s="221"/>
      <c r="O37" s="222"/>
      <c r="P37" s="222"/>
      <c r="Q37" s="223"/>
      <c r="R37" s="197" t="s">
        <v>157</v>
      </c>
      <c r="S37" s="224"/>
      <c r="T37" s="212">
        <v>1487469.4</v>
      </c>
      <c r="U37" s="212"/>
      <c r="V37" s="225"/>
      <c r="W37" s="225"/>
      <c r="X37" s="226">
        <v>8</v>
      </c>
      <c r="Y37" s="227"/>
      <c r="Z37" s="228"/>
      <c r="AA37" s="229"/>
      <c r="AB37" s="229"/>
      <c r="AC37" s="229"/>
      <c r="AD37" s="230"/>
      <c r="AE37" s="221"/>
      <c r="AF37" s="221"/>
      <c r="AH37" s="212">
        <v>1487467.69</v>
      </c>
      <c r="AI37" s="212">
        <v>12433.26</v>
      </c>
      <c r="AJ37" s="212">
        <f t="shared" si="1"/>
        <v>1499900.95</v>
      </c>
      <c r="AK37" s="212"/>
      <c r="AL37" s="212">
        <f t="shared" si="2"/>
        <v>1499900.95</v>
      </c>
    </row>
    <row r="38" spans="1:38" s="231" customFormat="1" ht="40.5" customHeight="1" x14ac:dyDescent="0.25">
      <c r="A38" s="220"/>
      <c r="B38" s="220"/>
      <c r="C38" s="221"/>
      <c r="D38" s="220"/>
      <c r="E38" s="221"/>
      <c r="F38" s="221"/>
      <c r="G38" s="222"/>
      <c r="H38" s="221"/>
      <c r="I38" s="221"/>
      <c r="J38" s="222"/>
      <c r="K38" s="222"/>
      <c r="L38" s="221"/>
      <c r="M38" s="221"/>
      <c r="N38" s="221"/>
      <c r="O38" s="222"/>
      <c r="P38" s="222"/>
      <c r="Q38" s="223"/>
      <c r="R38" s="197" t="s">
        <v>158</v>
      </c>
      <c r="S38" s="224"/>
      <c r="T38" s="212">
        <v>6589217.2999999998</v>
      </c>
      <c r="U38" s="212"/>
      <c r="V38" s="225"/>
      <c r="W38" s="225"/>
      <c r="X38" s="226">
        <v>5</v>
      </c>
      <c r="Y38" s="227"/>
      <c r="Z38" s="228"/>
      <c r="AA38" s="229"/>
      <c r="AB38" s="229"/>
      <c r="AC38" s="229"/>
      <c r="AD38" s="230"/>
      <c r="AE38" s="221"/>
      <c r="AF38" s="221"/>
      <c r="AH38" s="212">
        <v>6550405.2199999997</v>
      </c>
      <c r="AI38" s="212">
        <v>19603.439999999999</v>
      </c>
      <c r="AJ38" s="212">
        <f t="shared" si="1"/>
        <v>6570008.6600000001</v>
      </c>
      <c r="AK38" s="212">
        <v>124604.53</v>
      </c>
      <c r="AL38" s="212">
        <f t="shared" si="2"/>
        <v>6445404.1299999999</v>
      </c>
    </row>
    <row r="39" spans="1:38" s="231" customFormat="1" ht="40.5" customHeight="1" x14ac:dyDescent="0.25">
      <c r="A39" s="220"/>
      <c r="B39" s="220"/>
      <c r="C39" s="221"/>
      <c r="D39" s="220"/>
      <c r="E39" s="221"/>
      <c r="F39" s="221"/>
      <c r="G39" s="222"/>
      <c r="H39" s="221"/>
      <c r="I39" s="221"/>
      <c r="J39" s="222"/>
      <c r="K39" s="222"/>
      <c r="L39" s="221"/>
      <c r="M39" s="221"/>
      <c r="N39" s="221"/>
      <c r="O39" s="222"/>
      <c r="P39" s="222"/>
      <c r="Q39" s="223"/>
      <c r="R39" s="197" t="s">
        <v>159</v>
      </c>
      <c r="S39" s="224"/>
      <c r="T39" s="212">
        <v>5848284.9199999999</v>
      </c>
      <c r="U39" s="212"/>
      <c r="V39" s="225"/>
      <c r="W39" s="225"/>
      <c r="X39" s="232">
        <v>13</v>
      </c>
      <c r="Y39" s="227"/>
      <c r="Z39" s="228"/>
      <c r="AA39" s="229"/>
      <c r="AB39" s="229"/>
      <c r="AC39" s="229"/>
      <c r="AD39" s="230"/>
      <c r="AE39" s="221"/>
      <c r="AF39" s="221"/>
      <c r="AH39" s="212">
        <v>5838068.3600000003</v>
      </c>
      <c r="AI39" s="212">
        <v>5505.97</v>
      </c>
      <c r="AJ39" s="212">
        <f t="shared" si="1"/>
        <v>5843574.3300000001</v>
      </c>
      <c r="AK39" s="212"/>
      <c r="AL39" s="212">
        <f t="shared" si="2"/>
        <v>5843574.3300000001</v>
      </c>
    </row>
    <row r="40" spans="1:38" s="231" customFormat="1" ht="40.5" customHeight="1" x14ac:dyDescent="0.25">
      <c r="A40" s="220"/>
      <c r="B40" s="220"/>
      <c r="C40" s="221"/>
      <c r="D40" s="220"/>
      <c r="E40" s="221"/>
      <c r="F40" s="221"/>
      <c r="G40" s="222"/>
      <c r="H40" s="221"/>
      <c r="I40" s="221"/>
      <c r="J40" s="222"/>
      <c r="K40" s="222"/>
      <c r="L40" s="221"/>
      <c r="M40" s="221"/>
      <c r="N40" s="221"/>
      <c r="O40" s="222"/>
      <c r="P40" s="222"/>
      <c r="Q40" s="223"/>
      <c r="R40" s="197" t="s">
        <v>160</v>
      </c>
      <c r="S40" s="224"/>
      <c r="T40" s="212">
        <v>3835546</v>
      </c>
      <c r="U40" s="212"/>
      <c r="V40" s="225"/>
      <c r="W40" s="225"/>
      <c r="X40" s="232">
        <v>1</v>
      </c>
      <c r="Y40" s="227"/>
      <c r="Z40" s="228"/>
      <c r="AA40" s="229"/>
      <c r="AB40" s="229"/>
      <c r="AC40" s="229"/>
      <c r="AD40" s="230"/>
      <c r="AE40" s="221"/>
      <c r="AF40" s="221"/>
      <c r="AH40" s="212">
        <v>3664714.35</v>
      </c>
      <c r="AI40" s="212">
        <v>29049.66</v>
      </c>
      <c r="AJ40" s="212">
        <f t="shared" si="1"/>
        <v>3693764.0100000002</v>
      </c>
      <c r="AK40" s="212"/>
      <c r="AL40" s="212">
        <f>+AJ40-AK40</f>
        <v>3693764.0100000002</v>
      </c>
    </row>
    <row r="41" spans="1:38" ht="40.5" customHeight="1" x14ac:dyDescent="0.25">
      <c r="A41" s="113">
        <v>10</v>
      </c>
      <c r="B41" s="113" t="s">
        <v>90</v>
      </c>
      <c r="C41" s="114">
        <v>16</v>
      </c>
      <c r="D41" s="113" t="s">
        <v>91</v>
      </c>
      <c r="E41" s="114">
        <v>3</v>
      </c>
      <c r="F41" s="114">
        <v>6</v>
      </c>
      <c r="G41" s="115" t="s">
        <v>100</v>
      </c>
      <c r="H41" s="114" t="s">
        <v>101</v>
      </c>
      <c r="I41" s="114">
        <v>53</v>
      </c>
      <c r="J41" s="115" t="s">
        <v>102</v>
      </c>
      <c r="K41" s="115" t="s">
        <v>147</v>
      </c>
      <c r="L41" s="114">
        <v>62504</v>
      </c>
      <c r="M41" s="114" t="s">
        <v>148</v>
      </c>
      <c r="N41" s="114" t="s">
        <v>105</v>
      </c>
      <c r="O41" s="115" t="s">
        <v>149</v>
      </c>
      <c r="P41" s="115" t="s">
        <v>150</v>
      </c>
      <c r="Q41" s="116"/>
      <c r="R41" s="197" t="s">
        <v>161</v>
      </c>
      <c r="S41" s="212"/>
      <c r="T41" s="212">
        <v>2269791.87</v>
      </c>
      <c r="U41" s="212"/>
      <c r="V41" s="219"/>
      <c r="W41" s="219"/>
      <c r="X41" s="233">
        <v>3</v>
      </c>
      <c r="Y41" s="139"/>
      <c r="Z41" s="149"/>
      <c r="AA41" s="150"/>
      <c r="AB41" s="150"/>
      <c r="AC41" s="150"/>
      <c r="AD41" s="151">
        <f t="shared" si="0"/>
        <v>0</v>
      </c>
      <c r="AE41" s="114" t="s">
        <v>116</v>
      </c>
      <c r="AF41" s="114">
        <v>1</v>
      </c>
      <c r="AH41" s="212">
        <v>2250719.9300000002</v>
      </c>
      <c r="AI41" s="212">
        <v>4845.25</v>
      </c>
      <c r="AJ41" s="212">
        <f t="shared" si="1"/>
        <v>2255565.1800000002</v>
      </c>
      <c r="AK41" s="212"/>
      <c r="AL41" s="212">
        <f t="shared" si="2"/>
        <v>2255565.1800000002</v>
      </c>
    </row>
    <row r="42" spans="1:38" ht="46.5" customHeight="1" x14ac:dyDescent="0.25">
      <c r="A42" s="113"/>
      <c r="B42" s="113"/>
      <c r="C42" s="114"/>
      <c r="D42" s="113"/>
      <c r="E42" s="114"/>
      <c r="F42" s="114"/>
      <c r="G42" s="115"/>
      <c r="H42" s="114"/>
      <c r="I42" s="114"/>
      <c r="J42" s="115"/>
      <c r="K42" s="115"/>
      <c r="L42" s="114"/>
      <c r="M42" s="114"/>
      <c r="N42" s="114"/>
      <c r="O42" s="115"/>
      <c r="P42" s="115"/>
      <c r="Q42" s="116"/>
      <c r="R42" s="197" t="s">
        <v>162</v>
      </c>
      <c r="S42" s="212"/>
      <c r="T42" s="212">
        <v>8538279.9399999995</v>
      </c>
      <c r="U42" s="212"/>
      <c r="V42" s="219"/>
      <c r="W42" s="219"/>
      <c r="X42" s="213">
        <v>10</v>
      </c>
      <c r="Y42" s="139"/>
      <c r="Z42" s="149"/>
      <c r="AA42" s="150"/>
      <c r="AB42" s="150"/>
      <c r="AC42" s="150"/>
      <c r="AD42" s="151"/>
      <c r="AE42" s="114"/>
      <c r="AF42" s="114"/>
      <c r="AH42" s="212">
        <v>7704570.8899999997</v>
      </c>
      <c r="AI42" s="212">
        <v>50016</v>
      </c>
      <c r="AJ42" s="212">
        <f t="shared" si="1"/>
        <v>7754586.8899999997</v>
      </c>
      <c r="AK42" s="212">
        <v>1175450.77</v>
      </c>
      <c r="AL42" s="212">
        <f t="shared" si="2"/>
        <v>6579136.1199999992</v>
      </c>
    </row>
    <row r="43" spans="1:38" ht="46.5" customHeight="1" x14ac:dyDescent="0.25">
      <c r="A43" s="113">
        <v>10</v>
      </c>
      <c r="B43" s="113" t="s">
        <v>90</v>
      </c>
      <c r="C43" s="114">
        <v>16</v>
      </c>
      <c r="D43" s="113" t="s">
        <v>91</v>
      </c>
      <c r="E43" s="114">
        <v>3</v>
      </c>
      <c r="F43" s="114">
        <v>6</v>
      </c>
      <c r="G43" s="115" t="s">
        <v>100</v>
      </c>
      <c r="H43" s="114" t="s">
        <v>101</v>
      </c>
      <c r="I43" s="114">
        <v>53</v>
      </c>
      <c r="J43" s="115" t="s">
        <v>102</v>
      </c>
      <c r="K43" s="115" t="s">
        <v>147</v>
      </c>
      <c r="L43" s="114">
        <v>62504</v>
      </c>
      <c r="M43" s="114" t="s">
        <v>148</v>
      </c>
      <c r="N43" s="114" t="s">
        <v>105</v>
      </c>
      <c r="O43" s="115" t="s">
        <v>149</v>
      </c>
      <c r="P43" s="115" t="s">
        <v>150</v>
      </c>
      <c r="Q43" s="116"/>
      <c r="R43" s="197" t="s">
        <v>163</v>
      </c>
      <c r="S43" s="212"/>
      <c r="T43" s="212">
        <v>23501532.309999999</v>
      </c>
      <c r="U43" s="212"/>
      <c r="V43" s="219"/>
      <c r="W43" s="219"/>
      <c r="X43" s="233">
        <v>50</v>
      </c>
      <c r="Y43" s="139"/>
      <c r="Z43" s="149"/>
      <c r="AA43" s="150"/>
      <c r="AB43" s="150"/>
      <c r="AC43" s="150"/>
      <c r="AD43" s="151">
        <f>SUM(Y43:AC43)</f>
        <v>0</v>
      </c>
      <c r="AE43" s="114" t="s">
        <v>116</v>
      </c>
      <c r="AF43" s="114">
        <v>1</v>
      </c>
      <c r="AH43" s="212">
        <v>23402159.5</v>
      </c>
      <c r="AI43" s="212">
        <v>140124.94</v>
      </c>
      <c r="AJ43" s="212">
        <f t="shared" si="1"/>
        <v>23542284.440000001</v>
      </c>
      <c r="AK43" s="212"/>
      <c r="AL43" s="212">
        <f t="shared" si="2"/>
        <v>23542284.440000001</v>
      </c>
    </row>
    <row r="44" spans="1:38" ht="7.5" customHeight="1" x14ac:dyDescent="0.25">
      <c r="A44" s="113"/>
      <c r="B44" s="113"/>
      <c r="C44" s="114"/>
      <c r="D44" s="113"/>
      <c r="E44" s="114"/>
      <c r="F44" s="114"/>
      <c r="G44" s="115"/>
      <c r="H44" s="114"/>
      <c r="I44" s="114"/>
      <c r="J44" s="115"/>
      <c r="K44" s="115"/>
      <c r="L44" s="114"/>
      <c r="M44" s="114"/>
      <c r="N44" s="114"/>
      <c r="O44" s="115"/>
      <c r="P44" s="115"/>
      <c r="Q44" s="116"/>
      <c r="R44" s="197"/>
      <c r="S44" s="212"/>
      <c r="T44" s="212"/>
      <c r="U44" s="212"/>
      <c r="V44" s="219"/>
      <c r="W44" s="219"/>
      <c r="X44" s="213"/>
      <c r="Y44" s="139"/>
      <c r="Z44" s="149"/>
      <c r="AA44" s="150"/>
      <c r="AB44" s="150"/>
      <c r="AC44" s="150"/>
      <c r="AD44" s="151"/>
      <c r="AE44" s="114"/>
      <c r="AF44" s="114"/>
      <c r="AH44" s="212"/>
      <c r="AI44" s="212"/>
      <c r="AJ44" s="212"/>
      <c r="AK44" s="212"/>
      <c r="AL44" s="212"/>
    </row>
    <row r="45" spans="1:38" ht="8.25" customHeight="1" x14ac:dyDescent="0.25">
      <c r="A45" s="113"/>
      <c r="B45" s="113"/>
      <c r="C45" s="114"/>
      <c r="D45" s="113"/>
      <c r="E45" s="114"/>
      <c r="F45" s="114"/>
      <c r="G45" s="115"/>
      <c r="H45" s="114"/>
      <c r="I45" s="114"/>
      <c r="J45" s="115"/>
      <c r="K45" s="115"/>
      <c r="L45" s="114"/>
      <c r="M45" s="114"/>
      <c r="N45" s="114"/>
      <c r="O45" s="115"/>
      <c r="P45" s="115"/>
      <c r="Q45" s="116"/>
      <c r="R45" s="197"/>
      <c r="S45" s="212"/>
      <c r="T45" s="212"/>
      <c r="U45" s="212"/>
      <c r="V45" s="219"/>
      <c r="W45" s="219"/>
      <c r="X45" s="213"/>
      <c r="Y45" s="139"/>
      <c r="Z45" s="149"/>
      <c r="AA45" s="150"/>
      <c r="AB45" s="150"/>
      <c r="AC45" s="150"/>
      <c r="AD45" s="151"/>
      <c r="AE45" s="114"/>
      <c r="AF45" s="114"/>
      <c r="AH45" s="212"/>
      <c r="AI45" s="212"/>
      <c r="AJ45" s="212"/>
      <c r="AK45" s="212"/>
      <c r="AL45" s="212"/>
    </row>
    <row r="46" spans="1:38" ht="18" customHeight="1" x14ac:dyDescent="0.25">
      <c r="A46" s="113"/>
      <c r="B46" s="113"/>
      <c r="C46" s="114"/>
      <c r="D46" s="113"/>
      <c r="E46" s="114"/>
      <c r="F46" s="114"/>
      <c r="G46" s="115"/>
      <c r="H46" s="114"/>
      <c r="I46" s="114"/>
      <c r="J46" s="115"/>
      <c r="K46" s="115"/>
      <c r="L46" s="114"/>
      <c r="M46" s="114"/>
      <c r="N46" s="114"/>
      <c r="O46" s="115"/>
      <c r="P46" s="115"/>
      <c r="Q46" s="116"/>
      <c r="R46" s="234" t="s">
        <v>164</v>
      </c>
      <c r="S46" s="235">
        <f>SUM(S47:S50)</f>
        <v>200000000</v>
      </c>
      <c r="T46" s="235">
        <f>SUM(T51:T53)</f>
        <v>54102495.43</v>
      </c>
      <c r="U46" s="235"/>
      <c r="V46" s="236">
        <f>SUM(S46:U46)</f>
        <v>254102495.43000001</v>
      </c>
      <c r="W46" s="237">
        <f>SUM(W47:W53)</f>
        <v>2</v>
      </c>
      <c r="X46" s="238">
        <f>SUM(X47:X53)</f>
        <v>28.2</v>
      </c>
      <c r="Y46" s="139"/>
      <c r="Z46" s="149"/>
      <c r="AA46" s="150"/>
      <c r="AB46" s="150"/>
      <c r="AC46" s="150"/>
      <c r="AD46" s="151"/>
      <c r="AE46" s="114"/>
      <c r="AF46" s="114"/>
      <c r="AH46" s="235">
        <f>SUM(AH47:AH53)</f>
        <v>21627143.41</v>
      </c>
      <c r="AI46" s="235">
        <f>SUM(AI47:AI53)</f>
        <v>385954.91000000003</v>
      </c>
      <c r="AJ46" s="235">
        <f>SUM(AJ47:AJ53)</f>
        <v>22013098.32</v>
      </c>
      <c r="AK46" s="235">
        <f>SUM(AK47:AK53)</f>
        <v>0</v>
      </c>
      <c r="AL46" s="235">
        <f>+AJ46-AK46</f>
        <v>22013098.32</v>
      </c>
    </row>
    <row r="47" spans="1:38" ht="42" customHeight="1" x14ac:dyDescent="0.25">
      <c r="A47" s="113">
        <v>10</v>
      </c>
      <c r="B47" s="113" t="s">
        <v>90</v>
      </c>
      <c r="C47" s="114">
        <v>16</v>
      </c>
      <c r="D47" s="113" t="s">
        <v>91</v>
      </c>
      <c r="E47" s="114">
        <v>3</v>
      </c>
      <c r="F47" s="114">
        <v>6</v>
      </c>
      <c r="G47" s="115" t="s">
        <v>100</v>
      </c>
      <c r="H47" s="114" t="s">
        <v>101</v>
      </c>
      <c r="I47" s="114">
        <v>53</v>
      </c>
      <c r="J47" s="115" t="s">
        <v>102</v>
      </c>
      <c r="K47" s="115" t="s">
        <v>165</v>
      </c>
      <c r="L47" s="114">
        <v>62501</v>
      </c>
      <c r="M47" s="114" t="s">
        <v>166</v>
      </c>
      <c r="N47" s="114" t="s">
        <v>105</v>
      </c>
      <c r="O47" s="115" t="s">
        <v>149</v>
      </c>
      <c r="P47" s="115" t="s">
        <v>107</v>
      </c>
      <c r="Q47" s="116"/>
      <c r="R47" s="197" t="s">
        <v>167</v>
      </c>
      <c r="S47" s="212">
        <v>80000000</v>
      </c>
      <c r="T47" s="212"/>
      <c r="U47" s="212"/>
      <c r="V47" s="225"/>
      <c r="W47" s="225"/>
      <c r="X47" s="213">
        <v>3.08</v>
      </c>
      <c r="Y47" s="139"/>
      <c r="Z47" s="149"/>
      <c r="AA47" s="150"/>
      <c r="AB47" s="150"/>
      <c r="AC47" s="150"/>
      <c r="AD47" s="151">
        <f t="shared" ref="AD47:AD53" si="3">SUM(Y47:AC47)</f>
        <v>0</v>
      </c>
      <c r="AE47" s="114" t="s">
        <v>116</v>
      </c>
      <c r="AF47" s="114">
        <v>1</v>
      </c>
      <c r="AH47" s="212"/>
      <c r="AI47" s="212"/>
      <c r="AJ47" s="212">
        <f>SUM(AH47:AI47)</f>
        <v>0</v>
      </c>
      <c r="AK47" s="212"/>
      <c r="AL47" s="212">
        <f t="shared" ref="AL47:AL53" si="4">+AJ47-AK47</f>
        <v>0</v>
      </c>
    </row>
    <row r="48" spans="1:38" ht="42" customHeight="1" x14ac:dyDescent="0.25">
      <c r="A48" s="113">
        <v>10</v>
      </c>
      <c r="B48" s="113" t="s">
        <v>90</v>
      </c>
      <c r="C48" s="114">
        <v>16</v>
      </c>
      <c r="D48" s="113" t="s">
        <v>91</v>
      </c>
      <c r="E48" s="114">
        <v>3</v>
      </c>
      <c r="F48" s="114">
        <v>6</v>
      </c>
      <c r="G48" s="115" t="s">
        <v>100</v>
      </c>
      <c r="H48" s="114" t="s">
        <v>101</v>
      </c>
      <c r="I48" s="114">
        <v>53</v>
      </c>
      <c r="J48" s="115" t="s">
        <v>102</v>
      </c>
      <c r="K48" s="115" t="s">
        <v>165</v>
      </c>
      <c r="L48" s="114">
        <v>62501</v>
      </c>
      <c r="M48" s="114" t="s">
        <v>166</v>
      </c>
      <c r="N48" s="114" t="s">
        <v>105</v>
      </c>
      <c r="O48" s="115" t="s">
        <v>149</v>
      </c>
      <c r="P48" s="115" t="s">
        <v>107</v>
      </c>
      <c r="Q48" s="116"/>
      <c r="R48" s="197" t="s">
        <v>168</v>
      </c>
      <c r="S48" s="212">
        <v>45700000</v>
      </c>
      <c r="T48" s="212"/>
      <c r="U48" s="212"/>
      <c r="V48" s="219"/>
      <c r="W48" s="219"/>
      <c r="X48" s="213">
        <v>6.6</v>
      </c>
      <c r="Y48" s="139"/>
      <c r="Z48" s="149"/>
      <c r="AA48" s="150"/>
      <c r="AB48" s="150"/>
      <c r="AC48" s="150"/>
      <c r="AD48" s="151">
        <f t="shared" si="3"/>
        <v>0</v>
      </c>
      <c r="AE48" s="114" t="s">
        <v>116</v>
      </c>
      <c r="AF48" s="114">
        <v>1</v>
      </c>
      <c r="AH48" s="212"/>
      <c r="AI48" s="212"/>
      <c r="AJ48" s="212">
        <f t="shared" ref="AJ48:AJ53" si="5">SUM(AH48:AI48)</f>
        <v>0</v>
      </c>
      <c r="AK48" s="212"/>
      <c r="AL48" s="212">
        <f t="shared" si="4"/>
        <v>0</v>
      </c>
    </row>
    <row r="49" spans="1:38" ht="41.25" customHeight="1" x14ac:dyDescent="0.25">
      <c r="A49" s="113">
        <v>10</v>
      </c>
      <c r="B49" s="113" t="s">
        <v>90</v>
      </c>
      <c r="C49" s="114">
        <v>16</v>
      </c>
      <c r="D49" s="113" t="s">
        <v>91</v>
      </c>
      <c r="E49" s="114">
        <v>3</v>
      </c>
      <c r="F49" s="114">
        <v>6</v>
      </c>
      <c r="G49" s="115" t="s">
        <v>100</v>
      </c>
      <c r="H49" s="114" t="s">
        <v>101</v>
      </c>
      <c r="I49" s="114">
        <v>53</v>
      </c>
      <c r="J49" s="115" t="s">
        <v>102</v>
      </c>
      <c r="K49" s="115" t="s">
        <v>103</v>
      </c>
      <c r="L49" s="114">
        <v>62503</v>
      </c>
      <c r="M49" s="114" t="s">
        <v>164</v>
      </c>
      <c r="N49" s="114" t="s">
        <v>105</v>
      </c>
      <c r="O49" s="115" t="s">
        <v>169</v>
      </c>
      <c r="P49" s="115" t="s">
        <v>170</v>
      </c>
      <c r="Q49" s="116"/>
      <c r="R49" s="197" t="s">
        <v>171</v>
      </c>
      <c r="S49" s="212">
        <v>40000000</v>
      </c>
      <c r="T49" s="212"/>
      <c r="U49" s="212"/>
      <c r="V49" s="219"/>
      <c r="W49" s="219"/>
      <c r="X49" s="233">
        <v>3</v>
      </c>
      <c r="Y49" s="139"/>
      <c r="Z49" s="239"/>
      <c r="AA49" s="150"/>
      <c r="AB49" s="150"/>
      <c r="AC49" s="150"/>
      <c r="AD49" s="151">
        <f t="shared" si="3"/>
        <v>0</v>
      </c>
      <c r="AE49" s="114" t="s">
        <v>172</v>
      </c>
      <c r="AF49" s="119">
        <v>3</v>
      </c>
      <c r="AH49" s="212"/>
      <c r="AI49" s="212"/>
      <c r="AJ49" s="212">
        <f t="shared" si="5"/>
        <v>0</v>
      </c>
      <c r="AK49" s="212"/>
      <c r="AL49" s="212">
        <f t="shared" si="4"/>
        <v>0</v>
      </c>
    </row>
    <row r="50" spans="1:38" ht="28.5" customHeight="1" x14ac:dyDescent="0.25">
      <c r="A50" s="113">
        <v>10</v>
      </c>
      <c r="B50" s="113" t="s">
        <v>90</v>
      </c>
      <c r="C50" s="114">
        <v>16</v>
      </c>
      <c r="D50" s="113" t="s">
        <v>91</v>
      </c>
      <c r="E50" s="114">
        <v>3</v>
      </c>
      <c r="F50" s="114">
        <v>6</v>
      </c>
      <c r="G50" s="115" t="s">
        <v>100</v>
      </c>
      <c r="H50" s="114" t="s">
        <v>101</v>
      </c>
      <c r="I50" s="114">
        <v>53</v>
      </c>
      <c r="J50" s="115" t="s">
        <v>102</v>
      </c>
      <c r="K50" s="115" t="s">
        <v>147</v>
      </c>
      <c r="L50" s="114">
        <v>62504</v>
      </c>
      <c r="M50" s="114" t="s">
        <v>148</v>
      </c>
      <c r="N50" s="114" t="s">
        <v>105</v>
      </c>
      <c r="O50" s="115" t="s">
        <v>149</v>
      </c>
      <c r="P50" s="115" t="s">
        <v>150</v>
      </c>
      <c r="Q50" s="116"/>
      <c r="R50" s="197" t="s">
        <v>173</v>
      </c>
      <c r="S50" s="212">
        <v>34300000</v>
      </c>
      <c r="T50" s="212"/>
      <c r="U50" s="212"/>
      <c r="V50" s="219"/>
      <c r="W50" s="240">
        <v>1</v>
      </c>
      <c r="X50" s="213"/>
      <c r="Y50" s="139"/>
      <c r="Z50" s="149"/>
      <c r="AA50" s="150"/>
      <c r="AB50" s="150"/>
      <c r="AC50" s="150"/>
      <c r="AD50" s="151">
        <f>SUM(Y50:AC50)</f>
        <v>0</v>
      </c>
      <c r="AE50" s="114" t="s">
        <v>116</v>
      </c>
      <c r="AF50" s="114">
        <v>1</v>
      </c>
      <c r="AH50" s="212"/>
      <c r="AI50" s="212"/>
      <c r="AJ50" s="212">
        <f t="shared" si="5"/>
        <v>0</v>
      </c>
      <c r="AK50" s="212"/>
      <c r="AL50" s="212">
        <f t="shared" si="4"/>
        <v>0</v>
      </c>
    </row>
    <row r="51" spans="1:38" ht="42" customHeight="1" x14ac:dyDescent="0.25">
      <c r="A51" s="113">
        <v>10</v>
      </c>
      <c r="B51" s="113" t="s">
        <v>90</v>
      </c>
      <c r="C51" s="114">
        <v>16</v>
      </c>
      <c r="D51" s="113" t="s">
        <v>91</v>
      </c>
      <c r="E51" s="114">
        <v>3</v>
      </c>
      <c r="F51" s="114">
        <v>6</v>
      </c>
      <c r="G51" s="115" t="s">
        <v>100</v>
      </c>
      <c r="H51" s="114" t="s">
        <v>101</v>
      </c>
      <c r="I51" s="114">
        <v>53</v>
      </c>
      <c r="J51" s="115" t="s">
        <v>102</v>
      </c>
      <c r="K51" s="115" t="s">
        <v>165</v>
      </c>
      <c r="L51" s="114">
        <v>62501</v>
      </c>
      <c r="M51" s="114" t="s">
        <v>166</v>
      </c>
      <c r="N51" s="114" t="s">
        <v>105</v>
      </c>
      <c r="O51" s="115" t="s">
        <v>149</v>
      </c>
      <c r="P51" s="115" t="s">
        <v>107</v>
      </c>
      <c r="Q51" s="116"/>
      <c r="R51" s="197" t="s">
        <v>174</v>
      </c>
      <c r="S51" s="212"/>
      <c r="T51" s="212">
        <v>43969335.829999998</v>
      </c>
      <c r="U51" s="212"/>
      <c r="V51" s="225"/>
      <c r="W51" s="225"/>
      <c r="X51" s="233">
        <v>13</v>
      </c>
      <c r="Y51" s="139"/>
      <c r="Z51" s="149"/>
      <c r="AA51" s="150"/>
      <c r="AB51" s="150"/>
      <c r="AC51" s="150"/>
      <c r="AD51" s="151">
        <f t="shared" si="3"/>
        <v>0</v>
      </c>
      <c r="AE51" s="114" t="s">
        <v>116</v>
      </c>
      <c r="AF51" s="114">
        <v>1</v>
      </c>
      <c r="AH51" s="212">
        <v>14556257.66</v>
      </c>
      <c r="AI51" s="212">
        <v>285231.2</v>
      </c>
      <c r="AJ51" s="212">
        <f t="shared" si="5"/>
        <v>14841488.859999999</v>
      </c>
      <c r="AK51" s="212"/>
      <c r="AL51" s="212">
        <f t="shared" si="4"/>
        <v>14841488.859999999</v>
      </c>
    </row>
    <row r="52" spans="1:38" ht="42" customHeight="1" x14ac:dyDescent="0.25">
      <c r="A52" s="113">
        <v>10</v>
      </c>
      <c r="B52" s="113" t="s">
        <v>90</v>
      </c>
      <c r="C52" s="114">
        <v>16</v>
      </c>
      <c r="D52" s="113" t="s">
        <v>91</v>
      </c>
      <c r="E52" s="114">
        <v>3</v>
      </c>
      <c r="F52" s="114">
        <v>6</v>
      </c>
      <c r="G52" s="115" t="s">
        <v>100</v>
      </c>
      <c r="H52" s="114" t="s">
        <v>101</v>
      </c>
      <c r="I52" s="114">
        <v>53</v>
      </c>
      <c r="J52" s="115" t="s">
        <v>102</v>
      </c>
      <c r="K52" s="115" t="s">
        <v>165</v>
      </c>
      <c r="L52" s="114">
        <v>62501</v>
      </c>
      <c r="M52" s="114" t="s">
        <v>166</v>
      </c>
      <c r="N52" s="114" t="s">
        <v>105</v>
      </c>
      <c r="O52" s="115" t="s">
        <v>149</v>
      </c>
      <c r="P52" s="115" t="s">
        <v>107</v>
      </c>
      <c r="Q52" s="116"/>
      <c r="R52" s="197" t="s">
        <v>175</v>
      </c>
      <c r="S52" s="212"/>
      <c r="T52" s="212">
        <v>4847392.21</v>
      </c>
      <c r="U52" s="212"/>
      <c r="V52" s="225"/>
      <c r="W52" s="240">
        <v>1</v>
      </c>
      <c r="X52" s="233"/>
      <c r="Y52" s="139"/>
      <c r="Z52" s="149"/>
      <c r="AA52" s="150"/>
      <c r="AB52" s="150"/>
      <c r="AC52" s="150"/>
      <c r="AD52" s="151">
        <f t="shared" ref="AD52" si="6">SUM(Y52:AC52)</f>
        <v>0</v>
      </c>
      <c r="AE52" s="114" t="s">
        <v>116</v>
      </c>
      <c r="AF52" s="114">
        <v>1</v>
      </c>
      <c r="AH52" s="212">
        <v>4322637.53</v>
      </c>
      <c r="AI52" s="212">
        <v>55807.65</v>
      </c>
      <c r="AJ52" s="212">
        <f t="shared" si="5"/>
        <v>4378445.1800000006</v>
      </c>
      <c r="AK52" s="212"/>
      <c r="AL52" s="212">
        <f t="shared" si="4"/>
        <v>4378445.1800000006</v>
      </c>
    </row>
    <row r="53" spans="1:38" ht="42" customHeight="1" x14ac:dyDescent="0.25">
      <c r="A53" s="113">
        <v>10</v>
      </c>
      <c r="B53" s="113" t="s">
        <v>90</v>
      </c>
      <c r="C53" s="114">
        <v>16</v>
      </c>
      <c r="D53" s="113" t="s">
        <v>91</v>
      </c>
      <c r="E53" s="114">
        <v>3</v>
      </c>
      <c r="F53" s="114">
        <v>6</v>
      </c>
      <c r="G53" s="115" t="s">
        <v>100</v>
      </c>
      <c r="H53" s="114" t="s">
        <v>101</v>
      </c>
      <c r="I53" s="114">
        <v>53</v>
      </c>
      <c r="J53" s="115" t="s">
        <v>102</v>
      </c>
      <c r="K53" s="115" t="s">
        <v>165</v>
      </c>
      <c r="L53" s="114">
        <v>62501</v>
      </c>
      <c r="M53" s="114" t="s">
        <v>166</v>
      </c>
      <c r="N53" s="114" t="s">
        <v>105</v>
      </c>
      <c r="O53" s="115" t="s">
        <v>149</v>
      </c>
      <c r="P53" s="115" t="s">
        <v>107</v>
      </c>
      <c r="Q53" s="116"/>
      <c r="R53" s="197" t="s">
        <v>184</v>
      </c>
      <c r="S53" s="212"/>
      <c r="T53" s="212">
        <v>5285767.3899999997</v>
      </c>
      <c r="U53" s="212"/>
      <c r="V53" s="225"/>
      <c r="W53" s="240"/>
      <c r="X53" s="233">
        <v>2.52</v>
      </c>
      <c r="Y53" s="139"/>
      <c r="Z53" s="149"/>
      <c r="AA53" s="150"/>
      <c r="AB53" s="150"/>
      <c r="AC53" s="150"/>
      <c r="AD53" s="151">
        <f t="shared" si="3"/>
        <v>0</v>
      </c>
      <c r="AE53" s="114" t="s">
        <v>116</v>
      </c>
      <c r="AF53" s="114">
        <v>1</v>
      </c>
      <c r="AH53" s="212">
        <v>2748248.22</v>
      </c>
      <c r="AI53" s="212">
        <v>44916.06</v>
      </c>
      <c r="AJ53" s="212">
        <f t="shared" si="5"/>
        <v>2793164.2800000003</v>
      </c>
      <c r="AK53" s="212"/>
      <c r="AL53" s="212">
        <f t="shared" si="4"/>
        <v>2793164.2800000003</v>
      </c>
    </row>
    <row r="54" spans="1:38" ht="8.25" customHeight="1" x14ac:dyDescent="0.25">
      <c r="A54" s="113"/>
      <c r="B54" s="113"/>
      <c r="C54" s="114"/>
      <c r="D54" s="113"/>
      <c r="E54" s="114"/>
      <c r="F54" s="114"/>
      <c r="G54" s="115"/>
      <c r="H54" s="114"/>
      <c r="I54" s="114"/>
      <c r="J54" s="115"/>
      <c r="K54" s="115"/>
      <c r="L54" s="114"/>
      <c r="M54" s="114"/>
      <c r="N54" s="114"/>
      <c r="O54" s="115"/>
      <c r="P54" s="115"/>
      <c r="Q54" s="116"/>
      <c r="R54" s="197"/>
      <c r="S54" s="212"/>
      <c r="T54" s="212"/>
      <c r="U54" s="212"/>
      <c r="V54" s="225"/>
      <c r="W54" s="225"/>
      <c r="X54" s="213"/>
      <c r="Y54" s="139"/>
      <c r="Z54" s="149"/>
      <c r="AA54" s="150"/>
      <c r="AB54" s="150"/>
      <c r="AC54" s="150"/>
      <c r="AD54" s="151"/>
      <c r="AE54" s="114"/>
      <c r="AF54" s="114"/>
      <c r="AH54" s="212"/>
      <c r="AI54" s="212"/>
      <c r="AJ54" s="212"/>
      <c r="AK54" s="212"/>
      <c r="AL54" s="212"/>
    </row>
    <row r="55" spans="1:38" ht="21.75" customHeight="1" x14ac:dyDescent="0.25">
      <c r="A55" s="113"/>
      <c r="B55" s="113"/>
      <c r="C55" s="114"/>
      <c r="D55" s="113"/>
      <c r="E55" s="114"/>
      <c r="F55" s="114"/>
      <c r="G55" s="115"/>
      <c r="H55" s="114"/>
      <c r="I55" s="114"/>
      <c r="J55" s="115"/>
      <c r="K55" s="115"/>
      <c r="L55" s="114"/>
      <c r="M55" s="114"/>
      <c r="N55" s="114"/>
      <c r="O55" s="115"/>
      <c r="P55" s="115"/>
      <c r="Q55" s="116"/>
      <c r="R55" s="241" t="s">
        <v>176</v>
      </c>
      <c r="S55" s="242">
        <f>SUM(S57)</f>
        <v>0</v>
      </c>
      <c r="T55" s="242">
        <f>SUM(T56:T57)</f>
        <v>41495559.350000001</v>
      </c>
      <c r="U55" s="242"/>
      <c r="V55" s="243">
        <f>SUM(S55:U55)</f>
        <v>41495559.350000001</v>
      </c>
      <c r="W55" s="243">
        <f>SUM(W57:W57)</f>
        <v>1</v>
      </c>
      <c r="X55" s="244">
        <f>SUM(X57:X57)</f>
        <v>0</v>
      </c>
      <c r="Y55" s="245"/>
      <c r="Z55" s="149"/>
      <c r="AA55" s="150"/>
      <c r="AB55" s="150"/>
      <c r="AC55" s="150"/>
      <c r="AD55" s="151"/>
      <c r="AE55" s="114"/>
      <c r="AF55" s="114"/>
      <c r="AH55" s="242">
        <f>SUM(AH56:AH57)</f>
        <v>18517608.690000001</v>
      </c>
      <c r="AI55" s="242">
        <f>SUM(AI56:AI57)</f>
        <v>150883.34</v>
      </c>
      <c r="AJ55" s="242">
        <f>SUM(AJ56:AJ57)</f>
        <v>18668492.030000001</v>
      </c>
      <c r="AK55" s="242">
        <f>SUM(AK56:AK57)</f>
        <v>0</v>
      </c>
      <c r="AL55" s="242">
        <f>+AJ55-AK55</f>
        <v>18668492.030000001</v>
      </c>
    </row>
    <row r="56" spans="1:38" ht="41.25" customHeight="1" x14ac:dyDescent="0.25">
      <c r="A56" s="113">
        <v>10</v>
      </c>
      <c r="B56" s="113" t="s">
        <v>90</v>
      </c>
      <c r="C56" s="114">
        <v>16</v>
      </c>
      <c r="D56" s="113" t="s">
        <v>91</v>
      </c>
      <c r="E56" s="114">
        <v>3</v>
      </c>
      <c r="F56" s="114">
        <v>6</v>
      </c>
      <c r="G56" s="115" t="s">
        <v>100</v>
      </c>
      <c r="H56" s="114" t="s">
        <v>101</v>
      </c>
      <c r="I56" s="114">
        <v>53</v>
      </c>
      <c r="J56" s="115" t="s">
        <v>102</v>
      </c>
      <c r="K56" s="115" t="s">
        <v>103</v>
      </c>
      <c r="L56" s="114">
        <v>62503</v>
      </c>
      <c r="M56" s="114" t="s">
        <v>164</v>
      </c>
      <c r="N56" s="114" t="s">
        <v>105</v>
      </c>
      <c r="O56" s="115" t="s">
        <v>169</v>
      </c>
      <c r="P56" s="115" t="s">
        <v>170</v>
      </c>
      <c r="Q56" s="116"/>
      <c r="R56" s="197" t="s">
        <v>177</v>
      </c>
      <c r="S56" s="212"/>
      <c r="T56" s="212">
        <v>39616682.259999998</v>
      </c>
      <c r="U56" s="212"/>
      <c r="V56" s="219"/>
      <c r="W56" s="219"/>
      <c r="X56" s="233">
        <v>4</v>
      </c>
      <c r="Y56" s="139"/>
      <c r="Z56" s="239"/>
      <c r="AA56" s="150"/>
      <c r="AB56" s="150"/>
      <c r="AC56" s="150"/>
      <c r="AD56" s="151">
        <f>SUM(Y56:AC56)</f>
        <v>0</v>
      </c>
      <c r="AE56" s="114" t="s">
        <v>172</v>
      </c>
      <c r="AF56" s="119">
        <v>3</v>
      </c>
      <c r="AH56" s="212">
        <v>16721749.050000001</v>
      </c>
      <c r="AI56" s="212">
        <v>148007.19</v>
      </c>
      <c r="AJ56" s="212">
        <f>SUM(AH56:AI56)</f>
        <v>16869756.240000002</v>
      </c>
      <c r="AK56" s="212"/>
      <c r="AL56" s="212">
        <f t="shared" ref="AL56:AL57" si="7">+AJ56-AK56</f>
        <v>16869756.240000002</v>
      </c>
    </row>
    <row r="57" spans="1:38" ht="41.25" customHeight="1" x14ac:dyDescent="0.25">
      <c r="A57" s="113">
        <v>10</v>
      </c>
      <c r="B57" s="113" t="s">
        <v>90</v>
      </c>
      <c r="C57" s="114">
        <v>16</v>
      </c>
      <c r="D57" s="113" t="s">
        <v>91</v>
      </c>
      <c r="E57" s="114">
        <v>3</v>
      </c>
      <c r="F57" s="114">
        <v>6</v>
      </c>
      <c r="G57" s="115" t="s">
        <v>100</v>
      </c>
      <c r="H57" s="114" t="s">
        <v>101</v>
      </c>
      <c r="I57" s="114">
        <v>53</v>
      </c>
      <c r="J57" s="115" t="s">
        <v>102</v>
      </c>
      <c r="K57" s="115" t="s">
        <v>103</v>
      </c>
      <c r="L57" s="114">
        <v>62503</v>
      </c>
      <c r="M57" s="114" t="s">
        <v>164</v>
      </c>
      <c r="N57" s="114" t="s">
        <v>105</v>
      </c>
      <c r="O57" s="115" t="s">
        <v>169</v>
      </c>
      <c r="P57" s="115" t="s">
        <v>170</v>
      </c>
      <c r="Q57" s="116"/>
      <c r="R57" s="197" t="s">
        <v>185</v>
      </c>
      <c r="S57" s="212"/>
      <c r="T57" s="212">
        <v>1878877.09</v>
      </c>
      <c r="U57" s="212"/>
      <c r="V57" s="219"/>
      <c r="W57" s="219">
        <v>1</v>
      </c>
      <c r="X57" s="233"/>
      <c r="Y57" s="139"/>
      <c r="Z57" s="239"/>
      <c r="AA57" s="150"/>
      <c r="AB57" s="150"/>
      <c r="AC57" s="150"/>
      <c r="AD57" s="151">
        <f>SUM(Y57:AC57)</f>
        <v>0</v>
      </c>
      <c r="AE57" s="114" t="s">
        <v>172</v>
      </c>
      <c r="AF57" s="119">
        <v>3</v>
      </c>
      <c r="AH57" s="212">
        <v>1795859.64</v>
      </c>
      <c r="AI57" s="212">
        <v>2876.15</v>
      </c>
      <c r="AJ57" s="212">
        <f>SUM(AH57:AI57)</f>
        <v>1798735.7899999998</v>
      </c>
      <c r="AK57" s="212"/>
      <c r="AL57" s="212">
        <f t="shared" si="7"/>
        <v>1798735.7899999998</v>
      </c>
    </row>
    <row r="58" spans="1:38" ht="21.75" customHeight="1" x14ac:dyDescent="0.25">
      <c r="A58" s="113"/>
      <c r="B58" s="113"/>
      <c r="C58" s="114"/>
      <c r="D58" s="113"/>
      <c r="E58" s="114"/>
      <c r="F58" s="114"/>
      <c r="G58" s="115"/>
      <c r="H58" s="114"/>
      <c r="I58" s="114"/>
      <c r="J58" s="115"/>
      <c r="K58" s="115"/>
      <c r="L58" s="114"/>
      <c r="M58" s="114"/>
      <c r="N58" s="114"/>
      <c r="O58" s="115"/>
      <c r="P58" s="115"/>
      <c r="Q58" s="116"/>
      <c r="R58" s="241" t="s">
        <v>178</v>
      </c>
      <c r="S58" s="242">
        <f>SUM(S59:S60)</f>
        <v>63250000</v>
      </c>
      <c r="T58" s="242">
        <f t="shared" ref="T58:U58" si="8">SUM(T59:T60)</f>
        <v>0</v>
      </c>
      <c r="U58" s="242">
        <f t="shared" si="8"/>
        <v>25834020.120000001</v>
      </c>
      <c r="V58" s="242">
        <f>SUM(S58:U58)</f>
        <v>89084020.120000005</v>
      </c>
      <c r="W58" s="243">
        <f>SUM(W60:W60)</f>
        <v>1</v>
      </c>
      <c r="X58" s="244">
        <f>SUM(X60:X60)</f>
        <v>0</v>
      </c>
      <c r="Y58" s="245"/>
      <c r="Z58" s="149"/>
      <c r="AA58" s="150"/>
      <c r="AB58" s="150"/>
      <c r="AC58" s="150"/>
      <c r="AD58" s="151"/>
      <c r="AE58" s="114"/>
      <c r="AF58" s="114"/>
      <c r="AH58" s="242">
        <f>SUM(AH59:AH60)</f>
        <v>10125650.960000001</v>
      </c>
      <c r="AI58" s="242">
        <f>SUM(AI59:AI60)</f>
        <v>0</v>
      </c>
      <c r="AJ58" s="242">
        <f>SUM(AH58:AI58)</f>
        <v>10125650.960000001</v>
      </c>
      <c r="AK58" s="242"/>
      <c r="AL58" s="242">
        <f>SUM(AL59:AL60)</f>
        <v>10125650.960000001</v>
      </c>
    </row>
    <row r="59" spans="1:38" ht="46.5" customHeight="1" x14ac:dyDescent="0.25">
      <c r="A59" s="113">
        <v>10</v>
      </c>
      <c r="B59" s="113" t="s">
        <v>90</v>
      </c>
      <c r="C59" s="114">
        <v>16</v>
      </c>
      <c r="D59" s="113" t="s">
        <v>91</v>
      </c>
      <c r="E59" s="114">
        <v>3</v>
      </c>
      <c r="F59" s="114">
        <v>6</v>
      </c>
      <c r="G59" s="115" t="s">
        <v>100</v>
      </c>
      <c r="H59" s="114" t="s">
        <v>101</v>
      </c>
      <c r="I59" s="114">
        <v>53</v>
      </c>
      <c r="J59" s="115" t="s">
        <v>102</v>
      </c>
      <c r="K59" s="115" t="s">
        <v>147</v>
      </c>
      <c r="L59" s="114">
        <v>62504</v>
      </c>
      <c r="M59" s="114" t="s">
        <v>148</v>
      </c>
      <c r="N59" s="114" t="s">
        <v>105</v>
      </c>
      <c r="O59" s="115" t="s">
        <v>149</v>
      </c>
      <c r="P59" s="115" t="s">
        <v>150</v>
      </c>
      <c r="Q59" s="116"/>
      <c r="R59" s="197" t="s">
        <v>179</v>
      </c>
      <c r="S59" s="212">
        <v>63250000</v>
      </c>
      <c r="T59" s="212"/>
      <c r="U59" s="212"/>
      <c r="V59" s="219"/>
      <c r="W59" s="219"/>
      <c r="X59" s="213">
        <v>25.3</v>
      </c>
      <c r="Y59" s="139"/>
      <c r="Z59" s="149"/>
      <c r="AA59" s="150"/>
      <c r="AB59" s="150"/>
      <c r="AC59" s="150"/>
      <c r="AD59" s="151">
        <f>SUM(Y59:AC59)</f>
        <v>0</v>
      </c>
      <c r="AE59" s="114" t="s">
        <v>116</v>
      </c>
      <c r="AF59" s="114">
        <v>1</v>
      </c>
      <c r="AH59" s="212"/>
      <c r="AI59" s="212"/>
      <c r="AJ59" s="212">
        <f>SUM(AH59:AI59)</f>
        <v>0</v>
      </c>
      <c r="AK59" s="212"/>
      <c r="AL59" s="212">
        <f>+AJ59-AK59</f>
        <v>0</v>
      </c>
    </row>
    <row r="60" spans="1:38" ht="46.5" customHeight="1" x14ac:dyDescent="0.25">
      <c r="A60" s="113">
        <v>10</v>
      </c>
      <c r="B60" s="113" t="s">
        <v>90</v>
      </c>
      <c r="C60" s="114">
        <v>16</v>
      </c>
      <c r="D60" s="113" t="s">
        <v>91</v>
      </c>
      <c r="E60" s="114">
        <v>3</v>
      </c>
      <c r="F60" s="114">
        <v>6</v>
      </c>
      <c r="G60" s="115" t="s">
        <v>100</v>
      </c>
      <c r="H60" s="114" t="s">
        <v>101</v>
      </c>
      <c r="I60" s="114">
        <v>53</v>
      </c>
      <c r="J60" s="115" t="s">
        <v>102</v>
      </c>
      <c r="K60" s="115" t="s">
        <v>147</v>
      </c>
      <c r="L60" s="114">
        <v>62504</v>
      </c>
      <c r="M60" s="114" t="s">
        <v>148</v>
      </c>
      <c r="N60" s="114" t="s">
        <v>105</v>
      </c>
      <c r="O60" s="115" t="s">
        <v>149</v>
      </c>
      <c r="P60" s="115" t="s">
        <v>150</v>
      </c>
      <c r="Q60" s="116"/>
      <c r="R60" s="197" t="s">
        <v>180</v>
      </c>
      <c r="S60" s="212"/>
      <c r="T60" s="212"/>
      <c r="U60" s="212">
        <v>25834020.120000001</v>
      </c>
      <c r="V60" s="219"/>
      <c r="W60" s="219">
        <v>1</v>
      </c>
      <c r="X60" s="213"/>
      <c r="Y60" s="139"/>
      <c r="Z60" s="149"/>
      <c r="AA60" s="150"/>
      <c r="AB60" s="150"/>
      <c r="AC60" s="150"/>
      <c r="AD60" s="151">
        <f>SUM(Y60:AC60)</f>
        <v>0</v>
      </c>
      <c r="AE60" s="114" t="s">
        <v>116</v>
      </c>
      <c r="AF60" s="114">
        <v>1</v>
      </c>
      <c r="AH60" s="212">
        <v>10125650.960000001</v>
      </c>
      <c r="AI60" s="212"/>
      <c r="AJ60" s="212">
        <f>SUM(AH60:AI60)</f>
        <v>10125650.960000001</v>
      </c>
      <c r="AK60" s="212"/>
      <c r="AL60" s="212">
        <f>+AJ60-AK60</f>
        <v>10125650.960000001</v>
      </c>
    </row>
    <row r="61" spans="1:38" ht="6.75" customHeight="1" thickBot="1" x14ac:dyDescent="0.3">
      <c r="A61" s="113"/>
      <c r="B61" s="113"/>
      <c r="C61" s="114"/>
      <c r="D61" s="113"/>
      <c r="E61" s="114"/>
      <c r="F61" s="114"/>
      <c r="G61" s="115"/>
      <c r="H61" s="114"/>
      <c r="I61" s="114"/>
      <c r="J61" s="115"/>
      <c r="K61" s="115"/>
      <c r="L61" s="114"/>
      <c r="M61" s="114"/>
      <c r="N61" s="114"/>
      <c r="O61" s="115"/>
      <c r="P61" s="115"/>
      <c r="Q61" s="116"/>
      <c r="R61" s="246"/>
      <c r="S61" s="247"/>
      <c r="T61" s="247"/>
      <c r="U61" s="247"/>
      <c r="V61" s="247"/>
      <c r="W61" s="247"/>
      <c r="X61" s="248"/>
      <c r="Y61" s="148"/>
      <c r="Z61" s="149"/>
      <c r="AA61" s="150"/>
      <c r="AB61" s="150"/>
      <c r="AC61" s="150"/>
      <c r="AD61" s="151"/>
      <c r="AE61" s="114"/>
      <c r="AF61" s="114"/>
      <c r="AH61" s="247"/>
      <c r="AI61" s="247"/>
      <c r="AJ61" s="247"/>
      <c r="AK61" s="247"/>
      <c r="AL61" s="247"/>
    </row>
    <row r="62" spans="1:38" ht="18.75" x14ac:dyDescent="0.3">
      <c r="R62" s="249" t="s">
        <v>181</v>
      </c>
      <c r="S62" s="250">
        <f>+S58+S55+S46+S30</f>
        <v>323250000</v>
      </c>
      <c r="T62" s="250">
        <f>+T58+T55+T46+T30</f>
        <v>160800466.42000002</v>
      </c>
      <c r="U62" s="250">
        <f>+U58+U55+U46+U30</f>
        <v>25834020.120000001</v>
      </c>
      <c r="V62" s="250">
        <f>+V58+V55+V46+V30</f>
        <v>509884486.53999996</v>
      </c>
      <c r="W62" s="250"/>
      <c r="AH62" s="250">
        <f>+AH58+AH55+AH46+AH30</f>
        <v>134189849.75999999</v>
      </c>
      <c r="AI62" s="250">
        <f>+AI58+AI55+AI46+AI30</f>
        <v>881864.08</v>
      </c>
      <c r="AJ62" s="250">
        <f>+AJ58+AJ55+AJ46+AJ30</f>
        <v>135071713.84</v>
      </c>
      <c r="AK62" s="250">
        <f>+AK58+AK55+AK46+AK30</f>
        <v>4323826.68</v>
      </c>
      <c r="AL62" s="250">
        <f t="shared" ref="AL62" si="9">+AL58+AL55+AL46+AL30</f>
        <v>130747887.16</v>
      </c>
    </row>
    <row r="63" spans="1:38" ht="19.5" thickBot="1" x14ac:dyDescent="0.35">
      <c r="S63" s="252">
        <f>+S23+S27</f>
        <v>105599150</v>
      </c>
      <c r="T63" s="252">
        <f>159267475-153635822</f>
        <v>5631653</v>
      </c>
      <c r="U63" s="252"/>
      <c r="V63" s="252">
        <f>+S63+T63</f>
        <v>111230803</v>
      </c>
      <c r="AH63" s="252">
        <f>+AH31</f>
        <v>20590777.359999999</v>
      </c>
      <c r="AI63" s="252"/>
      <c r="AJ63" s="252"/>
      <c r="AK63" s="252"/>
      <c r="AL63" s="252"/>
    </row>
    <row r="64" spans="1:38" ht="19.5" thickBot="1" x14ac:dyDescent="0.35">
      <c r="R64" s="253" t="s">
        <v>182</v>
      </c>
      <c r="S64" s="254">
        <f>SUM(S62:S63)</f>
        <v>428849150</v>
      </c>
      <c r="T64" s="254">
        <f>SUM(T62:T63)</f>
        <v>166432119.42000002</v>
      </c>
      <c r="U64" s="254">
        <f>SUM(U62:U63)</f>
        <v>25834020.120000001</v>
      </c>
      <c r="V64" s="255">
        <f>SUM(V62:V63)</f>
        <v>621115289.53999996</v>
      </c>
      <c r="AG64" t="s">
        <v>189</v>
      </c>
      <c r="AH64" s="254">
        <f>+AH62-AH63</f>
        <v>113599072.39999999</v>
      </c>
      <c r="AI64" s="254"/>
      <c r="AJ64" s="254"/>
      <c r="AK64" s="254"/>
      <c r="AL64" s="254"/>
    </row>
    <row r="65" spans="20:38" x14ac:dyDescent="0.25">
      <c r="T65" s="256"/>
      <c r="U65" s="256"/>
      <c r="AH65" s="256">
        <f>+AK62</f>
        <v>4323826.68</v>
      </c>
      <c r="AI65" s="256"/>
      <c r="AJ65" s="256"/>
      <c r="AK65" s="256"/>
      <c r="AL65" s="256"/>
    </row>
    <row r="66" spans="20:38" x14ac:dyDescent="0.25">
      <c r="AG66" t="s">
        <v>190</v>
      </c>
      <c r="AH66" s="259">
        <f>+AH64-AH65</f>
        <v>109275245.72</v>
      </c>
    </row>
    <row r="67" spans="20:38" x14ac:dyDescent="0.25">
      <c r="AI67" s="256">
        <f>+AI62-902591.22</f>
        <v>-20727.140000000014</v>
      </c>
      <c r="AK67" s="365">
        <v>902591.22</v>
      </c>
    </row>
    <row r="68" spans="20:38" x14ac:dyDescent="0.25">
      <c r="AK68" s="365">
        <v>310148.09000000003</v>
      </c>
    </row>
    <row r="69" spans="20:38" x14ac:dyDescent="0.25">
      <c r="AK69" s="365">
        <f>SUM(AK67:AK68)</f>
        <v>1212739.31</v>
      </c>
    </row>
    <row r="70" spans="20:38" x14ac:dyDescent="0.25">
      <c r="AK70" s="365"/>
    </row>
  </sheetData>
  <mergeCells count="6">
    <mergeCell ref="W17:X17"/>
    <mergeCell ref="A1:AF1"/>
    <mergeCell ref="A2:AF2"/>
    <mergeCell ref="A3:AF3"/>
    <mergeCell ref="A4:AF4"/>
    <mergeCell ref="R5:Y5"/>
  </mergeCells>
  <hyperlinks>
    <hyperlink ref="O17" location="'Catálogo Obras'!A1" display="CLAVE DEL NOMBRE DE LA OBRA"/>
    <hyperlink ref="P17" location="'Catálogo Obras'!A1" display="NOMBRE DE LA OBRA"/>
  </hyperlinks>
  <pageMargins left="0" right="0" top="0" bottom="0" header="0.31496062992125984" footer="0.31496062992125984"/>
  <pageSetup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ETCA-III-13</vt:lpstr>
      <vt:lpstr>Hoja1</vt:lpstr>
      <vt:lpstr>'ETCA-III-13'!Área_de_impresión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corujo</dc:creator>
  <cp:lastModifiedBy>BETELGEUSEN ESCARCEGA</cp:lastModifiedBy>
  <cp:lastPrinted>2015-08-07T17:41:26Z</cp:lastPrinted>
  <dcterms:created xsi:type="dcterms:W3CDTF">2014-03-28T01:13:38Z</dcterms:created>
  <dcterms:modified xsi:type="dcterms:W3CDTF">2015-08-07T17:42:58Z</dcterms:modified>
</cp:coreProperties>
</file>