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octubre-diciembre 2019\"/>
    </mc:Choice>
  </mc:AlternateContent>
  <bookViews>
    <workbookView xWindow="0" yWindow="0" windowWidth="28800" windowHeight="1140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K96" i="1" l="1"/>
  <c r="K95" i="1"/>
  <c r="K94" i="1"/>
  <c r="K93" i="1"/>
  <c r="K92" i="1"/>
  <c r="K91" i="1"/>
  <c r="K90" i="1"/>
  <c r="K89" i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K88" i="1" l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<sst xmlns="http://schemas.openxmlformats.org/spreadsheetml/2006/main" count="664" uniqueCount="279">
  <si>
    <t>40921</t>
  </si>
  <si>
    <t>TÍTULO</t>
  </si>
  <si>
    <t>NOMBRE CORTO</t>
  </si>
  <si>
    <t>DESCRIPCIÓN</t>
  </si>
  <si>
    <t>Remuneración de profesora/es</t>
  </si>
  <si>
    <t>LTAIART90FVI</t>
  </si>
  <si>
    <t>1</t>
  </si>
  <si>
    <t>6</t>
  </si>
  <si>
    <t>4</t>
  </si>
  <si>
    <t>2</t>
  </si>
  <si>
    <t>12</t>
  </si>
  <si>
    <t>13</t>
  </si>
  <si>
    <t>14</t>
  </si>
  <si>
    <t>306332</t>
  </si>
  <si>
    <t>306324</t>
  </si>
  <si>
    <t>306325</t>
  </si>
  <si>
    <t>306326</t>
  </si>
  <si>
    <t>306322</t>
  </si>
  <si>
    <t>306323</t>
  </si>
  <si>
    <t>306327</t>
  </si>
  <si>
    <t>306328</t>
  </si>
  <si>
    <t>306329</t>
  </si>
  <si>
    <t>306330</t>
  </si>
  <si>
    <t>306331</t>
  </si>
  <si>
    <t>306334</t>
  </si>
  <si>
    <t>306333</t>
  </si>
  <si>
    <t>306335</t>
  </si>
  <si>
    <t>306336</t>
  </si>
  <si>
    <t>306337</t>
  </si>
  <si>
    <t>Tabla Campos</t>
  </si>
  <si>
    <t>Ejercicio</t>
  </si>
  <si>
    <t>Periodo</t>
  </si>
  <si>
    <t>Unidad académica</t>
  </si>
  <si>
    <t>Nombre completo del profesor/a: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</si>
  <si>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</si>
  <si>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</si>
  <si>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</si>
  <si>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</si>
  <si>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</si>
  <si>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</si>
  <si>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</si>
  <si>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</si>
  <si>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Área(s) responsable(s) de la información</t>
  </si>
  <si>
    <t>Año</t>
  </si>
  <si>
    <t>Fecha de actualización</t>
  </si>
  <si>
    <t>Nota</t>
  </si>
  <si>
    <t>Octubre-diciembre</t>
  </si>
  <si>
    <t>Universidad Tecnologica de San Luis Rio Colorado</t>
  </si>
  <si>
    <t>Ana Fabiola</t>
  </si>
  <si>
    <t>Pimentel</t>
  </si>
  <si>
    <t>Felix</t>
  </si>
  <si>
    <t>Moises</t>
  </si>
  <si>
    <t>Castro</t>
  </si>
  <si>
    <t>Floress</t>
  </si>
  <si>
    <t>Satos</t>
  </si>
  <si>
    <t>Solis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</si>
  <si>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</si>
  <si>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</si>
  <si>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</si>
  <si>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</si>
  <si>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</si>
  <si>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</si>
  <si>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</si>
  <si>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</si>
  <si>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</si>
  <si>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</si>
  <si>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</si>
  <si>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>Dominguez</t>
  </si>
  <si>
    <t>Noriega</t>
  </si>
  <si>
    <t xml:space="preserve">Xochitl </t>
  </si>
  <si>
    <t>Soto</t>
  </si>
  <si>
    <t>Luzania</t>
  </si>
  <si>
    <t xml:space="preserve">Gildardo </t>
  </si>
  <si>
    <t>Linarez</t>
  </si>
  <si>
    <t>Placencia</t>
  </si>
  <si>
    <t xml:space="preserve">Luz Maria </t>
  </si>
  <si>
    <t xml:space="preserve">Ezpinoza </t>
  </si>
  <si>
    <t>Castelo</t>
  </si>
  <si>
    <t xml:space="preserve">Maria  Teresa  </t>
  </si>
  <si>
    <t>Dena</t>
  </si>
  <si>
    <t>Aguilar</t>
  </si>
  <si>
    <t>Sonia Maribel</t>
  </si>
  <si>
    <t>Meza</t>
  </si>
  <si>
    <t>Eduardo</t>
  </si>
  <si>
    <t>Coronado</t>
  </si>
  <si>
    <t>De los  Reyes</t>
  </si>
  <si>
    <t>Morales</t>
  </si>
  <si>
    <t xml:space="preserve"> Rubicelia </t>
  </si>
  <si>
    <t xml:space="preserve">Ibarra  </t>
  </si>
  <si>
    <t>Gonzalez</t>
  </si>
  <si>
    <t>N/A</t>
  </si>
  <si>
    <t>Mariela</t>
  </si>
  <si>
    <t>Contreras</t>
  </si>
  <si>
    <t>Quezada</t>
  </si>
  <si>
    <t>Mario Alfredo</t>
  </si>
  <si>
    <t>Robles</t>
  </si>
  <si>
    <t>Quiñonez</t>
  </si>
  <si>
    <t xml:space="preserve">  David </t>
  </si>
  <si>
    <t xml:space="preserve">Rodríguez </t>
  </si>
  <si>
    <t xml:space="preserve"> Jaramillo</t>
  </si>
  <si>
    <t xml:space="preserve">  Elisa </t>
  </si>
  <si>
    <t xml:space="preserve">Sandoval  </t>
  </si>
  <si>
    <t>Briones</t>
  </si>
  <si>
    <t xml:space="preserve"> Norma Beatriz </t>
  </si>
  <si>
    <t xml:space="preserve">Flores </t>
  </si>
  <si>
    <t>Nuñez</t>
  </si>
  <si>
    <t>Cinthya</t>
  </si>
  <si>
    <t>Rivera</t>
  </si>
  <si>
    <t>Diaz</t>
  </si>
  <si>
    <t xml:space="preserve">Sergio </t>
  </si>
  <si>
    <t xml:space="preserve">Amillano </t>
  </si>
  <si>
    <t>Ramos</t>
  </si>
  <si>
    <t xml:space="preserve">Juan Manuel </t>
  </si>
  <si>
    <t>Moreno</t>
  </si>
  <si>
    <t>Martin Rene</t>
  </si>
  <si>
    <t>Quijada</t>
  </si>
  <si>
    <t>Lugo</t>
  </si>
  <si>
    <t xml:space="preserve"> Juan Lorenzo </t>
  </si>
  <si>
    <t>Ochoa</t>
  </si>
  <si>
    <t>Hernandez</t>
  </si>
  <si>
    <t xml:space="preserve"> Roberto Efraín </t>
  </si>
  <si>
    <t xml:space="preserve">Burruel  </t>
  </si>
  <si>
    <t xml:space="preserve">Acosta </t>
  </si>
  <si>
    <t>Ana Francisca</t>
  </si>
  <si>
    <t>Sotelo</t>
  </si>
  <si>
    <t>Jimenez</t>
  </si>
  <si>
    <t xml:space="preserve">  Roberto</t>
  </si>
  <si>
    <t>Gomez</t>
  </si>
  <si>
    <t>Coronel</t>
  </si>
  <si>
    <t>Damaris Yasmin</t>
  </si>
  <si>
    <t>Gracia</t>
  </si>
  <si>
    <t>Lopez</t>
  </si>
  <si>
    <t xml:space="preserve">Alma Dolores </t>
  </si>
  <si>
    <t>Zazueta</t>
  </si>
  <si>
    <t xml:space="preserve">Karla Isabel </t>
  </si>
  <si>
    <t>Iñiguez</t>
  </si>
  <si>
    <t xml:space="preserve"> Barajas </t>
  </si>
  <si>
    <t xml:space="preserve">Alejandro </t>
  </si>
  <si>
    <t xml:space="preserve">Perez </t>
  </si>
  <si>
    <t>Pompa</t>
  </si>
  <si>
    <t>María De Lourdes</t>
  </si>
  <si>
    <t>Zargoza</t>
  </si>
  <si>
    <t xml:space="preserve">Lizbeth </t>
  </si>
  <si>
    <t>Vizcarra</t>
  </si>
  <si>
    <t>Canizalez</t>
  </si>
  <si>
    <t xml:space="preserve">Mónica </t>
  </si>
  <si>
    <t xml:space="preserve">Díaz   </t>
  </si>
  <si>
    <t>González</t>
  </si>
  <si>
    <t>Rafael</t>
  </si>
  <si>
    <t xml:space="preserve"> Reyes </t>
  </si>
  <si>
    <t xml:space="preserve"> Edgar </t>
  </si>
  <si>
    <t>Martinez</t>
  </si>
  <si>
    <t xml:space="preserve"> Arvin </t>
  </si>
  <si>
    <t xml:space="preserve">Assaf </t>
  </si>
  <si>
    <t>Manuel Alejandro</t>
  </si>
  <si>
    <t>Vallejo</t>
  </si>
  <si>
    <t>Ramirez</t>
  </si>
  <si>
    <t>Arnoldo</t>
  </si>
  <si>
    <t>Delgado</t>
  </si>
  <si>
    <t>Mario Alberto</t>
  </si>
  <si>
    <t xml:space="preserve">Gómez  </t>
  </si>
  <si>
    <t xml:space="preserve">Orduño  </t>
  </si>
  <si>
    <t>Sergio</t>
  </si>
  <si>
    <t xml:space="preserve">García  </t>
  </si>
  <si>
    <t xml:space="preserve">Gastélum </t>
  </si>
  <si>
    <t>Ronaldo Guadalupe</t>
  </si>
  <si>
    <t xml:space="preserve">Villa  </t>
  </si>
  <si>
    <t>Yohani Paola</t>
  </si>
  <si>
    <t xml:space="preserve">Valdez  </t>
  </si>
  <si>
    <t xml:space="preserve">Ayón  </t>
  </si>
  <si>
    <t xml:space="preserve">Almendra </t>
  </si>
  <si>
    <t xml:space="preserve">  Rodrigo </t>
  </si>
  <si>
    <t>Robledo</t>
  </si>
  <si>
    <t>Beltan</t>
  </si>
  <si>
    <t xml:space="preserve">Yerenia </t>
  </si>
  <si>
    <t>Cano</t>
  </si>
  <si>
    <t xml:space="preserve">Oscar Manuel </t>
  </si>
  <si>
    <t xml:space="preserve">Garcia </t>
  </si>
  <si>
    <t>Pedro Antonio</t>
  </si>
  <si>
    <t xml:space="preserve">Diaz </t>
  </si>
  <si>
    <t xml:space="preserve">Gonzalez </t>
  </si>
  <si>
    <t>Hector  Javier</t>
  </si>
  <si>
    <t>Galicia</t>
  </si>
  <si>
    <t>cota</t>
  </si>
  <si>
    <t>Valenzuela</t>
  </si>
  <si>
    <t>Vargas</t>
  </si>
  <si>
    <t xml:space="preserve">Edith Yuridia </t>
  </si>
  <si>
    <t xml:space="preserve">Franco </t>
  </si>
  <si>
    <t>Torres</t>
  </si>
  <si>
    <t>Maria De Los Angeles</t>
  </si>
  <si>
    <t>Aguirre</t>
  </si>
  <si>
    <t>Olivas</t>
  </si>
  <si>
    <t>Armenta Javier</t>
  </si>
  <si>
    <t>Bojorquez</t>
  </si>
  <si>
    <t>Armenta</t>
  </si>
  <si>
    <t xml:space="preserve"> Julio Cesar</t>
  </si>
  <si>
    <t xml:space="preserve">Peña </t>
  </si>
  <si>
    <t>Aceves</t>
  </si>
  <si>
    <t xml:space="preserve">Salvador </t>
  </si>
  <si>
    <t xml:space="preserve">Ascencio </t>
  </si>
  <si>
    <t>Dulce  Jazmin</t>
  </si>
  <si>
    <t xml:space="preserve">Silva </t>
  </si>
  <si>
    <t xml:space="preserve">Olmeda </t>
  </si>
  <si>
    <t>Emmanuel Alonso</t>
  </si>
  <si>
    <t xml:space="preserve">Castillo </t>
  </si>
  <si>
    <t>lopez</t>
  </si>
  <si>
    <t>Alma Gabriela</t>
  </si>
  <si>
    <t>Herrera</t>
  </si>
  <si>
    <t>Igor</t>
  </si>
  <si>
    <t xml:space="preserve">Castañeda </t>
  </si>
  <si>
    <t>Yerenia Coral</t>
  </si>
  <si>
    <t>flores</t>
  </si>
  <si>
    <t>Cazares</t>
  </si>
  <si>
    <t>Julian Ramon</t>
  </si>
  <si>
    <t xml:space="preserve"> Muñoz </t>
  </si>
  <si>
    <t>Nohemi</t>
  </si>
  <si>
    <t xml:space="preserve">Cardenas </t>
  </si>
  <si>
    <t>Zamora</t>
  </si>
  <si>
    <t xml:space="preserve">Mayra  Alejandra </t>
  </si>
  <si>
    <t xml:space="preserve">Pelagio </t>
  </si>
  <si>
    <t>Vazquez</t>
  </si>
  <si>
    <t>Fernando Enrique</t>
  </si>
  <si>
    <t>Saucedo</t>
  </si>
  <si>
    <t>Delgadillo</t>
  </si>
  <si>
    <t>Carol Beatriz</t>
  </si>
  <si>
    <t>Zavala</t>
  </si>
  <si>
    <t>Margarita</t>
  </si>
  <si>
    <t>fletes</t>
  </si>
  <si>
    <t>Carlos Armando</t>
  </si>
  <si>
    <t>Parra</t>
  </si>
  <si>
    <t>Gil</t>
  </si>
  <si>
    <t>Cruz</t>
  </si>
  <si>
    <t>Ivan Jesus</t>
  </si>
  <si>
    <t>Miguel Alberto</t>
  </si>
  <si>
    <t>Atondo</t>
  </si>
  <si>
    <t>Beltran</t>
  </si>
  <si>
    <t>Claudia Patricia</t>
  </si>
  <si>
    <t>Molina</t>
  </si>
  <si>
    <t>Administracion y Finanzas</t>
  </si>
  <si>
    <t xml:space="preserve">Ricardo Alejandro </t>
  </si>
  <si>
    <t>Reyes</t>
  </si>
  <si>
    <t>Gaxiola</t>
  </si>
  <si>
    <t>Ederl Alberto</t>
  </si>
  <si>
    <t>Maria Concepcion</t>
  </si>
  <si>
    <t>Quintero</t>
  </si>
  <si>
    <t>Duron</t>
  </si>
  <si>
    <t>Mendoza</t>
  </si>
  <si>
    <t>Heberth</t>
  </si>
  <si>
    <t>Gloria Isabel</t>
  </si>
  <si>
    <t>Rendon</t>
  </si>
  <si>
    <t>Rocio Mariel</t>
  </si>
  <si>
    <t xml:space="preserve">Real </t>
  </si>
  <si>
    <t>Oscar</t>
  </si>
  <si>
    <t xml:space="preserve">Barron </t>
  </si>
  <si>
    <t>Martin</t>
  </si>
  <si>
    <t>Luis Fracisco</t>
  </si>
  <si>
    <t xml:space="preserve">Muros </t>
  </si>
  <si>
    <t>Andrea</t>
  </si>
  <si>
    <t>Ruiz</t>
  </si>
  <si>
    <t>Yajaira Liney</t>
  </si>
  <si>
    <t>Salazar</t>
  </si>
  <si>
    <t>Missael</t>
  </si>
  <si>
    <t xml:space="preserve">Avila </t>
  </si>
  <si>
    <t>Guillen</t>
  </si>
  <si>
    <t>Edgar</t>
  </si>
  <si>
    <t xml:space="preserve">Galindo </t>
  </si>
  <si>
    <t>Zendejas</t>
  </si>
  <si>
    <t>Vladimir Ahmed</t>
  </si>
  <si>
    <t xml:space="preserve">Zavala </t>
  </si>
  <si>
    <t>Soria</t>
  </si>
  <si>
    <t>Alejandro</t>
  </si>
  <si>
    <t>Filiberto</t>
  </si>
  <si>
    <t>Arce</t>
  </si>
  <si>
    <t>Gema Yasdeth</t>
  </si>
  <si>
    <t>Fabiola Elizabeth</t>
  </si>
  <si>
    <t xml:space="preserve">Guerrero </t>
  </si>
  <si>
    <t>Cesar Eleazar</t>
  </si>
  <si>
    <t>Fuentes</t>
  </si>
  <si>
    <t>Elias Mauricio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</si>
</sst>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tabSelected="1" topLeftCell="A69" workbookViewId="0">
      <selection activeCell="F95" sqref="F94:F95"/>
    </sheetView>
  </sheetViews>
  <sheetFormatPr baseColWidth="10" defaultColWidth="9.140625" defaultRowHeight="15" x14ac:dyDescent="0.25"/>
  <cols>
    <col min="1" max="2" width="8" bestFit="1" customWidth="1"/>
    <col min="3" max="3" width="16.42578125" bestFit="1" customWidth="1"/>
    <col min="4" max="4" width="28.5703125" bestFit="1" customWidth="1"/>
    <col min="5" max="5" width="25.7109375" bestFit="1" customWidth="1"/>
    <col min="6" max="6" width="27.5703125" bestFit="1" customWidth="1"/>
    <col min="7" max="7" width="24.140625" bestFit="1" customWidth="1"/>
    <col min="8" max="8" width="18" bestFit="1" customWidth="1"/>
    <col min="9" max="9" width="17.28515625" bestFit="1" customWidth="1"/>
    <col min="10" max="10" width="9" bestFit="1" customWidth="1"/>
    <col min="11" max="11" width="10.4257812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t="s">
        <v>46</v>
      </c>
      <c r="C8" t="s">
        <v>47</v>
      </c>
      <c r="D8" s="2" t="s">
        <v>48</v>
      </c>
      <c r="E8" s="2" t="s">
        <v>49</v>
      </c>
      <c r="F8" s="2" t="s">
        <v>50</v>
      </c>
      <c r="G8" s="2">
        <v>7</v>
      </c>
      <c r="H8" s="2">
        <v>7225.54</v>
      </c>
      <c r="I8" s="2">
        <v>6033.23</v>
      </c>
      <c r="K8" s="3">
        <f>I8</f>
        <v>6033.23</v>
      </c>
      <c r="L8" s="4">
        <v>43843</v>
      </c>
      <c r="M8" t="s">
        <v>238</v>
      </c>
      <c r="N8">
        <v>2020</v>
      </c>
      <c r="O8" s="4">
        <v>43843</v>
      </c>
    </row>
    <row r="9" spans="1:16" x14ac:dyDescent="0.25">
      <c r="A9">
        <v>2019</v>
      </c>
      <c r="B9" t="s">
        <v>46</v>
      </c>
      <c r="C9" t="s">
        <v>47</v>
      </c>
      <c r="D9" s="2" t="s">
        <v>51</v>
      </c>
      <c r="E9" s="2" t="s">
        <v>52</v>
      </c>
      <c r="F9" s="2" t="s">
        <v>53</v>
      </c>
      <c r="G9" s="2">
        <v>7</v>
      </c>
      <c r="H9" s="2">
        <v>7225.54</v>
      </c>
      <c r="I9" s="2">
        <v>6033.23</v>
      </c>
      <c r="K9" s="3">
        <f t="shared" ref="K9:K72" si="0">I9</f>
        <v>6033.23</v>
      </c>
      <c r="L9" s="4">
        <v>43843</v>
      </c>
      <c r="M9" t="s">
        <v>238</v>
      </c>
      <c r="N9">
        <v>2020</v>
      </c>
      <c r="O9" s="4">
        <v>43843</v>
      </c>
    </row>
    <row r="10" spans="1:16" x14ac:dyDescent="0.25">
      <c r="A10">
        <v>2019</v>
      </c>
      <c r="B10" t="s">
        <v>46</v>
      </c>
      <c r="C10" t="s">
        <v>47</v>
      </c>
      <c r="D10" s="2" t="s">
        <v>54</v>
      </c>
      <c r="E10" s="2" t="s">
        <v>55</v>
      </c>
      <c r="F10" s="2" t="s">
        <v>56</v>
      </c>
      <c r="G10" s="2">
        <v>7</v>
      </c>
      <c r="H10" s="2">
        <v>7225.54</v>
      </c>
      <c r="I10" s="2">
        <v>6033.23</v>
      </c>
      <c r="K10" s="3">
        <f t="shared" si="0"/>
        <v>6033.23</v>
      </c>
      <c r="L10" s="4">
        <v>43843</v>
      </c>
      <c r="M10" t="s">
        <v>238</v>
      </c>
      <c r="N10">
        <v>2020</v>
      </c>
      <c r="O10" s="4">
        <v>43843</v>
      </c>
    </row>
    <row r="11" spans="1:16" x14ac:dyDescent="0.25">
      <c r="A11">
        <v>2019</v>
      </c>
      <c r="B11" t="s">
        <v>46</v>
      </c>
      <c r="C11" t="s">
        <v>47</v>
      </c>
      <c r="D11" s="2" t="s">
        <v>57</v>
      </c>
      <c r="E11" s="2" t="s">
        <v>58</v>
      </c>
      <c r="F11" s="2" t="s">
        <v>59</v>
      </c>
      <c r="G11" s="2">
        <v>7</v>
      </c>
      <c r="H11" s="2">
        <v>7225.54</v>
      </c>
      <c r="I11" s="2">
        <v>6033.23</v>
      </c>
      <c r="K11" s="3">
        <f t="shared" si="0"/>
        <v>6033.23</v>
      </c>
      <c r="L11" s="4">
        <v>43843</v>
      </c>
      <c r="M11" t="s">
        <v>238</v>
      </c>
      <c r="N11">
        <v>2020</v>
      </c>
      <c r="O11" s="4">
        <v>43843</v>
      </c>
    </row>
    <row r="12" spans="1:16" x14ac:dyDescent="0.25">
      <c r="A12">
        <v>2019</v>
      </c>
      <c r="B12" t="s">
        <v>46</v>
      </c>
      <c r="C12" t="s">
        <v>47</v>
      </c>
      <c r="D12" s="2" t="s">
        <v>60</v>
      </c>
      <c r="E12" s="2" t="s">
        <v>61</v>
      </c>
      <c r="F12" s="2" t="s">
        <v>62</v>
      </c>
      <c r="G12" s="2">
        <v>7</v>
      </c>
      <c r="H12" s="2">
        <v>7225.54</v>
      </c>
      <c r="I12" s="2">
        <v>6033.23</v>
      </c>
      <c r="K12" s="3">
        <f t="shared" si="0"/>
        <v>6033.23</v>
      </c>
      <c r="L12" s="4">
        <v>43843</v>
      </c>
      <c r="M12" t="s">
        <v>238</v>
      </c>
      <c r="N12">
        <v>2020</v>
      </c>
      <c r="O12" s="4">
        <v>43843</v>
      </c>
    </row>
    <row r="13" spans="1:16" x14ac:dyDescent="0.25">
      <c r="A13">
        <v>2019</v>
      </c>
      <c r="B13" t="s">
        <v>46</v>
      </c>
      <c r="C13" t="s">
        <v>47</v>
      </c>
      <c r="D13" s="2" t="s">
        <v>63</v>
      </c>
      <c r="E13" s="2" t="s">
        <v>64</v>
      </c>
      <c r="F13" s="2" t="s">
        <v>65</v>
      </c>
      <c r="G13" s="2">
        <v>7</v>
      </c>
      <c r="H13" s="2">
        <v>7225.54</v>
      </c>
      <c r="I13" s="2">
        <v>6033.23</v>
      </c>
      <c r="K13" s="3">
        <f t="shared" si="0"/>
        <v>6033.23</v>
      </c>
      <c r="L13" s="4">
        <v>43843</v>
      </c>
      <c r="M13" t="s">
        <v>238</v>
      </c>
      <c r="N13">
        <v>2020</v>
      </c>
      <c r="O13" s="4">
        <v>43843</v>
      </c>
    </row>
    <row r="14" spans="1:16" x14ac:dyDescent="0.25">
      <c r="A14">
        <v>2019</v>
      </c>
      <c r="B14" t="s">
        <v>46</v>
      </c>
      <c r="C14" t="s">
        <v>47</v>
      </c>
      <c r="D14" s="2" t="s">
        <v>66</v>
      </c>
      <c r="E14" s="2" t="s">
        <v>67</v>
      </c>
      <c r="F14" s="2" t="s">
        <v>68</v>
      </c>
      <c r="G14" s="2">
        <v>7</v>
      </c>
      <c r="H14" s="2">
        <v>7225.54</v>
      </c>
      <c r="I14" s="2">
        <v>6033.23</v>
      </c>
      <c r="K14" s="3">
        <f t="shared" si="0"/>
        <v>6033.23</v>
      </c>
      <c r="L14" s="4">
        <v>43843</v>
      </c>
      <c r="M14" t="s">
        <v>238</v>
      </c>
      <c r="N14">
        <v>2020</v>
      </c>
      <c r="O14" s="4">
        <v>43843</v>
      </c>
    </row>
    <row r="15" spans="1:16" x14ac:dyDescent="0.25">
      <c r="A15">
        <v>2019</v>
      </c>
      <c r="B15" t="s">
        <v>46</v>
      </c>
      <c r="C15" t="s">
        <v>47</v>
      </c>
      <c r="D15" s="2" t="s">
        <v>69</v>
      </c>
      <c r="E15" s="2" t="s">
        <v>70</v>
      </c>
      <c r="F15" s="2" t="s">
        <v>71</v>
      </c>
      <c r="G15" s="2">
        <v>7</v>
      </c>
      <c r="H15" s="2">
        <v>7225.54</v>
      </c>
      <c r="I15" s="2">
        <v>6033.23</v>
      </c>
      <c r="K15" s="3">
        <f t="shared" si="0"/>
        <v>6033.23</v>
      </c>
      <c r="L15" s="4">
        <v>43843</v>
      </c>
      <c r="M15" t="s">
        <v>238</v>
      </c>
      <c r="N15">
        <v>2020</v>
      </c>
      <c r="O15" s="4">
        <v>43843</v>
      </c>
    </row>
    <row r="16" spans="1:16" x14ac:dyDescent="0.25">
      <c r="A16">
        <v>2019</v>
      </c>
      <c r="B16" t="s">
        <v>46</v>
      </c>
      <c r="C16" t="s">
        <v>47</v>
      </c>
      <c r="D16" s="2" t="s">
        <v>72</v>
      </c>
      <c r="E16" s="2" t="s">
        <v>73</v>
      </c>
      <c r="F16" s="2" t="s">
        <v>74</v>
      </c>
      <c r="G16" s="2">
        <v>7</v>
      </c>
      <c r="H16" s="2">
        <v>7225.54</v>
      </c>
      <c r="I16" s="2">
        <v>6033.23</v>
      </c>
      <c r="K16" s="3">
        <f t="shared" si="0"/>
        <v>6033.23</v>
      </c>
      <c r="L16" s="4">
        <v>43843</v>
      </c>
      <c r="M16" t="s">
        <v>238</v>
      </c>
      <c r="N16">
        <v>2020</v>
      </c>
      <c r="O16" s="4">
        <v>43843</v>
      </c>
    </row>
    <row r="17" spans="1:15" x14ac:dyDescent="0.25">
      <c r="A17">
        <v>2019</v>
      </c>
      <c r="B17" t="s">
        <v>46</v>
      </c>
      <c r="C17" t="s">
        <v>47</v>
      </c>
      <c r="D17" s="2" t="s">
        <v>75</v>
      </c>
      <c r="E17" s="2" t="s">
        <v>76</v>
      </c>
      <c r="F17" s="2" t="s">
        <v>77</v>
      </c>
      <c r="G17" s="2">
        <v>7</v>
      </c>
      <c r="H17" s="2">
        <v>7225.54</v>
      </c>
      <c r="I17" s="2">
        <v>6033.23</v>
      </c>
      <c r="K17" s="3">
        <f t="shared" si="0"/>
        <v>6033.23</v>
      </c>
      <c r="L17" s="4">
        <v>43843</v>
      </c>
      <c r="M17" t="s">
        <v>238</v>
      </c>
      <c r="N17">
        <v>2020</v>
      </c>
      <c r="O17" s="4">
        <v>43843</v>
      </c>
    </row>
    <row r="18" spans="1:15" x14ac:dyDescent="0.25">
      <c r="A18">
        <v>2019</v>
      </c>
      <c r="B18" t="s">
        <v>46</v>
      </c>
      <c r="C18" t="s">
        <v>47</v>
      </c>
      <c r="D18" s="2" t="s">
        <v>78</v>
      </c>
      <c r="E18" s="2" t="s">
        <v>79</v>
      </c>
      <c r="F18" s="2" t="s">
        <v>80</v>
      </c>
      <c r="G18" s="2">
        <v>7</v>
      </c>
      <c r="H18" s="2">
        <v>7225.54</v>
      </c>
      <c r="I18" s="2">
        <v>6033.23</v>
      </c>
      <c r="K18" s="3">
        <f t="shared" si="0"/>
        <v>6033.23</v>
      </c>
      <c r="L18" s="4">
        <v>43843</v>
      </c>
      <c r="M18" t="s">
        <v>238</v>
      </c>
      <c r="N18">
        <v>2020</v>
      </c>
      <c r="O18" s="4">
        <v>43843</v>
      </c>
    </row>
    <row r="19" spans="1:15" x14ac:dyDescent="0.25">
      <c r="A19">
        <v>2019</v>
      </c>
      <c r="B19" t="s">
        <v>46</v>
      </c>
      <c r="C19" t="s">
        <v>47</v>
      </c>
      <c r="D19" s="2" t="s">
        <v>81</v>
      </c>
      <c r="E19" s="2" t="s">
        <v>50</v>
      </c>
      <c r="F19" s="2" t="s">
        <v>82</v>
      </c>
      <c r="G19" s="2">
        <v>7</v>
      </c>
      <c r="H19" s="2">
        <v>7225.54</v>
      </c>
      <c r="I19" s="2">
        <v>6033.23</v>
      </c>
      <c r="K19" s="3">
        <f t="shared" si="0"/>
        <v>6033.23</v>
      </c>
      <c r="L19" s="4">
        <v>43843</v>
      </c>
      <c r="M19" t="s">
        <v>238</v>
      </c>
      <c r="N19">
        <v>2020</v>
      </c>
      <c r="O19" s="4">
        <v>43843</v>
      </c>
    </row>
    <row r="20" spans="1:15" x14ac:dyDescent="0.25">
      <c r="A20">
        <v>2019</v>
      </c>
      <c r="B20" t="s">
        <v>46</v>
      </c>
      <c r="C20" t="s">
        <v>47</v>
      </c>
      <c r="D20" s="2" t="s">
        <v>83</v>
      </c>
      <c r="E20" s="2" t="s">
        <v>84</v>
      </c>
      <c r="F20" s="2" t="s">
        <v>85</v>
      </c>
      <c r="G20" s="2">
        <v>7</v>
      </c>
      <c r="H20" s="2">
        <v>7225.54</v>
      </c>
      <c r="I20" s="2">
        <v>6033.23</v>
      </c>
      <c r="K20" s="3">
        <f t="shared" si="0"/>
        <v>6033.23</v>
      </c>
      <c r="L20" s="4">
        <v>43843</v>
      </c>
      <c r="M20" t="s">
        <v>238</v>
      </c>
      <c r="N20">
        <v>2020</v>
      </c>
      <c r="O20" s="4">
        <v>43843</v>
      </c>
    </row>
    <row r="21" spans="1:15" x14ac:dyDescent="0.25">
      <c r="A21">
        <v>2019</v>
      </c>
      <c r="B21" t="s">
        <v>46</v>
      </c>
      <c r="C21" t="s">
        <v>47</v>
      </c>
      <c r="D21" s="2" t="s">
        <v>239</v>
      </c>
      <c r="E21" s="2" t="s">
        <v>70</v>
      </c>
      <c r="F21" s="2" t="s">
        <v>86</v>
      </c>
      <c r="G21" s="2">
        <v>7</v>
      </c>
      <c r="H21" s="2">
        <v>7225.54</v>
      </c>
      <c r="I21" s="2">
        <v>6033.23</v>
      </c>
      <c r="K21" s="3">
        <f t="shared" si="0"/>
        <v>6033.23</v>
      </c>
      <c r="L21" s="4">
        <v>43843</v>
      </c>
      <c r="M21" t="s">
        <v>238</v>
      </c>
      <c r="N21">
        <v>2020</v>
      </c>
      <c r="O21" s="4">
        <v>43843</v>
      </c>
    </row>
    <row r="22" spans="1:15" x14ac:dyDescent="0.25">
      <c r="A22">
        <v>2019</v>
      </c>
      <c r="B22" t="s">
        <v>46</v>
      </c>
      <c r="C22" t="s">
        <v>47</v>
      </c>
      <c r="D22" s="2" t="s">
        <v>97</v>
      </c>
      <c r="E22" s="2" t="s">
        <v>98</v>
      </c>
      <c r="F22" s="2" t="s">
        <v>99</v>
      </c>
      <c r="G22" s="2">
        <v>7</v>
      </c>
      <c r="H22" s="2">
        <v>7225.54</v>
      </c>
      <c r="I22" s="2">
        <v>6033.23</v>
      </c>
      <c r="K22" s="3">
        <f t="shared" si="0"/>
        <v>6033.23</v>
      </c>
      <c r="L22" s="4">
        <v>43843</v>
      </c>
      <c r="M22" t="s">
        <v>238</v>
      </c>
      <c r="N22">
        <v>2020</v>
      </c>
      <c r="O22" s="4">
        <v>43843</v>
      </c>
    </row>
    <row r="23" spans="1:15" x14ac:dyDescent="0.25">
      <c r="A23">
        <v>2019</v>
      </c>
      <c r="B23" t="s">
        <v>46</v>
      </c>
      <c r="C23" t="s">
        <v>47</v>
      </c>
      <c r="D23" s="2" t="s">
        <v>87</v>
      </c>
      <c r="E23" s="2" t="s">
        <v>88</v>
      </c>
      <c r="F23" s="2" t="s">
        <v>89</v>
      </c>
      <c r="G23" s="2" t="s">
        <v>90</v>
      </c>
      <c r="H23" s="2">
        <f>(18*2)*126.01</f>
        <v>4536.3600000000006</v>
      </c>
      <c r="I23" s="2">
        <f t="shared" ref="I23:I86" si="1">H23</f>
        <v>4536.3600000000006</v>
      </c>
      <c r="K23" s="3">
        <f t="shared" si="0"/>
        <v>4536.3600000000006</v>
      </c>
      <c r="L23" s="4">
        <v>43843</v>
      </c>
      <c r="M23" t="s">
        <v>238</v>
      </c>
      <c r="N23">
        <v>2020</v>
      </c>
      <c r="O23" s="4">
        <v>43843</v>
      </c>
    </row>
    <row r="24" spans="1:15" x14ac:dyDescent="0.25">
      <c r="A24">
        <v>2019</v>
      </c>
      <c r="B24" t="s">
        <v>46</v>
      </c>
      <c r="C24" t="s">
        <v>47</v>
      </c>
      <c r="D24" s="2" t="s">
        <v>91</v>
      </c>
      <c r="E24" s="2" t="s">
        <v>92</v>
      </c>
      <c r="F24" s="2" t="s">
        <v>93</v>
      </c>
      <c r="G24" s="2" t="s">
        <v>90</v>
      </c>
      <c r="H24" s="2">
        <f>(36*2)*126.01</f>
        <v>9072.7200000000012</v>
      </c>
      <c r="I24" s="2">
        <f t="shared" si="1"/>
        <v>9072.7200000000012</v>
      </c>
      <c r="K24" s="3">
        <f t="shared" si="0"/>
        <v>9072.7200000000012</v>
      </c>
      <c r="L24" s="4">
        <v>43843</v>
      </c>
      <c r="M24" t="s">
        <v>238</v>
      </c>
      <c r="N24">
        <v>2020</v>
      </c>
      <c r="O24" s="4">
        <v>43843</v>
      </c>
    </row>
    <row r="25" spans="1:15" x14ac:dyDescent="0.25">
      <c r="A25">
        <v>2019</v>
      </c>
      <c r="B25" t="s">
        <v>46</v>
      </c>
      <c r="C25" t="s">
        <v>47</v>
      </c>
      <c r="D25" s="2" t="s">
        <v>94</v>
      </c>
      <c r="E25" s="2" t="s">
        <v>95</v>
      </c>
      <c r="F25" s="2" t="s">
        <v>96</v>
      </c>
      <c r="G25" s="2" t="s">
        <v>90</v>
      </c>
      <c r="H25" s="2">
        <f>(8*2)*126.01</f>
        <v>2016.16</v>
      </c>
      <c r="I25" s="2">
        <f t="shared" si="1"/>
        <v>2016.16</v>
      </c>
      <c r="K25" s="3">
        <f t="shared" si="0"/>
        <v>2016.16</v>
      </c>
      <c r="L25" s="4">
        <v>43843</v>
      </c>
      <c r="M25" t="s">
        <v>238</v>
      </c>
      <c r="N25">
        <v>2020</v>
      </c>
      <c r="O25" s="4">
        <v>43843</v>
      </c>
    </row>
    <row r="26" spans="1:15" x14ac:dyDescent="0.25">
      <c r="A26">
        <v>2019</v>
      </c>
      <c r="B26" t="s">
        <v>46</v>
      </c>
      <c r="C26" t="s">
        <v>47</v>
      </c>
      <c r="D26" s="2" t="s">
        <v>240</v>
      </c>
      <c r="E26" s="2" t="s">
        <v>241</v>
      </c>
      <c r="F26" s="2" t="s">
        <v>242</v>
      </c>
      <c r="G26" s="2" t="s">
        <v>90</v>
      </c>
      <c r="H26" s="2">
        <f>(10*2)*126.01</f>
        <v>2520.2000000000003</v>
      </c>
      <c r="I26" s="2">
        <f t="shared" si="1"/>
        <v>2520.2000000000003</v>
      </c>
      <c r="K26" s="3">
        <f t="shared" si="0"/>
        <v>2520.2000000000003</v>
      </c>
      <c r="L26" s="4">
        <v>43843</v>
      </c>
      <c r="M26" t="s">
        <v>238</v>
      </c>
      <c r="N26">
        <v>2020</v>
      </c>
      <c r="O26" s="4">
        <v>43843</v>
      </c>
    </row>
    <row r="27" spans="1:15" x14ac:dyDescent="0.25">
      <c r="A27">
        <v>2019</v>
      </c>
      <c r="B27" t="s">
        <v>46</v>
      </c>
      <c r="C27" t="s">
        <v>47</v>
      </c>
      <c r="D27" s="2" t="s">
        <v>100</v>
      </c>
      <c r="E27" s="2" t="s">
        <v>101</v>
      </c>
      <c r="F27" s="2" t="s">
        <v>102</v>
      </c>
      <c r="G27" s="2" t="s">
        <v>90</v>
      </c>
      <c r="H27" s="2">
        <f>(34*2)*126.01</f>
        <v>8568.68</v>
      </c>
      <c r="I27" s="2">
        <f t="shared" si="1"/>
        <v>8568.68</v>
      </c>
      <c r="K27" s="3">
        <f t="shared" si="0"/>
        <v>8568.68</v>
      </c>
      <c r="L27" s="4">
        <v>43843</v>
      </c>
      <c r="M27" t="s">
        <v>238</v>
      </c>
      <c r="N27">
        <v>2020</v>
      </c>
      <c r="O27" s="4">
        <v>43843</v>
      </c>
    </row>
    <row r="28" spans="1:15" x14ac:dyDescent="0.25">
      <c r="A28">
        <v>2019</v>
      </c>
      <c r="B28" t="s">
        <v>46</v>
      </c>
      <c r="C28" t="s">
        <v>47</v>
      </c>
      <c r="D28" s="2" t="s">
        <v>103</v>
      </c>
      <c r="E28" s="2" t="s">
        <v>104</v>
      </c>
      <c r="F28" s="2" t="s">
        <v>105</v>
      </c>
      <c r="G28" s="2" t="s">
        <v>90</v>
      </c>
      <c r="H28" s="2">
        <f>(60*2)*126.01</f>
        <v>15121.2</v>
      </c>
      <c r="I28" s="2">
        <f t="shared" si="1"/>
        <v>15121.2</v>
      </c>
      <c r="K28" s="3">
        <f t="shared" si="0"/>
        <v>15121.2</v>
      </c>
      <c r="L28" s="4">
        <v>43843</v>
      </c>
      <c r="M28" t="s">
        <v>238</v>
      </c>
      <c r="N28">
        <v>2020</v>
      </c>
      <c r="O28" s="4">
        <v>43843</v>
      </c>
    </row>
    <row r="29" spans="1:15" x14ac:dyDescent="0.25">
      <c r="A29">
        <v>2019</v>
      </c>
      <c r="B29" t="s">
        <v>46</v>
      </c>
      <c r="C29" t="s">
        <v>47</v>
      </c>
      <c r="D29" s="2" t="s">
        <v>106</v>
      </c>
      <c r="E29" s="2" t="s">
        <v>107</v>
      </c>
      <c r="F29" s="2" t="s">
        <v>108</v>
      </c>
      <c r="G29" s="2" t="s">
        <v>90</v>
      </c>
      <c r="H29" s="2">
        <f>(50*2)*126.01</f>
        <v>12601</v>
      </c>
      <c r="I29" s="2">
        <f t="shared" si="1"/>
        <v>12601</v>
      </c>
      <c r="K29" s="3">
        <f t="shared" si="0"/>
        <v>12601</v>
      </c>
      <c r="L29" s="4">
        <v>43843</v>
      </c>
      <c r="M29" t="s">
        <v>238</v>
      </c>
      <c r="N29">
        <v>2020</v>
      </c>
      <c r="O29" s="4">
        <v>43843</v>
      </c>
    </row>
    <row r="30" spans="1:15" x14ac:dyDescent="0.25">
      <c r="A30">
        <v>2019</v>
      </c>
      <c r="B30" t="s">
        <v>46</v>
      </c>
      <c r="C30" t="s">
        <v>47</v>
      </c>
      <c r="D30" s="2" t="s">
        <v>109</v>
      </c>
      <c r="E30" s="2" t="s">
        <v>110</v>
      </c>
      <c r="F30" s="2" t="s">
        <v>111</v>
      </c>
      <c r="G30" s="2" t="s">
        <v>90</v>
      </c>
      <c r="H30" s="2">
        <f>(58*2)*126.01</f>
        <v>14617.16</v>
      </c>
      <c r="I30" s="2">
        <f t="shared" si="1"/>
        <v>14617.16</v>
      </c>
      <c r="K30" s="3">
        <f t="shared" si="0"/>
        <v>14617.16</v>
      </c>
      <c r="L30" s="4">
        <v>43843</v>
      </c>
      <c r="M30" t="s">
        <v>238</v>
      </c>
      <c r="N30">
        <v>2020</v>
      </c>
      <c r="O30" s="4">
        <v>43843</v>
      </c>
    </row>
    <row r="31" spans="1:15" x14ac:dyDescent="0.25">
      <c r="A31">
        <v>2019</v>
      </c>
      <c r="B31" t="s">
        <v>46</v>
      </c>
      <c r="C31" t="s">
        <v>47</v>
      </c>
      <c r="D31" s="2" t="s">
        <v>112</v>
      </c>
      <c r="E31" s="2" t="s">
        <v>86</v>
      </c>
      <c r="F31" s="2" t="s">
        <v>113</v>
      </c>
      <c r="G31" s="2" t="s">
        <v>90</v>
      </c>
      <c r="H31" s="2">
        <f>(41*2)*126.01</f>
        <v>10332.82</v>
      </c>
      <c r="I31" s="2">
        <f t="shared" si="1"/>
        <v>10332.82</v>
      </c>
      <c r="K31" s="3">
        <f t="shared" si="0"/>
        <v>10332.82</v>
      </c>
      <c r="L31" s="4">
        <v>43843</v>
      </c>
      <c r="M31" t="s">
        <v>238</v>
      </c>
      <c r="N31">
        <v>2020</v>
      </c>
      <c r="O31" s="4">
        <v>43843</v>
      </c>
    </row>
    <row r="32" spans="1:15" x14ac:dyDescent="0.25">
      <c r="A32">
        <v>2019</v>
      </c>
      <c r="B32" t="s">
        <v>46</v>
      </c>
      <c r="C32" t="s">
        <v>47</v>
      </c>
      <c r="D32" s="2" t="s">
        <v>114</v>
      </c>
      <c r="E32" s="2" t="s">
        <v>115</v>
      </c>
      <c r="F32" s="2" t="s">
        <v>116</v>
      </c>
      <c r="G32" s="2" t="s">
        <v>90</v>
      </c>
      <c r="H32" s="2">
        <f>(26*2)*126.01</f>
        <v>6552.52</v>
      </c>
      <c r="I32" s="2">
        <f t="shared" si="1"/>
        <v>6552.52</v>
      </c>
      <c r="K32" s="3">
        <f t="shared" si="0"/>
        <v>6552.52</v>
      </c>
      <c r="L32" s="4">
        <v>43843</v>
      </c>
      <c r="M32" t="s">
        <v>238</v>
      </c>
      <c r="N32">
        <v>2020</v>
      </c>
      <c r="O32" s="4">
        <v>43843</v>
      </c>
    </row>
    <row r="33" spans="1:15" x14ac:dyDescent="0.25">
      <c r="A33">
        <v>2019</v>
      </c>
      <c r="B33" t="s">
        <v>46</v>
      </c>
      <c r="C33" t="s">
        <v>47</v>
      </c>
      <c r="D33" s="2" t="s">
        <v>117</v>
      </c>
      <c r="E33" s="2" t="s">
        <v>118</v>
      </c>
      <c r="F33" s="2" t="s">
        <v>119</v>
      </c>
      <c r="G33" s="2" t="s">
        <v>90</v>
      </c>
      <c r="H33" s="2">
        <f>(20*2)*126.01</f>
        <v>5040.4000000000005</v>
      </c>
      <c r="I33" s="2">
        <f t="shared" si="1"/>
        <v>5040.4000000000005</v>
      </c>
      <c r="K33" s="3">
        <f t="shared" si="0"/>
        <v>5040.4000000000005</v>
      </c>
      <c r="L33" s="4">
        <v>43843</v>
      </c>
      <c r="M33" t="s">
        <v>238</v>
      </c>
      <c r="N33">
        <v>2020</v>
      </c>
      <c r="O33" s="4">
        <v>43843</v>
      </c>
    </row>
    <row r="34" spans="1:15" x14ac:dyDescent="0.25">
      <c r="A34">
        <v>2019</v>
      </c>
      <c r="B34" t="s">
        <v>46</v>
      </c>
      <c r="C34" t="s">
        <v>47</v>
      </c>
      <c r="D34" s="2" t="s">
        <v>120</v>
      </c>
      <c r="E34" s="2" t="s">
        <v>121</v>
      </c>
      <c r="F34" s="2" t="s">
        <v>122</v>
      </c>
      <c r="G34" s="2" t="s">
        <v>90</v>
      </c>
      <c r="H34" s="2">
        <f>(12*2)*126.01</f>
        <v>3024.2400000000002</v>
      </c>
      <c r="I34" s="2">
        <f t="shared" si="1"/>
        <v>3024.2400000000002</v>
      </c>
      <c r="K34" s="3">
        <f t="shared" si="0"/>
        <v>3024.2400000000002</v>
      </c>
      <c r="L34" s="4">
        <v>43843</v>
      </c>
      <c r="M34" t="s">
        <v>238</v>
      </c>
      <c r="N34">
        <v>2020</v>
      </c>
      <c r="O34" s="4">
        <v>43843</v>
      </c>
    </row>
    <row r="35" spans="1:15" x14ac:dyDescent="0.25">
      <c r="A35">
        <v>2019</v>
      </c>
      <c r="B35" t="s">
        <v>46</v>
      </c>
      <c r="C35" t="s">
        <v>47</v>
      </c>
      <c r="D35" s="2" t="s">
        <v>243</v>
      </c>
      <c r="E35" s="2" t="s">
        <v>244</v>
      </c>
      <c r="F35" s="2" t="s">
        <v>245</v>
      </c>
      <c r="G35" s="2" t="s">
        <v>90</v>
      </c>
      <c r="H35" s="2">
        <f>(4*2)*126.01</f>
        <v>1008.08</v>
      </c>
      <c r="I35" s="2">
        <f t="shared" si="1"/>
        <v>1008.08</v>
      </c>
      <c r="K35" s="3">
        <f t="shared" si="0"/>
        <v>1008.08</v>
      </c>
      <c r="L35" s="4">
        <v>43843</v>
      </c>
      <c r="M35" t="s">
        <v>238</v>
      </c>
      <c r="N35">
        <v>2020</v>
      </c>
      <c r="O35" s="4">
        <v>43843</v>
      </c>
    </row>
    <row r="36" spans="1:15" x14ac:dyDescent="0.25">
      <c r="A36">
        <v>2019</v>
      </c>
      <c r="B36" t="s">
        <v>46</v>
      </c>
      <c r="C36" t="s">
        <v>47</v>
      </c>
      <c r="D36" s="2" t="s">
        <v>123</v>
      </c>
      <c r="E36" s="2" t="s">
        <v>124</v>
      </c>
      <c r="F36" s="2" t="s">
        <v>125</v>
      </c>
      <c r="G36" s="2" t="s">
        <v>90</v>
      </c>
      <c r="H36" s="2">
        <f>(66*2)*126.01</f>
        <v>16633.32</v>
      </c>
      <c r="I36" s="2">
        <f t="shared" si="1"/>
        <v>16633.32</v>
      </c>
      <c r="K36" s="3">
        <f t="shared" si="0"/>
        <v>16633.32</v>
      </c>
      <c r="L36" s="4">
        <v>43843</v>
      </c>
      <c r="M36" t="s">
        <v>238</v>
      </c>
      <c r="N36">
        <v>2020</v>
      </c>
      <c r="O36" s="4">
        <v>43843</v>
      </c>
    </row>
    <row r="37" spans="1:15" x14ac:dyDescent="0.25">
      <c r="A37">
        <v>2019</v>
      </c>
      <c r="B37" t="s">
        <v>46</v>
      </c>
      <c r="C37" t="s">
        <v>47</v>
      </c>
      <c r="D37" s="2" t="s">
        <v>126</v>
      </c>
      <c r="E37" s="2" t="s">
        <v>127</v>
      </c>
      <c r="F37" s="2" t="s">
        <v>128</v>
      </c>
      <c r="G37" s="2" t="s">
        <v>90</v>
      </c>
      <c r="H37" s="2">
        <f>(68*2)*126.01</f>
        <v>17137.36</v>
      </c>
      <c r="I37" s="2">
        <f t="shared" si="1"/>
        <v>17137.36</v>
      </c>
      <c r="K37" s="3">
        <f t="shared" si="0"/>
        <v>17137.36</v>
      </c>
      <c r="L37" s="4">
        <v>43843</v>
      </c>
      <c r="M37" t="s">
        <v>238</v>
      </c>
      <c r="N37">
        <v>2020</v>
      </c>
      <c r="O37" s="4">
        <v>43843</v>
      </c>
    </row>
    <row r="38" spans="1:15" x14ac:dyDescent="0.25">
      <c r="A38">
        <v>2019</v>
      </c>
      <c r="B38" t="s">
        <v>46</v>
      </c>
      <c r="C38" t="s">
        <v>47</v>
      </c>
      <c r="D38" s="2" t="s">
        <v>129</v>
      </c>
      <c r="E38" s="2" t="s">
        <v>130</v>
      </c>
      <c r="F38" s="2" t="s">
        <v>131</v>
      </c>
      <c r="G38" s="2" t="s">
        <v>90</v>
      </c>
      <c r="H38" s="2">
        <f>(43*2)*126.01</f>
        <v>10836.86</v>
      </c>
      <c r="I38" s="2">
        <f t="shared" si="1"/>
        <v>10836.86</v>
      </c>
      <c r="K38" s="3">
        <f t="shared" si="0"/>
        <v>10836.86</v>
      </c>
      <c r="L38" s="4">
        <v>43843</v>
      </c>
      <c r="M38" t="s">
        <v>238</v>
      </c>
      <c r="N38">
        <v>2020</v>
      </c>
      <c r="O38" s="4">
        <v>43843</v>
      </c>
    </row>
    <row r="39" spans="1:15" x14ac:dyDescent="0.25">
      <c r="A39">
        <v>2019</v>
      </c>
      <c r="B39" t="s">
        <v>46</v>
      </c>
      <c r="C39" t="s">
        <v>47</v>
      </c>
      <c r="D39" s="2" t="s">
        <v>132</v>
      </c>
      <c r="E39" s="2" t="s">
        <v>133</v>
      </c>
      <c r="F39" s="2" t="s">
        <v>52</v>
      </c>
      <c r="G39" s="2" t="s">
        <v>90</v>
      </c>
      <c r="H39" s="2">
        <f>(25*2)*126.01</f>
        <v>6300.5</v>
      </c>
      <c r="I39" s="2">
        <f t="shared" si="1"/>
        <v>6300.5</v>
      </c>
      <c r="K39" s="3">
        <f t="shared" si="0"/>
        <v>6300.5</v>
      </c>
      <c r="L39" s="4">
        <v>43843</v>
      </c>
      <c r="M39" t="s">
        <v>238</v>
      </c>
      <c r="N39">
        <v>2020</v>
      </c>
      <c r="O39" s="4">
        <v>43843</v>
      </c>
    </row>
    <row r="40" spans="1:15" x14ac:dyDescent="0.25">
      <c r="A40">
        <v>2019</v>
      </c>
      <c r="B40" t="s">
        <v>46</v>
      </c>
      <c r="C40" t="s">
        <v>47</v>
      </c>
      <c r="D40" s="2" t="s">
        <v>134</v>
      </c>
      <c r="E40" s="2" t="s">
        <v>135</v>
      </c>
      <c r="F40" s="2" t="s">
        <v>136</v>
      </c>
      <c r="G40" s="2" t="s">
        <v>90</v>
      </c>
      <c r="H40" s="2">
        <f>(44*2)*126.01</f>
        <v>11088.880000000001</v>
      </c>
      <c r="I40" s="2">
        <f t="shared" si="1"/>
        <v>11088.880000000001</v>
      </c>
      <c r="K40" s="3">
        <f t="shared" si="0"/>
        <v>11088.880000000001</v>
      </c>
      <c r="L40" s="4">
        <v>43843</v>
      </c>
      <c r="M40" t="s">
        <v>238</v>
      </c>
      <c r="N40">
        <v>2020</v>
      </c>
      <c r="O40" s="4">
        <v>43843</v>
      </c>
    </row>
    <row r="41" spans="1:15" x14ac:dyDescent="0.25">
      <c r="A41">
        <v>2019</v>
      </c>
      <c r="B41" t="s">
        <v>46</v>
      </c>
      <c r="C41" t="s">
        <v>47</v>
      </c>
      <c r="D41" s="2" t="s">
        <v>137</v>
      </c>
      <c r="E41" s="2" t="s">
        <v>138</v>
      </c>
      <c r="F41" s="2" t="s">
        <v>139</v>
      </c>
      <c r="G41" s="2" t="s">
        <v>90</v>
      </c>
      <c r="H41" s="2">
        <f>(54*2)*126.01</f>
        <v>13609.08</v>
      </c>
      <c r="I41" s="2">
        <f t="shared" si="1"/>
        <v>13609.08</v>
      </c>
      <c r="K41" s="3">
        <f t="shared" si="0"/>
        <v>13609.08</v>
      </c>
      <c r="L41" s="4">
        <v>43843</v>
      </c>
      <c r="M41" t="s">
        <v>238</v>
      </c>
      <c r="N41">
        <v>2020</v>
      </c>
      <c r="O41" s="4">
        <v>43843</v>
      </c>
    </row>
    <row r="42" spans="1:15" x14ac:dyDescent="0.25">
      <c r="A42">
        <v>2019</v>
      </c>
      <c r="B42" t="s">
        <v>46</v>
      </c>
      <c r="C42" t="s">
        <v>47</v>
      </c>
      <c r="D42" s="2" t="s">
        <v>140</v>
      </c>
      <c r="E42" s="2" t="s">
        <v>108</v>
      </c>
      <c r="F42" s="2" t="s">
        <v>141</v>
      </c>
      <c r="G42" s="2" t="s">
        <v>90</v>
      </c>
      <c r="H42" s="2">
        <f>(66*2)*126.01</f>
        <v>16633.32</v>
      </c>
      <c r="I42" s="2">
        <f t="shared" si="1"/>
        <v>16633.32</v>
      </c>
      <c r="K42" s="3">
        <f t="shared" si="0"/>
        <v>16633.32</v>
      </c>
      <c r="L42" s="4">
        <v>43843</v>
      </c>
      <c r="M42" t="s">
        <v>238</v>
      </c>
      <c r="N42">
        <v>2020</v>
      </c>
      <c r="O42" s="4">
        <v>43843</v>
      </c>
    </row>
    <row r="43" spans="1:15" x14ac:dyDescent="0.25">
      <c r="A43">
        <v>2019</v>
      </c>
      <c r="B43" t="s">
        <v>46</v>
      </c>
      <c r="C43" t="s">
        <v>47</v>
      </c>
      <c r="D43" s="2" t="s">
        <v>142</v>
      </c>
      <c r="E43" s="2" t="s">
        <v>143</v>
      </c>
      <c r="F43" s="2" t="s">
        <v>144</v>
      </c>
      <c r="G43" s="2" t="s">
        <v>90</v>
      </c>
      <c r="H43" s="2">
        <f>(65*2)*126.01</f>
        <v>16381.300000000001</v>
      </c>
      <c r="I43" s="2">
        <f t="shared" si="1"/>
        <v>16381.300000000001</v>
      </c>
      <c r="K43" s="3">
        <f t="shared" si="0"/>
        <v>16381.300000000001</v>
      </c>
      <c r="L43" s="4">
        <v>43843</v>
      </c>
      <c r="M43" t="s">
        <v>238</v>
      </c>
      <c r="N43">
        <v>2020</v>
      </c>
      <c r="O43" s="4">
        <v>43843</v>
      </c>
    </row>
    <row r="44" spans="1:15" x14ac:dyDescent="0.25">
      <c r="A44">
        <v>2019</v>
      </c>
      <c r="B44" t="s">
        <v>46</v>
      </c>
      <c r="C44" t="s">
        <v>47</v>
      </c>
      <c r="D44" s="2" t="s">
        <v>145</v>
      </c>
      <c r="E44" s="2" t="s">
        <v>146</v>
      </c>
      <c r="F44" s="2" t="s">
        <v>147</v>
      </c>
      <c r="G44" s="2" t="s">
        <v>90</v>
      </c>
      <c r="H44" s="2">
        <f>(32*2)*126.01</f>
        <v>8064.64</v>
      </c>
      <c r="I44" s="2">
        <f t="shared" si="1"/>
        <v>8064.64</v>
      </c>
      <c r="K44" s="3">
        <f t="shared" si="0"/>
        <v>8064.64</v>
      </c>
      <c r="L44" s="4">
        <v>43843</v>
      </c>
      <c r="M44" t="s">
        <v>238</v>
      </c>
      <c r="N44">
        <v>2020</v>
      </c>
      <c r="O44" s="4">
        <v>43843</v>
      </c>
    </row>
    <row r="45" spans="1:15" x14ac:dyDescent="0.25">
      <c r="A45">
        <v>2019</v>
      </c>
      <c r="B45" t="s">
        <v>46</v>
      </c>
      <c r="C45" t="s">
        <v>47</v>
      </c>
      <c r="D45" s="2" t="s">
        <v>148</v>
      </c>
      <c r="E45" s="2" t="s">
        <v>119</v>
      </c>
      <c r="F45" s="2" t="s">
        <v>149</v>
      </c>
      <c r="G45" s="2" t="s">
        <v>90</v>
      </c>
      <c r="H45" s="2">
        <f>(16*2)*126.01</f>
        <v>4032.32</v>
      </c>
      <c r="I45" s="2">
        <f t="shared" si="1"/>
        <v>4032.32</v>
      </c>
      <c r="K45" s="3">
        <f t="shared" si="0"/>
        <v>4032.32</v>
      </c>
      <c r="L45" s="4">
        <v>43843</v>
      </c>
      <c r="M45" t="s">
        <v>238</v>
      </c>
      <c r="N45">
        <v>2020</v>
      </c>
      <c r="O45" s="4">
        <v>43843</v>
      </c>
    </row>
    <row r="46" spans="1:15" x14ac:dyDescent="0.25">
      <c r="A46">
        <v>2019</v>
      </c>
      <c r="B46" t="s">
        <v>46</v>
      </c>
      <c r="C46" t="s">
        <v>47</v>
      </c>
      <c r="D46" s="2" t="s">
        <v>150</v>
      </c>
      <c r="E46" s="2" t="s">
        <v>89</v>
      </c>
      <c r="F46" s="2" t="s">
        <v>151</v>
      </c>
      <c r="G46" s="2" t="s">
        <v>90</v>
      </c>
      <c r="H46" s="2">
        <f>(22*2)*126.01</f>
        <v>5544.4400000000005</v>
      </c>
      <c r="I46" s="2">
        <f t="shared" si="1"/>
        <v>5544.4400000000005</v>
      </c>
      <c r="K46" s="3">
        <f t="shared" si="0"/>
        <v>5544.4400000000005</v>
      </c>
      <c r="L46" s="4">
        <v>43843</v>
      </c>
      <c r="M46" t="s">
        <v>238</v>
      </c>
      <c r="N46">
        <v>2020</v>
      </c>
      <c r="O46" s="4">
        <v>43843</v>
      </c>
    </row>
    <row r="47" spans="1:15" x14ac:dyDescent="0.25">
      <c r="A47">
        <v>2019</v>
      </c>
      <c r="B47" t="s">
        <v>46</v>
      </c>
      <c r="C47" t="s">
        <v>47</v>
      </c>
      <c r="D47" s="2" t="s">
        <v>152</v>
      </c>
      <c r="E47" s="2" t="s">
        <v>153</v>
      </c>
      <c r="F47" s="2" t="s">
        <v>52</v>
      </c>
      <c r="G47" s="2" t="s">
        <v>90</v>
      </c>
      <c r="H47" s="2">
        <f>(67*2)*126.01</f>
        <v>16885.34</v>
      </c>
      <c r="I47" s="2">
        <f t="shared" si="1"/>
        <v>16885.34</v>
      </c>
      <c r="K47" s="3">
        <f t="shared" si="0"/>
        <v>16885.34</v>
      </c>
      <c r="L47" s="4">
        <v>43843</v>
      </c>
      <c r="M47" t="s">
        <v>238</v>
      </c>
      <c r="N47">
        <v>2020</v>
      </c>
      <c r="O47" s="4">
        <v>43843</v>
      </c>
    </row>
    <row r="48" spans="1:15" x14ac:dyDescent="0.25">
      <c r="A48">
        <v>2019</v>
      </c>
      <c r="B48" t="s">
        <v>46</v>
      </c>
      <c r="C48" t="s">
        <v>47</v>
      </c>
      <c r="D48" s="2" t="s">
        <v>154</v>
      </c>
      <c r="E48" s="2" t="s">
        <v>155</v>
      </c>
      <c r="F48" s="2" t="s">
        <v>156</v>
      </c>
      <c r="G48" s="2" t="s">
        <v>90</v>
      </c>
      <c r="H48" s="2">
        <f>(70*2)*126.01</f>
        <v>17641.400000000001</v>
      </c>
      <c r="I48" s="2">
        <f t="shared" si="1"/>
        <v>17641.400000000001</v>
      </c>
      <c r="K48" s="3">
        <f t="shared" si="0"/>
        <v>17641.400000000001</v>
      </c>
      <c r="L48" s="4">
        <v>43843</v>
      </c>
      <c r="M48" t="s">
        <v>238</v>
      </c>
      <c r="N48">
        <v>2020</v>
      </c>
      <c r="O48" s="4">
        <v>43843</v>
      </c>
    </row>
    <row r="49" spans="1:15" x14ac:dyDescent="0.25">
      <c r="A49">
        <v>2019</v>
      </c>
      <c r="B49" t="s">
        <v>46</v>
      </c>
      <c r="C49" t="s">
        <v>47</v>
      </c>
      <c r="D49" s="2" t="s">
        <v>157</v>
      </c>
      <c r="E49" s="2" t="s">
        <v>158</v>
      </c>
      <c r="F49" s="2" t="s">
        <v>89</v>
      </c>
      <c r="G49" s="2" t="s">
        <v>90</v>
      </c>
      <c r="H49" s="2">
        <f>(68*2)*126.01</f>
        <v>17137.36</v>
      </c>
      <c r="I49" s="2">
        <f t="shared" si="1"/>
        <v>17137.36</v>
      </c>
      <c r="K49" s="3">
        <f t="shared" si="0"/>
        <v>17137.36</v>
      </c>
      <c r="L49" s="4">
        <v>43843</v>
      </c>
      <c r="M49" t="s">
        <v>238</v>
      </c>
      <c r="N49">
        <v>2020</v>
      </c>
      <c r="O49" s="4">
        <v>43843</v>
      </c>
    </row>
    <row r="50" spans="1:15" x14ac:dyDescent="0.25">
      <c r="A50">
        <v>2019</v>
      </c>
      <c r="B50" t="s">
        <v>46</v>
      </c>
      <c r="C50" t="s">
        <v>47</v>
      </c>
      <c r="D50" s="2" t="s">
        <v>159</v>
      </c>
      <c r="E50" s="2" t="s">
        <v>160</v>
      </c>
      <c r="F50" s="2" t="s">
        <v>161</v>
      </c>
      <c r="G50" s="2" t="s">
        <v>90</v>
      </c>
      <c r="H50" s="2">
        <f>(15*2)*126.01</f>
        <v>3780.3</v>
      </c>
      <c r="I50" s="2">
        <f t="shared" si="1"/>
        <v>3780.3</v>
      </c>
      <c r="K50" s="3">
        <f t="shared" si="0"/>
        <v>3780.3</v>
      </c>
      <c r="L50" s="4">
        <v>43843</v>
      </c>
      <c r="M50" t="s">
        <v>238</v>
      </c>
      <c r="N50">
        <v>2020</v>
      </c>
      <c r="O50" s="4">
        <v>43843</v>
      </c>
    </row>
    <row r="51" spans="1:15" x14ac:dyDescent="0.25">
      <c r="A51">
        <v>2019</v>
      </c>
      <c r="B51" t="s">
        <v>46</v>
      </c>
      <c r="C51" t="s">
        <v>47</v>
      </c>
      <c r="D51" s="2" t="s">
        <v>162</v>
      </c>
      <c r="E51" s="2" t="s">
        <v>163</v>
      </c>
      <c r="F51" s="2" t="s">
        <v>164</v>
      </c>
      <c r="G51" s="2" t="s">
        <v>90</v>
      </c>
      <c r="H51" s="2">
        <f>(12*2)*126.01</f>
        <v>3024.2400000000002</v>
      </c>
      <c r="I51" s="2">
        <f t="shared" si="1"/>
        <v>3024.2400000000002</v>
      </c>
      <c r="K51" s="3">
        <f t="shared" si="0"/>
        <v>3024.2400000000002</v>
      </c>
      <c r="L51" s="4">
        <v>43843</v>
      </c>
      <c r="M51" t="s">
        <v>238</v>
      </c>
      <c r="N51">
        <v>2020</v>
      </c>
      <c r="O51" s="4">
        <v>43843</v>
      </c>
    </row>
    <row r="52" spans="1:15" x14ac:dyDescent="0.25">
      <c r="A52">
        <v>2019</v>
      </c>
      <c r="B52" t="s">
        <v>46</v>
      </c>
      <c r="C52" t="s">
        <v>47</v>
      </c>
      <c r="D52" s="2" t="s">
        <v>165</v>
      </c>
      <c r="E52" s="2" t="s">
        <v>166</v>
      </c>
      <c r="F52" s="2" t="s">
        <v>163</v>
      </c>
      <c r="G52" s="2" t="s">
        <v>90</v>
      </c>
      <c r="H52" s="2">
        <f>(28*2)*126.01</f>
        <v>7056.56</v>
      </c>
      <c r="I52" s="2">
        <f t="shared" si="1"/>
        <v>7056.56</v>
      </c>
      <c r="K52" s="3">
        <f t="shared" si="0"/>
        <v>7056.56</v>
      </c>
      <c r="L52" s="4">
        <v>43843</v>
      </c>
      <c r="M52" t="s">
        <v>238</v>
      </c>
      <c r="N52">
        <v>2020</v>
      </c>
      <c r="O52" s="4">
        <v>43843</v>
      </c>
    </row>
    <row r="53" spans="1:15" x14ac:dyDescent="0.25">
      <c r="A53">
        <v>2019</v>
      </c>
      <c r="B53" t="s">
        <v>46</v>
      </c>
      <c r="C53" t="s">
        <v>47</v>
      </c>
      <c r="D53" s="2" t="s">
        <v>167</v>
      </c>
      <c r="E53" s="2" t="s">
        <v>168</v>
      </c>
      <c r="F53" s="2" t="s">
        <v>169</v>
      </c>
      <c r="G53" s="2" t="s">
        <v>90</v>
      </c>
      <c r="H53" s="2">
        <f>(48*2)*126.01</f>
        <v>12096.960000000001</v>
      </c>
      <c r="I53" s="2">
        <f t="shared" si="1"/>
        <v>12096.960000000001</v>
      </c>
      <c r="K53" s="3">
        <f t="shared" si="0"/>
        <v>12096.960000000001</v>
      </c>
      <c r="L53" s="4">
        <v>43843</v>
      </c>
      <c r="M53" t="s">
        <v>238</v>
      </c>
      <c r="N53">
        <v>2020</v>
      </c>
      <c r="O53" s="4">
        <v>43843</v>
      </c>
    </row>
    <row r="54" spans="1:15" x14ac:dyDescent="0.25">
      <c r="A54">
        <v>2019</v>
      </c>
      <c r="B54" t="s">
        <v>46</v>
      </c>
      <c r="C54" t="s">
        <v>47</v>
      </c>
      <c r="D54" s="2" t="s">
        <v>170</v>
      </c>
      <c r="E54" s="2" t="s">
        <v>67</v>
      </c>
      <c r="F54" s="2" t="s">
        <v>68</v>
      </c>
      <c r="G54" s="2" t="s">
        <v>90</v>
      </c>
      <c r="H54" s="2">
        <f>(34*2)*126.01</f>
        <v>8568.68</v>
      </c>
      <c r="I54" s="2">
        <f t="shared" si="1"/>
        <v>8568.68</v>
      </c>
      <c r="K54" s="3">
        <f t="shared" si="0"/>
        <v>8568.68</v>
      </c>
      <c r="L54" s="4">
        <v>43843</v>
      </c>
      <c r="M54" t="s">
        <v>238</v>
      </c>
      <c r="N54">
        <v>2020</v>
      </c>
      <c r="O54" s="4">
        <v>43843</v>
      </c>
    </row>
    <row r="55" spans="1:15" x14ac:dyDescent="0.25">
      <c r="A55">
        <v>2019</v>
      </c>
      <c r="B55" t="s">
        <v>46</v>
      </c>
      <c r="C55" t="s">
        <v>47</v>
      </c>
      <c r="D55" s="2" t="s">
        <v>171</v>
      </c>
      <c r="E55" s="2" t="s">
        <v>172</v>
      </c>
      <c r="F55" s="2" t="s">
        <v>173</v>
      </c>
      <c r="G55" s="2" t="s">
        <v>90</v>
      </c>
      <c r="H55" s="2">
        <f>(38*2)*126.01</f>
        <v>9576.76</v>
      </c>
      <c r="I55" s="2">
        <f t="shared" si="1"/>
        <v>9576.76</v>
      </c>
      <c r="K55" s="3">
        <f t="shared" si="0"/>
        <v>9576.76</v>
      </c>
      <c r="L55" s="4">
        <v>43843</v>
      </c>
      <c r="M55" t="s">
        <v>238</v>
      </c>
      <c r="N55">
        <v>2020</v>
      </c>
      <c r="O55" s="4">
        <v>43843</v>
      </c>
    </row>
    <row r="56" spans="1:15" x14ac:dyDescent="0.25">
      <c r="A56">
        <v>2019</v>
      </c>
      <c r="B56" t="s">
        <v>46</v>
      </c>
      <c r="C56" t="s">
        <v>47</v>
      </c>
      <c r="D56" s="2" t="s">
        <v>174</v>
      </c>
      <c r="E56" s="2" t="s">
        <v>175</v>
      </c>
      <c r="F56" s="2" t="s">
        <v>96</v>
      </c>
      <c r="G56" s="2" t="s">
        <v>90</v>
      </c>
      <c r="H56" s="2">
        <f>(38*2)*126.01</f>
        <v>9576.76</v>
      </c>
      <c r="I56" s="2">
        <f t="shared" si="1"/>
        <v>9576.76</v>
      </c>
      <c r="K56" s="3">
        <f t="shared" si="0"/>
        <v>9576.76</v>
      </c>
      <c r="L56" s="4">
        <v>43843</v>
      </c>
      <c r="M56" t="s">
        <v>238</v>
      </c>
      <c r="N56">
        <v>2020</v>
      </c>
      <c r="O56" s="4">
        <v>43843</v>
      </c>
    </row>
    <row r="57" spans="1:15" x14ac:dyDescent="0.25">
      <c r="A57">
        <v>2019</v>
      </c>
      <c r="B57" t="s">
        <v>46</v>
      </c>
      <c r="C57" t="s">
        <v>47</v>
      </c>
      <c r="D57" s="2" t="s">
        <v>176</v>
      </c>
      <c r="E57" s="2" t="s">
        <v>177</v>
      </c>
      <c r="F57" s="2" t="s">
        <v>55</v>
      </c>
      <c r="G57" s="2" t="s">
        <v>90</v>
      </c>
      <c r="H57" s="2">
        <f>(12*2)*126.01</f>
        <v>3024.2400000000002</v>
      </c>
      <c r="I57" s="2">
        <f t="shared" si="1"/>
        <v>3024.2400000000002</v>
      </c>
      <c r="K57" s="3">
        <f t="shared" si="0"/>
        <v>3024.2400000000002</v>
      </c>
      <c r="L57" s="4">
        <v>43843</v>
      </c>
      <c r="M57" t="s">
        <v>238</v>
      </c>
      <c r="N57">
        <v>2020</v>
      </c>
      <c r="O57" s="4">
        <v>43843</v>
      </c>
    </row>
    <row r="58" spans="1:15" x14ac:dyDescent="0.25">
      <c r="A58">
        <v>2019</v>
      </c>
      <c r="B58" t="s">
        <v>46</v>
      </c>
      <c r="C58" t="s">
        <v>47</v>
      </c>
      <c r="D58" s="2" t="s">
        <v>178</v>
      </c>
      <c r="E58" s="2" t="s">
        <v>179</v>
      </c>
      <c r="F58" s="2" t="s">
        <v>180</v>
      </c>
      <c r="G58" s="2" t="s">
        <v>90</v>
      </c>
      <c r="H58" s="2">
        <f>(38*2)*126.01</f>
        <v>9576.76</v>
      </c>
      <c r="I58" s="2">
        <f t="shared" si="1"/>
        <v>9576.76</v>
      </c>
      <c r="K58" s="3">
        <f t="shared" si="0"/>
        <v>9576.76</v>
      </c>
      <c r="L58" s="4">
        <v>43843</v>
      </c>
      <c r="M58" t="s">
        <v>238</v>
      </c>
      <c r="N58">
        <v>2020</v>
      </c>
      <c r="O58" s="4">
        <v>43843</v>
      </c>
    </row>
    <row r="59" spans="1:15" x14ac:dyDescent="0.25">
      <c r="A59">
        <v>2019</v>
      </c>
      <c r="B59" t="s">
        <v>46</v>
      </c>
      <c r="C59" t="s">
        <v>47</v>
      </c>
      <c r="D59" s="2" t="s">
        <v>181</v>
      </c>
      <c r="E59" s="2" t="s">
        <v>182</v>
      </c>
      <c r="F59" s="2" t="s">
        <v>183</v>
      </c>
      <c r="G59" s="2" t="s">
        <v>90</v>
      </c>
      <c r="H59" s="2">
        <f>(16*2)*126.01</f>
        <v>4032.32</v>
      </c>
      <c r="I59" s="2">
        <f t="shared" si="1"/>
        <v>4032.32</v>
      </c>
      <c r="K59" s="3">
        <f t="shared" si="0"/>
        <v>4032.32</v>
      </c>
      <c r="L59" s="4">
        <v>43843</v>
      </c>
      <c r="M59" t="s">
        <v>238</v>
      </c>
      <c r="N59">
        <v>2020</v>
      </c>
      <c r="O59" s="4">
        <v>43843</v>
      </c>
    </row>
    <row r="60" spans="1:15" x14ac:dyDescent="0.25">
      <c r="A60">
        <v>2019</v>
      </c>
      <c r="B60" t="s">
        <v>46</v>
      </c>
      <c r="C60" t="s">
        <v>47</v>
      </c>
      <c r="D60" s="2" t="s">
        <v>185</v>
      </c>
      <c r="E60" s="2" t="s">
        <v>246</v>
      </c>
      <c r="F60" s="2" t="s">
        <v>247</v>
      </c>
      <c r="G60" s="2" t="s">
        <v>90</v>
      </c>
      <c r="H60" s="2">
        <f>(8*2)*126.01</f>
        <v>2016.16</v>
      </c>
      <c r="I60" s="2">
        <f t="shared" si="1"/>
        <v>2016.16</v>
      </c>
      <c r="K60" s="3">
        <f t="shared" si="0"/>
        <v>2016.16</v>
      </c>
      <c r="L60" s="4">
        <v>43843</v>
      </c>
      <c r="M60" t="s">
        <v>238</v>
      </c>
      <c r="N60">
        <v>2020</v>
      </c>
      <c r="O60" s="4">
        <v>43843</v>
      </c>
    </row>
    <row r="61" spans="1:15" x14ac:dyDescent="0.25">
      <c r="A61">
        <v>2019</v>
      </c>
      <c r="B61" t="s">
        <v>46</v>
      </c>
      <c r="C61" t="s">
        <v>47</v>
      </c>
      <c r="D61" s="2" t="s">
        <v>186</v>
      </c>
      <c r="E61" s="2" t="s">
        <v>187</v>
      </c>
      <c r="F61" s="2" t="s">
        <v>188</v>
      </c>
      <c r="G61" s="2" t="s">
        <v>90</v>
      </c>
      <c r="H61" s="2">
        <f>(38*2)*126.01</f>
        <v>9576.76</v>
      </c>
      <c r="I61" s="2">
        <f t="shared" si="1"/>
        <v>9576.76</v>
      </c>
      <c r="K61" s="3">
        <f t="shared" si="0"/>
        <v>9576.76</v>
      </c>
      <c r="L61" s="4">
        <v>43843</v>
      </c>
      <c r="M61" t="s">
        <v>238</v>
      </c>
      <c r="N61">
        <v>2020</v>
      </c>
      <c r="O61" s="4">
        <v>43843</v>
      </c>
    </row>
    <row r="62" spans="1:15" x14ac:dyDescent="0.25">
      <c r="A62">
        <v>2019</v>
      </c>
      <c r="B62" t="s">
        <v>46</v>
      </c>
      <c r="C62" t="s">
        <v>47</v>
      </c>
      <c r="D62" s="2" t="s">
        <v>189</v>
      </c>
      <c r="E62" s="2" t="s">
        <v>190</v>
      </c>
      <c r="F62" s="2" t="s">
        <v>191</v>
      </c>
      <c r="G62" s="2" t="s">
        <v>90</v>
      </c>
      <c r="H62" s="2">
        <f>(54*2)*126.01</f>
        <v>13609.08</v>
      </c>
      <c r="I62" s="2">
        <f t="shared" si="1"/>
        <v>13609.08</v>
      </c>
      <c r="K62" s="3">
        <f t="shared" si="0"/>
        <v>13609.08</v>
      </c>
      <c r="L62" s="4">
        <v>43843</v>
      </c>
      <c r="M62" t="s">
        <v>238</v>
      </c>
      <c r="N62">
        <v>2020</v>
      </c>
      <c r="O62" s="4">
        <v>43843</v>
      </c>
    </row>
    <row r="63" spans="1:15" x14ac:dyDescent="0.25">
      <c r="A63">
        <v>2019</v>
      </c>
      <c r="B63" t="s">
        <v>46</v>
      </c>
      <c r="C63" t="s">
        <v>47</v>
      </c>
      <c r="D63" s="2" t="s">
        <v>158</v>
      </c>
      <c r="E63" s="2" t="s">
        <v>151</v>
      </c>
      <c r="F63" s="2" t="s">
        <v>248</v>
      </c>
      <c r="G63" s="2" t="s">
        <v>90</v>
      </c>
      <c r="H63" s="2">
        <f>(12*2)*126.01</f>
        <v>3024.2400000000002</v>
      </c>
      <c r="I63" s="2">
        <f t="shared" si="1"/>
        <v>3024.2400000000002</v>
      </c>
      <c r="K63" s="3">
        <f t="shared" si="0"/>
        <v>3024.2400000000002</v>
      </c>
      <c r="L63" s="4">
        <v>43843</v>
      </c>
      <c r="M63" t="s">
        <v>238</v>
      </c>
      <c r="N63">
        <v>2020</v>
      </c>
      <c r="O63" s="4">
        <v>43843</v>
      </c>
    </row>
    <row r="64" spans="1:15" x14ac:dyDescent="0.25">
      <c r="A64">
        <v>2019</v>
      </c>
      <c r="B64" t="s">
        <v>46</v>
      </c>
      <c r="C64" t="s">
        <v>47</v>
      </c>
      <c r="D64" s="2" t="s">
        <v>192</v>
      </c>
      <c r="E64" s="2" t="s">
        <v>193</v>
      </c>
      <c r="F64" s="2" t="s">
        <v>194</v>
      </c>
      <c r="G64" s="2" t="s">
        <v>90</v>
      </c>
      <c r="H64" s="2">
        <f>(42*2)*126.01</f>
        <v>10584.84</v>
      </c>
      <c r="I64" s="2">
        <f t="shared" si="1"/>
        <v>10584.84</v>
      </c>
      <c r="K64" s="3">
        <f t="shared" si="0"/>
        <v>10584.84</v>
      </c>
      <c r="L64" s="4">
        <v>43843</v>
      </c>
      <c r="M64" t="s">
        <v>238</v>
      </c>
      <c r="N64">
        <v>2020</v>
      </c>
      <c r="O64" s="4">
        <v>43843</v>
      </c>
    </row>
    <row r="65" spans="1:15" x14ac:dyDescent="0.25">
      <c r="A65">
        <v>2019</v>
      </c>
      <c r="B65" t="s">
        <v>46</v>
      </c>
      <c r="C65" t="s">
        <v>47</v>
      </c>
      <c r="D65" s="2" t="s">
        <v>195</v>
      </c>
      <c r="E65" s="2" t="s">
        <v>196</v>
      </c>
      <c r="F65" s="2" t="s">
        <v>197</v>
      </c>
      <c r="G65" s="2" t="s">
        <v>90</v>
      </c>
      <c r="H65" s="2">
        <f>(52*2)*126.01</f>
        <v>13105.04</v>
      </c>
      <c r="I65" s="2">
        <f t="shared" si="1"/>
        <v>13105.04</v>
      </c>
      <c r="K65" s="3">
        <f t="shared" si="0"/>
        <v>13105.04</v>
      </c>
      <c r="L65" s="4">
        <v>43843</v>
      </c>
      <c r="M65" t="s">
        <v>238</v>
      </c>
      <c r="N65">
        <v>2020</v>
      </c>
      <c r="O65" s="4">
        <v>43843</v>
      </c>
    </row>
    <row r="66" spans="1:15" x14ac:dyDescent="0.25">
      <c r="A66">
        <v>2019</v>
      </c>
      <c r="B66" t="s">
        <v>46</v>
      </c>
      <c r="C66" t="s">
        <v>47</v>
      </c>
      <c r="D66" s="2" t="s">
        <v>198</v>
      </c>
      <c r="E66" s="2" t="s">
        <v>199</v>
      </c>
      <c r="F66" s="2" t="s">
        <v>151</v>
      </c>
      <c r="G66" s="2" t="s">
        <v>90</v>
      </c>
      <c r="H66" s="2">
        <f>(12*2)*126.01</f>
        <v>3024.2400000000002</v>
      </c>
      <c r="I66" s="2">
        <f t="shared" si="1"/>
        <v>3024.2400000000002</v>
      </c>
      <c r="K66" s="3">
        <f t="shared" si="0"/>
        <v>3024.2400000000002</v>
      </c>
      <c r="L66" s="4">
        <v>43843</v>
      </c>
      <c r="M66" t="s">
        <v>238</v>
      </c>
      <c r="N66">
        <v>2020</v>
      </c>
      <c r="O66" s="4">
        <v>43843</v>
      </c>
    </row>
    <row r="67" spans="1:15" x14ac:dyDescent="0.25">
      <c r="A67">
        <v>2019</v>
      </c>
      <c r="B67" t="s">
        <v>46</v>
      </c>
      <c r="C67" t="s">
        <v>47</v>
      </c>
      <c r="D67" s="2" t="s">
        <v>200</v>
      </c>
      <c r="E67" s="2" t="s">
        <v>201</v>
      </c>
      <c r="F67" s="2" t="s">
        <v>202</v>
      </c>
      <c r="G67" s="2" t="s">
        <v>90</v>
      </c>
      <c r="H67" s="2">
        <f>(52*2)*126.01</f>
        <v>13105.04</v>
      </c>
      <c r="I67" s="2">
        <f t="shared" si="1"/>
        <v>13105.04</v>
      </c>
      <c r="K67" s="3">
        <f t="shared" si="0"/>
        <v>13105.04</v>
      </c>
      <c r="L67" s="4">
        <v>43843</v>
      </c>
      <c r="M67" t="s">
        <v>238</v>
      </c>
      <c r="N67">
        <v>2020</v>
      </c>
      <c r="O67" s="4">
        <v>43843</v>
      </c>
    </row>
    <row r="68" spans="1:15" x14ac:dyDescent="0.25">
      <c r="A68">
        <v>2019</v>
      </c>
      <c r="B68" t="s">
        <v>46</v>
      </c>
      <c r="C68" t="s">
        <v>47</v>
      </c>
      <c r="D68" s="2" t="s">
        <v>203</v>
      </c>
      <c r="E68" s="2" t="s">
        <v>204</v>
      </c>
      <c r="F68" s="2" t="s">
        <v>205</v>
      </c>
      <c r="G68" s="2" t="s">
        <v>90</v>
      </c>
      <c r="H68" s="2">
        <f>(16*2)*126.01</f>
        <v>4032.32</v>
      </c>
      <c r="I68" s="2">
        <f t="shared" si="1"/>
        <v>4032.32</v>
      </c>
      <c r="K68" s="3">
        <f t="shared" si="0"/>
        <v>4032.32</v>
      </c>
      <c r="L68" s="4">
        <v>43843</v>
      </c>
      <c r="M68" t="s">
        <v>238</v>
      </c>
      <c r="N68">
        <v>2020</v>
      </c>
      <c r="O68" s="4">
        <v>43843</v>
      </c>
    </row>
    <row r="69" spans="1:15" x14ac:dyDescent="0.25">
      <c r="A69">
        <v>2019</v>
      </c>
      <c r="B69" t="s">
        <v>46</v>
      </c>
      <c r="C69" t="s">
        <v>47</v>
      </c>
      <c r="D69" s="2" t="s">
        <v>206</v>
      </c>
      <c r="E69" s="2" t="s">
        <v>86</v>
      </c>
      <c r="F69" s="2" t="s">
        <v>207</v>
      </c>
      <c r="G69" s="2" t="s">
        <v>90</v>
      </c>
      <c r="H69" s="2">
        <f>(22*2)*126.01</f>
        <v>5544.4400000000005</v>
      </c>
      <c r="I69" s="2">
        <f t="shared" si="1"/>
        <v>5544.4400000000005</v>
      </c>
      <c r="K69" s="3">
        <f t="shared" si="0"/>
        <v>5544.4400000000005</v>
      </c>
      <c r="L69" s="4">
        <v>43843</v>
      </c>
      <c r="M69" t="s">
        <v>238</v>
      </c>
      <c r="N69">
        <v>2020</v>
      </c>
      <c r="O69" s="4">
        <v>43843</v>
      </c>
    </row>
    <row r="70" spans="1:15" x14ac:dyDescent="0.25">
      <c r="A70">
        <v>2019</v>
      </c>
      <c r="B70" t="s">
        <v>46</v>
      </c>
      <c r="C70" t="s">
        <v>47</v>
      </c>
      <c r="D70" s="2" t="s">
        <v>208</v>
      </c>
      <c r="E70" s="2" t="s">
        <v>209</v>
      </c>
      <c r="F70" s="2" t="s">
        <v>96</v>
      </c>
      <c r="G70" s="2" t="s">
        <v>90</v>
      </c>
      <c r="H70" s="2">
        <f>(52*2)*126.01</f>
        <v>13105.04</v>
      </c>
      <c r="I70" s="2">
        <f t="shared" si="1"/>
        <v>13105.04</v>
      </c>
      <c r="K70" s="3">
        <f t="shared" si="0"/>
        <v>13105.04</v>
      </c>
      <c r="L70" s="4">
        <v>43843</v>
      </c>
      <c r="M70" t="s">
        <v>238</v>
      </c>
      <c r="N70">
        <v>2020</v>
      </c>
      <c r="O70" s="4">
        <v>43843</v>
      </c>
    </row>
    <row r="71" spans="1:15" x14ac:dyDescent="0.25">
      <c r="A71">
        <v>2019</v>
      </c>
      <c r="B71" t="s">
        <v>46</v>
      </c>
      <c r="C71" t="s">
        <v>47</v>
      </c>
      <c r="D71" s="2" t="s">
        <v>210</v>
      </c>
      <c r="E71" s="2" t="s">
        <v>104</v>
      </c>
      <c r="F71" s="2" t="s">
        <v>211</v>
      </c>
      <c r="G71" s="2" t="s">
        <v>90</v>
      </c>
      <c r="H71" s="2">
        <f>(68*2)*126.01</f>
        <v>17137.36</v>
      </c>
      <c r="I71" s="2">
        <f t="shared" si="1"/>
        <v>17137.36</v>
      </c>
      <c r="K71" s="3">
        <f t="shared" si="0"/>
        <v>17137.36</v>
      </c>
      <c r="L71" s="4">
        <v>43843</v>
      </c>
      <c r="M71" t="s">
        <v>238</v>
      </c>
      <c r="N71">
        <v>2020</v>
      </c>
      <c r="O71" s="4">
        <v>43843</v>
      </c>
    </row>
    <row r="72" spans="1:15" x14ac:dyDescent="0.25">
      <c r="A72">
        <v>2019</v>
      </c>
      <c r="B72" t="s">
        <v>46</v>
      </c>
      <c r="C72" t="s">
        <v>47</v>
      </c>
      <c r="D72" s="2" t="s">
        <v>240</v>
      </c>
      <c r="E72" s="2" t="s">
        <v>249</v>
      </c>
      <c r="F72" s="2" t="s">
        <v>250</v>
      </c>
      <c r="G72" s="2" t="s">
        <v>90</v>
      </c>
      <c r="H72" s="2">
        <f>(30*2)*126.01</f>
        <v>7560.6</v>
      </c>
      <c r="I72" s="2">
        <f t="shared" si="1"/>
        <v>7560.6</v>
      </c>
      <c r="K72" s="3">
        <f t="shared" si="0"/>
        <v>7560.6</v>
      </c>
      <c r="L72" s="4">
        <v>43843</v>
      </c>
      <c r="M72" t="s">
        <v>238</v>
      </c>
      <c r="N72">
        <v>2020</v>
      </c>
      <c r="O72" s="4">
        <v>43843</v>
      </c>
    </row>
    <row r="73" spans="1:15" x14ac:dyDescent="0.25">
      <c r="A73">
        <v>2019</v>
      </c>
      <c r="B73" t="s">
        <v>46</v>
      </c>
      <c r="C73" t="s">
        <v>47</v>
      </c>
      <c r="D73" s="2" t="s">
        <v>213</v>
      </c>
      <c r="E73" s="2" t="s">
        <v>122</v>
      </c>
      <c r="F73" s="2" t="s">
        <v>214</v>
      </c>
      <c r="G73" s="2" t="s">
        <v>90</v>
      </c>
      <c r="H73" s="2">
        <f>(68*2)*126.01</f>
        <v>17137.36</v>
      </c>
      <c r="I73" s="2">
        <f t="shared" si="1"/>
        <v>17137.36</v>
      </c>
      <c r="K73" s="3">
        <f t="shared" ref="K73:K88" si="2">I73</f>
        <v>17137.36</v>
      </c>
      <c r="L73" s="4">
        <v>43843</v>
      </c>
      <c r="M73" t="s">
        <v>238</v>
      </c>
      <c r="N73">
        <v>2020</v>
      </c>
      <c r="O73" s="4">
        <v>43843</v>
      </c>
    </row>
    <row r="74" spans="1:15" x14ac:dyDescent="0.25">
      <c r="A74">
        <v>2019</v>
      </c>
      <c r="B74" t="s">
        <v>46</v>
      </c>
      <c r="C74" t="s">
        <v>47</v>
      </c>
      <c r="D74" s="2" t="s">
        <v>215</v>
      </c>
      <c r="E74" s="2" t="s">
        <v>216</v>
      </c>
      <c r="F74" s="2" t="s">
        <v>217</v>
      </c>
      <c r="G74" s="2" t="s">
        <v>90</v>
      </c>
      <c r="H74" s="2">
        <f>(49*2)*126.01</f>
        <v>12348.980000000001</v>
      </c>
      <c r="I74" s="2">
        <f t="shared" si="1"/>
        <v>12348.980000000001</v>
      </c>
      <c r="K74" s="3">
        <f t="shared" si="2"/>
        <v>12348.980000000001</v>
      </c>
      <c r="L74" s="4">
        <v>43843</v>
      </c>
      <c r="M74" t="s">
        <v>238</v>
      </c>
      <c r="N74">
        <v>2020</v>
      </c>
      <c r="O74" s="4">
        <v>43843</v>
      </c>
    </row>
    <row r="75" spans="1:15" x14ac:dyDescent="0.25">
      <c r="A75">
        <v>2019</v>
      </c>
      <c r="B75" t="s">
        <v>46</v>
      </c>
      <c r="C75" t="s">
        <v>47</v>
      </c>
      <c r="D75" s="2" t="s">
        <v>218</v>
      </c>
      <c r="E75" s="2" t="s">
        <v>219</v>
      </c>
      <c r="F75" s="2" t="s">
        <v>220</v>
      </c>
      <c r="G75" s="2" t="s">
        <v>90</v>
      </c>
      <c r="H75" s="2">
        <f>(50*2)*126.01</f>
        <v>12601</v>
      </c>
      <c r="I75" s="2">
        <f t="shared" si="1"/>
        <v>12601</v>
      </c>
      <c r="K75" s="3">
        <f t="shared" si="2"/>
        <v>12601</v>
      </c>
      <c r="L75" s="4">
        <v>43843</v>
      </c>
      <c r="M75" t="s">
        <v>238</v>
      </c>
      <c r="N75">
        <v>2020</v>
      </c>
      <c r="O75" s="4">
        <v>43843</v>
      </c>
    </row>
    <row r="76" spans="1:15" x14ac:dyDescent="0.25">
      <c r="A76">
        <v>2019</v>
      </c>
      <c r="B76" t="s">
        <v>46</v>
      </c>
      <c r="C76" t="s">
        <v>47</v>
      </c>
      <c r="D76" s="2" t="s">
        <v>251</v>
      </c>
      <c r="E76" s="2" t="s">
        <v>113</v>
      </c>
      <c r="F76" s="2" t="s">
        <v>252</v>
      </c>
      <c r="G76" s="2" t="s">
        <v>90</v>
      </c>
      <c r="H76" s="2">
        <f>(26*2)*126.01</f>
        <v>6552.52</v>
      </c>
      <c r="I76" s="2">
        <f t="shared" si="1"/>
        <v>6552.52</v>
      </c>
      <c r="K76" s="3">
        <f t="shared" si="2"/>
        <v>6552.52</v>
      </c>
      <c r="L76" s="4">
        <v>43843</v>
      </c>
      <c r="M76" t="s">
        <v>238</v>
      </c>
      <c r="N76">
        <v>2020</v>
      </c>
      <c r="O76" s="4">
        <v>43843</v>
      </c>
    </row>
    <row r="77" spans="1:15" x14ac:dyDescent="0.25">
      <c r="A77">
        <v>2019</v>
      </c>
      <c r="B77" t="s">
        <v>46</v>
      </c>
      <c r="C77" t="s">
        <v>47</v>
      </c>
      <c r="D77" s="2" t="s">
        <v>221</v>
      </c>
      <c r="E77" s="2" t="s">
        <v>222</v>
      </c>
      <c r="F77" s="2" t="s">
        <v>223</v>
      </c>
      <c r="G77" s="2" t="s">
        <v>90</v>
      </c>
      <c r="H77" s="2">
        <f>(38*2)*126.01</f>
        <v>9576.76</v>
      </c>
      <c r="I77" s="2">
        <f t="shared" si="1"/>
        <v>9576.76</v>
      </c>
      <c r="K77" s="3">
        <f t="shared" si="2"/>
        <v>9576.76</v>
      </c>
      <c r="L77" s="4">
        <v>43843</v>
      </c>
      <c r="M77" t="s">
        <v>238</v>
      </c>
      <c r="N77">
        <v>2020</v>
      </c>
      <c r="O77" s="4">
        <v>43843</v>
      </c>
    </row>
    <row r="78" spans="1:15" x14ac:dyDescent="0.25">
      <c r="A78">
        <v>2019</v>
      </c>
      <c r="B78" t="s">
        <v>46</v>
      </c>
      <c r="C78" t="s">
        <v>47</v>
      </c>
      <c r="D78" s="2" t="s">
        <v>224</v>
      </c>
      <c r="E78" s="2" t="s">
        <v>105</v>
      </c>
      <c r="F78" s="2" t="s">
        <v>225</v>
      </c>
      <c r="G78" s="2" t="s">
        <v>90</v>
      </c>
      <c r="H78" s="2">
        <f>(22*2)*126.01</f>
        <v>5544.4400000000005</v>
      </c>
      <c r="I78" s="2">
        <f t="shared" si="1"/>
        <v>5544.4400000000005</v>
      </c>
      <c r="K78" s="3">
        <f t="shared" si="2"/>
        <v>5544.4400000000005</v>
      </c>
      <c r="L78" s="4">
        <v>43843</v>
      </c>
      <c r="M78" t="s">
        <v>238</v>
      </c>
      <c r="N78">
        <v>2020</v>
      </c>
      <c r="O78" s="4">
        <v>43843</v>
      </c>
    </row>
    <row r="79" spans="1:15" x14ac:dyDescent="0.25">
      <c r="A79">
        <v>2019</v>
      </c>
      <c r="B79" t="s">
        <v>46</v>
      </c>
      <c r="C79" t="s">
        <v>47</v>
      </c>
      <c r="D79" s="2" t="s">
        <v>253</v>
      </c>
      <c r="E79" s="2" t="s">
        <v>254</v>
      </c>
      <c r="F79" s="2" t="s">
        <v>255</v>
      </c>
      <c r="G79" s="2" t="s">
        <v>90</v>
      </c>
      <c r="H79" s="2">
        <f>(57*2)*126.01</f>
        <v>14365.140000000001</v>
      </c>
      <c r="I79" s="2">
        <f t="shared" si="1"/>
        <v>14365.140000000001</v>
      </c>
      <c r="K79" s="3">
        <f t="shared" si="2"/>
        <v>14365.140000000001</v>
      </c>
      <c r="L79" s="4">
        <v>43843</v>
      </c>
      <c r="M79" t="s">
        <v>238</v>
      </c>
      <c r="N79">
        <v>2020</v>
      </c>
      <c r="O79" s="4">
        <v>43843</v>
      </c>
    </row>
    <row r="80" spans="1:15" x14ac:dyDescent="0.25">
      <c r="A80">
        <v>2019</v>
      </c>
      <c r="B80" t="s">
        <v>46</v>
      </c>
      <c r="C80" t="s">
        <v>47</v>
      </c>
      <c r="D80" s="2" t="s">
        <v>256</v>
      </c>
      <c r="E80" s="2" t="s">
        <v>240</v>
      </c>
      <c r="F80" s="2" t="s">
        <v>257</v>
      </c>
      <c r="G80" s="2" t="s">
        <v>90</v>
      </c>
      <c r="H80" s="2">
        <f>(68*2)*126.01</f>
        <v>17137.36</v>
      </c>
      <c r="I80" s="2">
        <f t="shared" si="1"/>
        <v>17137.36</v>
      </c>
      <c r="K80" s="3">
        <f t="shared" si="2"/>
        <v>17137.36</v>
      </c>
      <c r="L80" s="4">
        <v>43843</v>
      </c>
      <c r="M80" t="s">
        <v>238</v>
      </c>
      <c r="N80">
        <v>2020</v>
      </c>
      <c r="O80" s="4">
        <v>43843</v>
      </c>
    </row>
    <row r="81" spans="1:15" x14ac:dyDescent="0.25">
      <c r="A81">
        <v>2019</v>
      </c>
      <c r="B81" t="s">
        <v>46</v>
      </c>
      <c r="C81" t="s">
        <v>47</v>
      </c>
      <c r="D81" s="2" t="s">
        <v>226</v>
      </c>
      <c r="E81" s="2" t="s">
        <v>227</v>
      </c>
      <c r="F81" s="2" t="s">
        <v>119</v>
      </c>
      <c r="G81" s="2" t="s">
        <v>90</v>
      </c>
      <c r="H81" s="2">
        <f>(38*2)*126.01</f>
        <v>9576.76</v>
      </c>
      <c r="I81" s="2">
        <f t="shared" si="1"/>
        <v>9576.76</v>
      </c>
      <c r="K81" s="3">
        <f t="shared" si="2"/>
        <v>9576.76</v>
      </c>
      <c r="L81" s="4">
        <v>43843</v>
      </c>
      <c r="M81" t="s">
        <v>238</v>
      </c>
      <c r="N81">
        <v>2020</v>
      </c>
      <c r="O81" s="4">
        <v>43843</v>
      </c>
    </row>
    <row r="82" spans="1:15" x14ac:dyDescent="0.25">
      <c r="A82">
        <v>2019</v>
      </c>
      <c r="B82" t="s">
        <v>46</v>
      </c>
      <c r="C82" t="s">
        <v>47</v>
      </c>
      <c r="D82" s="2" t="s">
        <v>228</v>
      </c>
      <c r="E82" s="2" t="s">
        <v>229</v>
      </c>
      <c r="F82" s="2" t="s">
        <v>230</v>
      </c>
      <c r="G82" s="2" t="s">
        <v>90</v>
      </c>
      <c r="H82" s="2">
        <f>(34*2)*126.01</f>
        <v>8568.68</v>
      </c>
      <c r="I82" s="2">
        <f t="shared" si="1"/>
        <v>8568.68</v>
      </c>
      <c r="K82" s="3">
        <f t="shared" si="2"/>
        <v>8568.68</v>
      </c>
      <c r="L82" s="4">
        <v>43843</v>
      </c>
      <c r="M82" t="s">
        <v>238</v>
      </c>
      <c r="N82">
        <v>2020</v>
      </c>
      <c r="O82" s="4">
        <v>43843</v>
      </c>
    </row>
    <row r="83" spans="1:15" x14ac:dyDescent="0.25">
      <c r="A83">
        <v>2019</v>
      </c>
      <c r="B83" t="s">
        <v>46</v>
      </c>
      <c r="C83" t="s">
        <v>47</v>
      </c>
      <c r="D83" s="2" t="s">
        <v>63</v>
      </c>
      <c r="E83" s="2" t="s">
        <v>177</v>
      </c>
      <c r="F83" s="2" t="s">
        <v>231</v>
      </c>
      <c r="G83" s="2" t="s">
        <v>90</v>
      </c>
      <c r="H83" s="2">
        <f>(30*2)*126.01</f>
        <v>7560.6</v>
      </c>
      <c r="I83" s="2">
        <f t="shared" si="1"/>
        <v>7560.6</v>
      </c>
      <c r="K83" s="3">
        <f t="shared" si="2"/>
        <v>7560.6</v>
      </c>
      <c r="L83" s="4">
        <v>43843</v>
      </c>
      <c r="M83" t="s">
        <v>238</v>
      </c>
      <c r="N83">
        <v>2020</v>
      </c>
      <c r="O83" s="4">
        <v>43843</v>
      </c>
    </row>
    <row r="84" spans="1:15" x14ac:dyDescent="0.25">
      <c r="A84">
        <v>2019</v>
      </c>
      <c r="B84" t="s">
        <v>46</v>
      </c>
      <c r="C84" t="s">
        <v>47</v>
      </c>
      <c r="D84" s="2" t="s">
        <v>232</v>
      </c>
      <c r="E84" s="2" t="s">
        <v>59</v>
      </c>
      <c r="F84" s="2" t="s">
        <v>184</v>
      </c>
      <c r="G84" s="2" t="s">
        <v>90</v>
      </c>
      <c r="H84" s="2">
        <f>(20*2)*126.01</f>
        <v>5040.4000000000005</v>
      </c>
      <c r="I84" s="2">
        <f t="shared" si="1"/>
        <v>5040.4000000000005</v>
      </c>
      <c r="K84" s="3">
        <f t="shared" si="2"/>
        <v>5040.4000000000005</v>
      </c>
      <c r="L84" s="4">
        <v>43843</v>
      </c>
      <c r="M84" t="s">
        <v>238</v>
      </c>
      <c r="N84">
        <v>2020</v>
      </c>
      <c r="O84" s="4">
        <v>43843</v>
      </c>
    </row>
    <row r="85" spans="1:15" x14ac:dyDescent="0.25">
      <c r="A85">
        <v>2019</v>
      </c>
      <c r="B85" t="s">
        <v>46</v>
      </c>
      <c r="C85" t="s">
        <v>47</v>
      </c>
      <c r="D85" s="2" t="s">
        <v>233</v>
      </c>
      <c r="E85" s="2" t="s">
        <v>234</v>
      </c>
      <c r="F85" s="2" t="s">
        <v>235</v>
      </c>
      <c r="G85" s="2" t="s">
        <v>90</v>
      </c>
      <c r="H85" s="2">
        <f>(64*2)*126.01</f>
        <v>16129.28</v>
      </c>
      <c r="I85" s="2">
        <f t="shared" si="1"/>
        <v>16129.28</v>
      </c>
      <c r="K85" s="3">
        <f t="shared" si="2"/>
        <v>16129.28</v>
      </c>
      <c r="L85" s="4">
        <v>43843</v>
      </c>
      <c r="M85" t="s">
        <v>238</v>
      </c>
      <c r="N85">
        <v>2020</v>
      </c>
      <c r="O85" s="4">
        <v>43843</v>
      </c>
    </row>
    <row r="86" spans="1:15" x14ac:dyDescent="0.25">
      <c r="A86">
        <v>2019</v>
      </c>
      <c r="B86" t="s">
        <v>46</v>
      </c>
      <c r="C86" t="s">
        <v>47</v>
      </c>
      <c r="D86" s="2" t="s">
        <v>236</v>
      </c>
      <c r="E86" s="2" t="s">
        <v>88</v>
      </c>
      <c r="F86" s="2" t="s">
        <v>237</v>
      </c>
      <c r="G86" s="2" t="s">
        <v>90</v>
      </c>
      <c r="H86" s="2">
        <f>(38*2)*126.01</f>
        <v>9576.76</v>
      </c>
      <c r="I86" s="2">
        <f t="shared" si="1"/>
        <v>9576.76</v>
      </c>
      <c r="K86" s="3">
        <f t="shared" si="2"/>
        <v>9576.76</v>
      </c>
      <c r="L86" s="4">
        <v>43843</v>
      </c>
      <c r="M86" t="s">
        <v>238</v>
      </c>
      <c r="N86">
        <v>2020</v>
      </c>
      <c r="O86" s="4">
        <v>43843</v>
      </c>
    </row>
    <row r="87" spans="1:15" x14ac:dyDescent="0.25">
      <c r="A87">
        <v>2019</v>
      </c>
      <c r="B87" t="s">
        <v>46</v>
      </c>
      <c r="C87" t="s">
        <v>47</v>
      </c>
      <c r="D87" s="2" t="s">
        <v>258</v>
      </c>
      <c r="E87" s="2" t="s">
        <v>70</v>
      </c>
      <c r="F87" s="2" t="s">
        <v>259</v>
      </c>
      <c r="G87" s="2" t="s">
        <v>90</v>
      </c>
      <c r="H87" s="2">
        <f>(66*2)*126.01</f>
        <v>16633.32</v>
      </c>
      <c r="I87" s="2">
        <f t="shared" ref="I87:I96" si="3">H87</f>
        <v>16633.32</v>
      </c>
      <c r="K87" s="3">
        <f t="shared" si="2"/>
        <v>16633.32</v>
      </c>
      <c r="L87" s="4">
        <v>43843</v>
      </c>
      <c r="M87" t="s">
        <v>238</v>
      </c>
      <c r="N87">
        <v>2020</v>
      </c>
      <c r="O87" s="4">
        <v>43843</v>
      </c>
    </row>
    <row r="88" spans="1:15" x14ac:dyDescent="0.25">
      <c r="A88">
        <v>2019</v>
      </c>
      <c r="B88" t="s">
        <v>46</v>
      </c>
      <c r="C88" t="s">
        <v>47</v>
      </c>
      <c r="D88" s="2" t="s">
        <v>260</v>
      </c>
      <c r="E88" s="2" t="s">
        <v>188</v>
      </c>
      <c r="F88" s="2" t="s">
        <v>261</v>
      </c>
      <c r="G88" s="2" t="s">
        <v>90</v>
      </c>
      <c r="H88" s="2">
        <f>(24*2)*126.01</f>
        <v>6048.4800000000005</v>
      </c>
      <c r="I88" s="2">
        <f t="shared" si="3"/>
        <v>6048.4800000000005</v>
      </c>
      <c r="K88" s="3">
        <f t="shared" si="2"/>
        <v>6048.4800000000005</v>
      </c>
      <c r="L88" s="4">
        <v>43843</v>
      </c>
      <c r="M88" t="s">
        <v>238</v>
      </c>
      <c r="N88">
        <v>2020</v>
      </c>
      <c r="O88" s="4">
        <v>43843</v>
      </c>
    </row>
    <row r="89" spans="1:15" x14ac:dyDescent="0.25">
      <c r="A89" s="2">
        <v>2019</v>
      </c>
      <c r="B89" s="2" t="s">
        <v>46</v>
      </c>
      <c r="C89" s="2" t="s">
        <v>47</v>
      </c>
      <c r="D89" s="2" t="s">
        <v>262</v>
      </c>
      <c r="E89" s="2" t="s">
        <v>263</v>
      </c>
      <c r="F89" s="2" t="s">
        <v>264</v>
      </c>
      <c r="G89" s="2" t="s">
        <v>90</v>
      </c>
      <c r="H89" s="2">
        <f>(10*2)*126.01</f>
        <v>2520.2000000000003</v>
      </c>
      <c r="I89" s="2">
        <f t="shared" si="3"/>
        <v>2520.2000000000003</v>
      </c>
      <c r="K89" s="3">
        <f t="shared" ref="K89:K96" si="4">I89</f>
        <v>2520.2000000000003</v>
      </c>
      <c r="L89" s="4">
        <v>43843</v>
      </c>
      <c r="M89" s="2" t="s">
        <v>238</v>
      </c>
      <c r="N89" s="2">
        <v>2020</v>
      </c>
      <c r="O89" s="4">
        <v>43843</v>
      </c>
    </row>
    <row r="90" spans="1:15" x14ac:dyDescent="0.25">
      <c r="A90" s="2">
        <v>2019</v>
      </c>
      <c r="B90" s="2" t="s">
        <v>46</v>
      </c>
      <c r="C90" s="2" t="s">
        <v>47</v>
      </c>
      <c r="D90" s="2" t="s">
        <v>265</v>
      </c>
      <c r="E90" s="2" t="s">
        <v>266</v>
      </c>
      <c r="F90" s="2" t="s">
        <v>267</v>
      </c>
      <c r="G90" s="2" t="s">
        <v>90</v>
      </c>
      <c r="H90" s="2">
        <f>(68*2)*126.01</f>
        <v>17137.36</v>
      </c>
      <c r="I90" s="2">
        <f t="shared" si="3"/>
        <v>17137.36</v>
      </c>
      <c r="K90" s="3">
        <f t="shared" si="4"/>
        <v>17137.36</v>
      </c>
      <c r="L90" s="4">
        <v>43843</v>
      </c>
      <c r="M90" s="2" t="s">
        <v>238</v>
      </c>
      <c r="N90" s="2">
        <v>2020</v>
      </c>
      <c r="O90" s="4">
        <v>43843</v>
      </c>
    </row>
    <row r="91" spans="1:15" x14ac:dyDescent="0.25">
      <c r="A91" s="2">
        <v>2019</v>
      </c>
      <c r="B91" s="2" t="s">
        <v>46</v>
      </c>
      <c r="C91" s="2" t="s">
        <v>47</v>
      </c>
      <c r="D91" s="2" t="s">
        <v>268</v>
      </c>
      <c r="E91" s="2" t="s">
        <v>269</v>
      </c>
      <c r="F91" s="2" t="s">
        <v>270</v>
      </c>
      <c r="G91" s="2" t="s">
        <v>90</v>
      </c>
      <c r="H91" s="2">
        <f>(70*2)*126.01</f>
        <v>17641.400000000001</v>
      </c>
      <c r="I91" s="2">
        <f t="shared" si="3"/>
        <v>17641.400000000001</v>
      </c>
      <c r="K91" s="3">
        <f t="shared" si="4"/>
        <v>17641.400000000001</v>
      </c>
      <c r="L91" s="4">
        <v>43843</v>
      </c>
      <c r="M91" s="2" t="s">
        <v>238</v>
      </c>
      <c r="N91" s="2">
        <v>2020</v>
      </c>
      <c r="O91" s="4">
        <v>43843</v>
      </c>
    </row>
    <row r="92" spans="1:15" x14ac:dyDescent="0.25">
      <c r="A92" s="2">
        <v>2019</v>
      </c>
      <c r="B92" s="2" t="s">
        <v>46</v>
      </c>
      <c r="C92" s="2" t="s">
        <v>47</v>
      </c>
      <c r="D92" s="2" t="s">
        <v>86</v>
      </c>
      <c r="E92" s="2" t="s">
        <v>177</v>
      </c>
      <c r="F92" s="2" t="s">
        <v>271</v>
      </c>
      <c r="G92" s="2" t="s">
        <v>90</v>
      </c>
      <c r="H92" s="2">
        <f>(4*2)*126.01</f>
        <v>1008.08</v>
      </c>
      <c r="I92" s="2">
        <f t="shared" si="3"/>
        <v>1008.08</v>
      </c>
      <c r="K92" s="3">
        <f t="shared" si="4"/>
        <v>1008.08</v>
      </c>
      <c r="L92" s="4">
        <v>43843</v>
      </c>
      <c r="M92" s="2" t="s">
        <v>238</v>
      </c>
      <c r="N92" s="2">
        <v>2020</v>
      </c>
      <c r="O92" s="4">
        <v>43843</v>
      </c>
    </row>
    <row r="93" spans="1:15" x14ac:dyDescent="0.25">
      <c r="A93" s="2">
        <v>2019</v>
      </c>
      <c r="B93" s="2" t="s">
        <v>46</v>
      </c>
      <c r="C93" s="2" t="s">
        <v>47</v>
      </c>
      <c r="D93" s="2" t="s">
        <v>229</v>
      </c>
      <c r="E93" s="2" t="s">
        <v>272</v>
      </c>
      <c r="F93" s="2" t="s">
        <v>273</v>
      </c>
      <c r="G93" s="2" t="s">
        <v>90</v>
      </c>
      <c r="H93" s="2">
        <f>(63*2)*126.01</f>
        <v>15877.26</v>
      </c>
      <c r="I93" s="2">
        <f t="shared" si="3"/>
        <v>15877.26</v>
      </c>
      <c r="K93" s="3">
        <f t="shared" si="4"/>
        <v>15877.26</v>
      </c>
      <c r="L93" s="4">
        <v>43843</v>
      </c>
      <c r="M93" s="2" t="s">
        <v>238</v>
      </c>
      <c r="N93" s="2">
        <v>2020</v>
      </c>
      <c r="O93" s="4">
        <v>43843</v>
      </c>
    </row>
    <row r="94" spans="1:15" x14ac:dyDescent="0.25">
      <c r="A94" s="2">
        <v>2019</v>
      </c>
      <c r="B94" s="2" t="s">
        <v>46</v>
      </c>
      <c r="C94" s="2" t="s">
        <v>47</v>
      </c>
      <c r="D94" s="2" t="s">
        <v>212</v>
      </c>
      <c r="E94" s="2" t="s">
        <v>89</v>
      </c>
      <c r="F94" s="2" t="s">
        <v>274</v>
      </c>
      <c r="G94" s="2" t="s">
        <v>90</v>
      </c>
      <c r="H94" s="2">
        <f>(52*2)*126.01</f>
        <v>13105.04</v>
      </c>
      <c r="I94" s="2">
        <f t="shared" si="3"/>
        <v>13105.04</v>
      </c>
      <c r="K94" s="3">
        <f t="shared" si="4"/>
        <v>13105.04</v>
      </c>
      <c r="L94" s="4">
        <v>43843</v>
      </c>
      <c r="M94" s="2" t="s">
        <v>238</v>
      </c>
      <c r="N94" s="2">
        <v>2020</v>
      </c>
      <c r="O94" s="4">
        <v>43843</v>
      </c>
    </row>
    <row r="95" spans="1:15" x14ac:dyDescent="0.25">
      <c r="A95" s="2">
        <v>2019</v>
      </c>
      <c r="B95" s="2" t="s">
        <v>46</v>
      </c>
      <c r="C95" s="2" t="s">
        <v>47</v>
      </c>
      <c r="D95" s="2" t="s">
        <v>275</v>
      </c>
      <c r="E95" s="2" t="s">
        <v>89</v>
      </c>
      <c r="F95" s="2" t="s">
        <v>276</v>
      </c>
      <c r="G95" s="2" t="s">
        <v>90</v>
      </c>
      <c r="H95" s="2">
        <f>(63*2)*126.01</f>
        <v>15877.26</v>
      </c>
      <c r="I95" s="2">
        <f t="shared" si="3"/>
        <v>15877.26</v>
      </c>
      <c r="K95" s="3">
        <f t="shared" si="4"/>
        <v>15877.26</v>
      </c>
      <c r="L95" s="4">
        <v>43843</v>
      </c>
      <c r="M95" s="2" t="s">
        <v>238</v>
      </c>
      <c r="N95" s="2">
        <v>2020</v>
      </c>
      <c r="O95" s="4">
        <v>43843</v>
      </c>
    </row>
    <row r="96" spans="1:15" x14ac:dyDescent="0.25">
      <c r="A96" s="2">
        <v>2019</v>
      </c>
      <c r="B96" s="2" t="s">
        <v>46</v>
      </c>
      <c r="C96" s="2" t="s">
        <v>47</v>
      </c>
      <c r="D96" s="2" t="s">
        <v>89</v>
      </c>
      <c r="E96" s="2" t="s">
        <v>277</v>
      </c>
      <c r="F96" s="2" t="s">
        <v>278</v>
      </c>
      <c r="G96" s="2" t="s">
        <v>90</v>
      </c>
      <c r="H96" s="2">
        <f>(30*2)*126.01</f>
        <v>7560.6</v>
      </c>
      <c r="I96" s="2">
        <f t="shared" si="3"/>
        <v>7560.6</v>
      </c>
      <c r="K96" s="3">
        <f t="shared" si="4"/>
        <v>7560.6</v>
      </c>
      <c r="L96" s="4">
        <v>43843</v>
      </c>
      <c r="M96" s="2" t="s">
        <v>238</v>
      </c>
      <c r="N96" s="2">
        <v>2020</v>
      </c>
      <c r="O96" s="4">
        <v>43843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2020-01-14T19:54:59Z</dcterms:created>
  <dcterms:modified xsi:type="dcterms:W3CDTF">2020-02-24T19:45:51Z</dcterms:modified>
</cp:coreProperties>
</file>