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1" sheetId="1" r:id="rId1"/>
  </sheets>
  <definedNames>
    <definedName name="_xlnm.Print_Area" localSheetId="0">'POA 2011'!$A$1:$W$143</definedName>
    <definedName name="_xlnm.Print_Titles" localSheetId="0">'POA 2011'!$1:$10</definedName>
  </definedNames>
  <calcPr fullCalcOnLoad="1"/>
</workbook>
</file>

<file path=xl/sharedStrings.xml><?xml version="1.0" encoding="utf-8"?>
<sst xmlns="http://schemas.openxmlformats.org/spreadsheetml/2006/main" count="280" uniqueCount="143">
  <si>
    <t>DESCRIPCION</t>
  </si>
  <si>
    <t/>
  </si>
  <si>
    <t>CLAVE NEP ORGANISMO</t>
  </si>
  <si>
    <t>UNIDAD DE MEDIDA</t>
  </si>
  <si>
    <t>ORIGINAL ANUAL</t>
  </si>
  <si>
    <t>UR</t>
  </si>
  <si>
    <t>ER</t>
  </si>
  <si>
    <t>PROG.</t>
  </si>
  <si>
    <t>META</t>
  </si>
  <si>
    <t>Finalidad</t>
  </si>
  <si>
    <t>Función</t>
  </si>
  <si>
    <t>Subfunción</t>
  </si>
  <si>
    <t>Subprograma</t>
  </si>
  <si>
    <t>Categorías Programáticas</t>
  </si>
  <si>
    <t>Actividad o Proyecto</t>
  </si>
  <si>
    <t>Estructura Administrativa</t>
  </si>
  <si>
    <t>3.1.02</t>
  </si>
  <si>
    <t>DIRECCIÓN GENERAL</t>
  </si>
  <si>
    <t>PROMOVER LA CAPACITACIÓN Y EL EMPLEO</t>
  </si>
  <si>
    <t>Sesión de la Junta Directiva</t>
  </si>
  <si>
    <t>UNIDAD JURÍDICA</t>
  </si>
  <si>
    <t>SEGUIMIENTO Y EVALUACIÓN DE PROCESOS Y RESULTADOS</t>
  </si>
  <si>
    <t>Asesoria Jurídica</t>
  </si>
  <si>
    <t>DIRECCIÓN ACADÉMICA</t>
  </si>
  <si>
    <t>COOR. Y SEGUIMIENTO DE LAS ACTIVIDADES ACADÉMICAS</t>
  </si>
  <si>
    <t>Coordinación de la actualizacion permanente de Instructores</t>
  </si>
  <si>
    <t>MEJORAMIENTO CONTINUO DE LA CALIDAD ACADEMICA</t>
  </si>
  <si>
    <t>Diseño y actualización de programas de cursos Regulares y CAE</t>
  </si>
  <si>
    <t>Diseño y elaboración de Manuales capacitación para cursos CAE.</t>
  </si>
  <si>
    <t>Coordinación y promoción del proceso de certificación docente en Estandares de Competencia.</t>
  </si>
  <si>
    <t>Coordinación del Programa de valores en el trabajo</t>
  </si>
  <si>
    <t>FORTALECER CARACTERÍSTICAS EMPRENDEDORAS EN LOS CAPACITANDOS</t>
  </si>
  <si>
    <t>Seguimiento del programa de formación de emprendedores</t>
  </si>
  <si>
    <t>4.1</t>
  </si>
  <si>
    <t>DIRECCIÓN DE PLANEACIÓN</t>
  </si>
  <si>
    <t xml:space="preserve">Revisión Semestral del Sistema Integral de Archivo </t>
  </si>
  <si>
    <t>PLANEACION Y PROGRAMACIÓN DE LAS ACTIVIDADES Y PROYECTOS ESPECIFICOS DEL INSTITUTO</t>
  </si>
  <si>
    <t>RENDICIÓN DE CUENTAS</t>
  </si>
  <si>
    <t xml:space="preserve">Seguimiento y Evaluación del Programa Operativo Anual </t>
  </si>
  <si>
    <t>Informe Ejecutivo Mensual</t>
  </si>
  <si>
    <t>CERTIFICACIÓN DE PROCESOS Y RESULTADOS</t>
  </si>
  <si>
    <t>Capacitación y Actualización de auditores internos en la Norma ISO:9001/2008 y el Sistema de Gestión de Calidad</t>
  </si>
  <si>
    <t>Capacitación y Evaluación al personal en general en el Sistema de Gestión de Calidad</t>
  </si>
  <si>
    <t>Reunión del Comité de Gestión de Calidad</t>
  </si>
  <si>
    <t>Auditoria Interna del Sistema de Gestión de la Calidad</t>
  </si>
  <si>
    <t>Auditoria Externa del Sistema de Gestión de la Calidad</t>
  </si>
  <si>
    <t>ADMINISTRACIÓN Y SEGUIMIENTO DEL SISTEMA DE ARCHIVOS</t>
  </si>
  <si>
    <t>REGISTRO Y CONTROL DE LAS OPERACIONES PRESUPUESTALES Y FINANCIERAS</t>
  </si>
  <si>
    <t>Actualización de inventarios de infraestructura y equipo</t>
  </si>
  <si>
    <t xml:space="preserve">Elaboración del Programa Anual de Adquisiciones </t>
  </si>
  <si>
    <t>Auditoria Contable</t>
  </si>
  <si>
    <t>PROGRAMACIÓN Y PRESUPUESTACIÓN DE INGRESOS Y EGRESOS</t>
  </si>
  <si>
    <t>Elaboracion del Presupuesto Anual</t>
  </si>
  <si>
    <t>Elaboración de estados financieros</t>
  </si>
  <si>
    <t>ADMINISTRACIÓN Y DESARROLLO DE PERSONAL</t>
  </si>
  <si>
    <t>Capacitación del personal administrativo y de servicios</t>
  </si>
  <si>
    <t>PROMOCIÓN, DIFUSIÓN Y VINCULACIÓN.</t>
  </si>
  <si>
    <t>Diseño y emisión de mensajes de promoción</t>
  </si>
  <si>
    <t>Diseño e impresión de material de promoción</t>
  </si>
  <si>
    <t>Concertación de convenios con los sectores; privado, público y social</t>
  </si>
  <si>
    <t>Seguimiento de Egresados</t>
  </si>
  <si>
    <t>EVENTO</t>
  </si>
  <si>
    <t>CONSULTA</t>
  </si>
  <si>
    <t>INFORME</t>
  </si>
  <si>
    <t>DOCUMENTO</t>
  </si>
  <si>
    <t>INST. DE EVALUACIÓN</t>
  </si>
  <si>
    <t>REPORTE</t>
  </si>
  <si>
    <t>DIRECCIÓN DE VINCULACIÓN Y PROMOCIÓN</t>
  </si>
  <si>
    <t>PROGRAMA</t>
  </si>
  <si>
    <t>PERSONAL CAPACITADO</t>
  </si>
  <si>
    <t>MENSAJE</t>
  </si>
  <si>
    <t xml:space="preserve">MATERIAL </t>
  </si>
  <si>
    <t>DIRECCIÓN DE PLANTELES</t>
  </si>
  <si>
    <t>ATENCIÓN A LA DEMANDA</t>
  </si>
  <si>
    <t>Inscripción a cursos Regulares</t>
  </si>
  <si>
    <t>Inscripción a cursos de Extensión</t>
  </si>
  <si>
    <t>Aplicación de evaluacion ROCO</t>
  </si>
  <si>
    <t>Expedición de Diplomas de cursos Regulares</t>
  </si>
  <si>
    <t>Expedición de Constancias de Extensión</t>
  </si>
  <si>
    <t>Expedición de diplomas ROCO</t>
  </si>
  <si>
    <t>FORTALECER CARACTERÍSTICAS EMPRENDEDORAS EN CAPACITANDOS</t>
  </si>
  <si>
    <t>Impartición de cursos de formación de emprendedores</t>
  </si>
  <si>
    <t>ACCIONES MÓVILES</t>
  </si>
  <si>
    <t>CAPACITANDO</t>
  </si>
  <si>
    <t>CONSTANCIA</t>
  </si>
  <si>
    <t>DIPLOMA</t>
  </si>
  <si>
    <t>TOTAL</t>
  </si>
  <si>
    <t>ORGANISMO: INSTITUTO DE CAPACITACIÓN PARA EL TRABAJO DEL ESTADO DE SONORA</t>
  </si>
  <si>
    <t>Elaboración del PA</t>
  </si>
  <si>
    <t>DESARROLLO ECONÓMICO</t>
  </si>
  <si>
    <t>3.1.</t>
  </si>
  <si>
    <t>4</t>
  </si>
  <si>
    <t>SONORA COMPETITIVO Y SUSTENTABLE</t>
  </si>
  <si>
    <t>ASUNTOS ECONÓMICOS, COMERCIALES Y LABORALES EN GENERAL</t>
  </si>
  <si>
    <t>41</t>
  </si>
  <si>
    <t xml:space="preserve">SONORA COMPETITIVO </t>
  </si>
  <si>
    <t>4101</t>
  </si>
  <si>
    <t>FORMACIÓN Y CAPACITACIÓN PARA LA COMPETITIVIDAD</t>
  </si>
  <si>
    <t>4101002</t>
  </si>
  <si>
    <t>SISTEMA DE CAPACITACIÓN PARA EL TRABAJO (SICAT)</t>
  </si>
  <si>
    <t>Reunión de Directores</t>
  </si>
  <si>
    <t>EVTOP- 03</t>
  </si>
  <si>
    <t xml:space="preserve">SISTEMA ESTATAL DE EVALUACIÓN </t>
  </si>
  <si>
    <t>Seguimiento de la Atención a la Demanda</t>
  </si>
  <si>
    <t>Seguimiento y Evaluación del desempeño docente</t>
  </si>
  <si>
    <t>Validación de Aplicación de Instrumentos de Evaluación ROCO.</t>
  </si>
  <si>
    <t>Seguimiento del Avance Presupuestal y Financiero</t>
  </si>
  <si>
    <t>MODIFICADO ANUAL</t>
  </si>
  <si>
    <t>PRIMER TRIMESTRE 2012</t>
  </si>
  <si>
    <t>INFORME DE AVANCE PROGRAMÁTICO</t>
  </si>
  <si>
    <t>CALENDARIO</t>
  </si>
  <si>
    <t>REALIZADO</t>
  </si>
  <si>
    <t>TOTAL ACUMULADO</t>
  </si>
  <si>
    <t xml:space="preserve">% AVANCE FÍSICO </t>
  </si>
  <si>
    <t>METAS</t>
  </si>
  <si>
    <t>3er.     TRIM.</t>
  </si>
  <si>
    <t>2do.     TRIM.</t>
  </si>
  <si>
    <t>1er.    TRIM.</t>
  </si>
  <si>
    <t>4to.   TRIM.</t>
  </si>
  <si>
    <t>1er.      TRIM.</t>
  </si>
  <si>
    <t>Capacitando</t>
  </si>
  <si>
    <t>Constancia</t>
  </si>
  <si>
    <t>Inscripción a cursos CAE</t>
  </si>
  <si>
    <t>Expedición de Constancias CAE</t>
  </si>
  <si>
    <t>INFORME Y RENDICIÓN DE CUENTAS</t>
  </si>
  <si>
    <t>03</t>
  </si>
  <si>
    <t>02</t>
  </si>
  <si>
    <t>04</t>
  </si>
  <si>
    <t>01</t>
  </si>
  <si>
    <t>2.1</t>
  </si>
  <si>
    <t>2.2</t>
  </si>
  <si>
    <t>2.3</t>
  </si>
  <si>
    <t>2.4</t>
  </si>
  <si>
    <t>2.5</t>
  </si>
  <si>
    <t>1.1</t>
  </si>
  <si>
    <t>1.2</t>
  </si>
  <si>
    <t>1.3</t>
  </si>
  <si>
    <t>1.4</t>
  </si>
  <si>
    <t>3.2</t>
  </si>
  <si>
    <t>3.3</t>
  </si>
  <si>
    <t>3.4</t>
  </si>
  <si>
    <t>3.5</t>
  </si>
  <si>
    <t>DIRECCIÓN ADMINISTRATIVA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</si>
</sst>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3" fontId="1" fillId="0" borderId="30" xfId="0" applyNumberFormat="1" applyFont="1" applyBorder="1" applyAlignment="1">
      <alignment vertical="top" wrapText="1"/>
    </xf>
    <xf numFmtId="0" fontId="1" fillId="0" borderId="31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3" fontId="1" fillId="0" borderId="31" xfId="0" applyNumberFormat="1" applyFont="1" applyBorder="1" applyAlignment="1">
      <alignment vertical="top" wrapText="1"/>
    </xf>
    <xf numFmtId="3" fontId="1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vertical="top" wrapText="1"/>
    </xf>
    <xf numFmtId="3" fontId="4" fillId="0" borderId="35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0" fontId="1" fillId="0" borderId="36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 wrapText="1"/>
    </xf>
    <xf numFmtId="3" fontId="4" fillId="0" borderId="37" xfId="0" applyNumberFormat="1" applyFont="1" applyBorder="1" applyAlignment="1">
      <alignment vertical="top" wrapText="1"/>
    </xf>
    <xf numFmtId="3" fontId="4" fillId="0" borderId="38" xfId="0" applyNumberFormat="1" applyFont="1" applyBorder="1" applyAlignment="1">
      <alignment vertical="top" wrapText="1"/>
    </xf>
    <xf numFmtId="3" fontId="1" fillId="0" borderId="38" xfId="0" applyNumberFormat="1" applyFont="1" applyBorder="1" applyAlignment="1">
      <alignment vertical="top" wrapText="1"/>
    </xf>
    <xf numFmtId="3" fontId="1" fillId="0" borderId="3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" fillId="0" borderId="2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 vertical="center" wrapText="1"/>
    </xf>
    <xf numFmtId="0" fontId="4" fillId="0" borderId="3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justify" vertical="center" wrapText="1"/>
    </xf>
    <xf numFmtId="49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86" wrapText="1"/>
    </xf>
    <xf numFmtId="0" fontId="0" fillId="0" borderId="57" xfId="0" applyBorder="1" applyAlignment="1">
      <alignment horizontal="center" vertical="center" textRotation="86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4" fillId="0" borderId="6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 readingOrder="1"/>
    </xf>
    <xf numFmtId="2" fontId="1" fillId="0" borderId="38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209550</xdr:colOff>
      <xdr:row>4</xdr:row>
      <xdr:rowOff>104775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5"/>
  <sheetViews>
    <sheetView tabSelected="1" view="pageBreakPreview" zoomScale="110" zoomScaleSheetLayoutView="110" zoomScalePageLayoutView="0" workbookViewId="0" topLeftCell="M86">
      <selection activeCell="M97" sqref="M97"/>
    </sheetView>
  </sheetViews>
  <sheetFormatPr defaultColWidth="11.421875" defaultRowHeight="12.75"/>
  <cols>
    <col min="1" max="1" width="10.140625" style="0" customWidth="1"/>
    <col min="2" max="2" width="4.140625" style="0" customWidth="1"/>
    <col min="3" max="3" width="5.140625" style="0" customWidth="1"/>
    <col min="4" max="4" width="7.7109375" style="0" customWidth="1"/>
    <col min="5" max="5" width="2.28125" style="0" customWidth="1"/>
    <col min="6" max="6" width="3.00390625" style="0" customWidth="1"/>
    <col min="7" max="7" width="5.421875" style="0" customWidth="1"/>
    <col min="8" max="8" width="9.421875" style="0" customWidth="1"/>
    <col min="9" max="9" width="43.57421875" style="1" customWidth="1"/>
    <col min="10" max="10" width="7.00390625" style="1" customWidth="1"/>
    <col min="11" max="11" width="12.00390625" style="1" customWidth="1"/>
    <col min="12" max="12" width="10.7109375" style="1" customWidth="1"/>
    <col min="13" max="13" width="11.00390625" style="1" customWidth="1"/>
    <col min="14" max="14" width="9.28125" style="1" customWidth="1"/>
    <col min="15" max="15" width="9.57421875" style="1" customWidth="1"/>
    <col min="16" max="16" width="9.28125" style="1" customWidth="1"/>
    <col min="17" max="17" width="8.28125" style="1" customWidth="1"/>
    <col min="18" max="18" width="7.7109375" style="1" customWidth="1"/>
    <col min="19" max="19" width="8.57421875" style="1" customWidth="1"/>
    <col min="20" max="20" width="8.421875" style="1" customWidth="1"/>
    <col min="21" max="21" width="8.28125" style="1" customWidth="1"/>
    <col min="22" max="22" width="10.8515625" style="1" customWidth="1"/>
    <col min="23" max="23" width="10.28125" style="2" customWidth="1"/>
  </cols>
  <sheetData>
    <row r="1" spans="1:23" ht="12.75" customHeight="1">
      <c r="A1" s="72">
        <v>8</v>
      </c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138" t="s">
        <v>101</v>
      </c>
      <c r="P1" s="138"/>
      <c r="Q1" s="138"/>
      <c r="R1" s="138"/>
      <c r="S1" s="138"/>
      <c r="T1" s="138"/>
      <c r="U1" s="138"/>
      <c r="V1" s="138"/>
      <c r="W1" s="138"/>
    </row>
    <row r="2" spans="1:23" ht="12.75">
      <c r="A2" s="175" t="s">
        <v>102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2.75">
      <c r="A3" s="137" t="s">
        <v>109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23" ht="15" customHeight="1">
      <c r="A4" s="138" t="s">
        <v>108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1:23" ht="12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</row>
    <row r="6" spans="1:23" ht="14.25" thickBot="1" thickTop="1">
      <c r="A6" s="147" t="s">
        <v>87</v>
      </c>
      <c r="B6" s="148"/>
      <c r="C6" s="148"/>
      <c r="D6" s="14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1:23" ht="54" customHeight="1">
      <c r="A7" s="100" t="s">
        <v>15</v>
      </c>
      <c r="B7" s="168" t="s">
        <v>13</v>
      </c>
      <c r="C7" s="169"/>
      <c r="D7" s="169"/>
      <c r="E7" s="169"/>
      <c r="F7" s="169"/>
      <c r="G7" s="169"/>
      <c r="H7" s="170"/>
      <c r="I7" s="4"/>
      <c r="J7" s="4"/>
      <c r="K7" s="5"/>
      <c r="L7" s="5"/>
      <c r="M7" s="5"/>
      <c r="N7" s="98"/>
      <c r="O7" s="98"/>
      <c r="P7" s="98"/>
      <c r="Q7" s="98"/>
      <c r="R7" s="98"/>
      <c r="S7" s="98"/>
      <c r="T7" s="98"/>
      <c r="U7" s="98"/>
      <c r="V7" s="98"/>
      <c r="W7" s="99"/>
    </row>
    <row r="8" spans="1:23" ht="13.5" customHeight="1">
      <c r="A8" s="163" t="s">
        <v>2</v>
      </c>
      <c r="B8" s="164"/>
      <c r="C8" s="164"/>
      <c r="D8" s="164"/>
      <c r="E8" s="165"/>
      <c r="F8" s="165"/>
      <c r="G8" s="165"/>
      <c r="H8" s="166"/>
      <c r="I8" s="156" t="s">
        <v>0</v>
      </c>
      <c r="J8" s="156" t="s">
        <v>8</v>
      </c>
      <c r="K8" s="156" t="s">
        <v>3</v>
      </c>
      <c r="L8" s="171" t="s">
        <v>114</v>
      </c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3"/>
    </row>
    <row r="9" spans="1:23" ht="19.5" customHeight="1">
      <c r="A9" s="35"/>
      <c r="B9" s="144" t="s">
        <v>9</v>
      </c>
      <c r="C9" s="144" t="s">
        <v>10</v>
      </c>
      <c r="D9" s="144" t="s">
        <v>11</v>
      </c>
      <c r="E9" s="3"/>
      <c r="F9" s="142" t="s">
        <v>7</v>
      </c>
      <c r="G9" s="144" t="s">
        <v>12</v>
      </c>
      <c r="H9" s="160" t="s">
        <v>14</v>
      </c>
      <c r="I9" s="157"/>
      <c r="J9" s="167"/>
      <c r="K9" s="157"/>
      <c r="L9" s="157" t="s">
        <v>4</v>
      </c>
      <c r="M9" s="157" t="s">
        <v>107</v>
      </c>
      <c r="N9" s="139" t="s">
        <v>110</v>
      </c>
      <c r="O9" s="140"/>
      <c r="P9" s="140"/>
      <c r="Q9" s="141"/>
      <c r="R9" s="174" t="s">
        <v>111</v>
      </c>
      <c r="S9" s="172"/>
      <c r="T9" s="172"/>
      <c r="U9" s="172"/>
      <c r="V9" s="172"/>
      <c r="W9" s="173"/>
    </row>
    <row r="10" spans="1:23" ht="33.75" customHeight="1" thickBot="1">
      <c r="A10" s="35" t="s">
        <v>5</v>
      </c>
      <c r="B10" s="146"/>
      <c r="C10" s="146"/>
      <c r="D10" s="146"/>
      <c r="E10" s="3" t="s">
        <v>6</v>
      </c>
      <c r="F10" s="143"/>
      <c r="G10" s="145"/>
      <c r="H10" s="161"/>
      <c r="I10" s="158"/>
      <c r="J10" s="159"/>
      <c r="K10" s="158"/>
      <c r="L10" s="158"/>
      <c r="M10" s="159"/>
      <c r="N10" s="102" t="s">
        <v>119</v>
      </c>
      <c r="O10" s="103" t="s">
        <v>116</v>
      </c>
      <c r="P10" s="103" t="s">
        <v>115</v>
      </c>
      <c r="Q10" s="104" t="s">
        <v>118</v>
      </c>
      <c r="R10" s="102" t="s">
        <v>117</v>
      </c>
      <c r="S10" s="103" t="s">
        <v>116</v>
      </c>
      <c r="T10" s="103" t="s">
        <v>115</v>
      </c>
      <c r="U10" s="104" t="s">
        <v>118</v>
      </c>
      <c r="V10" s="105" t="s">
        <v>112</v>
      </c>
      <c r="W10" s="101" t="s">
        <v>113</v>
      </c>
    </row>
    <row r="11" spans="1:23" ht="12.75">
      <c r="A11" s="74">
        <v>1</v>
      </c>
      <c r="B11" s="13"/>
      <c r="C11" s="13"/>
      <c r="D11" s="13"/>
      <c r="E11" s="13"/>
      <c r="F11" s="13"/>
      <c r="G11" s="13"/>
      <c r="H11" s="129"/>
      <c r="I11" s="128" t="s">
        <v>17</v>
      </c>
      <c r="J11" s="6"/>
      <c r="K11" s="7" t="s">
        <v>1</v>
      </c>
      <c r="L11" s="6"/>
      <c r="M11" s="6"/>
      <c r="N11" s="28"/>
      <c r="O11" s="29"/>
      <c r="P11" s="29"/>
      <c r="Q11" s="88"/>
      <c r="R11" s="87"/>
      <c r="S11" s="29"/>
      <c r="T11" s="29"/>
      <c r="U11" s="88"/>
      <c r="V11" s="89"/>
      <c r="W11" s="92"/>
    </row>
    <row r="12" spans="1:23" ht="12.75">
      <c r="A12" s="36"/>
      <c r="B12" s="14">
        <v>3</v>
      </c>
      <c r="C12" s="14"/>
      <c r="D12" s="14"/>
      <c r="E12" s="14"/>
      <c r="F12" s="14"/>
      <c r="G12" s="14"/>
      <c r="H12" s="14"/>
      <c r="I12" s="24" t="s">
        <v>89</v>
      </c>
      <c r="J12" s="8"/>
      <c r="K12" s="9"/>
      <c r="L12" s="8"/>
      <c r="M12" s="8"/>
      <c r="N12" s="30"/>
      <c r="O12" s="31"/>
      <c r="P12" s="31"/>
      <c r="Q12" s="81"/>
      <c r="R12" s="76"/>
      <c r="S12" s="31"/>
      <c r="T12" s="31"/>
      <c r="U12" s="81"/>
      <c r="V12" s="96"/>
      <c r="W12" s="93"/>
    </row>
    <row r="13" spans="1:23" ht="24">
      <c r="A13" s="36"/>
      <c r="B13" s="14"/>
      <c r="C13" s="14" t="s">
        <v>90</v>
      </c>
      <c r="D13" s="14"/>
      <c r="E13" s="14"/>
      <c r="F13" s="14"/>
      <c r="G13" s="14"/>
      <c r="H13" s="14"/>
      <c r="I13" s="24" t="s">
        <v>93</v>
      </c>
      <c r="J13" s="8"/>
      <c r="K13" s="9"/>
      <c r="L13" s="8"/>
      <c r="M13" s="8"/>
      <c r="N13" s="30"/>
      <c r="O13" s="31"/>
      <c r="P13" s="31"/>
      <c r="Q13" s="81"/>
      <c r="R13" s="76"/>
      <c r="S13" s="31"/>
      <c r="T13" s="31"/>
      <c r="U13" s="81"/>
      <c r="V13" s="89"/>
      <c r="W13" s="93"/>
    </row>
    <row r="14" spans="1:23" ht="12.75">
      <c r="A14" s="36"/>
      <c r="B14" s="14"/>
      <c r="C14" s="14"/>
      <c r="D14" s="14" t="s">
        <v>16</v>
      </c>
      <c r="E14" s="14"/>
      <c r="F14" s="14"/>
      <c r="G14" s="14"/>
      <c r="H14" s="23"/>
      <c r="I14" s="24" t="s">
        <v>18</v>
      </c>
      <c r="J14" s="8"/>
      <c r="K14" s="9"/>
      <c r="L14" s="8"/>
      <c r="M14" s="8"/>
      <c r="N14" s="30"/>
      <c r="O14" s="31"/>
      <c r="P14" s="31"/>
      <c r="Q14" s="81"/>
      <c r="R14" s="76"/>
      <c r="S14" s="31"/>
      <c r="T14" s="31"/>
      <c r="U14" s="81"/>
      <c r="V14" s="89"/>
      <c r="W14" s="93"/>
    </row>
    <row r="15" spans="1:23" ht="12.75">
      <c r="A15" s="36"/>
      <c r="B15" s="14"/>
      <c r="C15" s="14"/>
      <c r="D15" s="14"/>
      <c r="E15" s="15" t="s">
        <v>91</v>
      </c>
      <c r="F15" s="14"/>
      <c r="G15" s="14"/>
      <c r="H15" s="23"/>
      <c r="I15" s="24" t="s">
        <v>92</v>
      </c>
      <c r="J15" s="8"/>
      <c r="K15" s="9" t="s">
        <v>1</v>
      </c>
      <c r="L15" s="8"/>
      <c r="M15" s="8"/>
      <c r="N15" s="30"/>
      <c r="O15" s="31"/>
      <c r="P15" s="31"/>
      <c r="Q15" s="81"/>
      <c r="R15" s="76"/>
      <c r="S15" s="31"/>
      <c r="T15" s="31"/>
      <c r="U15" s="81"/>
      <c r="V15" s="89"/>
      <c r="W15" s="93"/>
    </row>
    <row r="16" spans="1:23" ht="14.25" customHeight="1">
      <c r="A16" s="36"/>
      <c r="B16" s="14"/>
      <c r="C16" s="14"/>
      <c r="D16" s="14"/>
      <c r="E16" s="14"/>
      <c r="F16" s="15" t="s">
        <v>94</v>
      </c>
      <c r="G16" s="14"/>
      <c r="H16" s="23"/>
      <c r="I16" s="24" t="s">
        <v>95</v>
      </c>
      <c r="J16" s="8"/>
      <c r="K16" s="9" t="s">
        <v>1</v>
      </c>
      <c r="L16" s="8"/>
      <c r="M16" s="8"/>
      <c r="N16" s="30"/>
      <c r="O16" s="31"/>
      <c r="P16" s="31"/>
      <c r="Q16" s="81"/>
      <c r="R16" s="76"/>
      <c r="S16" s="31"/>
      <c r="T16" s="31"/>
      <c r="U16" s="81"/>
      <c r="V16" s="89"/>
      <c r="W16" s="93"/>
    </row>
    <row r="17" spans="1:23" ht="24">
      <c r="A17" s="36"/>
      <c r="B17" s="14"/>
      <c r="C17" s="14"/>
      <c r="D17" s="14"/>
      <c r="E17" s="14"/>
      <c r="F17" s="14"/>
      <c r="G17" s="15" t="s">
        <v>96</v>
      </c>
      <c r="H17" s="23"/>
      <c r="I17" s="24" t="s">
        <v>97</v>
      </c>
      <c r="J17" s="8"/>
      <c r="K17" s="9"/>
      <c r="L17" s="8"/>
      <c r="M17" s="8"/>
      <c r="N17" s="30"/>
      <c r="O17" s="31"/>
      <c r="P17" s="31"/>
      <c r="Q17" s="81"/>
      <c r="R17" s="76"/>
      <c r="S17" s="31"/>
      <c r="T17" s="31"/>
      <c r="U17" s="81"/>
      <c r="V17" s="89"/>
      <c r="W17" s="93"/>
    </row>
    <row r="18" spans="1:23" ht="22.5" customHeight="1">
      <c r="A18" s="36"/>
      <c r="B18" s="14"/>
      <c r="C18" s="14"/>
      <c r="D18" s="14"/>
      <c r="E18" s="14"/>
      <c r="F18" s="14"/>
      <c r="G18" s="15"/>
      <c r="H18" s="26" t="s">
        <v>98</v>
      </c>
      <c r="I18" s="24" t="s">
        <v>99</v>
      </c>
      <c r="J18" s="8"/>
      <c r="K18" s="9"/>
      <c r="L18" s="8"/>
      <c r="M18" s="8"/>
      <c r="N18" s="30"/>
      <c r="O18" s="31"/>
      <c r="P18" s="31"/>
      <c r="Q18" s="81"/>
      <c r="R18" s="76"/>
      <c r="S18" s="31"/>
      <c r="T18" s="31"/>
      <c r="U18" s="81"/>
      <c r="V18" s="89"/>
      <c r="W18" s="93"/>
    </row>
    <row r="19" spans="1:23" ht="16.5" customHeight="1">
      <c r="A19" s="36"/>
      <c r="B19" s="14"/>
      <c r="C19" s="14"/>
      <c r="D19" s="14"/>
      <c r="E19" s="14"/>
      <c r="F19" s="14"/>
      <c r="G19" s="14"/>
      <c r="H19" s="21"/>
      <c r="I19" s="24" t="s">
        <v>124</v>
      </c>
      <c r="J19" s="54" t="s">
        <v>126</v>
      </c>
      <c r="K19" s="11"/>
      <c r="L19" s="8"/>
      <c r="M19" s="8"/>
      <c r="N19" s="30"/>
      <c r="O19" s="31"/>
      <c r="P19" s="31"/>
      <c r="Q19" s="81"/>
      <c r="R19" s="76"/>
      <c r="S19" s="31"/>
      <c r="T19" s="31"/>
      <c r="U19" s="81"/>
      <c r="V19" s="89"/>
      <c r="W19" s="93"/>
    </row>
    <row r="20" spans="1:23" ht="16.5" customHeight="1">
      <c r="A20" s="36"/>
      <c r="B20" s="14"/>
      <c r="C20" s="14"/>
      <c r="D20" s="14"/>
      <c r="E20" s="14"/>
      <c r="F20" s="14"/>
      <c r="G20" s="14"/>
      <c r="H20" s="21"/>
      <c r="I20" s="67" t="s">
        <v>19</v>
      </c>
      <c r="J20" s="11">
        <v>2.1</v>
      </c>
      <c r="K20" s="39" t="s">
        <v>61</v>
      </c>
      <c r="L20" s="34">
        <v>4</v>
      </c>
      <c r="M20" s="34">
        <v>4</v>
      </c>
      <c r="N20" s="41">
        <v>1</v>
      </c>
      <c r="O20" s="42">
        <v>1</v>
      </c>
      <c r="P20" s="42">
        <v>1</v>
      </c>
      <c r="Q20" s="80">
        <v>1</v>
      </c>
      <c r="R20" s="75">
        <v>1</v>
      </c>
      <c r="S20" s="42"/>
      <c r="T20" s="42"/>
      <c r="U20" s="80"/>
      <c r="V20" s="47">
        <f>SUM(R20:U20)</f>
        <v>1</v>
      </c>
      <c r="W20" s="176">
        <f>(V20/M20)*100</f>
        <v>25</v>
      </c>
    </row>
    <row r="21" spans="1:23" ht="12.75">
      <c r="A21" s="36"/>
      <c r="B21" s="14"/>
      <c r="C21" s="14"/>
      <c r="D21" s="14"/>
      <c r="E21" s="14"/>
      <c r="F21" s="14"/>
      <c r="G21" s="14"/>
      <c r="H21" s="22"/>
      <c r="I21" s="67" t="s">
        <v>100</v>
      </c>
      <c r="J21" s="11">
        <v>2.2</v>
      </c>
      <c r="K21" s="39" t="s">
        <v>61</v>
      </c>
      <c r="L21" s="34">
        <v>4</v>
      </c>
      <c r="M21" s="34">
        <v>4</v>
      </c>
      <c r="N21" s="41">
        <v>1</v>
      </c>
      <c r="O21" s="42">
        <v>1</v>
      </c>
      <c r="P21" s="42">
        <v>1</v>
      </c>
      <c r="Q21" s="80">
        <v>1</v>
      </c>
      <c r="R21" s="75">
        <v>1</v>
      </c>
      <c r="S21" s="42"/>
      <c r="T21" s="42"/>
      <c r="U21" s="80"/>
      <c r="V21" s="47">
        <f>SUM(R21:U21)</f>
        <v>1</v>
      </c>
      <c r="W21" s="176">
        <f>V21/M21*100</f>
        <v>25</v>
      </c>
    </row>
    <row r="22" spans="1:23" ht="12.75">
      <c r="A22" s="36"/>
      <c r="B22" s="14"/>
      <c r="C22" s="14"/>
      <c r="D22" s="14"/>
      <c r="E22" s="14"/>
      <c r="F22" s="14"/>
      <c r="G22" s="14"/>
      <c r="H22" s="22"/>
      <c r="I22" s="38"/>
      <c r="J22" s="11"/>
      <c r="K22" s="11"/>
      <c r="L22" s="8"/>
      <c r="M22" s="8"/>
      <c r="N22" s="30"/>
      <c r="O22" s="31"/>
      <c r="P22" s="31"/>
      <c r="Q22" s="81"/>
      <c r="R22" s="76"/>
      <c r="S22" s="31"/>
      <c r="T22" s="31"/>
      <c r="U22" s="81"/>
      <c r="V22" s="89"/>
      <c r="W22" s="177"/>
    </row>
    <row r="23" spans="1:23" ht="12.75">
      <c r="A23" s="36">
        <v>1</v>
      </c>
      <c r="B23" s="14"/>
      <c r="C23" s="14"/>
      <c r="D23" s="14"/>
      <c r="E23" s="14"/>
      <c r="F23" s="14"/>
      <c r="G23" s="14"/>
      <c r="H23" s="23"/>
      <c r="I23" s="43" t="s">
        <v>20</v>
      </c>
      <c r="J23" s="11"/>
      <c r="K23" s="11"/>
      <c r="L23" s="8"/>
      <c r="M23" s="8"/>
      <c r="N23" s="30"/>
      <c r="O23" s="31"/>
      <c r="P23" s="31"/>
      <c r="Q23" s="81"/>
      <c r="R23" s="76"/>
      <c r="S23" s="31"/>
      <c r="T23" s="31"/>
      <c r="U23" s="81"/>
      <c r="V23" s="89"/>
      <c r="W23" s="177"/>
    </row>
    <row r="24" spans="1:23" ht="12.75">
      <c r="A24" s="36"/>
      <c r="B24" s="14">
        <v>3</v>
      </c>
      <c r="C24" s="14"/>
      <c r="D24" s="14"/>
      <c r="E24" s="14"/>
      <c r="F24" s="14"/>
      <c r="G24" s="14"/>
      <c r="H24" s="23"/>
      <c r="I24" s="24" t="s">
        <v>89</v>
      </c>
      <c r="J24" s="11"/>
      <c r="K24" s="11"/>
      <c r="L24" s="8"/>
      <c r="M24" s="8"/>
      <c r="N24" s="30"/>
      <c r="O24" s="31"/>
      <c r="P24" s="31"/>
      <c r="Q24" s="81"/>
      <c r="R24" s="76"/>
      <c r="S24" s="31"/>
      <c r="T24" s="31"/>
      <c r="U24" s="81"/>
      <c r="V24" s="89"/>
      <c r="W24" s="177"/>
    </row>
    <row r="25" spans="1:23" ht="27.75" customHeight="1">
      <c r="A25" s="36"/>
      <c r="B25" s="14"/>
      <c r="C25" s="14" t="s">
        <v>90</v>
      </c>
      <c r="D25" s="14"/>
      <c r="E25" s="14"/>
      <c r="F25" s="14"/>
      <c r="G25" s="14"/>
      <c r="H25" s="23"/>
      <c r="I25" s="24" t="s">
        <v>93</v>
      </c>
      <c r="J25" s="11"/>
      <c r="K25" s="11"/>
      <c r="L25" s="8"/>
      <c r="M25" s="8"/>
      <c r="N25" s="30"/>
      <c r="O25" s="31"/>
      <c r="P25" s="31"/>
      <c r="Q25" s="81"/>
      <c r="R25" s="76"/>
      <c r="S25" s="31"/>
      <c r="T25" s="31"/>
      <c r="U25" s="81"/>
      <c r="V25" s="89"/>
      <c r="W25" s="177"/>
    </row>
    <row r="26" spans="1:23" ht="15" customHeight="1">
      <c r="A26" s="36"/>
      <c r="B26" s="14"/>
      <c r="C26" s="14"/>
      <c r="D26" s="14" t="s">
        <v>16</v>
      </c>
      <c r="E26" s="14"/>
      <c r="F26" s="14"/>
      <c r="G26" s="14"/>
      <c r="H26" s="23"/>
      <c r="I26" s="24" t="s">
        <v>18</v>
      </c>
      <c r="J26" s="11"/>
      <c r="K26" s="11"/>
      <c r="L26" s="8"/>
      <c r="M26" s="8"/>
      <c r="N26" s="30"/>
      <c r="O26" s="31"/>
      <c r="P26" s="31"/>
      <c r="Q26" s="81"/>
      <c r="R26" s="76"/>
      <c r="S26" s="31"/>
      <c r="T26" s="31"/>
      <c r="U26" s="81"/>
      <c r="V26" s="89"/>
      <c r="W26" s="177"/>
    </row>
    <row r="27" spans="1:23" ht="14.25" customHeight="1">
      <c r="A27" s="36"/>
      <c r="B27" s="14"/>
      <c r="C27" s="14"/>
      <c r="D27" s="14"/>
      <c r="E27" s="15" t="s">
        <v>91</v>
      </c>
      <c r="F27" s="14"/>
      <c r="G27" s="14"/>
      <c r="H27" s="23"/>
      <c r="I27" s="10" t="s">
        <v>92</v>
      </c>
      <c r="J27" s="11"/>
      <c r="K27" s="11"/>
      <c r="L27" s="8"/>
      <c r="M27" s="8"/>
      <c r="N27" s="30"/>
      <c r="O27" s="31"/>
      <c r="P27" s="31"/>
      <c r="Q27" s="81"/>
      <c r="R27" s="76"/>
      <c r="S27" s="31"/>
      <c r="T27" s="31"/>
      <c r="U27" s="81"/>
      <c r="V27" s="89"/>
      <c r="W27" s="177"/>
    </row>
    <row r="28" spans="1:23" ht="12.75">
      <c r="A28" s="36"/>
      <c r="B28" s="14"/>
      <c r="C28" s="14"/>
      <c r="D28" s="14"/>
      <c r="E28" s="14"/>
      <c r="F28" s="15" t="s">
        <v>94</v>
      </c>
      <c r="G28" s="14"/>
      <c r="H28" s="23"/>
      <c r="I28" s="10" t="s">
        <v>95</v>
      </c>
      <c r="J28" s="11"/>
      <c r="K28" s="11"/>
      <c r="L28" s="8"/>
      <c r="M28" s="8"/>
      <c r="N28" s="30"/>
      <c r="O28" s="31"/>
      <c r="P28" s="31"/>
      <c r="Q28" s="81"/>
      <c r="R28" s="76"/>
      <c r="S28" s="31"/>
      <c r="T28" s="31"/>
      <c r="U28" s="81"/>
      <c r="V28" s="89"/>
      <c r="W28" s="177"/>
    </row>
    <row r="29" spans="1:23" ht="16.5" customHeight="1">
      <c r="A29" s="36"/>
      <c r="B29" s="14"/>
      <c r="C29" s="14"/>
      <c r="D29" s="14"/>
      <c r="E29" s="14"/>
      <c r="F29" s="14"/>
      <c r="G29" s="15" t="s">
        <v>96</v>
      </c>
      <c r="H29" s="23"/>
      <c r="I29" s="10" t="s">
        <v>97</v>
      </c>
      <c r="J29" s="11"/>
      <c r="K29" s="11"/>
      <c r="L29" s="8"/>
      <c r="M29" s="8"/>
      <c r="N29" s="30"/>
      <c r="O29" s="31"/>
      <c r="P29" s="31"/>
      <c r="Q29" s="81"/>
      <c r="R29" s="76"/>
      <c r="S29" s="31"/>
      <c r="T29" s="31"/>
      <c r="U29" s="81"/>
      <c r="V29" s="89"/>
      <c r="W29" s="177"/>
    </row>
    <row r="30" spans="1:23" ht="15" customHeight="1">
      <c r="A30" s="36"/>
      <c r="B30" s="14"/>
      <c r="C30" s="14"/>
      <c r="D30" s="14"/>
      <c r="E30" s="14"/>
      <c r="F30" s="14"/>
      <c r="G30" s="15"/>
      <c r="H30" s="26" t="s">
        <v>98</v>
      </c>
      <c r="I30" s="10" t="s">
        <v>99</v>
      </c>
      <c r="J30" s="11"/>
      <c r="K30" s="11"/>
      <c r="L30" s="8"/>
      <c r="M30" s="8"/>
      <c r="N30" s="30"/>
      <c r="O30" s="31"/>
      <c r="P30" s="31"/>
      <c r="Q30" s="81"/>
      <c r="R30" s="76"/>
      <c r="S30" s="31"/>
      <c r="T30" s="31"/>
      <c r="U30" s="81"/>
      <c r="V30" s="89"/>
      <c r="W30" s="177"/>
    </row>
    <row r="31" spans="1:23" ht="22.5" customHeight="1">
      <c r="A31" s="36"/>
      <c r="B31" s="14"/>
      <c r="C31" s="14"/>
      <c r="D31" s="14"/>
      <c r="E31" s="14"/>
      <c r="F31" s="14"/>
      <c r="G31" s="14"/>
      <c r="H31" s="22"/>
      <c r="I31" s="49" t="s">
        <v>21</v>
      </c>
      <c r="J31" s="54" t="s">
        <v>127</v>
      </c>
      <c r="K31" s="11"/>
      <c r="L31" s="8"/>
      <c r="M31" s="8"/>
      <c r="N31" s="30"/>
      <c r="O31" s="31"/>
      <c r="P31" s="31"/>
      <c r="Q31" s="81"/>
      <c r="R31" s="76"/>
      <c r="S31" s="31"/>
      <c r="T31" s="31"/>
      <c r="U31" s="81"/>
      <c r="V31" s="89"/>
      <c r="W31" s="177"/>
    </row>
    <row r="32" spans="1:23" ht="12.75">
      <c r="A32" s="36"/>
      <c r="B32" s="14"/>
      <c r="C32" s="14"/>
      <c r="D32" s="14"/>
      <c r="E32" s="14"/>
      <c r="F32" s="14"/>
      <c r="G32" s="14"/>
      <c r="H32" s="22"/>
      <c r="I32" s="67" t="s">
        <v>22</v>
      </c>
      <c r="J32" s="11">
        <v>4.1</v>
      </c>
      <c r="K32" s="44" t="s">
        <v>62</v>
      </c>
      <c r="L32" s="34">
        <v>120</v>
      </c>
      <c r="M32" s="34">
        <v>120</v>
      </c>
      <c r="N32" s="41">
        <v>30</v>
      </c>
      <c r="O32" s="46">
        <v>30</v>
      </c>
      <c r="P32" s="42">
        <v>30</v>
      </c>
      <c r="Q32" s="80">
        <v>30</v>
      </c>
      <c r="R32" s="77">
        <v>30</v>
      </c>
      <c r="S32" s="46"/>
      <c r="T32" s="42"/>
      <c r="U32" s="80"/>
      <c r="V32" s="47">
        <f>SUM(R32:U32)</f>
        <v>30</v>
      </c>
      <c r="W32" s="176">
        <f>V32/M32*100</f>
        <v>25</v>
      </c>
    </row>
    <row r="33" spans="1:23" ht="12.75">
      <c r="A33" s="36"/>
      <c r="B33" s="14"/>
      <c r="C33" s="14"/>
      <c r="D33" s="14"/>
      <c r="E33" s="14"/>
      <c r="F33" s="14"/>
      <c r="G33" s="14"/>
      <c r="H33" s="22"/>
      <c r="I33" s="38"/>
      <c r="J33" s="11"/>
      <c r="K33" s="11"/>
      <c r="L33" s="8"/>
      <c r="M33" s="8"/>
      <c r="N33" s="30"/>
      <c r="O33" s="31"/>
      <c r="P33" s="31"/>
      <c r="Q33" s="81"/>
      <c r="R33" s="76"/>
      <c r="S33" s="31"/>
      <c r="T33" s="31"/>
      <c r="U33" s="81"/>
      <c r="V33" s="89"/>
      <c r="W33" s="177"/>
    </row>
    <row r="34" spans="1:23" ht="12.75">
      <c r="A34" s="36">
        <v>1</v>
      </c>
      <c r="B34" s="14"/>
      <c r="C34" s="14"/>
      <c r="D34" s="14"/>
      <c r="E34" s="14"/>
      <c r="F34" s="14"/>
      <c r="G34" s="14"/>
      <c r="H34" s="23"/>
      <c r="I34" s="43" t="s">
        <v>23</v>
      </c>
      <c r="J34" s="11"/>
      <c r="K34" s="11"/>
      <c r="L34" s="8"/>
      <c r="M34" s="8"/>
      <c r="N34" s="30"/>
      <c r="O34" s="31"/>
      <c r="P34" s="31"/>
      <c r="Q34" s="81"/>
      <c r="R34" s="76"/>
      <c r="S34" s="31"/>
      <c r="T34" s="31"/>
      <c r="U34" s="81"/>
      <c r="V34" s="89"/>
      <c r="W34" s="177"/>
    </row>
    <row r="35" spans="1:23" ht="12.75">
      <c r="A35" s="36"/>
      <c r="B35" s="14">
        <v>3</v>
      </c>
      <c r="C35" s="14"/>
      <c r="D35" s="14"/>
      <c r="E35" s="14"/>
      <c r="F35" s="14"/>
      <c r="G35" s="14"/>
      <c r="H35" s="23"/>
      <c r="I35" s="24" t="s">
        <v>89</v>
      </c>
      <c r="J35" s="11"/>
      <c r="K35" s="11"/>
      <c r="L35" s="8"/>
      <c r="M35" s="8"/>
      <c r="N35" s="30"/>
      <c r="O35" s="31"/>
      <c r="P35" s="31"/>
      <c r="Q35" s="81"/>
      <c r="R35" s="76"/>
      <c r="S35" s="31"/>
      <c r="T35" s="31"/>
      <c r="U35" s="81"/>
      <c r="V35" s="89"/>
      <c r="W35" s="177"/>
    </row>
    <row r="36" spans="1:23" ht="24">
      <c r="A36" s="36"/>
      <c r="B36" s="14"/>
      <c r="C36" s="14" t="s">
        <v>90</v>
      </c>
      <c r="D36" s="14"/>
      <c r="E36" s="14"/>
      <c r="F36" s="14"/>
      <c r="G36" s="14"/>
      <c r="H36" s="23"/>
      <c r="I36" s="24" t="s">
        <v>93</v>
      </c>
      <c r="J36" s="11"/>
      <c r="K36" s="11"/>
      <c r="L36" s="8"/>
      <c r="M36" s="8"/>
      <c r="N36" s="30"/>
      <c r="O36" s="31"/>
      <c r="P36" s="31"/>
      <c r="Q36" s="81"/>
      <c r="R36" s="76"/>
      <c r="S36" s="31"/>
      <c r="T36" s="31"/>
      <c r="U36" s="81"/>
      <c r="V36" s="89"/>
      <c r="W36" s="177"/>
    </row>
    <row r="37" spans="1:23" ht="12.75">
      <c r="A37" s="36"/>
      <c r="B37" s="14"/>
      <c r="C37" s="14"/>
      <c r="D37" s="14" t="s">
        <v>16</v>
      </c>
      <c r="E37" s="14"/>
      <c r="F37" s="14"/>
      <c r="G37" s="14"/>
      <c r="H37" s="23"/>
      <c r="I37" s="24" t="s">
        <v>18</v>
      </c>
      <c r="J37" s="11"/>
      <c r="K37" s="11"/>
      <c r="L37" s="8"/>
      <c r="M37" s="8"/>
      <c r="N37" s="30"/>
      <c r="O37" s="31"/>
      <c r="P37" s="31"/>
      <c r="Q37" s="81"/>
      <c r="R37" s="76"/>
      <c r="S37" s="31"/>
      <c r="T37" s="31"/>
      <c r="U37" s="81"/>
      <c r="V37" s="89"/>
      <c r="W37" s="177"/>
    </row>
    <row r="38" spans="1:23" ht="12.75">
      <c r="A38" s="36"/>
      <c r="B38" s="14"/>
      <c r="C38" s="14"/>
      <c r="D38" s="14"/>
      <c r="E38" s="15" t="s">
        <v>91</v>
      </c>
      <c r="F38" s="14"/>
      <c r="G38" s="14"/>
      <c r="H38" s="23"/>
      <c r="I38" s="10" t="s">
        <v>92</v>
      </c>
      <c r="J38" s="11"/>
      <c r="K38" s="11"/>
      <c r="L38" s="8"/>
      <c r="M38" s="8"/>
      <c r="N38" s="30"/>
      <c r="O38" s="31"/>
      <c r="P38" s="31"/>
      <c r="Q38" s="81"/>
      <c r="R38" s="76"/>
      <c r="S38" s="31"/>
      <c r="T38" s="31"/>
      <c r="U38" s="81"/>
      <c r="V38" s="89"/>
      <c r="W38" s="177"/>
    </row>
    <row r="39" spans="1:23" ht="15.75" customHeight="1">
      <c r="A39" s="36"/>
      <c r="B39" s="14"/>
      <c r="C39" s="14"/>
      <c r="D39" s="14"/>
      <c r="E39" s="14"/>
      <c r="F39" s="15" t="s">
        <v>94</v>
      </c>
      <c r="G39" s="14"/>
      <c r="H39" s="23"/>
      <c r="I39" s="10" t="s">
        <v>95</v>
      </c>
      <c r="J39" s="11"/>
      <c r="K39" s="11"/>
      <c r="L39" s="8"/>
      <c r="M39" s="8"/>
      <c r="N39" s="30"/>
      <c r="O39" s="31"/>
      <c r="P39" s="31"/>
      <c r="Q39" s="81"/>
      <c r="R39" s="76"/>
      <c r="S39" s="31"/>
      <c r="T39" s="31"/>
      <c r="U39" s="81"/>
      <c r="V39" s="89"/>
      <c r="W39" s="177"/>
    </row>
    <row r="40" spans="1:23" ht="12.75">
      <c r="A40" s="36"/>
      <c r="B40" s="14"/>
      <c r="C40" s="14"/>
      <c r="D40" s="14"/>
      <c r="E40" s="14"/>
      <c r="F40" s="14"/>
      <c r="G40" s="15" t="s">
        <v>96</v>
      </c>
      <c r="H40" s="23"/>
      <c r="I40" s="10" t="s">
        <v>97</v>
      </c>
      <c r="J40" s="11"/>
      <c r="K40" s="11"/>
      <c r="L40" s="8"/>
      <c r="M40" s="8"/>
      <c r="N40" s="30"/>
      <c r="O40" s="31"/>
      <c r="P40" s="31"/>
      <c r="Q40" s="81"/>
      <c r="R40" s="76"/>
      <c r="S40" s="31"/>
      <c r="T40" s="31"/>
      <c r="U40" s="81"/>
      <c r="V40" s="89"/>
      <c r="W40" s="177"/>
    </row>
    <row r="41" spans="1:23" ht="12.75">
      <c r="A41" s="36"/>
      <c r="B41" s="14"/>
      <c r="C41" s="14"/>
      <c r="D41" s="14"/>
      <c r="E41" s="14"/>
      <c r="F41" s="14"/>
      <c r="G41" s="15"/>
      <c r="H41" s="26" t="s">
        <v>98</v>
      </c>
      <c r="I41" s="10" t="s">
        <v>99</v>
      </c>
      <c r="J41" s="11"/>
      <c r="K41" s="11"/>
      <c r="L41" s="8"/>
      <c r="M41" s="8"/>
      <c r="N41" s="30"/>
      <c r="O41" s="31"/>
      <c r="P41" s="31"/>
      <c r="Q41" s="81"/>
      <c r="R41" s="76"/>
      <c r="S41" s="31"/>
      <c r="T41" s="31"/>
      <c r="U41" s="81"/>
      <c r="V41" s="89"/>
      <c r="W41" s="177"/>
    </row>
    <row r="42" spans="1:23" ht="22.5">
      <c r="A42" s="36"/>
      <c r="B42" s="14"/>
      <c r="C42" s="14"/>
      <c r="D42" s="14"/>
      <c r="E42" s="14"/>
      <c r="F42" s="14"/>
      <c r="G42" s="14"/>
      <c r="H42" s="22"/>
      <c r="I42" s="49" t="s">
        <v>24</v>
      </c>
      <c r="J42" s="54" t="s">
        <v>128</v>
      </c>
      <c r="K42" s="11"/>
      <c r="L42" s="8"/>
      <c r="M42" s="8"/>
      <c r="N42" s="30"/>
      <c r="O42" s="31"/>
      <c r="P42" s="31"/>
      <c r="Q42" s="81"/>
      <c r="R42" s="76"/>
      <c r="S42" s="31"/>
      <c r="T42" s="31"/>
      <c r="U42" s="81"/>
      <c r="V42" s="89"/>
      <c r="W42" s="177"/>
    </row>
    <row r="43" spans="1:23" ht="12.75">
      <c r="A43" s="36"/>
      <c r="B43" s="14"/>
      <c r="C43" s="14"/>
      <c r="D43" s="14"/>
      <c r="E43" s="14"/>
      <c r="F43" s="14"/>
      <c r="G43" s="14"/>
      <c r="H43" s="22"/>
      <c r="I43" s="38" t="s">
        <v>103</v>
      </c>
      <c r="J43" s="45">
        <v>1.1</v>
      </c>
      <c r="K43" s="48" t="s">
        <v>63</v>
      </c>
      <c r="L43" s="34">
        <v>4</v>
      </c>
      <c r="M43" s="34">
        <v>4</v>
      </c>
      <c r="N43" s="41">
        <v>1</v>
      </c>
      <c r="O43" s="42">
        <v>1</v>
      </c>
      <c r="P43" s="42">
        <v>1</v>
      </c>
      <c r="Q43" s="80">
        <v>1</v>
      </c>
      <c r="R43" s="75">
        <v>1</v>
      </c>
      <c r="S43" s="42"/>
      <c r="T43" s="42"/>
      <c r="U43" s="80"/>
      <c r="V43" s="47">
        <f>SUM(R43:U43)</f>
        <v>1</v>
      </c>
      <c r="W43" s="176">
        <f>V43/M43*100</f>
        <v>25</v>
      </c>
    </row>
    <row r="44" spans="1:23" ht="23.25" customHeight="1">
      <c r="A44" s="36"/>
      <c r="B44" s="14"/>
      <c r="C44" s="14"/>
      <c r="D44" s="14"/>
      <c r="E44" s="14"/>
      <c r="F44" s="14"/>
      <c r="G44" s="14"/>
      <c r="H44" s="22"/>
      <c r="I44" s="38" t="s">
        <v>25</v>
      </c>
      <c r="J44" s="45">
        <v>1.2</v>
      </c>
      <c r="K44" s="48" t="s">
        <v>63</v>
      </c>
      <c r="L44" s="48">
        <v>3</v>
      </c>
      <c r="M44" s="48">
        <v>3</v>
      </c>
      <c r="N44" s="41">
        <v>1</v>
      </c>
      <c r="O44" s="42"/>
      <c r="P44" s="42">
        <v>1</v>
      </c>
      <c r="Q44" s="80">
        <v>1</v>
      </c>
      <c r="R44" s="75">
        <v>1</v>
      </c>
      <c r="S44" s="42"/>
      <c r="T44" s="42"/>
      <c r="U44" s="80"/>
      <c r="V44" s="47">
        <f>SUM(R44:U44)</f>
        <v>1</v>
      </c>
      <c r="W44" s="178">
        <f>V44/M44*100</f>
        <v>33.33333333333333</v>
      </c>
    </row>
    <row r="45" spans="1:23" ht="12.75">
      <c r="A45" s="36"/>
      <c r="B45" s="14"/>
      <c r="C45" s="14"/>
      <c r="D45" s="14"/>
      <c r="E45" s="14"/>
      <c r="F45" s="14"/>
      <c r="G45" s="14"/>
      <c r="H45" s="22"/>
      <c r="I45" s="38" t="s">
        <v>104</v>
      </c>
      <c r="J45" s="45">
        <v>1.3</v>
      </c>
      <c r="K45" s="48" t="s">
        <v>63</v>
      </c>
      <c r="L45" s="34">
        <v>4</v>
      </c>
      <c r="M45" s="34">
        <v>4</v>
      </c>
      <c r="N45" s="41">
        <v>1</v>
      </c>
      <c r="O45" s="42">
        <v>1</v>
      </c>
      <c r="P45" s="42">
        <v>1</v>
      </c>
      <c r="Q45" s="80">
        <v>1</v>
      </c>
      <c r="R45" s="75">
        <v>1</v>
      </c>
      <c r="S45" s="42"/>
      <c r="T45" s="42"/>
      <c r="U45" s="80"/>
      <c r="V45" s="47">
        <f>SUM(R45:U45)</f>
        <v>1</v>
      </c>
      <c r="W45" s="176">
        <f>V45/M45*100</f>
        <v>25</v>
      </c>
    </row>
    <row r="46" spans="1:23" ht="12.75">
      <c r="A46" s="36"/>
      <c r="B46" s="14"/>
      <c r="C46" s="14"/>
      <c r="D46" s="14"/>
      <c r="E46" s="14"/>
      <c r="F46" s="14"/>
      <c r="G46" s="14"/>
      <c r="H46" s="22"/>
      <c r="I46" s="38" t="s">
        <v>26</v>
      </c>
      <c r="J46" s="54" t="s">
        <v>126</v>
      </c>
      <c r="K46" s="48"/>
      <c r="L46" s="45"/>
      <c r="M46" s="45"/>
      <c r="N46" s="41"/>
      <c r="O46" s="46"/>
      <c r="P46" s="42"/>
      <c r="Q46" s="80"/>
      <c r="R46" s="77"/>
      <c r="S46" s="46"/>
      <c r="T46" s="42"/>
      <c r="U46" s="80"/>
      <c r="V46" s="47"/>
      <c r="W46" s="179"/>
    </row>
    <row r="47" spans="1:23" ht="22.5">
      <c r="A47" s="36"/>
      <c r="B47" s="14"/>
      <c r="C47" s="14"/>
      <c r="D47" s="14"/>
      <c r="E47" s="14"/>
      <c r="F47" s="14"/>
      <c r="G47" s="14"/>
      <c r="H47" s="22"/>
      <c r="I47" s="38" t="s">
        <v>27</v>
      </c>
      <c r="J47" s="53" t="s">
        <v>129</v>
      </c>
      <c r="K47" s="48" t="s">
        <v>64</v>
      </c>
      <c r="L47" s="45">
        <v>26</v>
      </c>
      <c r="M47" s="45">
        <v>26</v>
      </c>
      <c r="N47" s="41">
        <v>5</v>
      </c>
      <c r="O47" s="46">
        <v>8</v>
      </c>
      <c r="P47" s="42">
        <v>5</v>
      </c>
      <c r="Q47" s="80">
        <v>8</v>
      </c>
      <c r="R47" s="77">
        <v>5</v>
      </c>
      <c r="S47" s="46"/>
      <c r="T47" s="42"/>
      <c r="U47" s="80"/>
      <c r="V47" s="47">
        <f>SUM(R47:U47)</f>
        <v>5</v>
      </c>
      <c r="W47" s="176">
        <f aca="true" t="shared" si="0" ref="W47:W53">V47/M47*100</f>
        <v>19.230769230769234</v>
      </c>
    </row>
    <row r="48" spans="1:23" ht="22.5">
      <c r="A48" s="36"/>
      <c r="B48" s="14"/>
      <c r="C48" s="14"/>
      <c r="D48" s="14"/>
      <c r="E48" s="14"/>
      <c r="F48" s="14"/>
      <c r="G48" s="14"/>
      <c r="H48" s="22"/>
      <c r="I48" s="38" t="s">
        <v>28</v>
      </c>
      <c r="J48" s="53" t="s">
        <v>130</v>
      </c>
      <c r="K48" s="48" t="s">
        <v>64</v>
      </c>
      <c r="L48" s="45">
        <v>4</v>
      </c>
      <c r="M48" s="45">
        <v>4</v>
      </c>
      <c r="N48" s="41">
        <v>1</v>
      </c>
      <c r="O48" s="46">
        <v>1</v>
      </c>
      <c r="P48" s="42">
        <v>1</v>
      </c>
      <c r="Q48" s="80">
        <v>1</v>
      </c>
      <c r="R48" s="77">
        <v>1</v>
      </c>
      <c r="S48" s="46"/>
      <c r="T48" s="42"/>
      <c r="U48" s="80"/>
      <c r="V48" s="47">
        <f>SUM(R48:U48)</f>
        <v>1</v>
      </c>
      <c r="W48" s="176">
        <f>V48/M48*100</f>
        <v>25</v>
      </c>
    </row>
    <row r="49" spans="1:23" ht="22.5">
      <c r="A49" s="36"/>
      <c r="B49" s="14"/>
      <c r="C49" s="14"/>
      <c r="D49" s="14"/>
      <c r="E49" s="14"/>
      <c r="F49" s="14"/>
      <c r="G49" s="14"/>
      <c r="H49" s="22"/>
      <c r="I49" s="38" t="s">
        <v>29</v>
      </c>
      <c r="J49" s="53" t="s">
        <v>131</v>
      </c>
      <c r="K49" s="48" t="s">
        <v>61</v>
      </c>
      <c r="L49" s="48">
        <f>SUM(M49:P49)</f>
        <v>1</v>
      </c>
      <c r="M49" s="48">
        <f>SUM(N49:Q49)</f>
        <v>1</v>
      </c>
      <c r="N49" s="41"/>
      <c r="O49" s="46"/>
      <c r="P49" s="42"/>
      <c r="Q49" s="80">
        <v>1</v>
      </c>
      <c r="R49" s="77"/>
      <c r="S49" s="46"/>
      <c r="T49" s="42"/>
      <c r="U49" s="80"/>
      <c r="V49" s="47">
        <f>SUM(R49:U49)</f>
        <v>0</v>
      </c>
      <c r="W49" s="176">
        <f t="shared" si="0"/>
        <v>0</v>
      </c>
    </row>
    <row r="50" spans="1:23" ht="22.5">
      <c r="A50" s="36"/>
      <c r="B50" s="14"/>
      <c r="C50" s="14"/>
      <c r="D50" s="14"/>
      <c r="E50" s="14"/>
      <c r="F50" s="14"/>
      <c r="G50" s="14"/>
      <c r="H50" s="22"/>
      <c r="I50" s="38" t="s">
        <v>105</v>
      </c>
      <c r="J50" s="53" t="s">
        <v>132</v>
      </c>
      <c r="K50" s="48" t="s">
        <v>65</v>
      </c>
      <c r="L50" s="45">
        <v>140</v>
      </c>
      <c r="M50" s="45">
        <v>140</v>
      </c>
      <c r="N50" s="41">
        <v>35</v>
      </c>
      <c r="O50" s="46">
        <v>35</v>
      </c>
      <c r="P50" s="42">
        <v>35</v>
      </c>
      <c r="Q50" s="80">
        <v>35</v>
      </c>
      <c r="R50" s="77">
        <v>132</v>
      </c>
      <c r="S50" s="46"/>
      <c r="T50" s="42"/>
      <c r="U50" s="80"/>
      <c r="V50" s="47">
        <f>SUM(R50:U50)</f>
        <v>132</v>
      </c>
      <c r="W50" s="176">
        <f t="shared" si="0"/>
        <v>94.28571428571428</v>
      </c>
    </row>
    <row r="51" spans="1:23" ht="12.75">
      <c r="A51" s="36"/>
      <c r="B51" s="14"/>
      <c r="C51" s="14"/>
      <c r="D51" s="14"/>
      <c r="E51" s="14"/>
      <c r="F51" s="14"/>
      <c r="G51" s="14"/>
      <c r="H51" s="22"/>
      <c r="I51" s="38" t="s">
        <v>30</v>
      </c>
      <c r="J51" s="53" t="s">
        <v>133</v>
      </c>
      <c r="K51" s="48" t="s">
        <v>61</v>
      </c>
      <c r="L51" s="34">
        <v>4</v>
      </c>
      <c r="M51" s="34">
        <v>4</v>
      </c>
      <c r="N51" s="41">
        <v>1</v>
      </c>
      <c r="O51" s="46">
        <v>1</v>
      </c>
      <c r="P51" s="42">
        <v>1</v>
      </c>
      <c r="Q51" s="80">
        <v>1</v>
      </c>
      <c r="R51" s="77">
        <v>1</v>
      </c>
      <c r="S51" s="46"/>
      <c r="T51" s="42"/>
      <c r="U51" s="80"/>
      <c r="V51" s="47">
        <f>SUM(R51:U51)</f>
        <v>1</v>
      </c>
      <c r="W51" s="176">
        <f t="shared" si="0"/>
        <v>25</v>
      </c>
    </row>
    <row r="52" spans="1:23" ht="23.25" thickBot="1">
      <c r="A52" s="57"/>
      <c r="B52" s="58"/>
      <c r="C52" s="58"/>
      <c r="D52" s="58"/>
      <c r="E52" s="58"/>
      <c r="F52" s="58"/>
      <c r="G52" s="58"/>
      <c r="H52" s="59"/>
      <c r="I52" s="65" t="s">
        <v>31</v>
      </c>
      <c r="J52" s="133" t="s">
        <v>127</v>
      </c>
      <c r="K52" s="60"/>
      <c r="L52" s="61"/>
      <c r="M52" s="61"/>
      <c r="N52" s="62"/>
      <c r="O52" s="64"/>
      <c r="P52" s="63"/>
      <c r="Q52" s="82"/>
      <c r="R52" s="106"/>
      <c r="S52" s="64"/>
      <c r="T52" s="63"/>
      <c r="U52" s="82"/>
      <c r="V52" s="90"/>
      <c r="W52" s="180"/>
    </row>
    <row r="53" spans="1:23" ht="13.5" thickTop="1">
      <c r="A53" s="36"/>
      <c r="B53" s="14"/>
      <c r="C53" s="14"/>
      <c r="D53" s="14"/>
      <c r="E53" s="14"/>
      <c r="F53" s="14"/>
      <c r="G53" s="14"/>
      <c r="H53" s="22"/>
      <c r="I53" s="38" t="s">
        <v>32</v>
      </c>
      <c r="J53" s="11">
        <v>4.1</v>
      </c>
      <c r="K53" s="48" t="s">
        <v>63</v>
      </c>
      <c r="L53" s="48">
        <v>4</v>
      </c>
      <c r="M53" s="48">
        <v>4</v>
      </c>
      <c r="N53" s="41">
        <v>1</v>
      </c>
      <c r="O53" s="46">
        <v>1</v>
      </c>
      <c r="P53" s="42">
        <v>1</v>
      </c>
      <c r="Q53" s="80">
        <v>1</v>
      </c>
      <c r="R53" s="77">
        <v>1</v>
      </c>
      <c r="S53" s="46"/>
      <c r="T53" s="42"/>
      <c r="U53" s="80"/>
      <c r="V53" s="47">
        <f>SUM(R53:U53)</f>
        <v>1</v>
      </c>
      <c r="W53" s="176">
        <f t="shared" si="0"/>
        <v>25</v>
      </c>
    </row>
    <row r="54" spans="1:23" ht="12.75">
      <c r="A54" s="36"/>
      <c r="B54" s="14"/>
      <c r="C54" s="14"/>
      <c r="D54" s="14"/>
      <c r="E54" s="14"/>
      <c r="F54" s="14"/>
      <c r="G54" s="14"/>
      <c r="H54" s="22"/>
      <c r="I54" s="38"/>
      <c r="J54" s="11"/>
      <c r="K54" s="11"/>
      <c r="L54" s="8"/>
      <c r="M54" s="8"/>
      <c r="N54" s="30"/>
      <c r="O54" s="31"/>
      <c r="P54" s="31"/>
      <c r="Q54" s="81"/>
      <c r="R54" s="76"/>
      <c r="S54" s="31"/>
      <c r="T54" s="31"/>
      <c r="U54" s="81"/>
      <c r="V54" s="89"/>
      <c r="W54" s="177"/>
    </row>
    <row r="55" spans="1:23" ht="12.75">
      <c r="A55" s="36">
        <v>1</v>
      </c>
      <c r="B55" s="14"/>
      <c r="C55" s="14"/>
      <c r="D55" s="14"/>
      <c r="E55" s="14"/>
      <c r="F55" s="14"/>
      <c r="G55" s="14"/>
      <c r="H55" s="23"/>
      <c r="I55" s="43" t="s">
        <v>34</v>
      </c>
      <c r="J55" s="11"/>
      <c r="K55" s="11"/>
      <c r="L55" s="8"/>
      <c r="M55" s="8"/>
      <c r="N55" s="30"/>
      <c r="O55" s="31"/>
      <c r="P55" s="31"/>
      <c r="Q55" s="81"/>
      <c r="R55" s="76"/>
      <c r="S55" s="31"/>
      <c r="T55" s="31"/>
      <c r="U55" s="81"/>
      <c r="V55" s="89"/>
      <c r="W55" s="177"/>
    </row>
    <row r="56" spans="1:23" ht="12.75">
      <c r="A56" s="36"/>
      <c r="B56" s="14">
        <v>3</v>
      </c>
      <c r="C56" s="14"/>
      <c r="D56" s="14"/>
      <c r="E56" s="14"/>
      <c r="F56" s="14"/>
      <c r="G56" s="14"/>
      <c r="H56" s="23"/>
      <c r="I56" s="24" t="s">
        <v>89</v>
      </c>
      <c r="J56" s="11"/>
      <c r="K56" s="11"/>
      <c r="L56" s="8"/>
      <c r="M56" s="8"/>
      <c r="N56" s="30"/>
      <c r="O56" s="31"/>
      <c r="P56" s="31"/>
      <c r="Q56" s="81"/>
      <c r="R56" s="76"/>
      <c r="S56" s="31"/>
      <c r="T56" s="31"/>
      <c r="U56" s="81"/>
      <c r="V56" s="89"/>
      <c r="W56" s="177"/>
    </row>
    <row r="57" spans="1:23" ht="24">
      <c r="A57" s="36"/>
      <c r="B57" s="14"/>
      <c r="C57" s="14" t="s">
        <v>90</v>
      </c>
      <c r="D57" s="14"/>
      <c r="E57" s="14"/>
      <c r="F57" s="14"/>
      <c r="G57" s="14"/>
      <c r="H57" s="23"/>
      <c r="I57" s="24" t="s">
        <v>93</v>
      </c>
      <c r="J57" s="11"/>
      <c r="K57" s="11"/>
      <c r="L57" s="8"/>
      <c r="M57" s="8"/>
      <c r="N57" s="30"/>
      <c r="O57" s="31"/>
      <c r="P57" s="31"/>
      <c r="Q57" s="81"/>
      <c r="R57" s="76"/>
      <c r="S57" s="31"/>
      <c r="T57" s="31"/>
      <c r="U57" s="81"/>
      <c r="V57" s="89"/>
      <c r="W57" s="177"/>
    </row>
    <row r="58" spans="1:23" ht="12.75">
      <c r="A58" s="36"/>
      <c r="B58" s="14"/>
      <c r="C58" s="14"/>
      <c r="D58" s="14" t="s">
        <v>16</v>
      </c>
      <c r="E58" s="14"/>
      <c r="F58" s="14"/>
      <c r="G58" s="14"/>
      <c r="H58" s="23"/>
      <c r="I58" s="24" t="s">
        <v>18</v>
      </c>
      <c r="J58" s="11"/>
      <c r="K58" s="11"/>
      <c r="L58" s="8"/>
      <c r="M58" s="8"/>
      <c r="N58" s="30"/>
      <c r="O58" s="31"/>
      <c r="P58" s="31"/>
      <c r="Q58" s="81"/>
      <c r="R58" s="76"/>
      <c r="S58" s="31"/>
      <c r="T58" s="31"/>
      <c r="U58" s="81"/>
      <c r="V58" s="89"/>
      <c r="W58" s="177"/>
    </row>
    <row r="59" spans="1:23" ht="12.75">
      <c r="A59" s="36"/>
      <c r="B59" s="14"/>
      <c r="C59" s="14"/>
      <c r="D59" s="14"/>
      <c r="E59" s="15" t="s">
        <v>91</v>
      </c>
      <c r="F59" s="14"/>
      <c r="G59" s="14"/>
      <c r="H59" s="23"/>
      <c r="I59" s="10" t="s">
        <v>92</v>
      </c>
      <c r="J59" s="11"/>
      <c r="K59" s="11"/>
      <c r="L59" s="8"/>
      <c r="M59" s="8"/>
      <c r="N59" s="30"/>
      <c r="O59" s="31"/>
      <c r="P59" s="31"/>
      <c r="Q59" s="81"/>
      <c r="R59" s="76"/>
      <c r="S59" s="31"/>
      <c r="T59" s="31"/>
      <c r="U59" s="81"/>
      <c r="V59" s="89"/>
      <c r="W59" s="177"/>
    </row>
    <row r="60" spans="1:23" ht="14.25" customHeight="1">
      <c r="A60" s="36"/>
      <c r="B60" s="14"/>
      <c r="C60" s="14"/>
      <c r="D60" s="14"/>
      <c r="E60" s="14"/>
      <c r="F60" s="15" t="s">
        <v>94</v>
      </c>
      <c r="G60" s="14"/>
      <c r="H60" s="23"/>
      <c r="I60" s="10" t="s">
        <v>95</v>
      </c>
      <c r="J60" s="11"/>
      <c r="K60" s="11"/>
      <c r="L60" s="8"/>
      <c r="M60" s="8"/>
      <c r="N60" s="30"/>
      <c r="O60" s="31"/>
      <c r="P60" s="31"/>
      <c r="Q60" s="81"/>
      <c r="R60" s="76"/>
      <c r="S60" s="31"/>
      <c r="T60" s="31"/>
      <c r="U60" s="81"/>
      <c r="V60" s="89"/>
      <c r="W60" s="177"/>
    </row>
    <row r="61" spans="1:23" ht="12.75">
      <c r="A61" s="36"/>
      <c r="B61" s="14"/>
      <c r="C61" s="14"/>
      <c r="D61" s="14"/>
      <c r="E61" s="14"/>
      <c r="F61" s="14"/>
      <c r="G61" s="15" t="s">
        <v>96</v>
      </c>
      <c r="H61" s="23"/>
      <c r="I61" s="10" t="s">
        <v>97</v>
      </c>
      <c r="J61" s="11"/>
      <c r="K61" s="11"/>
      <c r="L61" s="8"/>
      <c r="M61" s="8"/>
      <c r="N61" s="30"/>
      <c r="O61" s="31"/>
      <c r="P61" s="31"/>
      <c r="Q61" s="81"/>
      <c r="R61" s="76"/>
      <c r="S61" s="31"/>
      <c r="T61" s="31"/>
      <c r="U61" s="81"/>
      <c r="V61" s="89"/>
      <c r="W61" s="177"/>
    </row>
    <row r="62" spans="1:23" ht="12.75">
      <c r="A62" s="36"/>
      <c r="B62" s="14"/>
      <c r="C62" s="14"/>
      <c r="D62" s="14"/>
      <c r="E62" s="14"/>
      <c r="F62" s="14"/>
      <c r="G62" s="15"/>
      <c r="H62" s="26" t="s">
        <v>98</v>
      </c>
      <c r="I62" s="10" t="s">
        <v>99</v>
      </c>
      <c r="J62" s="11"/>
      <c r="K62" s="11"/>
      <c r="L62" s="8"/>
      <c r="M62" s="8"/>
      <c r="N62" s="30"/>
      <c r="O62" s="31"/>
      <c r="P62" s="31"/>
      <c r="Q62" s="81"/>
      <c r="R62" s="76"/>
      <c r="S62" s="31"/>
      <c r="T62" s="31"/>
      <c r="U62" s="81"/>
      <c r="V62" s="89"/>
      <c r="W62" s="177"/>
    </row>
    <row r="63" spans="1:23" ht="22.5">
      <c r="A63" s="36"/>
      <c r="B63" s="14"/>
      <c r="C63" s="14"/>
      <c r="D63" s="14"/>
      <c r="E63" s="14"/>
      <c r="F63" s="14"/>
      <c r="G63" s="14"/>
      <c r="H63" s="22"/>
      <c r="I63" s="38" t="s">
        <v>46</v>
      </c>
      <c r="J63" s="54" t="s">
        <v>128</v>
      </c>
      <c r="K63" s="11"/>
      <c r="L63" s="8"/>
      <c r="M63" s="8"/>
      <c r="N63" s="30"/>
      <c r="O63" s="31"/>
      <c r="P63" s="31"/>
      <c r="Q63" s="81"/>
      <c r="R63" s="76"/>
      <c r="S63" s="31"/>
      <c r="T63" s="31"/>
      <c r="U63" s="81"/>
      <c r="V63" s="89"/>
      <c r="W63" s="177"/>
    </row>
    <row r="64" spans="1:23" ht="12.75">
      <c r="A64" s="36"/>
      <c r="B64" s="14"/>
      <c r="C64" s="14"/>
      <c r="D64" s="14"/>
      <c r="E64" s="14"/>
      <c r="F64" s="14"/>
      <c r="G64" s="14"/>
      <c r="H64" s="22"/>
      <c r="I64" s="49" t="s">
        <v>35</v>
      </c>
      <c r="J64" s="11">
        <v>1.1</v>
      </c>
      <c r="K64" s="48" t="s">
        <v>61</v>
      </c>
      <c r="L64" s="45">
        <v>2</v>
      </c>
      <c r="M64" s="45">
        <v>2</v>
      </c>
      <c r="N64" s="41"/>
      <c r="O64" s="46">
        <v>1</v>
      </c>
      <c r="P64" s="42"/>
      <c r="Q64" s="80">
        <v>1</v>
      </c>
      <c r="R64" s="77"/>
      <c r="S64" s="46"/>
      <c r="T64" s="42"/>
      <c r="U64" s="80"/>
      <c r="V64" s="47">
        <f>SUM(R64:U64)</f>
        <v>0</v>
      </c>
      <c r="W64" s="176">
        <f>V64/M64*100</f>
        <v>0</v>
      </c>
    </row>
    <row r="65" spans="1:23" ht="22.5">
      <c r="A65" s="36"/>
      <c r="B65" s="14"/>
      <c r="C65" s="14"/>
      <c r="D65" s="14"/>
      <c r="E65" s="14"/>
      <c r="F65" s="14"/>
      <c r="G65" s="14"/>
      <c r="H65" s="22"/>
      <c r="I65" s="49" t="s">
        <v>36</v>
      </c>
      <c r="J65" s="54" t="s">
        <v>126</v>
      </c>
      <c r="K65" s="48" t="s">
        <v>1</v>
      </c>
      <c r="L65" s="45"/>
      <c r="M65" s="45"/>
      <c r="N65" s="41"/>
      <c r="O65" s="46"/>
      <c r="P65" s="42"/>
      <c r="Q65" s="80"/>
      <c r="R65" s="77"/>
      <c r="S65" s="46"/>
      <c r="T65" s="42"/>
      <c r="U65" s="80"/>
      <c r="V65" s="47"/>
      <c r="W65" s="179"/>
    </row>
    <row r="66" spans="1:23" ht="12.75">
      <c r="A66" s="36"/>
      <c r="B66" s="14"/>
      <c r="C66" s="14"/>
      <c r="D66" s="14"/>
      <c r="E66" s="14"/>
      <c r="F66" s="14"/>
      <c r="G66" s="14"/>
      <c r="H66" s="22"/>
      <c r="I66" s="38" t="s">
        <v>88</v>
      </c>
      <c r="J66" s="45">
        <v>2.1</v>
      </c>
      <c r="K66" s="48" t="s">
        <v>64</v>
      </c>
      <c r="L66" s="34">
        <v>1</v>
      </c>
      <c r="M66" s="34">
        <v>1</v>
      </c>
      <c r="N66" s="41"/>
      <c r="O66" s="46"/>
      <c r="P66" s="42">
        <v>1</v>
      </c>
      <c r="Q66" s="80"/>
      <c r="R66" s="77"/>
      <c r="S66" s="46"/>
      <c r="T66" s="42"/>
      <c r="U66" s="80"/>
      <c r="V66" s="47">
        <f>SUM(R66:U66)</f>
        <v>0</v>
      </c>
      <c r="W66" s="176">
        <f>V66/M66*100</f>
        <v>0</v>
      </c>
    </row>
    <row r="67" spans="1:23" ht="12.75">
      <c r="A67" s="36"/>
      <c r="B67" s="14"/>
      <c r="C67" s="14"/>
      <c r="D67" s="14"/>
      <c r="E67" s="14"/>
      <c r="F67" s="14"/>
      <c r="G67" s="14"/>
      <c r="H67" s="22"/>
      <c r="I67" s="49" t="s">
        <v>37</v>
      </c>
      <c r="J67" s="54" t="s">
        <v>125</v>
      </c>
      <c r="K67" s="48"/>
      <c r="L67" s="45"/>
      <c r="M67" s="45"/>
      <c r="N67" s="41"/>
      <c r="O67" s="46"/>
      <c r="P67" s="42"/>
      <c r="Q67" s="80"/>
      <c r="R67" s="77"/>
      <c r="S67" s="46"/>
      <c r="T67" s="42"/>
      <c r="U67" s="80"/>
      <c r="V67" s="47"/>
      <c r="W67" s="179"/>
    </row>
    <row r="68" spans="1:23" ht="12.75">
      <c r="A68" s="36"/>
      <c r="B68" s="14"/>
      <c r="C68" s="14"/>
      <c r="D68" s="14"/>
      <c r="E68" s="14"/>
      <c r="F68" s="14"/>
      <c r="G68" s="14"/>
      <c r="H68" s="22"/>
      <c r="I68" s="38" t="s">
        <v>38</v>
      </c>
      <c r="J68" s="45">
        <v>3.3</v>
      </c>
      <c r="K68" s="48" t="s">
        <v>66</v>
      </c>
      <c r="L68" s="45">
        <v>4</v>
      </c>
      <c r="M68" s="45">
        <v>4</v>
      </c>
      <c r="N68" s="41">
        <v>1</v>
      </c>
      <c r="O68" s="46">
        <v>1</v>
      </c>
      <c r="P68" s="42">
        <v>1</v>
      </c>
      <c r="Q68" s="80">
        <v>1</v>
      </c>
      <c r="R68" s="77">
        <v>1</v>
      </c>
      <c r="S68" s="46"/>
      <c r="T68" s="42"/>
      <c r="U68" s="80"/>
      <c r="V68" s="47">
        <f>SUM(R68:U68)</f>
        <v>1</v>
      </c>
      <c r="W68" s="176">
        <f>V68/M68*100</f>
        <v>25</v>
      </c>
    </row>
    <row r="69" spans="1:23" ht="12.75">
      <c r="A69" s="36"/>
      <c r="B69" s="14"/>
      <c r="C69" s="14"/>
      <c r="D69" s="14"/>
      <c r="E69" s="14"/>
      <c r="F69" s="14"/>
      <c r="G69" s="14"/>
      <c r="H69" s="22"/>
      <c r="I69" s="38" t="s">
        <v>39</v>
      </c>
      <c r="J69" s="45">
        <v>3.4</v>
      </c>
      <c r="K69" s="48" t="s">
        <v>63</v>
      </c>
      <c r="L69" s="34">
        <v>12</v>
      </c>
      <c r="M69" s="34">
        <v>12</v>
      </c>
      <c r="N69" s="41">
        <v>3</v>
      </c>
      <c r="O69" s="46">
        <v>3</v>
      </c>
      <c r="P69" s="42">
        <v>3</v>
      </c>
      <c r="Q69" s="80">
        <v>3</v>
      </c>
      <c r="R69" s="77">
        <v>3</v>
      </c>
      <c r="S69" s="46"/>
      <c r="T69" s="42"/>
      <c r="U69" s="80"/>
      <c r="V69" s="47">
        <f>SUM(R69:U69)</f>
        <v>3</v>
      </c>
      <c r="W69" s="176">
        <f>V69/M69*100</f>
        <v>25</v>
      </c>
    </row>
    <row r="70" spans="1:23" ht="12.75">
      <c r="A70" s="36"/>
      <c r="B70" s="14"/>
      <c r="C70" s="14"/>
      <c r="D70" s="14"/>
      <c r="E70" s="14"/>
      <c r="F70" s="14"/>
      <c r="G70" s="14"/>
      <c r="H70" s="22"/>
      <c r="I70" s="43" t="s">
        <v>40</v>
      </c>
      <c r="J70" s="54" t="s">
        <v>127</v>
      </c>
      <c r="K70" s="48"/>
      <c r="L70" s="45"/>
      <c r="M70" s="45"/>
      <c r="N70" s="41"/>
      <c r="O70" s="46"/>
      <c r="P70" s="42"/>
      <c r="Q70" s="80"/>
      <c r="R70" s="77"/>
      <c r="S70" s="46"/>
      <c r="T70" s="42"/>
      <c r="U70" s="80"/>
      <c r="V70" s="47"/>
      <c r="W70" s="179"/>
    </row>
    <row r="71" spans="1:23" ht="22.5">
      <c r="A71" s="36"/>
      <c r="B71" s="14"/>
      <c r="C71" s="14"/>
      <c r="D71" s="14"/>
      <c r="E71" s="14"/>
      <c r="F71" s="14"/>
      <c r="G71" s="14"/>
      <c r="H71" s="22"/>
      <c r="I71" s="49" t="s">
        <v>41</v>
      </c>
      <c r="J71" s="45">
        <v>4.1</v>
      </c>
      <c r="K71" s="48" t="s">
        <v>61</v>
      </c>
      <c r="L71" s="48">
        <v>2</v>
      </c>
      <c r="M71" s="48">
        <v>2</v>
      </c>
      <c r="N71" s="41">
        <v>1</v>
      </c>
      <c r="O71" s="46"/>
      <c r="P71" s="42">
        <v>1</v>
      </c>
      <c r="Q71" s="80"/>
      <c r="R71" s="77">
        <v>1</v>
      </c>
      <c r="S71" s="46"/>
      <c r="T71" s="42"/>
      <c r="U71" s="80"/>
      <c r="V71" s="47">
        <f>SUM(R71:U71)</f>
        <v>1</v>
      </c>
      <c r="W71" s="176">
        <f>V71/M71*100</f>
        <v>50</v>
      </c>
    </row>
    <row r="72" spans="1:23" ht="22.5">
      <c r="A72" s="36"/>
      <c r="B72" s="14"/>
      <c r="C72" s="14"/>
      <c r="D72" s="14"/>
      <c r="E72" s="14"/>
      <c r="F72" s="14"/>
      <c r="G72" s="14"/>
      <c r="H72" s="22"/>
      <c r="I72" s="49" t="s">
        <v>42</v>
      </c>
      <c r="J72" s="45">
        <v>4.2</v>
      </c>
      <c r="K72" s="48" t="s">
        <v>61</v>
      </c>
      <c r="L72" s="48">
        <v>2</v>
      </c>
      <c r="M72" s="48">
        <v>2</v>
      </c>
      <c r="N72" s="41">
        <v>1</v>
      </c>
      <c r="O72" s="46">
        <v>1</v>
      </c>
      <c r="P72" s="42"/>
      <c r="Q72" s="80"/>
      <c r="R72" s="77">
        <v>1</v>
      </c>
      <c r="S72" s="46"/>
      <c r="T72" s="42"/>
      <c r="U72" s="80"/>
      <c r="V72" s="47">
        <f>SUM(R72:U72)</f>
        <v>1</v>
      </c>
      <c r="W72" s="176">
        <f>V72/M72*100</f>
        <v>50</v>
      </c>
    </row>
    <row r="73" spans="1:23" ht="12.75">
      <c r="A73" s="36"/>
      <c r="B73" s="14"/>
      <c r="C73" s="14"/>
      <c r="D73" s="14"/>
      <c r="E73" s="14"/>
      <c r="F73" s="14"/>
      <c r="G73" s="14"/>
      <c r="H73" s="22"/>
      <c r="I73" s="49" t="s">
        <v>43</v>
      </c>
      <c r="J73" s="45">
        <v>4.3</v>
      </c>
      <c r="K73" s="48" t="s">
        <v>61</v>
      </c>
      <c r="L73" s="34">
        <v>2</v>
      </c>
      <c r="M73" s="34">
        <v>2</v>
      </c>
      <c r="N73" s="41">
        <v>1</v>
      </c>
      <c r="O73" s="46"/>
      <c r="P73" s="42"/>
      <c r="Q73" s="80">
        <v>1</v>
      </c>
      <c r="R73" s="77">
        <v>1</v>
      </c>
      <c r="S73" s="46"/>
      <c r="T73" s="42"/>
      <c r="U73" s="80"/>
      <c r="V73" s="47">
        <f>SUM(R73:U73)</f>
        <v>1</v>
      </c>
      <c r="W73" s="176">
        <f>V73/M73*100</f>
        <v>50</v>
      </c>
    </row>
    <row r="74" spans="1:23" ht="12.75">
      <c r="A74" s="36"/>
      <c r="B74" s="14"/>
      <c r="C74" s="14"/>
      <c r="D74" s="14"/>
      <c r="E74" s="14"/>
      <c r="F74" s="14"/>
      <c r="G74" s="14"/>
      <c r="H74" s="22"/>
      <c r="I74" s="49" t="s">
        <v>44</v>
      </c>
      <c r="J74" s="45">
        <v>4.4</v>
      </c>
      <c r="K74" s="48" t="s">
        <v>64</v>
      </c>
      <c r="L74" s="34">
        <v>2</v>
      </c>
      <c r="M74" s="34">
        <v>2</v>
      </c>
      <c r="N74" s="41"/>
      <c r="O74" s="46">
        <v>1</v>
      </c>
      <c r="P74" s="42"/>
      <c r="Q74" s="80">
        <v>1</v>
      </c>
      <c r="R74" s="77"/>
      <c r="S74" s="46"/>
      <c r="T74" s="42"/>
      <c r="U74" s="80"/>
      <c r="V74" s="47">
        <f>SUM(R74:U74)</f>
        <v>0</v>
      </c>
      <c r="W74" s="176">
        <f>V74/M74*100</f>
        <v>0</v>
      </c>
    </row>
    <row r="75" spans="1:23" ht="12.75">
      <c r="A75" s="36"/>
      <c r="B75" s="14"/>
      <c r="C75" s="14"/>
      <c r="D75" s="14"/>
      <c r="E75" s="14"/>
      <c r="F75" s="14"/>
      <c r="G75" s="14"/>
      <c r="H75" s="22"/>
      <c r="I75" s="49" t="s">
        <v>45</v>
      </c>
      <c r="J75" s="45">
        <v>4.5</v>
      </c>
      <c r="K75" s="48" t="s">
        <v>64</v>
      </c>
      <c r="L75" s="48">
        <v>2</v>
      </c>
      <c r="M75" s="48">
        <v>2</v>
      </c>
      <c r="N75" s="41">
        <v>1</v>
      </c>
      <c r="O75" s="46"/>
      <c r="P75" s="42">
        <v>1</v>
      </c>
      <c r="Q75" s="80"/>
      <c r="R75" s="77">
        <v>0</v>
      </c>
      <c r="S75" s="46"/>
      <c r="T75" s="42"/>
      <c r="U75" s="80"/>
      <c r="V75" s="47">
        <f>SUM(R75:U75)</f>
        <v>0</v>
      </c>
      <c r="W75" s="176">
        <f>V75/M75*100</f>
        <v>0</v>
      </c>
    </row>
    <row r="76" spans="1:23" ht="12.75">
      <c r="A76" s="36"/>
      <c r="B76" s="14"/>
      <c r="C76" s="14"/>
      <c r="D76" s="14"/>
      <c r="E76" s="14"/>
      <c r="F76" s="14"/>
      <c r="G76" s="14"/>
      <c r="H76" s="22"/>
      <c r="I76" s="38"/>
      <c r="J76" s="11"/>
      <c r="K76" s="11"/>
      <c r="L76" s="8"/>
      <c r="M76" s="8"/>
      <c r="N76" s="30"/>
      <c r="O76" s="31"/>
      <c r="P76" s="31"/>
      <c r="Q76" s="81"/>
      <c r="R76" s="76"/>
      <c r="S76" s="31"/>
      <c r="T76" s="31"/>
      <c r="U76" s="81"/>
      <c r="V76" s="89"/>
      <c r="W76" s="177"/>
    </row>
    <row r="77" spans="1:23" ht="22.5" customHeight="1">
      <c r="A77" s="35">
        <v>1</v>
      </c>
      <c r="B77" s="14"/>
      <c r="C77" s="14"/>
      <c r="D77" s="14"/>
      <c r="E77" s="14"/>
      <c r="F77" s="14"/>
      <c r="G77" s="14"/>
      <c r="H77" s="23"/>
      <c r="I77" s="43" t="s">
        <v>142</v>
      </c>
      <c r="J77" s="11"/>
      <c r="K77" s="11"/>
      <c r="L77" s="8"/>
      <c r="M77" s="8"/>
      <c r="N77" s="30"/>
      <c r="O77" s="31"/>
      <c r="P77" s="31"/>
      <c r="Q77" s="81"/>
      <c r="R77" s="76"/>
      <c r="S77" s="31"/>
      <c r="T77" s="31"/>
      <c r="U77" s="81"/>
      <c r="V77" s="89"/>
      <c r="W77" s="177"/>
    </row>
    <row r="78" spans="1:23" ht="12.75">
      <c r="A78" s="36"/>
      <c r="B78" s="14">
        <v>3</v>
      </c>
      <c r="C78" s="14"/>
      <c r="D78" s="14"/>
      <c r="E78" s="14"/>
      <c r="F78" s="14"/>
      <c r="G78" s="14"/>
      <c r="H78" s="23"/>
      <c r="I78" s="24" t="s">
        <v>89</v>
      </c>
      <c r="J78" s="11"/>
      <c r="K78" s="11"/>
      <c r="L78" s="8"/>
      <c r="M78" s="8"/>
      <c r="N78" s="30"/>
      <c r="O78" s="31"/>
      <c r="P78" s="31"/>
      <c r="Q78" s="81"/>
      <c r="R78" s="76"/>
      <c r="S78" s="31"/>
      <c r="T78" s="31"/>
      <c r="U78" s="81"/>
      <c r="V78" s="89"/>
      <c r="W78" s="177"/>
    </row>
    <row r="79" spans="1:23" ht="24">
      <c r="A79" s="36"/>
      <c r="B79" s="14"/>
      <c r="C79" s="14" t="s">
        <v>90</v>
      </c>
      <c r="D79" s="14"/>
      <c r="E79" s="14"/>
      <c r="F79" s="14"/>
      <c r="G79" s="14"/>
      <c r="H79" s="23"/>
      <c r="I79" s="24" t="s">
        <v>93</v>
      </c>
      <c r="J79" s="11"/>
      <c r="K79" s="11"/>
      <c r="L79" s="8"/>
      <c r="M79" s="8"/>
      <c r="N79" s="30"/>
      <c r="O79" s="31"/>
      <c r="P79" s="31"/>
      <c r="Q79" s="81"/>
      <c r="R79" s="76"/>
      <c r="S79" s="31"/>
      <c r="T79" s="31"/>
      <c r="U79" s="81"/>
      <c r="V79" s="89"/>
      <c r="W79" s="177"/>
    </row>
    <row r="80" spans="1:23" ht="12.75">
      <c r="A80" s="36"/>
      <c r="B80" s="14"/>
      <c r="C80" s="14"/>
      <c r="D80" s="14" t="s">
        <v>16</v>
      </c>
      <c r="E80" s="14"/>
      <c r="F80" s="14"/>
      <c r="G80" s="14"/>
      <c r="H80" s="23"/>
      <c r="I80" s="24" t="s">
        <v>18</v>
      </c>
      <c r="J80" s="11"/>
      <c r="K80" s="11"/>
      <c r="L80" s="8"/>
      <c r="M80" s="8"/>
      <c r="N80" s="30"/>
      <c r="O80" s="31"/>
      <c r="P80" s="31"/>
      <c r="Q80" s="81"/>
      <c r="R80" s="76"/>
      <c r="S80" s="31"/>
      <c r="T80" s="31"/>
      <c r="U80" s="81"/>
      <c r="V80" s="89"/>
      <c r="W80" s="177"/>
    </row>
    <row r="81" spans="1:23" ht="12.75">
      <c r="A81" s="36"/>
      <c r="B81" s="14"/>
      <c r="C81" s="14"/>
      <c r="D81" s="14"/>
      <c r="E81" s="15" t="s">
        <v>91</v>
      </c>
      <c r="F81" s="14"/>
      <c r="G81" s="14"/>
      <c r="H81" s="23"/>
      <c r="I81" s="10" t="s">
        <v>92</v>
      </c>
      <c r="J81" s="11"/>
      <c r="K81" s="11"/>
      <c r="L81" s="8"/>
      <c r="M81" s="8"/>
      <c r="N81" s="30"/>
      <c r="O81" s="31"/>
      <c r="P81" s="31"/>
      <c r="Q81" s="81"/>
      <c r="R81" s="76"/>
      <c r="S81" s="31"/>
      <c r="T81" s="31"/>
      <c r="U81" s="81"/>
      <c r="V81" s="89"/>
      <c r="W81" s="177"/>
    </row>
    <row r="82" spans="1:23" ht="16.5" customHeight="1">
      <c r="A82" s="36"/>
      <c r="B82" s="14"/>
      <c r="C82" s="14"/>
      <c r="D82" s="14"/>
      <c r="E82" s="14"/>
      <c r="F82" s="27" t="s">
        <v>94</v>
      </c>
      <c r="G82" s="14"/>
      <c r="H82" s="23"/>
      <c r="I82" s="10" t="s">
        <v>95</v>
      </c>
      <c r="J82" s="11"/>
      <c r="K82" s="11"/>
      <c r="L82" s="8"/>
      <c r="M82" s="8"/>
      <c r="N82" s="30"/>
      <c r="O82" s="31"/>
      <c r="P82" s="31"/>
      <c r="Q82" s="81"/>
      <c r="R82" s="76"/>
      <c r="S82" s="31"/>
      <c r="T82" s="31"/>
      <c r="U82" s="81"/>
      <c r="V82" s="89"/>
      <c r="W82" s="177"/>
    </row>
    <row r="83" spans="1:23" ht="12.75">
      <c r="A83" s="36"/>
      <c r="B83" s="14"/>
      <c r="C83" s="14"/>
      <c r="D83" s="14"/>
      <c r="E83" s="14"/>
      <c r="F83" s="14"/>
      <c r="G83" s="27" t="s">
        <v>96</v>
      </c>
      <c r="H83" s="23"/>
      <c r="I83" s="10" t="s">
        <v>97</v>
      </c>
      <c r="J83" s="11"/>
      <c r="K83" s="11"/>
      <c r="L83" s="8"/>
      <c r="M83" s="8"/>
      <c r="N83" s="30"/>
      <c r="O83" s="31"/>
      <c r="P83" s="31"/>
      <c r="Q83" s="81"/>
      <c r="R83" s="76"/>
      <c r="S83" s="31"/>
      <c r="T83" s="31"/>
      <c r="U83" s="81"/>
      <c r="V83" s="89"/>
      <c r="W83" s="177"/>
    </row>
    <row r="84" spans="1:23" ht="26.25" customHeight="1">
      <c r="A84" s="36"/>
      <c r="B84" s="14"/>
      <c r="C84" s="14"/>
      <c r="D84" s="14"/>
      <c r="E84" s="14"/>
      <c r="F84" s="14"/>
      <c r="G84" s="15"/>
      <c r="H84" s="26" t="s">
        <v>98</v>
      </c>
      <c r="I84" s="10" t="s">
        <v>99</v>
      </c>
      <c r="J84" s="11"/>
      <c r="K84" s="11"/>
      <c r="L84" s="8"/>
      <c r="M84" s="8"/>
      <c r="N84" s="30"/>
      <c r="O84" s="31"/>
      <c r="P84" s="31"/>
      <c r="Q84" s="81"/>
      <c r="R84" s="76"/>
      <c r="S84" s="31"/>
      <c r="T84" s="31"/>
      <c r="U84" s="81"/>
      <c r="V84" s="89"/>
      <c r="W84" s="177"/>
    </row>
    <row r="85" spans="1:23" ht="22.5">
      <c r="A85" s="36"/>
      <c r="B85" s="14"/>
      <c r="C85" s="14"/>
      <c r="D85" s="14"/>
      <c r="E85" s="14"/>
      <c r="F85" s="14"/>
      <c r="G85" s="14"/>
      <c r="H85" s="22"/>
      <c r="I85" s="49" t="s">
        <v>47</v>
      </c>
      <c r="J85" s="54" t="s">
        <v>128</v>
      </c>
      <c r="K85" s="11"/>
      <c r="L85" s="8"/>
      <c r="M85" s="8"/>
      <c r="N85" s="30"/>
      <c r="O85" s="31"/>
      <c r="P85" s="31"/>
      <c r="Q85" s="81"/>
      <c r="R85" s="76"/>
      <c r="S85" s="31"/>
      <c r="T85" s="31"/>
      <c r="U85" s="81"/>
      <c r="V85" s="89"/>
      <c r="W85" s="177"/>
    </row>
    <row r="86" spans="1:23" ht="12.75">
      <c r="A86" s="36"/>
      <c r="B86" s="14"/>
      <c r="C86" s="14"/>
      <c r="D86" s="14"/>
      <c r="E86" s="14"/>
      <c r="F86" s="14"/>
      <c r="G86" s="14"/>
      <c r="H86" s="22"/>
      <c r="I86" s="38" t="s">
        <v>48</v>
      </c>
      <c r="J86" s="45">
        <v>1.1</v>
      </c>
      <c r="K86" s="48" t="s">
        <v>63</v>
      </c>
      <c r="L86" s="34">
        <f>SUM(M86:P86)</f>
        <v>1</v>
      </c>
      <c r="M86" s="34">
        <v>1</v>
      </c>
      <c r="N86" s="41"/>
      <c r="O86" s="46"/>
      <c r="P86" s="42"/>
      <c r="Q86" s="80">
        <v>1</v>
      </c>
      <c r="R86" s="77"/>
      <c r="S86" s="46"/>
      <c r="T86" s="42"/>
      <c r="U86" s="80"/>
      <c r="V86" s="47">
        <f>SUM(R86:U86)</f>
        <v>0</v>
      </c>
      <c r="W86" s="176">
        <f>V86/M86*100</f>
        <v>0</v>
      </c>
    </row>
    <row r="87" spans="1:23" ht="12.75">
      <c r="A87" s="36"/>
      <c r="B87" s="14"/>
      <c r="C87" s="14"/>
      <c r="D87" s="14"/>
      <c r="E87" s="14"/>
      <c r="F87" s="14"/>
      <c r="G87" s="14"/>
      <c r="H87" s="22"/>
      <c r="I87" s="38" t="s">
        <v>49</v>
      </c>
      <c r="J87" s="45">
        <v>1.2</v>
      </c>
      <c r="K87" s="48" t="s">
        <v>68</v>
      </c>
      <c r="L87" s="34">
        <f>SUM(M87:P87)</f>
        <v>1</v>
      </c>
      <c r="M87" s="34">
        <v>1</v>
      </c>
      <c r="N87" s="41"/>
      <c r="O87" s="46"/>
      <c r="P87" s="42"/>
      <c r="Q87" s="80">
        <v>1</v>
      </c>
      <c r="R87" s="77"/>
      <c r="S87" s="46"/>
      <c r="T87" s="42"/>
      <c r="U87" s="80"/>
      <c r="V87" s="47">
        <f>SUM(R87:U87)</f>
        <v>0</v>
      </c>
      <c r="W87" s="176">
        <f>V87/M87*100</f>
        <v>0</v>
      </c>
    </row>
    <row r="88" spans="1:23" ht="12.75">
      <c r="A88" s="36"/>
      <c r="B88" s="14"/>
      <c r="C88" s="14"/>
      <c r="D88" s="14"/>
      <c r="E88" s="14"/>
      <c r="F88" s="14"/>
      <c r="G88" s="14"/>
      <c r="H88" s="22"/>
      <c r="I88" s="38" t="s">
        <v>50</v>
      </c>
      <c r="J88" s="45">
        <v>1.4</v>
      </c>
      <c r="K88" s="48" t="s">
        <v>64</v>
      </c>
      <c r="L88" s="34">
        <v>2</v>
      </c>
      <c r="M88" s="34">
        <v>2</v>
      </c>
      <c r="N88" s="41">
        <v>1</v>
      </c>
      <c r="O88" s="46"/>
      <c r="P88" s="42">
        <v>1</v>
      </c>
      <c r="Q88" s="80"/>
      <c r="R88" s="77">
        <v>1</v>
      </c>
      <c r="S88" s="46"/>
      <c r="T88" s="42"/>
      <c r="U88" s="80"/>
      <c r="V88" s="47">
        <f>SUM(R88:U88)</f>
        <v>1</v>
      </c>
      <c r="W88" s="176">
        <f>V88/M88*100</f>
        <v>50</v>
      </c>
    </row>
    <row r="89" spans="1:23" ht="22.5">
      <c r="A89" s="36"/>
      <c r="B89" s="14"/>
      <c r="C89" s="14"/>
      <c r="D89" s="14"/>
      <c r="E89" s="14"/>
      <c r="F89" s="14"/>
      <c r="G89" s="14"/>
      <c r="H89" s="22"/>
      <c r="I89" s="38" t="s">
        <v>51</v>
      </c>
      <c r="J89" s="54" t="s">
        <v>126</v>
      </c>
      <c r="K89" s="48"/>
      <c r="L89" s="45"/>
      <c r="M89" s="45"/>
      <c r="N89" s="41"/>
      <c r="O89" s="46"/>
      <c r="P89" s="42"/>
      <c r="Q89" s="80"/>
      <c r="R89" s="77"/>
      <c r="S89" s="46"/>
      <c r="T89" s="42"/>
      <c r="U89" s="80"/>
      <c r="V89" s="47"/>
      <c r="W89" s="179"/>
    </row>
    <row r="90" spans="1:23" ht="12.75">
      <c r="A90" s="36"/>
      <c r="B90" s="14"/>
      <c r="C90" s="14"/>
      <c r="D90" s="14"/>
      <c r="E90" s="14"/>
      <c r="F90" s="14"/>
      <c r="G90" s="14"/>
      <c r="H90" s="22"/>
      <c r="I90" s="38" t="s">
        <v>52</v>
      </c>
      <c r="J90" s="45">
        <v>2.1</v>
      </c>
      <c r="K90" s="48" t="s">
        <v>64</v>
      </c>
      <c r="L90" s="34">
        <f>SUM(M90:P90)</f>
        <v>1</v>
      </c>
      <c r="M90" s="34">
        <v>1</v>
      </c>
      <c r="N90" s="41"/>
      <c r="O90" s="46"/>
      <c r="P90" s="42"/>
      <c r="Q90" s="80">
        <v>1</v>
      </c>
      <c r="R90" s="77"/>
      <c r="S90" s="46"/>
      <c r="T90" s="42"/>
      <c r="U90" s="80"/>
      <c r="V90" s="47">
        <f>SUM(R90:U90)</f>
        <v>0</v>
      </c>
      <c r="W90" s="176">
        <f>V90/M90*100</f>
        <v>0</v>
      </c>
    </row>
    <row r="91" spans="1:23" ht="12.75">
      <c r="A91" s="36"/>
      <c r="B91" s="14"/>
      <c r="C91" s="14"/>
      <c r="D91" s="14"/>
      <c r="E91" s="14"/>
      <c r="F91" s="14"/>
      <c r="G91" s="14"/>
      <c r="H91" s="22"/>
      <c r="I91" s="38" t="s">
        <v>106</v>
      </c>
      <c r="J91" s="45">
        <v>2.2</v>
      </c>
      <c r="K91" s="48" t="s">
        <v>64</v>
      </c>
      <c r="L91" s="34">
        <v>4</v>
      </c>
      <c r="M91" s="34">
        <v>4</v>
      </c>
      <c r="N91" s="41">
        <v>1</v>
      </c>
      <c r="O91" s="46">
        <v>1</v>
      </c>
      <c r="P91" s="42">
        <v>1</v>
      </c>
      <c r="Q91" s="80">
        <v>1</v>
      </c>
      <c r="R91" s="77">
        <v>1</v>
      </c>
      <c r="S91" s="46"/>
      <c r="T91" s="42"/>
      <c r="U91" s="80"/>
      <c r="V91" s="47">
        <f>SUM(R91:U91)</f>
        <v>1</v>
      </c>
      <c r="W91" s="176">
        <f>V91/M91*100</f>
        <v>25</v>
      </c>
    </row>
    <row r="92" spans="1:23" ht="12.75">
      <c r="A92" s="36"/>
      <c r="B92" s="14"/>
      <c r="C92" s="14"/>
      <c r="D92" s="14"/>
      <c r="E92" s="14"/>
      <c r="F92" s="14"/>
      <c r="G92" s="14"/>
      <c r="H92" s="22"/>
      <c r="I92" s="38" t="s">
        <v>53</v>
      </c>
      <c r="J92" s="45">
        <v>2.3</v>
      </c>
      <c r="K92" s="48" t="s">
        <v>64</v>
      </c>
      <c r="L92" s="34">
        <v>12</v>
      </c>
      <c r="M92" s="34">
        <v>12</v>
      </c>
      <c r="N92" s="41">
        <v>3</v>
      </c>
      <c r="O92" s="46">
        <v>3</v>
      </c>
      <c r="P92" s="42">
        <v>3</v>
      </c>
      <c r="Q92" s="80">
        <v>3</v>
      </c>
      <c r="R92" s="77">
        <v>3</v>
      </c>
      <c r="S92" s="46"/>
      <c r="T92" s="42"/>
      <c r="U92" s="80"/>
      <c r="V92" s="47">
        <f>SUM(R92:U92)</f>
        <v>3</v>
      </c>
      <c r="W92" s="176">
        <f>V92/M92*100</f>
        <v>25</v>
      </c>
    </row>
    <row r="93" spans="1:23" ht="12.75">
      <c r="A93" s="36"/>
      <c r="B93" s="14"/>
      <c r="C93" s="14"/>
      <c r="D93" s="14"/>
      <c r="E93" s="14"/>
      <c r="F93" s="14"/>
      <c r="G93" s="14"/>
      <c r="H93" s="22"/>
      <c r="I93" s="38" t="s">
        <v>54</v>
      </c>
      <c r="J93" s="54" t="s">
        <v>125</v>
      </c>
      <c r="K93" s="48"/>
      <c r="L93" s="45"/>
      <c r="M93" s="45"/>
      <c r="N93" s="41"/>
      <c r="O93" s="46"/>
      <c r="P93" s="42"/>
      <c r="Q93" s="80"/>
      <c r="R93" s="77"/>
      <c r="S93" s="46"/>
      <c r="T93" s="42"/>
      <c r="U93" s="80"/>
      <c r="V93" s="47"/>
      <c r="W93" s="179"/>
    </row>
    <row r="94" spans="1:23" ht="22.5">
      <c r="A94" s="36"/>
      <c r="B94" s="14"/>
      <c r="C94" s="14"/>
      <c r="D94" s="14"/>
      <c r="E94" s="14"/>
      <c r="F94" s="14"/>
      <c r="G94" s="14"/>
      <c r="H94" s="22"/>
      <c r="I94" s="38" t="s">
        <v>55</v>
      </c>
      <c r="J94" s="45">
        <v>3.1</v>
      </c>
      <c r="K94" s="48" t="s">
        <v>69</v>
      </c>
      <c r="L94" s="45">
        <v>850</v>
      </c>
      <c r="M94" s="45">
        <v>850</v>
      </c>
      <c r="N94" s="41">
        <v>250</v>
      </c>
      <c r="O94" s="42">
        <v>200</v>
      </c>
      <c r="P94" s="42">
        <v>200</v>
      </c>
      <c r="Q94" s="80">
        <v>200</v>
      </c>
      <c r="R94" s="75">
        <f>13+16+12+15</f>
        <v>56</v>
      </c>
      <c r="S94" s="42"/>
      <c r="T94" s="42"/>
      <c r="U94" s="80"/>
      <c r="V94" s="47">
        <f>SUM(R94:U94)</f>
        <v>56</v>
      </c>
      <c r="W94" s="178">
        <f>V94/M94*100</f>
        <v>6.588235294117648</v>
      </c>
    </row>
    <row r="95" spans="1:23" ht="12.75">
      <c r="A95" s="36"/>
      <c r="B95" s="14"/>
      <c r="C95" s="14"/>
      <c r="D95" s="14"/>
      <c r="E95" s="14"/>
      <c r="F95" s="14"/>
      <c r="G95" s="14"/>
      <c r="H95" s="127"/>
      <c r="I95" s="97"/>
      <c r="J95" s="45"/>
      <c r="K95" s="48"/>
      <c r="L95" s="45"/>
      <c r="M95" s="45"/>
      <c r="N95" s="75"/>
      <c r="O95" s="42"/>
      <c r="P95" s="42"/>
      <c r="Q95" s="80"/>
      <c r="R95" s="75"/>
      <c r="S95" s="42"/>
      <c r="T95" s="42"/>
      <c r="U95" s="115"/>
      <c r="V95" s="47"/>
      <c r="W95" s="178"/>
    </row>
    <row r="96" spans="1:23" ht="12.75">
      <c r="A96" s="36"/>
      <c r="B96" s="14"/>
      <c r="C96" s="14"/>
      <c r="D96" s="14"/>
      <c r="E96" s="14"/>
      <c r="F96" s="14"/>
      <c r="G96" s="14"/>
      <c r="H96" s="127"/>
      <c r="I96" s="97"/>
      <c r="J96" s="45"/>
      <c r="K96" s="48"/>
      <c r="L96" s="45"/>
      <c r="M96" s="45"/>
      <c r="N96" s="75"/>
      <c r="O96" s="42"/>
      <c r="P96" s="42"/>
      <c r="Q96" s="80"/>
      <c r="R96" s="75"/>
      <c r="S96" s="42"/>
      <c r="T96" s="42"/>
      <c r="U96" s="115"/>
      <c r="V96" s="47"/>
      <c r="W96" s="178"/>
    </row>
    <row r="97" spans="1:23" ht="13.5" thickBot="1">
      <c r="A97" s="110"/>
      <c r="B97" s="111"/>
      <c r="C97" s="111"/>
      <c r="D97" s="111"/>
      <c r="E97" s="111"/>
      <c r="F97" s="111"/>
      <c r="G97" s="111"/>
      <c r="H97" s="112"/>
      <c r="I97" s="106"/>
      <c r="J97" s="113"/>
      <c r="K97" s="113"/>
      <c r="L97" s="109"/>
      <c r="M97" s="109"/>
      <c r="N97" s="108"/>
      <c r="O97" s="58"/>
      <c r="P97" s="58"/>
      <c r="Q97" s="114"/>
      <c r="R97" s="108"/>
      <c r="S97" s="131"/>
      <c r="T97" s="132"/>
      <c r="U97" s="130"/>
      <c r="V97" s="107"/>
      <c r="W97" s="181"/>
    </row>
    <row r="98" spans="1:23" ht="13.5" thickTop="1">
      <c r="A98" s="35">
        <v>1</v>
      </c>
      <c r="B98" s="14"/>
      <c r="C98" s="14"/>
      <c r="D98" s="14"/>
      <c r="E98" s="14"/>
      <c r="F98" s="14"/>
      <c r="G98" s="14"/>
      <c r="H98" s="23"/>
      <c r="I98" s="135" t="s">
        <v>67</v>
      </c>
      <c r="J98" s="11"/>
      <c r="K98" s="11"/>
      <c r="L98" s="8"/>
      <c r="M98" s="8"/>
      <c r="N98" s="30"/>
      <c r="O98" s="31"/>
      <c r="P98" s="31"/>
      <c r="Q98" s="81"/>
      <c r="R98" s="76"/>
      <c r="S98" s="31"/>
      <c r="T98" s="31"/>
      <c r="U98" s="81"/>
      <c r="V98" s="89"/>
      <c r="W98" s="177"/>
    </row>
    <row r="99" spans="1:23" ht="12.75">
      <c r="A99" s="36"/>
      <c r="B99" s="14">
        <v>3</v>
      </c>
      <c r="C99" s="14"/>
      <c r="D99" s="14"/>
      <c r="E99" s="14"/>
      <c r="F99" s="14"/>
      <c r="G99" s="14"/>
      <c r="H99" s="23"/>
      <c r="I99" s="24" t="s">
        <v>89</v>
      </c>
      <c r="J99" s="11"/>
      <c r="K99" s="11"/>
      <c r="L99" s="8"/>
      <c r="M99" s="8"/>
      <c r="N99" s="30"/>
      <c r="O99" s="31"/>
      <c r="P99" s="31"/>
      <c r="Q99" s="81"/>
      <c r="R99" s="76"/>
      <c r="S99" s="31"/>
      <c r="T99" s="31"/>
      <c r="U99" s="81"/>
      <c r="V99" s="89"/>
      <c r="W99" s="177"/>
    </row>
    <row r="100" spans="1:23" ht="24">
      <c r="A100" s="36"/>
      <c r="B100" s="14"/>
      <c r="C100" s="14" t="s">
        <v>90</v>
      </c>
      <c r="D100" s="14"/>
      <c r="E100" s="14"/>
      <c r="F100" s="14"/>
      <c r="G100" s="14"/>
      <c r="H100" s="23"/>
      <c r="I100" s="24" t="s">
        <v>93</v>
      </c>
      <c r="J100" s="11"/>
      <c r="K100" s="11"/>
      <c r="L100" s="8"/>
      <c r="M100" s="8"/>
      <c r="N100" s="30"/>
      <c r="O100" s="31"/>
      <c r="P100" s="31"/>
      <c r="Q100" s="81"/>
      <c r="R100" s="76"/>
      <c r="S100" s="31"/>
      <c r="T100" s="31"/>
      <c r="U100" s="81"/>
      <c r="V100" s="89"/>
      <c r="W100" s="177"/>
    </row>
    <row r="101" spans="1:23" ht="12.75">
      <c r="A101" s="36"/>
      <c r="B101" s="14"/>
      <c r="C101" s="14"/>
      <c r="D101" s="14" t="s">
        <v>16</v>
      </c>
      <c r="E101" s="14"/>
      <c r="F101" s="14"/>
      <c r="G101" s="14"/>
      <c r="H101" s="23"/>
      <c r="I101" s="24" t="s">
        <v>18</v>
      </c>
      <c r="J101" s="11"/>
      <c r="K101" s="11"/>
      <c r="L101" s="8"/>
      <c r="M101" s="8"/>
      <c r="N101" s="30"/>
      <c r="O101" s="31"/>
      <c r="P101" s="31"/>
      <c r="Q101" s="81"/>
      <c r="R101" s="76"/>
      <c r="S101" s="31"/>
      <c r="T101" s="31"/>
      <c r="U101" s="81"/>
      <c r="V101" s="89"/>
      <c r="W101" s="177"/>
    </row>
    <row r="102" spans="1:23" ht="12.75">
      <c r="A102" s="36"/>
      <c r="B102" s="14"/>
      <c r="C102" s="14"/>
      <c r="D102" s="14"/>
      <c r="E102" s="15" t="s">
        <v>91</v>
      </c>
      <c r="F102" s="14"/>
      <c r="G102" s="14"/>
      <c r="H102" s="23"/>
      <c r="I102" s="10" t="s">
        <v>92</v>
      </c>
      <c r="J102" s="11"/>
      <c r="K102" s="11"/>
      <c r="L102" s="8"/>
      <c r="M102" s="8"/>
      <c r="N102" s="30"/>
      <c r="O102" s="31"/>
      <c r="P102" s="31"/>
      <c r="Q102" s="81"/>
      <c r="R102" s="76"/>
      <c r="S102" s="31"/>
      <c r="T102" s="31"/>
      <c r="U102" s="81"/>
      <c r="V102" s="89"/>
      <c r="W102" s="177"/>
    </row>
    <row r="103" spans="1:23" ht="15" customHeight="1">
      <c r="A103" s="36"/>
      <c r="B103" s="14"/>
      <c r="C103" s="14"/>
      <c r="D103" s="14"/>
      <c r="E103" s="14"/>
      <c r="F103" s="15" t="s">
        <v>94</v>
      </c>
      <c r="G103" s="14"/>
      <c r="H103" s="23"/>
      <c r="I103" s="10" t="s">
        <v>95</v>
      </c>
      <c r="J103" s="11"/>
      <c r="K103" s="11"/>
      <c r="L103" s="8"/>
      <c r="M103" s="8"/>
      <c r="N103" s="30"/>
      <c r="O103" s="31"/>
      <c r="P103" s="31"/>
      <c r="Q103" s="81"/>
      <c r="R103" s="76"/>
      <c r="S103" s="31"/>
      <c r="T103" s="31"/>
      <c r="U103" s="81"/>
      <c r="V103" s="89"/>
      <c r="W103" s="177"/>
    </row>
    <row r="104" spans="1:23" ht="12.75">
      <c r="A104" s="36"/>
      <c r="B104" s="14"/>
      <c r="C104" s="14"/>
      <c r="D104" s="14"/>
      <c r="E104" s="14"/>
      <c r="F104" s="14"/>
      <c r="G104" s="15" t="s">
        <v>96</v>
      </c>
      <c r="H104" s="23"/>
      <c r="I104" s="10" t="s">
        <v>97</v>
      </c>
      <c r="J104" s="11"/>
      <c r="K104" s="11"/>
      <c r="L104" s="8"/>
      <c r="M104" s="8"/>
      <c r="N104" s="30"/>
      <c r="O104" s="31"/>
      <c r="P104" s="31"/>
      <c r="Q104" s="81"/>
      <c r="R104" s="76"/>
      <c r="S104" s="31"/>
      <c r="T104" s="31"/>
      <c r="U104" s="81"/>
      <c r="V104" s="89"/>
      <c r="W104" s="177"/>
    </row>
    <row r="105" spans="1:23" ht="12.75">
      <c r="A105" s="36"/>
      <c r="B105" s="14"/>
      <c r="C105" s="14"/>
      <c r="D105" s="14"/>
      <c r="E105" s="14"/>
      <c r="F105" s="14"/>
      <c r="G105" s="15"/>
      <c r="H105" s="25" t="s">
        <v>98</v>
      </c>
      <c r="I105" s="10" t="s">
        <v>99</v>
      </c>
      <c r="J105" s="11"/>
      <c r="K105" s="11"/>
      <c r="L105" s="8"/>
      <c r="M105" s="8"/>
      <c r="N105" s="30"/>
      <c r="O105" s="31"/>
      <c r="P105" s="31"/>
      <c r="Q105" s="81"/>
      <c r="R105" s="76"/>
      <c r="S105" s="31"/>
      <c r="T105" s="31"/>
      <c r="U105" s="81"/>
      <c r="V105" s="89"/>
      <c r="W105" s="177"/>
    </row>
    <row r="106" spans="1:23" ht="12.75">
      <c r="A106" s="36"/>
      <c r="B106" s="14"/>
      <c r="C106" s="14"/>
      <c r="D106" s="14"/>
      <c r="E106" s="14"/>
      <c r="F106" s="14"/>
      <c r="G106" s="14"/>
      <c r="H106" s="22"/>
      <c r="I106" s="49" t="s">
        <v>56</v>
      </c>
      <c r="J106" s="54" t="s">
        <v>128</v>
      </c>
      <c r="K106" s="48"/>
      <c r="L106" s="45"/>
      <c r="M106" s="45"/>
      <c r="N106" s="41"/>
      <c r="O106" s="46"/>
      <c r="P106" s="42"/>
      <c r="Q106" s="80"/>
      <c r="R106" s="77"/>
      <c r="S106" s="46"/>
      <c r="T106" s="42"/>
      <c r="U106" s="80"/>
      <c r="V106" s="47"/>
      <c r="W106" s="179"/>
    </row>
    <row r="107" spans="1:23" ht="12.75">
      <c r="A107" s="36"/>
      <c r="B107" s="14"/>
      <c r="C107" s="14"/>
      <c r="D107" s="14"/>
      <c r="E107" s="14"/>
      <c r="F107" s="14"/>
      <c r="G107" s="14"/>
      <c r="H107" s="23"/>
      <c r="I107" s="38" t="s">
        <v>57</v>
      </c>
      <c r="J107" s="53" t="s">
        <v>134</v>
      </c>
      <c r="K107" s="48" t="s">
        <v>70</v>
      </c>
      <c r="L107" s="45">
        <v>6400</v>
      </c>
      <c r="M107" s="45">
        <v>6400</v>
      </c>
      <c r="N107" s="41">
        <v>1350</v>
      </c>
      <c r="O107" s="46">
        <v>1710</v>
      </c>
      <c r="P107" s="42">
        <v>1740</v>
      </c>
      <c r="Q107" s="80">
        <v>1600</v>
      </c>
      <c r="R107" s="77">
        <v>975</v>
      </c>
      <c r="S107" s="46"/>
      <c r="T107" s="42"/>
      <c r="U107" s="80"/>
      <c r="V107" s="47">
        <f>SUM(R107:U107)</f>
        <v>975</v>
      </c>
      <c r="W107" s="176">
        <f>V107/M107*100</f>
        <v>15.234375</v>
      </c>
    </row>
    <row r="108" spans="1:23" ht="12.75">
      <c r="A108" s="36"/>
      <c r="B108" s="14"/>
      <c r="C108" s="14"/>
      <c r="D108" s="14"/>
      <c r="E108" s="14"/>
      <c r="F108" s="14"/>
      <c r="G108" s="14"/>
      <c r="H108" s="23"/>
      <c r="I108" s="38" t="s">
        <v>58</v>
      </c>
      <c r="J108" s="53" t="s">
        <v>135</v>
      </c>
      <c r="K108" s="48" t="s">
        <v>71</v>
      </c>
      <c r="L108" s="45">
        <v>200000</v>
      </c>
      <c r="M108" s="45">
        <v>200000</v>
      </c>
      <c r="N108" s="41">
        <v>56000</v>
      </c>
      <c r="O108" s="42">
        <v>58000</v>
      </c>
      <c r="P108" s="42">
        <v>48000</v>
      </c>
      <c r="Q108" s="80">
        <v>38000</v>
      </c>
      <c r="R108" s="75">
        <v>23000</v>
      </c>
      <c r="S108" s="42"/>
      <c r="T108" s="42"/>
      <c r="U108" s="80"/>
      <c r="V108" s="47">
        <f>SUM(R108:U108)</f>
        <v>23000</v>
      </c>
      <c r="W108" s="176">
        <f>V108/M108*100</f>
        <v>11.5</v>
      </c>
    </row>
    <row r="109" spans="1:23" ht="22.5">
      <c r="A109" s="37"/>
      <c r="B109" s="16"/>
      <c r="C109" s="16"/>
      <c r="D109" s="16"/>
      <c r="E109" s="16"/>
      <c r="F109" s="16"/>
      <c r="G109" s="16"/>
      <c r="H109" s="22"/>
      <c r="I109" s="38" t="s">
        <v>59</v>
      </c>
      <c r="J109" s="53" t="s">
        <v>136</v>
      </c>
      <c r="K109" s="48" t="s">
        <v>64</v>
      </c>
      <c r="L109" s="45">
        <v>60</v>
      </c>
      <c r="M109" s="45">
        <v>60</v>
      </c>
      <c r="N109" s="41">
        <v>15</v>
      </c>
      <c r="O109" s="42">
        <v>15</v>
      </c>
      <c r="P109" s="42">
        <v>15</v>
      </c>
      <c r="Q109" s="80">
        <v>15</v>
      </c>
      <c r="R109" s="75">
        <v>15</v>
      </c>
      <c r="S109" s="42"/>
      <c r="T109" s="42"/>
      <c r="U109" s="80"/>
      <c r="V109" s="47">
        <f>SUM(R109:U109)</f>
        <v>15</v>
      </c>
      <c r="W109" s="176">
        <f>V109/M109*100</f>
        <v>25</v>
      </c>
    </row>
    <row r="110" spans="1:23" ht="12.75">
      <c r="A110" s="37"/>
      <c r="B110" s="16"/>
      <c r="C110" s="16"/>
      <c r="D110" s="16"/>
      <c r="E110" s="16"/>
      <c r="F110" s="16"/>
      <c r="G110" s="16"/>
      <c r="H110" s="22"/>
      <c r="I110" s="38" t="s">
        <v>60</v>
      </c>
      <c r="J110" s="53" t="s">
        <v>137</v>
      </c>
      <c r="K110" s="48" t="s">
        <v>63</v>
      </c>
      <c r="L110" s="45">
        <v>1</v>
      </c>
      <c r="M110" s="45">
        <v>1</v>
      </c>
      <c r="N110" s="41"/>
      <c r="O110" s="46"/>
      <c r="P110" s="42"/>
      <c r="Q110" s="80">
        <v>1</v>
      </c>
      <c r="R110" s="77"/>
      <c r="S110" s="46"/>
      <c r="T110" s="42"/>
      <c r="U110" s="80"/>
      <c r="V110" s="47">
        <f>SUM(R110:U110)</f>
        <v>0</v>
      </c>
      <c r="W110" s="176">
        <f>V110/M110*100</f>
        <v>0</v>
      </c>
    </row>
    <row r="111" spans="1:23" ht="12.75">
      <c r="A111" s="37"/>
      <c r="B111" s="16"/>
      <c r="C111" s="16"/>
      <c r="D111" s="16"/>
      <c r="E111" s="16"/>
      <c r="F111" s="16"/>
      <c r="G111" s="16"/>
      <c r="H111" s="22"/>
      <c r="I111" s="38"/>
      <c r="J111" s="53"/>
      <c r="K111" s="48"/>
      <c r="L111" s="45"/>
      <c r="M111" s="45"/>
      <c r="N111" s="41"/>
      <c r="O111" s="46"/>
      <c r="P111" s="42"/>
      <c r="Q111" s="80"/>
      <c r="R111" s="77"/>
      <c r="S111" s="46"/>
      <c r="T111" s="42"/>
      <c r="U111" s="80"/>
      <c r="V111" s="47"/>
      <c r="W111" s="179"/>
    </row>
    <row r="112" spans="1:23" ht="12.75">
      <c r="A112" s="36">
        <v>1</v>
      </c>
      <c r="B112" s="14"/>
      <c r="C112" s="14"/>
      <c r="D112" s="14"/>
      <c r="E112" s="14"/>
      <c r="F112" s="14"/>
      <c r="G112" s="14"/>
      <c r="H112" s="23"/>
      <c r="I112" s="43" t="s">
        <v>72</v>
      </c>
      <c r="J112" s="53"/>
      <c r="K112" s="48"/>
      <c r="L112" s="45"/>
      <c r="M112" s="45"/>
      <c r="N112" s="41"/>
      <c r="O112" s="46"/>
      <c r="P112" s="42"/>
      <c r="Q112" s="80"/>
      <c r="R112" s="77"/>
      <c r="S112" s="46"/>
      <c r="T112" s="42"/>
      <c r="U112" s="80"/>
      <c r="V112" s="47"/>
      <c r="W112" s="179"/>
    </row>
    <row r="113" spans="1:23" ht="12.75">
      <c r="A113" s="36"/>
      <c r="B113" s="14">
        <v>3</v>
      </c>
      <c r="C113" s="14"/>
      <c r="D113" s="14"/>
      <c r="E113" s="14"/>
      <c r="F113" s="14"/>
      <c r="G113" s="14"/>
      <c r="H113" s="23"/>
      <c r="I113" s="24" t="s">
        <v>89</v>
      </c>
      <c r="J113" s="53"/>
      <c r="K113" s="48"/>
      <c r="L113" s="45"/>
      <c r="M113" s="45"/>
      <c r="N113" s="41"/>
      <c r="O113" s="46"/>
      <c r="P113" s="42"/>
      <c r="Q113" s="80"/>
      <c r="R113" s="77"/>
      <c r="S113" s="46"/>
      <c r="T113" s="42"/>
      <c r="U113" s="80"/>
      <c r="V113" s="47"/>
      <c r="W113" s="179"/>
    </row>
    <row r="114" spans="1:23" ht="24">
      <c r="A114" s="36"/>
      <c r="B114" s="14"/>
      <c r="C114" s="14" t="s">
        <v>90</v>
      </c>
      <c r="D114" s="14"/>
      <c r="E114" s="14"/>
      <c r="F114" s="14"/>
      <c r="G114" s="14"/>
      <c r="H114" s="23"/>
      <c r="I114" s="24" t="s">
        <v>93</v>
      </c>
      <c r="J114" s="53"/>
      <c r="K114" s="48"/>
      <c r="L114" s="45"/>
      <c r="M114" s="45"/>
      <c r="N114" s="41"/>
      <c r="O114" s="46"/>
      <c r="P114" s="42"/>
      <c r="Q114" s="80"/>
      <c r="R114" s="77"/>
      <c r="S114" s="46"/>
      <c r="T114" s="42"/>
      <c r="U114" s="80"/>
      <c r="V114" s="47"/>
      <c r="W114" s="179"/>
    </row>
    <row r="115" spans="1:23" ht="12.75">
      <c r="A115" s="36"/>
      <c r="B115" s="14"/>
      <c r="C115" s="14"/>
      <c r="D115" s="14" t="s">
        <v>16</v>
      </c>
      <c r="E115" s="14"/>
      <c r="F115" s="14"/>
      <c r="G115" s="14"/>
      <c r="H115" s="23"/>
      <c r="I115" s="24" t="s">
        <v>18</v>
      </c>
      <c r="J115" s="53"/>
      <c r="K115" s="48"/>
      <c r="L115" s="45"/>
      <c r="M115" s="45"/>
      <c r="N115" s="41"/>
      <c r="O115" s="46"/>
      <c r="P115" s="42"/>
      <c r="Q115" s="80"/>
      <c r="R115" s="77"/>
      <c r="S115" s="46"/>
      <c r="T115" s="42"/>
      <c r="U115" s="80"/>
      <c r="V115" s="47"/>
      <c r="W115" s="179"/>
    </row>
    <row r="116" spans="1:23" ht="12.75">
      <c r="A116" s="36"/>
      <c r="B116" s="14"/>
      <c r="C116" s="14"/>
      <c r="D116" s="14"/>
      <c r="E116" s="15" t="s">
        <v>91</v>
      </c>
      <c r="F116" s="14"/>
      <c r="G116" s="14"/>
      <c r="H116" s="23"/>
      <c r="I116" s="10" t="s">
        <v>92</v>
      </c>
      <c r="J116" s="53"/>
      <c r="K116" s="48"/>
      <c r="L116" s="45"/>
      <c r="M116" s="45"/>
      <c r="N116" s="41"/>
      <c r="O116" s="46"/>
      <c r="P116" s="42"/>
      <c r="Q116" s="80"/>
      <c r="R116" s="77"/>
      <c r="S116" s="46"/>
      <c r="T116" s="42"/>
      <c r="U116" s="80"/>
      <c r="V116" s="47"/>
      <c r="W116" s="179"/>
    </row>
    <row r="117" spans="1:23" ht="12.75" customHeight="1">
      <c r="A117" s="36"/>
      <c r="B117" s="14"/>
      <c r="C117" s="14"/>
      <c r="D117" s="14"/>
      <c r="E117" s="14"/>
      <c r="F117" s="15" t="s">
        <v>94</v>
      </c>
      <c r="G117" s="14"/>
      <c r="H117" s="23"/>
      <c r="I117" s="10" t="s">
        <v>95</v>
      </c>
      <c r="J117" s="53"/>
      <c r="K117" s="48"/>
      <c r="L117" s="45"/>
      <c r="M117" s="45"/>
      <c r="N117" s="41"/>
      <c r="O117" s="46"/>
      <c r="P117" s="42"/>
      <c r="Q117" s="80"/>
      <c r="R117" s="77"/>
      <c r="S117" s="46"/>
      <c r="T117" s="42"/>
      <c r="U117" s="80"/>
      <c r="V117" s="47"/>
      <c r="W117" s="179"/>
    </row>
    <row r="118" spans="1:23" ht="12.75">
      <c r="A118" s="36"/>
      <c r="B118" s="14"/>
      <c r="C118" s="14"/>
      <c r="D118" s="14"/>
      <c r="E118" s="14"/>
      <c r="F118" s="14"/>
      <c r="G118" s="15" t="s">
        <v>96</v>
      </c>
      <c r="H118" s="23"/>
      <c r="I118" s="10" t="s">
        <v>97</v>
      </c>
      <c r="J118" s="53"/>
      <c r="K118" s="48"/>
      <c r="L118" s="45"/>
      <c r="M118" s="45"/>
      <c r="N118" s="41"/>
      <c r="O118" s="46"/>
      <c r="P118" s="42"/>
      <c r="Q118" s="80"/>
      <c r="R118" s="77"/>
      <c r="S118" s="46"/>
      <c r="T118" s="42"/>
      <c r="U118" s="80"/>
      <c r="V118" s="47"/>
      <c r="W118" s="179"/>
    </row>
    <row r="119" spans="1:23" ht="12.75">
      <c r="A119" s="36"/>
      <c r="B119" s="14"/>
      <c r="C119" s="14"/>
      <c r="D119" s="14"/>
      <c r="E119" s="14"/>
      <c r="F119" s="14"/>
      <c r="G119" s="15"/>
      <c r="H119" s="25" t="s">
        <v>98</v>
      </c>
      <c r="I119" s="10" t="s">
        <v>99</v>
      </c>
      <c r="J119" s="53"/>
      <c r="K119" s="48"/>
      <c r="L119" s="45"/>
      <c r="M119" s="45"/>
      <c r="N119" s="41"/>
      <c r="O119" s="46"/>
      <c r="P119" s="42"/>
      <c r="Q119" s="80"/>
      <c r="R119" s="77"/>
      <c r="S119" s="46"/>
      <c r="T119" s="42"/>
      <c r="U119" s="80"/>
      <c r="V119" s="47"/>
      <c r="W119" s="179"/>
    </row>
    <row r="120" spans="1:23" ht="12.75">
      <c r="A120" s="37"/>
      <c r="B120" s="16"/>
      <c r="C120" s="16"/>
      <c r="D120" s="16"/>
      <c r="E120" s="16"/>
      <c r="F120" s="16"/>
      <c r="G120" s="16"/>
      <c r="H120" s="22"/>
      <c r="I120" s="66" t="s">
        <v>73</v>
      </c>
      <c r="J120" s="54" t="s">
        <v>125</v>
      </c>
      <c r="K120" s="48"/>
      <c r="L120" s="45"/>
      <c r="M120" s="45"/>
      <c r="N120" s="41"/>
      <c r="O120" s="46"/>
      <c r="P120" s="42"/>
      <c r="Q120" s="80"/>
      <c r="R120" s="77"/>
      <c r="S120" s="46"/>
      <c r="T120" s="42"/>
      <c r="U120" s="80"/>
      <c r="V120" s="47"/>
      <c r="W120" s="179"/>
    </row>
    <row r="121" spans="1:23" ht="19.5" customHeight="1">
      <c r="A121" s="37"/>
      <c r="B121" s="16"/>
      <c r="C121" s="16"/>
      <c r="D121" s="16"/>
      <c r="E121" s="16"/>
      <c r="F121" s="16"/>
      <c r="G121" s="16"/>
      <c r="H121" s="22"/>
      <c r="I121" s="38" t="s">
        <v>74</v>
      </c>
      <c r="J121" s="45">
        <v>3.1</v>
      </c>
      <c r="K121" s="50" t="s">
        <v>83</v>
      </c>
      <c r="L121" s="45">
        <v>14836</v>
      </c>
      <c r="M121" s="45">
        <v>14836</v>
      </c>
      <c r="N121" s="41">
        <v>3632</v>
      </c>
      <c r="O121" s="46">
        <v>3756</v>
      </c>
      <c r="P121" s="42">
        <f>864+220+850+860+300+390+200</f>
        <v>3684</v>
      </c>
      <c r="Q121" s="80">
        <f>864+300+850+840+310+350+250</f>
        <v>3764</v>
      </c>
      <c r="R121" s="77">
        <f>963+185+831+1060+356+361+215</f>
        <v>3971</v>
      </c>
      <c r="S121" s="46"/>
      <c r="T121" s="42"/>
      <c r="U121" s="80"/>
      <c r="V121" s="47">
        <f aca="true" t="shared" si="1" ref="V121:V126">SUM(R121:U121)</f>
        <v>3971</v>
      </c>
      <c r="W121" s="176">
        <f aca="true" t="shared" si="2" ref="W121:W126">V121/M121*100</f>
        <v>26.765974656241575</v>
      </c>
    </row>
    <row r="122" spans="1:23" ht="21" customHeight="1">
      <c r="A122" s="37"/>
      <c r="B122" s="16"/>
      <c r="C122" s="16"/>
      <c r="D122" s="16"/>
      <c r="E122" s="16"/>
      <c r="F122" s="16"/>
      <c r="G122" s="16"/>
      <c r="H122" s="22"/>
      <c r="I122" s="38" t="s">
        <v>75</v>
      </c>
      <c r="J122" s="53" t="s">
        <v>138</v>
      </c>
      <c r="K122" s="50" t="s">
        <v>83</v>
      </c>
      <c r="L122" s="40">
        <v>6104</v>
      </c>
      <c r="M122" s="40">
        <v>6104</v>
      </c>
      <c r="N122" s="41">
        <v>1531</v>
      </c>
      <c r="O122" s="46">
        <v>1519</v>
      </c>
      <c r="P122" s="42">
        <f>596+173+241+160+100+170+50</f>
        <v>1490</v>
      </c>
      <c r="Q122" s="80">
        <f>596+120+240+160+110+188+150</f>
        <v>1564</v>
      </c>
      <c r="R122" s="77">
        <f>730+128+301+143+126+277+142</f>
        <v>1847</v>
      </c>
      <c r="S122" s="46"/>
      <c r="T122" s="42"/>
      <c r="U122" s="80"/>
      <c r="V122" s="47">
        <f t="shared" si="1"/>
        <v>1847</v>
      </c>
      <c r="W122" s="176">
        <f t="shared" si="2"/>
        <v>30.25884665792923</v>
      </c>
    </row>
    <row r="123" spans="1:23" ht="19.5" customHeight="1">
      <c r="A123" s="37"/>
      <c r="B123" s="16"/>
      <c r="C123" s="16"/>
      <c r="D123" s="16"/>
      <c r="E123" s="16"/>
      <c r="F123" s="16"/>
      <c r="G123" s="16"/>
      <c r="H123" s="22"/>
      <c r="I123" s="38" t="s">
        <v>76</v>
      </c>
      <c r="J123" s="53" t="s">
        <v>139</v>
      </c>
      <c r="K123" s="50" t="s">
        <v>83</v>
      </c>
      <c r="L123" s="45">
        <v>290</v>
      </c>
      <c r="M123" s="45">
        <v>290</v>
      </c>
      <c r="N123" s="41">
        <f>15+3+26+12+4+6+10</f>
        <v>76</v>
      </c>
      <c r="O123" s="42">
        <f>15+3+6+20+10+10+10</f>
        <v>74</v>
      </c>
      <c r="P123" s="42">
        <f>15+2+3+18+10+16+10</f>
        <v>74</v>
      </c>
      <c r="Q123" s="80">
        <f>15+12+5+10+6+8+10</f>
        <v>66</v>
      </c>
      <c r="R123" s="77">
        <f>16+50+7+35+6+6+12</f>
        <v>132</v>
      </c>
      <c r="S123" s="42"/>
      <c r="T123" s="42"/>
      <c r="U123" s="80"/>
      <c r="V123" s="47">
        <f t="shared" si="1"/>
        <v>132</v>
      </c>
      <c r="W123" s="176">
        <f t="shared" si="2"/>
        <v>45.51724137931035</v>
      </c>
    </row>
    <row r="124" spans="1:23" ht="18.75" customHeight="1">
      <c r="A124" s="37"/>
      <c r="B124" s="16"/>
      <c r="C124" s="16"/>
      <c r="D124" s="16"/>
      <c r="E124" s="16"/>
      <c r="F124" s="16"/>
      <c r="G124" s="16"/>
      <c r="H124" s="22"/>
      <c r="I124" s="38" t="s">
        <v>77</v>
      </c>
      <c r="J124" s="53" t="s">
        <v>140</v>
      </c>
      <c r="K124" s="50" t="s">
        <v>85</v>
      </c>
      <c r="L124" s="45">
        <v>10676</v>
      </c>
      <c r="M124" s="45">
        <v>10676</v>
      </c>
      <c r="N124" s="41">
        <f>708+116+455+690+150+210+195</f>
        <v>2524</v>
      </c>
      <c r="O124" s="42">
        <f>708+128+535+660+250+176+285</f>
        <v>2742</v>
      </c>
      <c r="P124" s="42">
        <f>708+125+660+630+200+320+150</f>
        <v>2793</v>
      </c>
      <c r="Q124" s="80">
        <f>708+231+450+610+150+288+180</f>
        <v>2617</v>
      </c>
      <c r="R124" s="77">
        <f>553+110+466+654+222+278+128</f>
        <v>2411</v>
      </c>
      <c r="S124" s="42"/>
      <c r="T124" s="42"/>
      <c r="U124" s="80"/>
      <c r="V124" s="47">
        <f t="shared" si="1"/>
        <v>2411</v>
      </c>
      <c r="W124" s="176">
        <f t="shared" si="2"/>
        <v>22.58336455601349</v>
      </c>
    </row>
    <row r="125" spans="1:23" ht="18.75" customHeight="1">
      <c r="A125" s="37"/>
      <c r="B125" s="16"/>
      <c r="C125" s="16"/>
      <c r="D125" s="16"/>
      <c r="E125" s="16"/>
      <c r="F125" s="16"/>
      <c r="G125" s="16"/>
      <c r="H125" s="22"/>
      <c r="I125" s="38" t="s">
        <v>78</v>
      </c>
      <c r="J125" s="53" t="s">
        <v>141</v>
      </c>
      <c r="K125" s="50" t="s">
        <v>84</v>
      </c>
      <c r="L125" s="45">
        <v>4789</v>
      </c>
      <c r="M125" s="45">
        <v>4789</v>
      </c>
      <c r="N125" s="41">
        <f>489+134+197+140+75+160+92</f>
        <v>1287</v>
      </c>
      <c r="O125" s="42">
        <f>489+94+129+115+100+110+90</f>
        <v>1127</v>
      </c>
      <c r="P125" s="42">
        <f>489+100+250+125+75+120+38</f>
        <v>1197</v>
      </c>
      <c r="Q125" s="80">
        <f>489+80+124+132+100+140+113</f>
        <v>1178</v>
      </c>
      <c r="R125" s="77">
        <f>610+144+216+172+105+237+121</f>
        <v>1605</v>
      </c>
      <c r="S125" s="42"/>
      <c r="T125" s="42"/>
      <c r="U125" s="80"/>
      <c r="V125" s="47">
        <f t="shared" si="1"/>
        <v>1605</v>
      </c>
      <c r="W125" s="176">
        <f t="shared" si="2"/>
        <v>33.51430361244518</v>
      </c>
    </row>
    <row r="126" spans="1:23" ht="12.75">
      <c r="A126" s="37"/>
      <c r="B126" s="16"/>
      <c r="C126" s="16"/>
      <c r="D126" s="16"/>
      <c r="E126" s="16"/>
      <c r="F126" s="16"/>
      <c r="G126" s="16"/>
      <c r="H126" s="22"/>
      <c r="I126" s="38" t="s">
        <v>79</v>
      </c>
      <c r="J126" s="45">
        <v>3.6</v>
      </c>
      <c r="K126" s="50" t="s">
        <v>85</v>
      </c>
      <c r="L126" s="45">
        <v>238</v>
      </c>
      <c r="M126" s="45">
        <v>238</v>
      </c>
      <c r="N126" s="51">
        <f>14+3+25+7+4+6+8</f>
        <v>67</v>
      </c>
      <c r="O126" s="52">
        <f>14+3+5+15+6+8+9</f>
        <v>60</v>
      </c>
      <c r="P126" s="52">
        <f>14+2+3+8+7+12+9</f>
        <v>55</v>
      </c>
      <c r="Q126" s="84">
        <f>14+10+5+10+3+6+8</f>
        <v>56</v>
      </c>
      <c r="R126" s="77">
        <f>16+46+8+39+6+7+12</f>
        <v>134</v>
      </c>
      <c r="S126" s="52"/>
      <c r="T126" s="52"/>
      <c r="U126" s="84"/>
      <c r="V126" s="47">
        <f t="shared" si="1"/>
        <v>134</v>
      </c>
      <c r="W126" s="176">
        <f t="shared" si="2"/>
        <v>56.30252100840336</v>
      </c>
    </row>
    <row r="127" spans="1:23" ht="22.5">
      <c r="A127" s="37"/>
      <c r="B127" s="16"/>
      <c r="C127" s="16"/>
      <c r="D127" s="16"/>
      <c r="E127" s="16"/>
      <c r="F127" s="16"/>
      <c r="G127" s="16"/>
      <c r="H127" s="22"/>
      <c r="I127" s="49" t="s">
        <v>80</v>
      </c>
      <c r="J127" s="134" t="s">
        <v>127</v>
      </c>
      <c r="K127" s="55"/>
      <c r="L127" s="45"/>
      <c r="M127" s="45"/>
      <c r="N127" s="41"/>
      <c r="O127" s="46"/>
      <c r="P127" s="42"/>
      <c r="Q127" s="80"/>
      <c r="R127" s="77"/>
      <c r="S127" s="46"/>
      <c r="T127" s="42"/>
      <c r="U127" s="80"/>
      <c r="V127" s="47"/>
      <c r="W127" s="179"/>
    </row>
    <row r="128" spans="1:23" ht="21" customHeight="1">
      <c r="A128" s="37"/>
      <c r="B128" s="16"/>
      <c r="C128" s="16"/>
      <c r="D128" s="16"/>
      <c r="E128" s="16"/>
      <c r="F128" s="16"/>
      <c r="G128" s="16"/>
      <c r="H128" s="22"/>
      <c r="I128" s="49" t="s">
        <v>81</v>
      </c>
      <c r="J128" s="53" t="s">
        <v>33</v>
      </c>
      <c r="K128" s="50" t="s">
        <v>83</v>
      </c>
      <c r="L128" s="45">
        <v>348</v>
      </c>
      <c r="M128" s="45">
        <v>348</v>
      </c>
      <c r="N128" s="56">
        <f>15+12+12+14+10+10+11</f>
        <v>84</v>
      </c>
      <c r="O128" s="44">
        <f>15+12+12+11+10+13+11</f>
        <v>84</v>
      </c>
      <c r="P128" s="44">
        <v>88</v>
      </c>
      <c r="Q128" s="83">
        <f>15+12+10+11+10+23+11</f>
        <v>92</v>
      </c>
      <c r="R128" s="77">
        <f>30+10+16+13+13+17+12</f>
        <v>111</v>
      </c>
      <c r="S128" s="44"/>
      <c r="T128" s="44"/>
      <c r="U128" s="83"/>
      <c r="V128" s="47">
        <f>SUM(R128:U128)</f>
        <v>111</v>
      </c>
      <c r="W128" s="178">
        <f>V128/M128*100</f>
        <v>31.896551724137932</v>
      </c>
    </row>
    <row r="129" spans="1:23" ht="21" customHeight="1">
      <c r="A129" s="116"/>
      <c r="B129" s="117"/>
      <c r="C129" s="117"/>
      <c r="D129" s="117"/>
      <c r="E129" s="117"/>
      <c r="F129" s="117"/>
      <c r="G129" s="117"/>
      <c r="H129" s="118"/>
      <c r="I129" s="119"/>
      <c r="J129" s="120"/>
      <c r="K129" s="121"/>
      <c r="L129" s="122"/>
      <c r="M129" s="122"/>
      <c r="N129" s="123"/>
      <c r="O129" s="124"/>
      <c r="P129" s="124"/>
      <c r="Q129" s="125"/>
      <c r="R129" s="126"/>
      <c r="S129" s="124"/>
      <c r="T129" s="124"/>
      <c r="U129" s="125"/>
      <c r="V129" s="121"/>
      <c r="W129" s="182"/>
    </row>
    <row r="130" spans="1:23" ht="12.75">
      <c r="A130" s="36">
        <v>1</v>
      </c>
      <c r="B130" s="14"/>
      <c r="C130" s="14"/>
      <c r="D130" s="14"/>
      <c r="E130" s="14"/>
      <c r="F130" s="14"/>
      <c r="G130" s="14"/>
      <c r="H130" s="23"/>
      <c r="I130" s="43" t="s">
        <v>82</v>
      </c>
      <c r="J130" s="53"/>
      <c r="K130" s="55"/>
      <c r="L130" s="45"/>
      <c r="M130" s="45"/>
      <c r="N130" s="41"/>
      <c r="O130" s="46"/>
      <c r="P130" s="42"/>
      <c r="Q130" s="80"/>
      <c r="R130" s="77"/>
      <c r="S130" s="46"/>
      <c r="T130" s="42"/>
      <c r="U130" s="80"/>
      <c r="V130" s="47"/>
      <c r="W130" s="179"/>
    </row>
    <row r="131" spans="1:23" ht="12.75">
      <c r="A131" s="36"/>
      <c r="B131" s="14">
        <v>3</v>
      </c>
      <c r="C131" s="14"/>
      <c r="D131" s="14"/>
      <c r="E131" s="14"/>
      <c r="F131" s="14"/>
      <c r="G131" s="14"/>
      <c r="H131" s="23"/>
      <c r="I131" s="24" t="s">
        <v>89</v>
      </c>
      <c r="J131" s="53"/>
      <c r="K131" s="55"/>
      <c r="L131" s="45"/>
      <c r="M131" s="45"/>
      <c r="N131" s="41"/>
      <c r="O131" s="46"/>
      <c r="P131" s="42"/>
      <c r="Q131" s="80"/>
      <c r="R131" s="77"/>
      <c r="S131" s="46"/>
      <c r="T131" s="42"/>
      <c r="U131" s="80"/>
      <c r="V131" s="47"/>
      <c r="W131" s="179"/>
    </row>
    <row r="132" spans="1:23" ht="24">
      <c r="A132" s="36"/>
      <c r="B132" s="14"/>
      <c r="C132" s="14" t="s">
        <v>90</v>
      </c>
      <c r="D132" s="14"/>
      <c r="E132" s="14"/>
      <c r="F132" s="14"/>
      <c r="G132" s="14"/>
      <c r="H132" s="23"/>
      <c r="I132" s="24" t="s">
        <v>93</v>
      </c>
      <c r="J132" s="53"/>
      <c r="K132" s="55"/>
      <c r="L132" s="45"/>
      <c r="M132" s="45"/>
      <c r="N132" s="41"/>
      <c r="O132" s="46"/>
      <c r="P132" s="42"/>
      <c r="Q132" s="80"/>
      <c r="R132" s="77"/>
      <c r="S132" s="46"/>
      <c r="T132" s="42"/>
      <c r="U132" s="80"/>
      <c r="V132" s="47"/>
      <c r="W132" s="179"/>
    </row>
    <row r="133" spans="1:23" ht="12.75">
      <c r="A133" s="36"/>
      <c r="B133" s="14"/>
      <c r="C133" s="14"/>
      <c r="D133" s="14" t="s">
        <v>16</v>
      </c>
      <c r="E133" s="14"/>
      <c r="F133" s="14"/>
      <c r="G133" s="14"/>
      <c r="H133" s="23"/>
      <c r="I133" s="24" t="s">
        <v>18</v>
      </c>
      <c r="J133" s="53"/>
      <c r="K133" s="55"/>
      <c r="L133" s="45"/>
      <c r="M133" s="45"/>
      <c r="N133" s="41"/>
      <c r="O133" s="46"/>
      <c r="P133" s="42"/>
      <c r="Q133" s="80"/>
      <c r="R133" s="77"/>
      <c r="S133" s="46"/>
      <c r="T133" s="42"/>
      <c r="U133" s="80"/>
      <c r="V133" s="47"/>
      <c r="W133" s="179"/>
    </row>
    <row r="134" spans="1:23" ht="12.75">
      <c r="A134" s="36"/>
      <c r="B134" s="14"/>
      <c r="C134" s="14"/>
      <c r="D134" s="14"/>
      <c r="E134" s="15" t="s">
        <v>91</v>
      </c>
      <c r="F134" s="14"/>
      <c r="G134" s="14"/>
      <c r="H134" s="23"/>
      <c r="I134" s="10" t="s">
        <v>92</v>
      </c>
      <c r="J134" s="53"/>
      <c r="K134" s="55"/>
      <c r="L134" s="45"/>
      <c r="M134" s="45"/>
      <c r="N134" s="41"/>
      <c r="O134" s="46"/>
      <c r="P134" s="42"/>
      <c r="Q134" s="80"/>
      <c r="R134" s="77"/>
      <c r="S134" s="46"/>
      <c r="T134" s="42"/>
      <c r="U134" s="80"/>
      <c r="V134" s="47"/>
      <c r="W134" s="179"/>
    </row>
    <row r="135" spans="1:23" ht="13.5" customHeight="1">
      <c r="A135" s="36"/>
      <c r="B135" s="14"/>
      <c r="C135" s="14"/>
      <c r="D135" s="14"/>
      <c r="E135" s="14"/>
      <c r="F135" s="15" t="s">
        <v>94</v>
      </c>
      <c r="G135" s="14"/>
      <c r="H135" s="23"/>
      <c r="I135" s="10" t="s">
        <v>95</v>
      </c>
      <c r="J135" s="53"/>
      <c r="K135" s="48"/>
      <c r="L135" s="45"/>
      <c r="M135" s="45"/>
      <c r="N135" s="41"/>
      <c r="O135" s="46"/>
      <c r="P135" s="42"/>
      <c r="Q135" s="80"/>
      <c r="R135" s="77"/>
      <c r="S135" s="46"/>
      <c r="T135" s="42"/>
      <c r="U135" s="80"/>
      <c r="V135" s="47"/>
      <c r="W135" s="179"/>
    </row>
    <row r="136" spans="1:23" ht="12.75">
      <c r="A136" s="36"/>
      <c r="B136" s="14"/>
      <c r="C136" s="14"/>
      <c r="D136" s="14"/>
      <c r="E136" s="14"/>
      <c r="F136" s="14"/>
      <c r="G136" s="15" t="s">
        <v>96</v>
      </c>
      <c r="H136" s="23"/>
      <c r="I136" s="10" t="s">
        <v>97</v>
      </c>
      <c r="J136" s="53"/>
      <c r="K136" s="48"/>
      <c r="L136" s="45"/>
      <c r="M136" s="45"/>
      <c r="N136" s="41"/>
      <c r="O136" s="46"/>
      <c r="P136" s="42"/>
      <c r="Q136" s="80"/>
      <c r="R136" s="77"/>
      <c r="S136" s="46"/>
      <c r="T136" s="42"/>
      <c r="U136" s="80"/>
      <c r="V136" s="47"/>
      <c r="W136" s="179"/>
    </row>
    <row r="137" spans="1:23" ht="12.75">
      <c r="A137" s="36"/>
      <c r="B137" s="14"/>
      <c r="C137" s="14"/>
      <c r="D137" s="14"/>
      <c r="E137" s="14"/>
      <c r="F137" s="14"/>
      <c r="G137" s="15"/>
      <c r="H137" s="25" t="s">
        <v>98</v>
      </c>
      <c r="I137" s="10" t="s">
        <v>99</v>
      </c>
      <c r="J137" s="53"/>
      <c r="K137" s="48"/>
      <c r="L137" s="45"/>
      <c r="M137" s="45"/>
      <c r="N137" s="41"/>
      <c r="O137" s="46"/>
      <c r="P137" s="42"/>
      <c r="Q137" s="80"/>
      <c r="R137" s="77"/>
      <c r="S137" s="46"/>
      <c r="T137" s="42"/>
      <c r="U137" s="80"/>
      <c r="V137" s="47"/>
      <c r="W137" s="179"/>
    </row>
    <row r="138" spans="1:23" ht="12.75">
      <c r="A138" s="37"/>
      <c r="B138" s="16"/>
      <c r="C138" s="16"/>
      <c r="D138" s="16"/>
      <c r="E138" s="16"/>
      <c r="F138" s="16"/>
      <c r="G138" s="16"/>
      <c r="H138" s="22"/>
      <c r="I138" s="49" t="s">
        <v>73</v>
      </c>
      <c r="J138" s="54" t="s">
        <v>125</v>
      </c>
      <c r="K138" s="48"/>
      <c r="L138" s="45"/>
      <c r="M138" s="45"/>
      <c r="N138" s="41"/>
      <c r="O138" s="46"/>
      <c r="P138" s="42"/>
      <c r="Q138" s="80"/>
      <c r="R138" s="77"/>
      <c r="S138" s="46"/>
      <c r="T138" s="42"/>
      <c r="U138" s="80"/>
      <c r="V138" s="47"/>
      <c r="W138" s="179"/>
    </row>
    <row r="139" spans="1:23" ht="12.75">
      <c r="A139" s="37"/>
      <c r="B139" s="16"/>
      <c r="C139" s="16"/>
      <c r="D139" s="16"/>
      <c r="E139" s="16"/>
      <c r="F139" s="16"/>
      <c r="G139" s="16"/>
      <c r="H139" s="22"/>
      <c r="I139" s="49" t="s">
        <v>122</v>
      </c>
      <c r="J139" s="45">
        <v>3.1</v>
      </c>
      <c r="K139" s="50" t="s">
        <v>120</v>
      </c>
      <c r="L139" s="34">
        <v>7206</v>
      </c>
      <c r="M139" s="34">
        <v>7206</v>
      </c>
      <c r="N139" s="51">
        <v>1269</v>
      </c>
      <c r="O139" s="52">
        <v>1735</v>
      </c>
      <c r="P139" s="52">
        <v>2510</v>
      </c>
      <c r="Q139" s="84">
        <v>1692</v>
      </c>
      <c r="R139" s="78">
        <f>40+171+144+100+44+30+120</f>
        <v>649</v>
      </c>
      <c r="S139" s="52"/>
      <c r="T139" s="52"/>
      <c r="U139" s="84"/>
      <c r="V139" s="47">
        <f>SUM(R139:U139)</f>
        <v>649</v>
      </c>
      <c r="W139" s="176">
        <f>V139/M139*100</f>
        <v>9.006383569247848</v>
      </c>
    </row>
    <row r="140" spans="1:23" ht="12.75">
      <c r="A140" s="37"/>
      <c r="B140" s="16"/>
      <c r="C140" s="16"/>
      <c r="D140" s="16"/>
      <c r="E140" s="16"/>
      <c r="F140" s="16"/>
      <c r="G140" s="16"/>
      <c r="H140" s="22"/>
      <c r="I140" s="49" t="s">
        <v>123</v>
      </c>
      <c r="J140" s="45">
        <v>3.2</v>
      </c>
      <c r="K140" s="50" t="s">
        <v>121</v>
      </c>
      <c r="L140" s="34">
        <v>6038</v>
      </c>
      <c r="M140" s="34">
        <v>6038</v>
      </c>
      <c r="N140" s="51">
        <v>1069</v>
      </c>
      <c r="O140" s="52">
        <v>1455</v>
      </c>
      <c r="P140" s="52">
        <v>2089</v>
      </c>
      <c r="Q140" s="84">
        <v>1425</v>
      </c>
      <c r="R140" s="78">
        <f>41+231+138+100+49+30+168</f>
        <v>757</v>
      </c>
      <c r="S140" s="52"/>
      <c r="T140" s="52"/>
      <c r="U140" s="84"/>
      <c r="V140" s="47">
        <f>SUM(R140:U140)</f>
        <v>757</v>
      </c>
      <c r="W140" s="176">
        <f>V140/M140*100</f>
        <v>12.537263994700233</v>
      </c>
    </row>
    <row r="141" spans="1:23" ht="13.5" thickBot="1">
      <c r="A141" s="37" t="s">
        <v>1</v>
      </c>
      <c r="B141" s="16"/>
      <c r="C141" s="16"/>
      <c r="D141" s="16"/>
      <c r="E141" s="16"/>
      <c r="F141" s="16"/>
      <c r="G141" s="16"/>
      <c r="H141" s="22"/>
      <c r="I141" s="10"/>
      <c r="J141" s="10"/>
      <c r="K141" s="11"/>
      <c r="L141" s="12"/>
      <c r="M141" s="12"/>
      <c r="N141" s="32"/>
      <c r="O141" s="33"/>
      <c r="P141" s="33"/>
      <c r="Q141" s="85"/>
      <c r="R141" s="79"/>
      <c r="S141" s="33"/>
      <c r="T141" s="33"/>
      <c r="U141" s="85"/>
      <c r="V141" s="91"/>
      <c r="W141" s="94"/>
    </row>
    <row r="142" spans="1:23" ht="14.25" thickBot="1" thickTop="1">
      <c r="A142" s="151" t="s">
        <v>86</v>
      </c>
      <c r="B142" s="152"/>
      <c r="C142" s="152"/>
      <c r="D142" s="152"/>
      <c r="E142" s="152"/>
      <c r="F142" s="152"/>
      <c r="G142" s="152"/>
      <c r="H142" s="153"/>
      <c r="I142" s="69"/>
      <c r="J142" s="136">
        <v>41</v>
      </c>
      <c r="K142" s="70"/>
      <c r="L142" s="71">
        <f>SUM(L16:L141)</f>
        <v>258204</v>
      </c>
      <c r="M142" s="71">
        <f>SUM(M16:M141)</f>
        <v>258204</v>
      </c>
      <c r="N142" s="68">
        <f>SUM(N18:N141)</f>
        <v>69245</v>
      </c>
      <c r="O142" s="68">
        <f>SUM(O17:O141)</f>
        <v>72568</v>
      </c>
      <c r="P142" s="68">
        <f>SUM(P17:P141)</f>
        <v>64025</v>
      </c>
      <c r="Q142" s="86">
        <f>SUM(Q17:Q141)</f>
        <v>52366</v>
      </c>
      <c r="R142" s="68">
        <f>SUM(R18:R141)</f>
        <v>35850</v>
      </c>
      <c r="S142" s="68">
        <f>SUM(S17:S141)</f>
        <v>0</v>
      </c>
      <c r="T142" s="68">
        <f>SUM(T17:T141)</f>
        <v>0</v>
      </c>
      <c r="U142" s="86">
        <f>SUM(U17:U141)</f>
        <v>0</v>
      </c>
      <c r="V142" s="68">
        <f>SUM(V18:V141)</f>
        <v>35850</v>
      </c>
      <c r="W142" s="95"/>
    </row>
    <row r="143" spans="1:23" ht="13.5" thickTop="1">
      <c r="A143" s="17"/>
      <c r="B143" s="18"/>
      <c r="C143" s="18"/>
      <c r="D143" s="18"/>
      <c r="E143" s="18"/>
      <c r="F143" s="18"/>
      <c r="G143" s="18"/>
      <c r="H143" s="18"/>
      <c r="I143" s="19"/>
      <c r="J143" s="19"/>
      <c r="K143" s="19"/>
      <c r="L143" s="5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20"/>
    </row>
    <row r="144" spans="1:23" ht="12.75">
      <c r="A144" s="18"/>
      <c r="B144" s="18"/>
      <c r="C144" s="18"/>
      <c r="D144" s="18"/>
      <c r="E144" s="18"/>
      <c r="F144" s="18"/>
      <c r="G144" s="18"/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20"/>
    </row>
    <row r="145" spans="1:23" ht="12.75">
      <c r="A145" s="18"/>
      <c r="B145" s="18"/>
      <c r="C145" s="18"/>
      <c r="D145" s="18"/>
      <c r="E145" s="18"/>
      <c r="F145" s="18"/>
      <c r="G145" s="18"/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20"/>
    </row>
    <row r="146" spans="1:23" ht="12.75">
      <c r="A146" s="17"/>
      <c r="B146" s="18"/>
      <c r="C146" s="18"/>
      <c r="D146" s="18"/>
      <c r="E146" s="18"/>
      <c r="F146" s="18"/>
      <c r="G146" s="18"/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20"/>
    </row>
    <row r="147" spans="1:23" ht="12.75">
      <c r="A147" s="17"/>
      <c r="B147" s="18"/>
      <c r="C147" s="18"/>
      <c r="D147" s="18"/>
      <c r="E147" s="18"/>
      <c r="F147" s="18"/>
      <c r="G147" s="18"/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20"/>
    </row>
    <row r="148" spans="1:23" ht="12.75">
      <c r="A148" s="17"/>
      <c r="B148" s="18"/>
      <c r="C148" s="18"/>
      <c r="D148" s="18"/>
      <c r="E148" s="18"/>
      <c r="F148" s="18"/>
      <c r="G148" s="18"/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20"/>
    </row>
    <row r="149" spans="1:23" ht="12.75">
      <c r="A149" s="17"/>
      <c r="B149" s="18"/>
      <c r="C149" s="18"/>
      <c r="D149" s="18"/>
      <c r="E149" s="18"/>
      <c r="F149" s="18"/>
      <c r="G149" s="18"/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20"/>
    </row>
    <row r="150" spans="1:23" ht="12.75">
      <c r="A150" s="17"/>
      <c r="B150" s="18"/>
      <c r="C150" s="18"/>
      <c r="D150" s="18"/>
      <c r="E150" s="18"/>
      <c r="F150" s="18"/>
      <c r="G150" s="18"/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20"/>
    </row>
    <row r="151" spans="1:23" ht="12.75">
      <c r="A151" s="17"/>
      <c r="B151" s="18"/>
      <c r="C151" s="18"/>
      <c r="D151" s="18"/>
      <c r="E151" s="18"/>
      <c r="F151" s="18"/>
      <c r="G151" s="18"/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20"/>
    </row>
    <row r="152" spans="1:23" ht="12.75">
      <c r="A152" s="17"/>
      <c r="B152" s="18"/>
      <c r="C152" s="18"/>
      <c r="D152" s="18"/>
      <c r="E152" s="18"/>
      <c r="F152" s="18"/>
      <c r="G152" s="18"/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20"/>
    </row>
    <row r="153" spans="1:23" ht="20.25" customHeight="1">
      <c r="A153" s="154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</row>
    <row r="154" spans="1:23" ht="12.75">
      <c r="A154" s="17"/>
      <c r="B154" s="18"/>
      <c r="C154" s="18"/>
      <c r="D154" s="18"/>
      <c r="E154" s="18"/>
      <c r="F154" s="18"/>
      <c r="G154" s="18"/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20"/>
    </row>
    <row r="155" spans="1:23" ht="12.75">
      <c r="A155" s="17"/>
      <c r="B155" s="18"/>
      <c r="C155" s="18"/>
      <c r="D155" s="18"/>
      <c r="E155" s="18"/>
      <c r="F155" s="18"/>
      <c r="G155" s="18"/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20"/>
    </row>
    <row r="156" spans="1:23" ht="12.75">
      <c r="A156" s="17"/>
      <c r="B156" s="18"/>
      <c r="C156" s="18"/>
      <c r="D156" s="18"/>
      <c r="E156" s="18"/>
      <c r="F156" s="18"/>
      <c r="G156" s="18"/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20"/>
    </row>
    <row r="157" spans="1:23" ht="12.75">
      <c r="A157" s="18"/>
      <c r="B157" s="18"/>
      <c r="C157" s="18"/>
      <c r="D157" s="18"/>
      <c r="E157" s="18"/>
      <c r="F157" s="18"/>
      <c r="G157" s="18"/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20"/>
    </row>
    <row r="158" spans="1:23" ht="12.75">
      <c r="A158" s="18"/>
      <c r="B158" s="18"/>
      <c r="C158" s="18"/>
      <c r="D158" s="18"/>
      <c r="E158" s="18"/>
      <c r="F158" s="18"/>
      <c r="G158" s="18"/>
      <c r="H158" s="18"/>
      <c r="I158" s="19">
        <v>1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20"/>
    </row>
    <row r="159" spans="1:23" ht="12.75">
      <c r="A159" s="18"/>
      <c r="B159" s="18"/>
      <c r="C159" s="18"/>
      <c r="D159" s="18"/>
      <c r="E159" s="18"/>
      <c r="F159" s="18"/>
      <c r="G159" s="18"/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20"/>
    </row>
    <row r="160" spans="1:23" ht="12.75">
      <c r="A160" s="18"/>
      <c r="B160" s="18"/>
      <c r="C160" s="18"/>
      <c r="D160" s="18"/>
      <c r="E160" s="18"/>
      <c r="F160" s="18"/>
      <c r="G160" s="18"/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20"/>
    </row>
    <row r="161" spans="1:23" ht="12.75">
      <c r="A161" s="18"/>
      <c r="B161" s="18"/>
      <c r="C161" s="18"/>
      <c r="D161" s="18"/>
      <c r="E161" s="18"/>
      <c r="F161" s="18"/>
      <c r="G161" s="18"/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20"/>
    </row>
    <row r="162" spans="1:23" ht="12.75">
      <c r="A162" s="18"/>
      <c r="B162" s="18"/>
      <c r="C162" s="18"/>
      <c r="D162" s="18"/>
      <c r="E162" s="18"/>
      <c r="F162" s="18"/>
      <c r="G162" s="18"/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20"/>
    </row>
    <row r="163" spans="1:23" ht="12.75">
      <c r="A163" s="18"/>
      <c r="B163" s="18"/>
      <c r="C163" s="18"/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20"/>
    </row>
    <row r="164" spans="1:23" ht="12.75">
      <c r="A164" s="18"/>
      <c r="B164" s="18"/>
      <c r="C164" s="18"/>
      <c r="D164" s="18"/>
      <c r="E164" s="18"/>
      <c r="F164" s="18"/>
      <c r="G164" s="18"/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20"/>
    </row>
    <row r="165" spans="1:23" ht="12.75">
      <c r="A165" s="18"/>
      <c r="B165" s="18"/>
      <c r="C165" s="18"/>
      <c r="D165" s="18"/>
      <c r="E165" s="18"/>
      <c r="F165" s="18"/>
      <c r="G165" s="18"/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20"/>
    </row>
    <row r="166" spans="1:23" ht="12.75">
      <c r="A166" s="18"/>
      <c r="B166" s="18"/>
      <c r="C166" s="18"/>
      <c r="D166" s="18"/>
      <c r="E166" s="18"/>
      <c r="F166" s="18"/>
      <c r="G166" s="18"/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20"/>
    </row>
    <row r="167" spans="1:23" ht="12.75">
      <c r="A167" s="18"/>
      <c r="B167" s="18"/>
      <c r="C167" s="18"/>
      <c r="D167" s="18"/>
      <c r="E167" s="18"/>
      <c r="F167" s="18"/>
      <c r="G167" s="18"/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20"/>
    </row>
    <row r="168" spans="1:23" ht="12.75">
      <c r="A168" s="18"/>
      <c r="B168" s="18"/>
      <c r="C168" s="18"/>
      <c r="D168" s="18"/>
      <c r="E168" s="18"/>
      <c r="F168" s="18"/>
      <c r="G168" s="18"/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20"/>
    </row>
    <row r="169" spans="1:23" ht="12.75">
      <c r="A169" s="18"/>
      <c r="B169" s="18"/>
      <c r="C169" s="18"/>
      <c r="D169" s="18"/>
      <c r="E169" s="18"/>
      <c r="F169" s="18"/>
      <c r="G169" s="18"/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20"/>
    </row>
    <row r="170" spans="1:23" ht="12.75">
      <c r="A170" s="18"/>
      <c r="B170" s="18"/>
      <c r="C170" s="18"/>
      <c r="D170" s="18"/>
      <c r="E170" s="18"/>
      <c r="F170" s="18"/>
      <c r="G170" s="18"/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20"/>
    </row>
    <row r="171" spans="1:23" ht="12.75">
      <c r="A171" s="18"/>
      <c r="B171" s="18"/>
      <c r="C171" s="18"/>
      <c r="D171" s="18"/>
      <c r="E171" s="18"/>
      <c r="F171" s="18"/>
      <c r="G171" s="18"/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20"/>
    </row>
    <row r="172" spans="1:23" ht="12.75">
      <c r="A172" s="18"/>
      <c r="B172" s="18"/>
      <c r="C172" s="18"/>
      <c r="D172" s="18"/>
      <c r="E172" s="18"/>
      <c r="F172" s="18"/>
      <c r="G172" s="18"/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20"/>
    </row>
    <row r="173" spans="1:23" ht="12.75">
      <c r="A173" s="18"/>
      <c r="B173" s="18"/>
      <c r="C173" s="18"/>
      <c r="D173" s="18"/>
      <c r="E173" s="18"/>
      <c r="F173" s="18"/>
      <c r="G173" s="18"/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20"/>
    </row>
    <row r="174" spans="1:23" ht="12.75">
      <c r="A174" s="18"/>
      <c r="B174" s="18"/>
      <c r="C174" s="18"/>
      <c r="D174" s="18"/>
      <c r="E174" s="18"/>
      <c r="F174" s="18"/>
      <c r="G174" s="18"/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20"/>
    </row>
    <row r="175" spans="1:23" ht="12.75">
      <c r="A175" s="18"/>
      <c r="B175" s="18"/>
      <c r="C175" s="18"/>
      <c r="D175" s="18"/>
      <c r="E175" s="18"/>
      <c r="F175" s="18"/>
      <c r="G175" s="18"/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20"/>
    </row>
    <row r="176" spans="1:23" ht="12.75">
      <c r="A176" s="18"/>
      <c r="B176" s="18"/>
      <c r="C176" s="18"/>
      <c r="D176" s="18"/>
      <c r="E176" s="18"/>
      <c r="F176" s="18"/>
      <c r="G176" s="18"/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20"/>
    </row>
    <row r="177" spans="1:23" ht="12.75">
      <c r="A177" s="18"/>
      <c r="B177" s="18"/>
      <c r="C177" s="18"/>
      <c r="D177" s="18"/>
      <c r="E177" s="18"/>
      <c r="F177" s="18"/>
      <c r="G177" s="18"/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20"/>
    </row>
    <row r="178" spans="1:23" ht="12.75">
      <c r="A178" s="18"/>
      <c r="B178" s="18"/>
      <c r="C178" s="18"/>
      <c r="D178" s="18"/>
      <c r="E178" s="18"/>
      <c r="F178" s="18"/>
      <c r="G178" s="18"/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0"/>
    </row>
    <row r="179" spans="1:23" ht="12.75">
      <c r="A179" s="18"/>
      <c r="B179" s="18"/>
      <c r="C179" s="18"/>
      <c r="D179" s="18"/>
      <c r="E179" s="18"/>
      <c r="F179" s="18"/>
      <c r="G179" s="18"/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20"/>
    </row>
    <row r="180" spans="1:23" ht="12.75">
      <c r="A180" s="18"/>
      <c r="B180" s="18"/>
      <c r="C180" s="18"/>
      <c r="D180" s="18"/>
      <c r="E180" s="18"/>
      <c r="F180" s="18"/>
      <c r="G180" s="18"/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20"/>
    </row>
    <row r="181" spans="1:23" ht="12.75">
      <c r="A181" s="18"/>
      <c r="B181" s="18"/>
      <c r="C181" s="18"/>
      <c r="D181" s="18"/>
      <c r="E181" s="18"/>
      <c r="F181" s="18"/>
      <c r="G181" s="18"/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20"/>
    </row>
    <row r="182" spans="1:23" ht="12.75">
      <c r="A182" s="18"/>
      <c r="B182" s="18"/>
      <c r="C182" s="18"/>
      <c r="D182" s="18"/>
      <c r="E182" s="18"/>
      <c r="F182" s="18"/>
      <c r="G182" s="18"/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20"/>
    </row>
    <row r="183" spans="1:23" ht="12.75">
      <c r="A183" s="18"/>
      <c r="B183" s="18"/>
      <c r="C183" s="18"/>
      <c r="D183" s="18"/>
      <c r="E183" s="18"/>
      <c r="F183" s="18"/>
      <c r="G183" s="18"/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20"/>
    </row>
    <row r="184" spans="1:23" ht="12.75">
      <c r="A184" s="18"/>
      <c r="B184" s="18"/>
      <c r="C184" s="18"/>
      <c r="D184" s="18"/>
      <c r="E184" s="18"/>
      <c r="F184" s="18"/>
      <c r="G184" s="18"/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20"/>
    </row>
    <row r="185" spans="1:23" ht="12.75">
      <c r="A185" s="18"/>
      <c r="B185" s="18"/>
      <c r="C185" s="18"/>
      <c r="D185" s="18"/>
      <c r="E185" s="18"/>
      <c r="F185" s="18"/>
      <c r="G185" s="18"/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20"/>
    </row>
    <row r="186" spans="1:23" ht="12.75">
      <c r="A186" s="18"/>
      <c r="B186" s="18"/>
      <c r="C186" s="18"/>
      <c r="D186" s="18"/>
      <c r="E186" s="18"/>
      <c r="F186" s="18"/>
      <c r="G186" s="18"/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20"/>
    </row>
    <row r="187" spans="1:23" ht="12.75">
      <c r="A187" s="18"/>
      <c r="B187" s="18"/>
      <c r="C187" s="18"/>
      <c r="D187" s="18"/>
      <c r="E187" s="18"/>
      <c r="F187" s="18"/>
      <c r="G187" s="18"/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20"/>
    </row>
    <row r="188" spans="1:23" ht="12.75">
      <c r="A188" s="18"/>
      <c r="B188" s="18"/>
      <c r="C188" s="18"/>
      <c r="D188" s="18"/>
      <c r="E188" s="18"/>
      <c r="F188" s="18"/>
      <c r="G188" s="18"/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20"/>
    </row>
    <row r="189" spans="1:23" ht="12.75">
      <c r="A189" s="18"/>
      <c r="B189" s="18"/>
      <c r="C189" s="18"/>
      <c r="D189" s="18"/>
      <c r="E189" s="18"/>
      <c r="F189" s="18"/>
      <c r="G189" s="18"/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20"/>
    </row>
    <row r="190" spans="1:23" ht="12.75">
      <c r="A190" s="18"/>
      <c r="B190" s="18"/>
      <c r="C190" s="18"/>
      <c r="D190" s="18"/>
      <c r="E190" s="18"/>
      <c r="F190" s="18"/>
      <c r="G190" s="18"/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20"/>
    </row>
    <row r="191" spans="1:23" ht="12.75">
      <c r="A191" s="18"/>
      <c r="B191" s="18"/>
      <c r="C191" s="18"/>
      <c r="D191" s="18"/>
      <c r="E191" s="18"/>
      <c r="F191" s="18"/>
      <c r="G191" s="18"/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20"/>
    </row>
    <row r="192" spans="1:23" ht="12.75">
      <c r="A192" s="18"/>
      <c r="B192" s="18"/>
      <c r="C192" s="18"/>
      <c r="D192" s="18"/>
      <c r="E192" s="18"/>
      <c r="F192" s="18"/>
      <c r="G192" s="18"/>
      <c r="H192" s="1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20"/>
    </row>
    <row r="193" spans="1:23" ht="12.75">
      <c r="A193" s="18"/>
      <c r="B193" s="18"/>
      <c r="C193" s="18"/>
      <c r="D193" s="18"/>
      <c r="E193" s="18"/>
      <c r="F193" s="18"/>
      <c r="G193" s="18"/>
      <c r="H193" s="1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20"/>
    </row>
    <row r="194" spans="1:23" ht="12.75">
      <c r="A194" s="18"/>
      <c r="B194" s="18"/>
      <c r="C194" s="18"/>
      <c r="D194" s="18"/>
      <c r="E194" s="18"/>
      <c r="F194" s="18"/>
      <c r="G194" s="18"/>
      <c r="H194" s="1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20"/>
    </row>
    <row r="195" spans="1:23" ht="12.75">
      <c r="A195" s="18"/>
      <c r="B195" s="18"/>
      <c r="C195" s="18"/>
      <c r="D195" s="18"/>
      <c r="E195" s="18"/>
      <c r="F195" s="18"/>
      <c r="G195" s="18"/>
      <c r="H195" s="1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20"/>
    </row>
    <row r="196" spans="1:23" ht="12.75">
      <c r="A196" s="18"/>
      <c r="B196" s="18"/>
      <c r="C196" s="18"/>
      <c r="D196" s="18"/>
      <c r="E196" s="18"/>
      <c r="F196" s="18"/>
      <c r="G196" s="18"/>
      <c r="H196" s="18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20"/>
    </row>
    <row r="197" spans="1:23" ht="12.75">
      <c r="A197" s="18"/>
      <c r="B197" s="18"/>
      <c r="C197" s="18"/>
      <c r="D197" s="18"/>
      <c r="E197" s="18"/>
      <c r="F197" s="18"/>
      <c r="G197" s="18"/>
      <c r="H197" s="18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20"/>
    </row>
    <row r="198" spans="1:23" ht="12.75">
      <c r="A198" s="18"/>
      <c r="B198" s="18"/>
      <c r="C198" s="18"/>
      <c r="D198" s="18"/>
      <c r="E198" s="18"/>
      <c r="F198" s="18"/>
      <c r="G198" s="18"/>
      <c r="H198" s="18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20"/>
    </row>
    <row r="199" spans="1:23" ht="12.75">
      <c r="A199" s="18"/>
      <c r="B199" s="18"/>
      <c r="C199" s="18"/>
      <c r="D199" s="18"/>
      <c r="E199" s="18"/>
      <c r="F199" s="18"/>
      <c r="G199" s="18"/>
      <c r="H199" s="18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20"/>
    </row>
    <row r="200" spans="1:23" ht="12.75">
      <c r="A200" s="18"/>
      <c r="B200" s="18"/>
      <c r="C200" s="18"/>
      <c r="D200" s="18"/>
      <c r="E200" s="18"/>
      <c r="F200" s="18"/>
      <c r="G200" s="18"/>
      <c r="H200" s="18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20"/>
    </row>
    <row r="201" spans="1:23" ht="12.75">
      <c r="A201" s="18"/>
      <c r="B201" s="18"/>
      <c r="C201" s="18"/>
      <c r="D201" s="18"/>
      <c r="E201" s="18"/>
      <c r="F201" s="18"/>
      <c r="G201" s="18"/>
      <c r="H201" s="18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20"/>
    </row>
    <row r="202" spans="1:23" ht="12.75">
      <c r="A202" s="18"/>
      <c r="B202" s="18"/>
      <c r="C202" s="18"/>
      <c r="D202" s="18"/>
      <c r="E202" s="18"/>
      <c r="F202" s="18"/>
      <c r="G202" s="18"/>
      <c r="H202" s="18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20"/>
    </row>
    <row r="203" spans="1:23" ht="12.75">
      <c r="A203" s="18"/>
      <c r="B203" s="18"/>
      <c r="C203" s="18"/>
      <c r="D203" s="18"/>
      <c r="E203" s="18"/>
      <c r="F203" s="18"/>
      <c r="G203" s="18"/>
      <c r="H203" s="18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20"/>
    </row>
    <row r="204" spans="1:23" ht="12.75">
      <c r="A204" s="18"/>
      <c r="B204" s="18"/>
      <c r="C204" s="18"/>
      <c r="D204" s="18"/>
      <c r="E204" s="18"/>
      <c r="F204" s="18"/>
      <c r="G204" s="18"/>
      <c r="H204" s="18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20"/>
    </row>
    <row r="205" spans="1:23" ht="12.75">
      <c r="A205" s="18"/>
      <c r="B205" s="18"/>
      <c r="C205" s="18"/>
      <c r="D205" s="18"/>
      <c r="E205" s="18"/>
      <c r="F205" s="18"/>
      <c r="G205" s="18"/>
      <c r="H205" s="18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20"/>
    </row>
    <row r="206" spans="1:23" ht="12.75">
      <c r="A206" s="18"/>
      <c r="B206" s="18"/>
      <c r="C206" s="18"/>
      <c r="D206" s="18"/>
      <c r="E206" s="18"/>
      <c r="F206" s="18"/>
      <c r="G206" s="18"/>
      <c r="H206" s="18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20"/>
    </row>
    <row r="207" spans="1:23" ht="12.75">
      <c r="A207" s="18"/>
      <c r="B207" s="18"/>
      <c r="C207" s="18"/>
      <c r="D207" s="18"/>
      <c r="E207" s="18"/>
      <c r="F207" s="18"/>
      <c r="G207" s="18"/>
      <c r="H207" s="18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20"/>
    </row>
    <row r="208" spans="1:23" ht="12.75">
      <c r="A208" s="18"/>
      <c r="B208" s="18"/>
      <c r="C208" s="18"/>
      <c r="D208" s="18"/>
      <c r="E208" s="18"/>
      <c r="F208" s="18"/>
      <c r="G208" s="18"/>
      <c r="H208" s="18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20"/>
    </row>
    <row r="209" spans="1:23" ht="12.75">
      <c r="A209" s="18"/>
      <c r="B209" s="18"/>
      <c r="C209" s="18"/>
      <c r="D209" s="18"/>
      <c r="E209" s="18"/>
      <c r="F209" s="18"/>
      <c r="G209" s="18"/>
      <c r="H209" s="1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20"/>
    </row>
    <row r="210" spans="1:23" ht="12.75">
      <c r="A210" s="18"/>
      <c r="B210" s="18"/>
      <c r="C210" s="18"/>
      <c r="D210" s="18"/>
      <c r="E210" s="18"/>
      <c r="F210" s="18"/>
      <c r="G210" s="18"/>
      <c r="H210" s="18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20"/>
    </row>
    <row r="211" spans="1:23" ht="12.75">
      <c r="A211" s="18"/>
      <c r="B211" s="18"/>
      <c r="C211" s="18"/>
      <c r="D211" s="18"/>
      <c r="E211" s="18"/>
      <c r="F211" s="18"/>
      <c r="G211" s="18"/>
      <c r="H211" s="18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20"/>
    </row>
    <row r="212" spans="1:23" ht="12.75">
      <c r="A212" s="18"/>
      <c r="B212" s="18"/>
      <c r="C212" s="18"/>
      <c r="D212" s="18"/>
      <c r="E212" s="18"/>
      <c r="F212" s="18"/>
      <c r="G212" s="18"/>
      <c r="H212" s="18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20"/>
    </row>
    <row r="213" spans="1:23" ht="12.75">
      <c r="A213" s="18"/>
      <c r="B213" s="18"/>
      <c r="C213" s="18"/>
      <c r="D213" s="18"/>
      <c r="E213" s="18"/>
      <c r="F213" s="18"/>
      <c r="G213" s="18"/>
      <c r="H213" s="18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20"/>
    </row>
    <row r="214" spans="1:23" ht="12.75">
      <c r="A214" s="18"/>
      <c r="B214" s="18"/>
      <c r="C214" s="18"/>
      <c r="D214" s="18"/>
      <c r="E214" s="18"/>
      <c r="F214" s="18"/>
      <c r="G214" s="18"/>
      <c r="H214" s="18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20"/>
    </row>
    <row r="215" spans="1:23" ht="12.75">
      <c r="A215" s="18"/>
      <c r="B215" s="18"/>
      <c r="C215" s="18"/>
      <c r="D215" s="18"/>
      <c r="E215" s="18"/>
      <c r="F215" s="18"/>
      <c r="G215" s="18"/>
      <c r="H215" s="18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20"/>
    </row>
    <row r="216" spans="1:23" ht="12.75">
      <c r="A216" s="18"/>
      <c r="B216" s="18"/>
      <c r="C216" s="18"/>
      <c r="D216" s="18"/>
      <c r="E216" s="18"/>
      <c r="F216" s="18"/>
      <c r="G216" s="18"/>
      <c r="H216" s="18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20"/>
    </row>
    <row r="217" spans="1:23" ht="12.75">
      <c r="A217" s="18"/>
      <c r="B217" s="18"/>
      <c r="C217" s="18"/>
      <c r="D217" s="18"/>
      <c r="E217" s="18"/>
      <c r="F217" s="18"/>
      <c r="G217" s="18"/>
      <c r="H217" s="18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20"/>
    </row>
    <row r="218" spans="1:23" ht="12.75">
      <c r="A218" s="18"/>
      <c r="B218" s="18"/>
      <c r="C218" s="18"/>
      <c r="D218" s="18"/>
      <c r="E218" s="18"/>
      <c r="F218" s="18"/>
      <c r="G218" s="18"/>
      <c r="H218" s="18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20"/>
    </row>
    <row r="219" spans="1:23" ht="12.75">
      <c r="A219" s="18"/>
      <c r="B219" s="18"/>
      <c r="C219" s="18"/>
      <c r="D219" s="18"/>
      <c r="E219" s="18"/>
      <c r="F219" s="18"/>
      <c r="G219" s="18"/>
      <c r="H219" s="18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20"/>
    </row>
    <row r="220" spans="1:23" ht="12.75">
      <c r="A220" s="18"/>
      <c r="B220" s="18"/>
      <c r="C220" s="18"/>
      <c r="D220" s="18"/>
      <c r="E220" s="18"/>
      <c r="F220" s="18"/>
      <c r="G220" s="18"/>
      <c r="H220" s="18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20"/>
    </row>
    <row r="221" spans="1:23" ht="12.75">
      <c r="A221" s="18"/>
      <c r="B221" s="18"/>
      <c r="C221" s="18"/>
      <c r="D221" s="18"/>
      <c r="E221" s="18"/>
      <c r="F221" s="18"/>
      <c r="G221" s="18"/>
      <c r="H221" s="18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20"/>
    </row>
    <row r="222" spans="1:23" ht="12.75">
      <c r="A222" s="18"/>
      <c r="B222" s="18"/>
      <c r="C222" s="18"/>
      <c r="D222" s="18"/>
      <c r="E222" s="18"/>
      <c r="F222" s="18"/>
      <c r="G222" s="18"/>
      <c r="H222" s="18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20"/>
    </row>
    <row r="223" spans="1:23" ht="12.75">
      <c r="A223" s="18"/>
      <c r="B223" s="18"/>
      <c r="C223" s="18"/>
      <c r="D223" s="18"/>
      <c r="E223" s="18"/>
      <c r="F223" s="18"/>
      <c r="G223" s="18"/>
      <c r="H223" s="18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20"/>
    </row>
    <row r="224" spans="1:23" ht="12.75">
      <c r="A224" s="18"/>
      <c r="B224" s="18"/>
      <c r="C224" s="18"/>
      <c r="D224" s="18"/>
      <c r="E224" s="18"/>
      <c r="F224" s="18"/>
      <c r="G224" s="18"/>
      <c r="H224" s="18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20"/>
    </row>
    <row r="225" spans="1:23" ht="12.75">
      <c r="A225" s="18"/>
      <c r="B225" s="18"/>
      <c r="C225" s="18"/>
      <c r="D225" s="18"/>
      <c r="E225" s="18"/>
      <c r="F225" s="18"/>
      <c r="G225" s="18"/>
      <c r="H225" s="18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0"/>
    </row>
    <row r="226" spans="1:23" ht="12.75">
      <c r="A226" s="18"/>
      <c r="B226" s="18"/>
      <c r="C226" s="18"/>
      <c r="D226" s="18"/>
      <c r="E226" s="18"/>
      <c r="F226" s="18"/>
      <c r="G226" s="18"/>
      <c r="H226" s="18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0"/>
    </row>
    <row r="227" spans="1:23" ht="12.75">
      <c r="A227" s="18"/>
      <c r="B227" s="18"/>
      <c r="C227" s="18"/>
      <c r="D227" s="18"/>
      <c r="E227" s="18"/>
      <c r="F227" s="18"/>
      <c r="G227" s="18"/>
      <c r="H227" s="18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0"/>
    </row>
    <row r="228" spans="1:23" ht="12.75">
      <c r="A228" s="18"/>
      <c r="B228" s="18"/>
      <c r="C228" s="18"/>
      <c r="D228" s="18"/>
      <c r="E228" s="18"/>
      <c r="F228" s="18"/>
      <c r="G228" s="18"/>
      <c r="H228" s="18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0"/>
    </row>
    <row r="229" spans="1:23" ht="12.75">
      <c r="A229" s="18"/>
      <c r="B229" s="18"/>
      <c r="C229" s="18"/>
      <c r="D229" s="18"/>
      <c r="E229" s="18"/>
      <c r="F229" s="18"/>
      <c r="G229" s="18"/>
      <c r="H229" s="18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0"/>
    </row>
    <row r="230" spans="1:23" ht="12.75">
      <c r="A230" s="18"/>
      <c r="B230" s="18"/>
      <c r="C230" s="18"/>
      <c r="D230" s="18"/>
      <c r="E230" s="18"/>
      <c r="F230" s="18"/>
      <c r="G230" s="18"/>
      <c r="H230" s="18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20"/>
    </row>
    <row r="231" spans="1:23" ht="12.75">
      <c r="A231" s="18"/>
      <c r="B231" s="18"/>
      <c r="C231" s="18"/>
      <c r="D231" s="18"/>
      <c r="E231" s="18"/>
      <c r="F231" s="18"/>
      <c r="G231" s="18"/>
      <c r="H231" s="18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0"/>
    </row>
    <row r="232" spans="1:23" ht="12.75">
      <c r="A232" s="18"/>
      <c r="B232" s="18"/>
      <c r="C232" s="18"/>
      <c r="D232" s="18"/>
      <c r="E232" s="18"/>
      <c r="F232" s="18"/>
      <c r="G232" s="18"/>
      <c r="H232" s="18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20"/>
    </row>
    <row r="233" spans="1:23" ht="12.75">
      <c r="A233" s="18"/>
      <c r="B233" s="18"/>
      <c r="C233" s="18"/>
      <c r="D233" s="18"/>
      <c r="E233" s="18"/>
      <c r="F233" s="18"/>
      <c r="G233" s="18"/>
      <c r="H233" s="18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0"/>
    </row>
    <row r="234" spans="1:23" ht="12.75">
      <c r="A234" s="18"/>
      <c r="B234" s="18"/>
      <c r="C234" s="18"/>
      <c r="D234" s="18"/>
      <c r="E234" s="18"/>
      <c r="F234" s="18"/>
      <c r="G234" s="18"/>
      <c r="H234" s="18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0"/>
    </row>
    <row r="235" spans="1:23" ht="12.75">
      <c r="A235" s="18"/>
      <c r="B235" s="18"/>
      <c r="C235" s="18"/>
      <c r="D235" s="18"/>
      <c r="E235" s="18"/>
      <c r="F235" s="18"/>
      <c r="G235" s="18"/>
      <c r="H235" s="18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0"/>
    </row>
    <row r="236" spans="1:23" ht="12.75">
      <c r="A236" s="18"/>
      <c r="B236" s="18"/>
      <c r="C236" s="18"/>
      <c r="D236" s="18"/>
      <c r="E236" s="18"/>
      <c r="F236" s="18"/>
      <c r="G236" s="18"/>
      <c r="H236" s="18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0"/>
    </row>
    <row r="237" spans="1:23" ht="12.75">
      <c r="A237" s="18"/>
      <c r="B237" s="18"/>
      <c r="C237" s="18"/>
      <c r="D237" s="18"/>
      <c r="E237" s="18"/>
      <c r="F237" s="18"/>
      <c r="G237" s="18"/>
      <c r="H237" s="18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20"/>
    </row>
    <row r="238" spans="1:23" ht="12.75">
      <c r="A238" s="18"/>
      <c r="B238" s="18"/>
      <c r="C238" s="18"/>
      <c r="D238" s="18"/>
      <c r="E238" s="18"/>
      <c r="F238" s="18"/>
      <c r="G238" s="18"/>
      <c r="H238" s="18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20"/>
    </row>
    <row r="239" spans="1:23" ht="12.75">
      <c r="A239" s="18"/>
      <c r="B239" s="18"/>
      <c r="C239" s="18"/>
      <c r="D239" s="18"/>
      <c r="E239" s="18"/>
      <c r="F239" s="18"/>
      <c r="G239" s="18"/>
      <c r="H239" s="18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20"/>
    </row>
    <row r="240" spans="1:23" ht="12.75">
      <c r="A240" s="18"/>
      <c r="B240" s="18"/>
      <c r="C240" s="18"/>
      <c r="D240" s="18"/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0"/>
    </row>
    <row r="241" spans="1:23" ht="12.75">
      <c r="A241" s="18"/>
      <c r="B241" s="18"/>
      <c r="C241" s="18"/>
      <c r="D241" s="18"/>
      <c r="E241" s="18"/>
      <c r="F241" s="18"/>
      <c r="G241" s="18"/>
      <c r="H241" s="18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0"/>
    </row>
    <row r="242" spans="1:23" ht="12.75">
      <c r="A242" s="18"/>
      <c r="B242" s="18"/>
      <c r="C242" s="18"/>
      <c r="D242" s="18"/>
      <c r="E242" s="18"/>
      <c r="F242" s="18"/>
      <c r="G242" s="18"/>
      <c r="H242" s="18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0"/>
    </row>
    <row r="243" spans="1:23" ht="12.75">
      <c r="A243" s="18"/>
      <c r="B243" s="18"/>
      <c r="C243" s="18"/>
      <c r="D243" s="18"/>
      <c r="E243" s="18"/>
      <c r="F243" s="18"/>
      <c r="G243" s="18"/>
      <c r="H243" s="18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0"/>
    </row>
    <row r="244" spans="1:23" ht="12.75">
      <c r="A244" s="18"/>
      <c r="B244" s="18"/>
      <c r="C244" s="18"/>
      <c r="D244" s="18"/>
      <c r="E244" s="18"/>
      <c r="F244" s="18"/>
      <c r="G244" s="18"/>
      <c r="H244" s="18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20"/>
    </row>
    <row r="245" spans="1:23" ht="12.75">
      <c r="A245" s="18"/>
      <c r="B245" s="18"/>
      <c r="C245" s="18"/>
      <c r="D245" s="18"/>
      <c r="E245" s="18"/>
      <c r="F245" s="18"/>
      <c r="G245" s="18"/>
      <c r="H245" s="18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20"/>
    </row>
    <row r="246" spans="1:23" ht="12.75">
      <c r="A246" s="18"/>
      <c r="B246" s="18"/>
      <c r="C246" s="18"/>
      <c r="D246" s="18"/>
      <c r="E246" s="18"/>
      <c r="F246" s="18"/>
      <c r="G246" s="18"/>
      <c r="H246" s="18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20"/>
    </row>
    <row r="247" spans="1:23" ht="12.75">
      <c r="A247" s="18"/>
      <c r="B247" s="18"/>
      <c r="C247" s="18"/>
      <c r="D247" s="18"/>
      <c r="E247" s="18"/>
      <c r="F247" s="18"/>
      <c r="G247" s="18"/>
      <c r="H247" s="18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0"/>
    </row>
    <row r="248" spans="1:23" ht="12.75">
      <c r="A248" s="18"/>
      <c r="B248" s="18"/>
      <c r="C248" s="18"/>
      <c r="D248" s="18"/>
      <c r="E248" s="18"/>
      <c r="F248" s="18"/>
      <c r="G248" s="18"/>
      <c r="H248" s="18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20"/>
    </row>
    <row r="249" spans="1:23" ht="12.75">
      <c r="A249" s="18"/>
      <c r="B249" s="18"/>
      <c r="C249" s="18"/>
      <c r="D249" s="18"/>
      <c r="E249" s="18"/>
      <c r="F249" s="18"/>
      <c r="G249" s="18"/>
      <c r="H249" s="18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0"/>
    </row>
    <row r="250" spans="1:23" ht="12.75">
      <c r="A250" s="18"/>
      <c r="B250" s="18"/>
      <c r="C250" s="18"/>
      <c r="D250" s="18"/>
      <c r="E250" s="18"/>
      <c r="F250" s="18"/>
      <c r="G250" s="18"/>
      <c r="H250" s="18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0"/>
    </row>
    <row r="251" spans="1:23" ht="12.75">
      <c r="A251" s="18"/>
      <c r="B251" s="18"/>
      <c r="C251" s="18"/>
      <c r="D251" s="18"/>
      <c r="E251" s="18"/>
      <c r="F251" s="18"/>
      <c r="G251" s="18"/>
      <c r="H251" s="18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0"/>
    </row>
    <row r="252" spans="1:23" ht="12.75">
      <c r="A252" s="18"/>
      <c r="B252" s="18"/>
      <c r="C252" s="18"/>
      <c r="D252" s="18"/>
      <c r="E252" s="18"/>
      <c r="F252" s="18"/>
      <c r="G252" s="18"/>
      <c r="H252" s="18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20"/>
    </row>
    <row r="253" spans="1:23" ht="12.75">
      <c r="A253" s="18"/>
      <c r="B253" s="18"/>
      <c r="C253" s="18"/>
      <c r="D253" s="18"/>
      <c r="E253" s="18"/>
      <c r="F253" s="18"/>
      <c r="G253" s="18"/>
      <c r="H253" s="18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0"/>
    </row>
    <row r="254" spans="1:23" ht="12.75">
      <c r="A254" s="18"/>
      <c r="B254" s="18"/>
      <c r="C254" s="18"/>
      <c r="D254" s="18"/>
      <c r="E254" s="18"/>
      <c r="F254" s="18"/>
      <c r="G254" s="18"/>
      <c r="H254" s="18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0"/>
    </row>
    <row r="255" spans="1:23" ht="12.75">
      <c r="A255" s="18"/>
      <c r="B255" s="18"/>
      <c r="C255" s="18"/>
      <c r="D255" s="18"/>
      <c r="E255" s="18"/>
      <c r="F255" s="18"/>
      <c r="G255" s="18"/>
      <c r="H255" s="18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0"/>
    </row>
    <row r="256" spans="1:23" ht="12.75">
      <c r="A256" s="18"/>
      <c r="B256" s="18"/>
      <c r="C256" s="18"/>
      <c r="D256" s="18"/>
      <c r="E256" s="18"/>
      <c r="F256" s="18"/>
      <c r="G256" s="18"/>
      <c r="H256" s="18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20"/>
    </row>
    <row r="257" spans="1:23" ht="12.75">
      <c r="A257" s="18"/>
      <c r="B257" s="18"/>
      <c r="C257" s="18"/>
      <c r="D257" s="18"/>
      <c r="E257" s="18"/>
      <c r="F257" s="18"/>
      <c r="G257" s="18"/>
      <c r="H257" s="18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20"/>
    </row>
    <row r="258" spans="1:23" ht="12.75">
      <c r="A258" s="18"/>
      <c r="B258" s="18"/>
      <c r="C258" s="18"/>
      <c r="D258" s="18"/>
      <c r="E258" s="18"/>
      <c r="F258" s="18"/>
      <c r="G258" s="18"/>
      <c r="H258" s="18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20"/>
    </row>
    <row r="259" spans="1:23" ht="12.75">
      <c r="A259" s="18"/>
      <c r="B259" s="18"/>
      <c r="C259" s="18"/>
      <c r="D259" s="18"/>
      <c r="E259" s="18"/>
      <c r="F259" s="18"/>
      <c r="G259" s="18"/>
      <c r="H259" s="18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20"/>
    </row>
    <row r="260" spans="1:23" ht="12.75">
      <c r="A260" s="18"/>
      <c r="B260" s="18"/>
      <c r="C260" s="18"/>
      <c r="D260" s="18"/>
      <c r="E260" s="18"/>
      <c r="F260" s="18"/>
      <c r="G260" s="18"/>
      <c r="H260" s="18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20"/>
    </row>
    <row r="261" spans="1:23" ht="12.75">
      <c r="A261" s="18"/>
      <c r="B261" s="18"/>
      <c r="C261" s="18"/>
      <c r="D261" s="18"/>
      <c r="E261" s="18"/>
      <c r="F261" s="18"/>
      <c r="G261" s="18"/>
      <c r="H261" s="18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20"/>
    </row>
    <row r="262" spans="1:23" ht="12.75">
      <c r="A262" s="18"/>
      <c r="B262" s="18"/>
      <c r="C262" s="18"/>
      <c r="D262" s="18"/>
      <c r="E262" s="18"/>
      <c r="F262" s="18"/>
      <c r="G262" s="18"/>
      <c r="H262" s="18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20"/>
    </row>
    <row r="263" spans="1:23" ht="12.75">
      <c r="A263" s="18"/>
      <c r="B263" s="18"/>
      <c r="C263" s="18"/>
      <c r="D263" s="18"/>
      <c r="E263" s="18"/>
      <c r="F263" s="18"/>
      <c r="G263" s="18"/>
      <c r="H263" s="18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20"/>
    </row>
    <row r="264" spans="1:23" ht="12.75">
      <c r="A264" s="18"/>
      <c r="B264" s="18"/>
      <c r="C264" s="18"/>
      <c r="D264" s="18"/>
      <c r="E264" s="18"/>
      <c r="F264" s="18"/>
      <c r="G264" s="18"/>
      <c r="H264" s="18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20"/>
    </row>
    <row r="265" spans="1:23" ht="12.75">
      <c r="A265" s="18"/>
      <c r="B265" s="18"/>
      <c r="C265" s="18"/>
      <c r="D265" s="18"/>
      <c r="E265" s="18"/>
      <c r="F265" s="18"/>
      <c r="G265" s="18"/>
      <c r="H265" s="18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20"/>
    </row>
    <row r="266" spans="1:23" ht="12.75">
      <c r="A266" s="18"/>
      <c r="B266" s="18"/>
      <c r="C266" s="18"/>
      <c r="D266" s="18"/>
      <c r="E266" s="18"/>
      <c r="F266" s="18"/>
      <c r="G266" s="18"/>
      <c r="H266" s="18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20"/>
    </row>
    <row r="267" spans="1:23" ht="12.75">
      <c r="A267" s="18"/>
      <c r="B267" s="18"/>
      <c r="C267" s="18"/>
      <c r="D267" s="18"/>
      <c r="E267" s="18"/>
      <c r="F267" s="18"/>
      <c r="G267" s="18"/>
      <c r="H267" s="18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20"/>
    </row>
    <row r="268" spans="1:23" ht="12.75">
      <c r="A268" s="18"/>
      <c r="B268" s="18"/>
      <c r="C268" s="18"/>
      <c r="D268" s="18"/>
      <c r="E268" s="18"/>
      <c r="F268" s="18"/>
      <c r="G268" s="18"/>
      <c r="H268" s="18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20"/>
    </row>
    <row r="269" spans="1:23" ht="12.75">
      <c r="A269" s="18"/>
      <c r="B269" s="18"/>
      <c r="C269" s="18"/>
      <c r="D269" s="18"/>
      <c r="E269" s="18"/>
      <c r="F269" s="18"/>
      <c r="G269" s="18"/>
      <c r="H269" s="18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20"/>
    </row>
    <row r="270" spans="1:23" ht="12.75">
      <c r="A270" s="18"/>
      <c r="B270" s="18"/>
      <c r="C270" s="18"/>
      <c r="D270" s="18"/>
      <c r="E270" s="18"/>
      <c r="F270" s="18"/>
      <c r="G270" s="18"/>
      <c r="H270" s="18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20"/>
    </row>
    <row r="271" spans="1:23" ht="12.75">
      <c r="A271" s="18"/>
      <c r="B271" s="18"/>
      <c r="C271" s="18"/>
      <c r="D271" s="18"/>
      <c r="E271" s="18"/>
      <c r="F271" s="18"/>
      <c r="G271" s="18"/>
      <c r="H271" s="18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20"/>
    </row>
    <row r="272" spans="1:23" ht="12.75">
      <c r="A272" s="18"/>
      <c r="B272" s="18"/>
      <c r="C272" s="18"/>
      <c r="D272" s="18"/>
      <c r="E272" s="18"/>
      <c r="F272" s="18"/>
      <c r="G272" s="18"/>
      <c r="H272" s="18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20"/>
    </row>
    <row r="273" spans="1:23" ht="12.75">
      <c r="A273" s="18"/>
      <c r="B273" s="18"/>
      <c r="C273" s="18"/>
      <c r="D273" s="18"/>
      <c r="E273" s="18"/>
      <c r="F273" s="18"/>
      <c r="G273" s="18"/>
      <c r="H273" s="18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20"/>
    </row>
    <row r="274" spans="1:23" ht="12.75">
      <c r="A274" s="18"/>
      <c r="B274" s="18"/>
      <c r="C274" s="18"/>
      <c r="D274" s="18"/>
      <c r="E274" s="18"/>
      <c r="F274" s="18"/>
      <c r="G274" s="18"/>
      <c r="H274" s="18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20"/>
    </row>
    <row r="275" spans="1:23" ht="12.75">
      <c r="A275" s="18"/>
      <c r="B275" s="18"/>
      <c r="C275" s="18"/>
      <c r="D275" s="18"/>
      <c r="E275" s="18"/>
      <c r="F275" s="18"/>
      <c r="G275" s="18"/>
      <c r="H275" s="18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20"/>
    </row>
    <row r="276" spans="1:23" ht="12.75">
      <c r="A276" s="18"/>
      <c r="B276" s="18"/>
      <c r="C276" s="18"/>
      <c r="D276" s="18"/>
      <c r="E276" s="18"/>
      <c r="F276" s="18"/>
      <c r="G276" s="18"/>
      <c r="H276" s="18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20"/>
    </row>
    <row r="277" spans="1:23" ht="12.75">
      <c r="A277" s="18"/>
      <c r="B277" s="18"/>
      <c r="C277" s="18"/>
      <c r="D277" s="18"/>
      <c r="E277" s="18"/>
      <c r="F277" s="18"/>
      <c r="G277" s="18"/>
      <c r="H277" s="18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20"/>
    </row>
    <row r="278" spans="1:23" ht="12.75">
      <c r="A278" s="18"/>
      <c r="B278" s="18"/>
      <c r="C278" s="18"/>
      <c r="D278" s="18"/>
      <c r="E278" s="18"/>
      <c r="F278" s="18"/>
      <c r="G278" s="18"/>
      <c r="H278" s="18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20"/>
    </row>
    <row r="279" spans="1:23" ht="12.75">
      <c r="A279" s="18"/>
      <c r="B279" s="18"/>
      <c r="C279" s="18"/>
      <c r="D279" s="18"/>
      <c r="E279" s="18"/>
      <c r="F279" s="18"/>
      <c r="G279" s="18"/>
      <c r="H279" s="18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20"/>
    </row>
    <row r="280" spans="1:23" ht="12.75">
      <c r="A280" s="18"/>
      <c r="B280" s="18"/>
      <c r="C280" s="18"/>
      <c r="D280" s="18"/>
      <c r="E280" s="18"/>
      <c r="F280" s="18"/>
      <c r="G280" s="18"/>
      <c r="H280" s="18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20"/>
    </row>
    <row r="281" spans="1:23" ht="12.75">
      <c r="A281" s="18"/>
      <c r="B281" s="18"/>
      <c r="C281" s="18"/>
      <c r="D281" s="18"/>
      <c r="E281" s="18"/>
      <c r="F281" s="18"/>
      <c r="G281" s="18"/>
      <c r="H281" s="18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20"/>
    </row>
    <row r="282" spans="1:23" ht="12.75">
      <c r="A282" s="18"/>
      <c r="B282" s="18"/>
      <c r="C282" s="18"/>
      <c r="D282" s="18"/>
      <c r="E282" s="18"/>
      <c r="F282" s="18"/>
      <c r="G282" s="18"/>
      <c r="H282" s="18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20"/>
    </row>
    <row r="283" spans="1:23" ht="12.75">
      <c r="A283" s="18"/>
      <c r="B283" s="18"/>
      <c r="C283" s="18"/>
      <c r="D283" s="18"/>
      <c r="E283" s="18"/>
      <c r="F283" s="18"/>
      <c r="G283" s="18"/>
      <c r="H283" s="18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20"/>
    </row>
    <row r="284" spans="1:23" ht="12.75">
      <c r="A284" s="18"/>
      <c r="B284" s="18"/>
      <c r="C284" s="18"/>
      <c r="D284" s="18"/>
      <c r="E284" s="18"/>
      <c r="F284" s="18"/>
      <c r="G284" s="18"/>
      <c r="H284" s="18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20"/>
    </row>
    <row r="285" spans="1:23" ht="12.75">
      <c r="A285" s="18"/>
      <c r="B285" s="18"/>
      <c r="C285" s="18"/>
      <c r="D285" s="18"/>
      <c r="E285" s="18"/>
      <c r="F285" s="18"/>
      <c r="G285" s="18"/>
      <c r="H285" s="18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20"/>
    </row>
    <row r="286" spans="1:23" ht="12.75">
      <c r="A286" s="18"/>
      <c r="B286" s="18"/>
      <c r="C286" s="18"/>
      <c r="D286" s="18"/>
      <c r="E286" s="18"/>
      <c r="F286" s="18"/>
      <c r="G286" s="18"/>
      <c r="H286" s="18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20"/>
    </row>
    <row r="287" spans="1:23" ht="12.75">
      <c r="A287" s="18"/>
      <c r="B287" s="18"/>
      <c r="C287" s="18"/>
      <c r="D287" s="18"/>
      <c r="E287" s="18"/>
      <c r="F287" s="18"/>
      <c r="G287" s="18"/>
      <c r="H287" s="18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20"/>
    </row>
    <row r="288" spans="1:23" ht="12.75">
      <c r="A288" s="18"/>
      <c r="B288" s="18"/>
      <c r="C288" s="18"/>
      <c r="D288" s="18"/>
      <c r="E288" s="18"/>
      <c r="F288" s="18"/>
      <c r="G288" s="18"/>
      <c r="H288" s="18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20"/>
    </row>
    <row r="289" spans="1:23" ht="12.75">
      <c r="A289" s="18"/>
      <c r="B289" s="18"/>
      <c r="C289" s="18"/>
      <c r="D289" s="18"/>
      <c r="E289" s="18"/>
      <c r="F289" s="18"/>
      <c r="G289" s="18"/>
      <c r="H289" s="18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20"/>
    </row>
    <row r="290" spans="1:23" ht="12.75">
      <c r="A290" s="18"/>
      <c r="B290" s="18"/>
      <c r="C290" s="18"/>
      <c r="D290" s="18"/>
      <c r="E290" s="18"/>
      <c r="F290" s="18"/>
      <c r="G290" s="18"/>
      <c r="H290" s="18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20"/>
    </row>
    <row r="291" spans="1:23" ht="12.75">
      <c r="A291" s="18"/>
      <c r="B291" s="18"/>
      <c r="C291" s="18"/>
      <c r="D291" s="18"/>
      <c r="E291" s="18"/>
      <c r="F291" s="18"/>
      <c r="G291" s="18"/>
      <c r="H291" s="18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20"/>
    </row>
    <row r="292" spans="1:23" ht="12.75">
      <c r="A292" s="18"/>
      <c r="B292" s="18"/>
      <c r="C292" s="18"/>
      <c r="D292" s="18"/>
      <c r="E292" s="18"/>
      <c r="F292" s="18"/>
      <c r="G292" s="18"/>
      <c r="H292" s="18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20"/>
    </row>
    <row r="293" spans="1:23" ht="12.75">
      <c r="A293" s="18"/>
      <c r="B293" s="18"/>
      <c r="C293" s="18"/>
      <c r="D293" s="18"/>
      <c r="E293" s="18"/>
      <c r="F293" s="18"/>
      <c r="G293" s="18"/>
      <c r="H293" s="18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20"/>
    </row>
    <row r="294" spans="1:23" ht="12.75">
      <c r="A294" s="18"/>
      <c r="B294" s="18"/>
      <c r="C294" s="18"/>
      <c r="D294" s="18"/>
      <c r="E294" s="18"/>
      <c r="F294" s="18"/>
      <c r="G294" s="18"/>
      <c r="H294" s="18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20"/>
    </row>
    <row r="295" spans="1:23" ht="12.75">
      <c r="A295" s="18"/>
      <c r="B295" s="18"/>
      <c r="C295" s="18"/>
      <c r="D295" s="18"/>
      <c r="E295" s="18"/>
      <c r="F295" s="18"/>
      <c r="G295" s="18"/>
      <c r="H295" s="18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20"/>
    </row>
    <row r="296" spans="1:23" ht="12.75">
      <c r="A296" s="18"/>
      <c r="B296" s="18"/>
      <c r="C296" s="18"/>
      <c r="D296" s="18"/>
      <c r="E296" s="18"/>
      <c r="F296" s="18"/>
      <c r="G296" s="18"/>
      <c r="H296" s="18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20"/>
    </row>
    <row r="297" spans="1:23" ht="12.75">
      <c r="A297" s="18"/>
      <c r="B297" s="18"/>
      <c r="C297" s="18"/>
      <c r="D297" s="18"/>
      <c r="E297" s="18"/>
      <c r="F297" s="18"/>
      <c r="G297" s="18"/>
      <c r="H297" s="18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20"/>
    </row>
    <row r="298" spans="1:23" ht="12.75">
      <c r="A298" s="18"/>
      <c r="B298" s="18"/>
      <c r="C298" s="18"/>
      <c r="D298" s="18"/>
      <c r="E298" s="18"/>
      <c r="F298" s="18"/>
      <c r="G298" s="18"/>
      <c r="H298" s="18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20"/>
    </row>
    <row r="299" spans="1:23" ht="12.75">
      <c r="A299" s="18"/>
      <c r="B299" s="18"/>
      <c r="C299" s="18"/>
      <c r="D299" s="18"/>
      <c r="E299" s="18"/>
      <c r="F299" s="18"/>
      <c r="G299" s="18"/>
      <c r="H299" s="18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20"/>
    </row>
    <row r="300" spans="1:23" ht="12.75">
      <c r="A300" s="18"/>
      <c r="B300" s="18"/>
      <c r="C300" s="18"/>
      <c r="D300" s="18"/>
      <c r="E300" s="18"/>
      <c r="F300" s="18"/>
      <c r="G300" s="18"/>
      <c r="H300" s="18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20"/>
    </row>
    <row r="301" spans="1:23" ht="12.75">
      <c r="A301" s="18"/>
      <c r="B301" s="18"/>
      <c r="C301" s="18"/>
      <c r="D301" s="18"/>
      <c r="E301" s="18"/>
      <c r="F301" s="18"/>
      <c r="G301" s="18"/>
      <c r="H301" s="18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20"/>
    </row>
    <row r="302" spans="1:23" ht="12.75">
      <c r="A302" s="18"/>
      <c r="B302" s="18"/>
      <c r="C302" s="18"/>
      <c r="D302" s="18"/>
      <c r="E302" s="18"/>
      <c r="F302" s="18"/>
      <c r="G302" s="18"/>
      <c r="H302" s="18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20"/>
    </row>
    <row r="303" spans="1:23" ht="12.75">
      <c r="A303" s="18"/>
      <c r="B303" s="18"/>
      <c r="C303" s="18"/>
      <c r="D303" s="18"/>
      <c r="E303" s="18"/>
      <c r="F303" s="18"/>
      <c r="G303" s="18"/>
      <c r="H303" s="18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20"/>
    </row>
    <row r="304" spans="1:23" ht="12.75">
      <c r="A304" s="18"/>
      <c r="B304" s="18"/>
      <c r="C304" s="18"/>
      <c r="D304" s="18"/>
      <c r="E304" s="18"/>
      <c r="F304" s="18"/>
      <c r="G304" s="18"/>
      <c r="H304" s="18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20"/>
    </row>
    <row r="305" spans="1:23" ht="12.75">
      <c r="A305" s="18"/>
      <c r="B305" s="18"/>
      <c r="C305" s="18"/>
      <c r="D305" s="18"/>
      <c r="E305" s="18"/>
      <c r="F305" s="18"/>
      <c r="G305" s="18"/>
      <c r="H305" s="18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20"/>
    </row>
    <row r="306" spans="1:23" ht="12.75">
      <c r="A306" s="18"/>
      <c r="B306" s="18"/>
      <c r="C306" s="18"/>
      <c r="D306" s="18"/>
      <c r="E306" s="18"/>
      <c r="F306" s="18"/>
      <c r="G306" s="18"/>
      <c r="H306" s="18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20"/>
    </row>
    <row r="307" spans="1:23" ht="12.75">
      <c r="A307" s="18"/>
      <c r="B307" s="18"/>
      <c r="C307" s="18"/>
      <c r="D307" s="18"/>
      <c r="E307" s="18"/>
      <c r="F307" s="18"/>
      <c r="G307" s="18"/>
      <c r="H307" s="18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20"/>
    </row>
    <row r="308" spans="1:23" ht="12.75">
      <c r="A308" s="18"/>
      <c r="B308" s="18"/>
      <c r="C308" s="18"/>
      <c r="D308" s="18"/>
      <c r="E308" s="18"/>
      <c r="F308" s="18"/>
      <c r="G308" s="18"/>
      <c r="H308" s="18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20"/>
    </row>
    <row r="309" spans="1:23" ht="12.75">
      <c r="A309" s="18"/>
      <c r="B309" s="18"/>
      <c r="C309" s="18"/>
      <c r="D309" s="18"/>
      <c r="E309" s="18"/>
      <c r="F309" s="18"/>
      <c r="G309" s="18"/>
      <c r="H309" s="18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20"/>
    </row>
    <row r="310" spans="1:23" ht="12.75">
      <c r="A310" s="18"/>
      <c r="B310" s="18"/>
      <c r="C310" s="18"/>
      <c r="D310" s="18"/>
      <c r="E310" s="18"/>
      <c r="F310" s="18"/>
      <c r="G310" s="18"/>
      <c r="H310" s="18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20"/>
    </row>
    <row r="311" spans="1:23" ht="12.75">
      <c r="A311" s="18"/>
      <c r="B311" s="18"/>
      <c r="C311" s="18"/>
      <c r="D311" s="18"/>
      <c r="E311" s="18"/>
      <c r="F311" s="18"/>
      <c r="G311" s="18"/>
      <c r="H311" s="18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20"/>
    </row>
    <row r="312" spans="1:23" ht="12.75">
      <c r="A312" s="18"/>
      <c r="B312" s="18"/>
      <c r="C312" s="18"/>
      <c r="D312" s="18"/>
      <c r="E312" s="18"/>
      <c r="F312" s="18"/>
      <c r="G312" s="18"/>
      <c r="H312" s="18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20"/>
    </row>
    <row r="313" spans="1:23" ht="12.75">
      <c r="A313" s="18"/>
      <c r="B313" s="18"/>
      <c r="C313" s="18"/>
      <c r="D313" s="18"/>
      <c r="E313" s="18"/>
      <c r="F313" s="18"/>
      <c r="G313" s="18"/>
      <c r="H313" s="18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20"/>
    </row>
    <row r="314" spans="1:23" ht="12.75">
      <c r="A314" s="18"/>
      <c r="B314" s="18"/>
      <c r="C314" s="18"/>
      <c r="D314" s="18"/>
      <c r="E314" s="18"/>
      <c r="F314" s="18"/>
      <c r="G314" s="18"/>
      <c r="H314" s="18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20"/>
    </row>
    <row r="315" spans="1:23" ht="12.75">
      <c r="A315" s="18"/>
      <c r="B315" s="18"/>
      <c r="C315" s="18"/>
      <c r="D315" s="18"/>
      <c r="E315" s="18"/>
      <c r="F315" s="18"/>
      <c r="G315" s="18"/>
      <c r="H315" s="18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20"/>
    </row>
    <row r="316" spans="1:23" ht="12.75">
      <c r="A316" s="18"/>
      <c r="B316" s="18"/>
      <c r="C316" s="18"/>
      <c r="D316" s="18"/>
      <c r="E316" s="18"/>
      <c r="F316" s="18"/>
      <c r="G316" s="18"/>
      <c r="H316" s="18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20"/>
    </row>
    <row r="317" spans="1:23" ht="12.75">
      <c r="A317" s="18"/>
      <c r="B317" s="18"/>
      <c r="C317" s="18"/>
      <c r="D317" s="18"/>
      <c r="E317" s="18"/>
      <c r="F317" s="18"/>
      <c r="G317" s="18"/>
      <c r="H317" s="18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20"/>
    </row>
    <row r="318" spans="1:23" ht="12.75">
      <c r="A318" s="18"/>
      <c r="B318" s="18"/>
      <c r="C318" s="18"/>
      <c r="D318" s="18"/>
      <c r="E318" s="18"/>
      <c r="F318" s="18"/>
      <c r="G318" s="18"/>
      <c r="H318" s="18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20"/>
    </row>
    <row r="319" spans="1:23" ht="12.75">
      <c r="A319" s="18"/>
      <c r="B319" s="18"/>
      <c r="C319" s="18"/>
      <c r="D319" s="18"/>
      <c r="E319" s="18"/>
      <c r="F319" s="18"/>
      <c r="G319" s="18"/>
      <c r="H319" s="18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20"/>
    </row>
    <row r="320" spans="1:23" ht="12.75">
      <c r="A320" s="18"/>
      <c r="B320" s="18"/>
      <c r="C320" s="18"/>
      <c r="D320" s="18"/>
      <c r="E320" s="18"/>
      <c r="F320" s="18"/>
      <c r="G320" s="18"/>
      <c r="H320" s="18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20"/>
    </row>
    <row r="321" spans="1:23" ht="12.75">
      <c r="A321" s="18"/>
      <c r="B321" s="18"/>
      <c r="C321" s="18"/>
      <c r="D321" s="18"/>
      <c r="E321" s="18"/>
      <c r="F321" s="18"/>
      <c r="G321" s="18"/>
      <c r="H321" s="18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20"/>
    </row>
    <row r="322" spans="1:23" ht="12.75">
      <c r="A322" s="18"/>
      <c r="B322" s="18"/>
      <c r="C322" s="18"/>
      <c r="D322" s="18"/>
      <c r="E322" s="18"/>
      <c r="F322" s="18"/>
      <c r="G322" s="18"/>
      <c r="H322" s="18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20"/>
    </row>
    <row r="323" spans="1:23" ht="12.75">
      <c r="A323" s="18"/>
      <c r="B323" s="18"/>
      <c r="C323" s="18"/>
      <c r="D323" s="18"/>
      <c r="E323" s="18"/>
      <c r="F323" s="18"/>
      <c r="G323" s="18"/>
      <c r="H323" s="18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20"/>
    </row>
    <row r="324" spans="1:23" ht="12.75">
      <c r="A324" s="18"/>
      <c r="B324" s="18"/>
      <c r="C324" s="18"/>
      <c r="D324" s="18"/>
      <c r="E324" s="18"/>
      <c r="F324" s="18"/>
      <c r="G324" s="18"/>
      <c r="H324" s="18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20"/>
    </row>
    <row r="325" spans="1:23" ht="12.75">
      <c r="A325" s="18"/>
      <c r="B325" s="18"/>
      <c r="C325" s="18"/>
      <c r="D325" s="18"/>
      <c r="E325" s="18"/>
      <c r="F325" s="18"/>
      <c r="G325" s="18"/>
      <c r="H325" s="18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20"/>
    </row>
    <row r="326" spans="1:23" ht="12.75">
      <c r="A326" s="18"/>
      <c r="B326" s="18"/>
      <c r="C326" s="18"/>
      <c r="D326" s="18"/>
      <c r="E326" s="18"/>
      <c r="F326" s="18"/>
      <c r="G326" s="18"/>
      <c r="H326" s="18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20"/>
    </row>
    <row r="327" spans="1:23" ht="12.75">
      <c r="A327" s="18"/>
      <c r="B327" s="18"/>
      <c r="C327" s="18"/>
      <c r="D327" s="18"/>
      <c r="E327" s="18"/>
      <c r="F327" s="18"/>
      <c r="G327" s="18"/>
      <c r="H327" s="18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20"/>
    </row>
    <row r="328" spans="1:23" ht="12.75">
      <c r="A328" s="18"/>
      <c r="B328" s="18"/>
      <c r="C328" s="18"/>
      <c r="D328" s="18"/>
      <c r="E328" s="18"/>
      <c r="F328" s="18"/>
      <c r="G328" s="18"/>
      <c r="H328" s="18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20"/>
    </row>
    <row r="329" spans="1:23" ht="12.75">
      <c r="A329" s="18"/>
      <c r="B329" s="18"/>
      <c r="C329" s="18"/>
      <c r="D329" s="18"/>
      <c r="E329" s="18"/>
      <c r="F329" s="18"/>
      <c r="G329" s="18"/>
      <c r="H329" s="18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20"/>
    </row>
    <row r="330" spans="1:23" ht="12.75">
      <c r="A330" s="18"/>
      <c r="B330" s="18"/>
      <c r="C330" s="18"/>
      <c r="D330" s="18"/>
      <c r="E330" s="18"/>
      <c r="F330" s="18"/>
      <c r="G330" s="18"/>
      <c r="H330" s="18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20"/>
    </row>
    <row r="331" spans="1:23" ht="12.75">
      <c r="A331" s="18"/>
      <c r="B331" s="18"/>
      <c r="C331" s="18"/>
      <c r="D331" s="18"/>
      <c r="E331" s="18"/>
      <c r="F331" s="18"/>
      <c r="G331" s="18"/>
      <c r="H331" s="18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20"/>
    </row>
    <row r="332" spans="1:23" ht="12.75">
      <c r="A332" s="18"/>
      <c r="B332" s="18"/>
      <c r="C332" s="18"/>
      <c r="D332" s="18"/>
      <c r="E332" s="18"/>
      <c r="F332" s="18"/>
      <c r="G332" s="18"/>
      <c r="H332" s="18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20"/>
    </row>
    <row r="333" spans="1:23" ht="12.75">
      <c r="A333" s="18"/>
      <c r="B333" s="18"/>
      <c r="C333" s="18"/>
      <c r="D333" s="18"/>
      <c r="E333" s="18"/>
      <c r="F333" s="18"/>
      <c r="G333" s="18"/>
      <c r="H333" s="18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20"/>
    </row>
    <row r="334" spans="1:23" ht="12.75">
      <c r="A334" s="18"/>
      <c r="B334" s="18"/>
      <c r="C334" s="18"/>
      <c r="D334" s="18"/>
      <c r="E334" s="18"/>
      <c r="F334" s="18"/>
      <c r="G334" s="18"/>
      <c r="H334" s="18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20"/>
    </row>
    <row r="335" spans="1:23" ht="12.75">
      <c r="A335" s="18"/>
      <c r="B335" s="18"/>
      <c r="C335" s="18"/>
      <c r="D335" s="18"/>
      <c r="E335" s="18"/>
      <c r="F335" s="18"/>
      <c r="G335" s="18"/>
      <c r="H335" s="18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20"/>
    </row>
    <row r="336" spans="1:23" ht="12.75">
      <c r="A336" s="18"/>
      <c r="B336" s="18"/>
      <c r="C336" s="18"/>
      <c r="D336" s="18"/>
      <c r="E336" s="18"/>
      <c r="F336" s="18"/>
      <c r="G336" s="18"/>
      <c r="H336" s="18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20"/>
    </row>
    <row r="337" spans="1:23" ht="12.75">
      <c r="A337" s="18"/>
      <c r="B337" s="18"/>
      <c r="C337" s="18"/>
      <c r="D337" s="18"/>
      <c r="E337" s="18"/>
      <c r="F337" s="18"/>
      <c r="G337" s="18"/>
      <c r="H337" s="18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20"/>
    </row>
    <row r="338" spans="1:23" ht="12.75">
      <c r="A338" s="18"/>
      <c r="B338" s="18"/>
      <c r="C338" s="18"/>
      <c r="D338" s="18"/>
      <c r="E338" s="18"/>
      <c r="F338" s="18"/>
      <c r="G338" s="18"/>
      <c r="H338" s="18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20"/>
    </row>
    <row r="339" spans="1:23" ht="12.75">
      <c r="A339" s="18"/>
      <c r="B339" s="18"/>
      <c r="C339" s="18"/>
      <c r="D339" s="18"/>
      <c r="E339" s="18"/>
      <c r="F339" s="18"/>
      <c r="G339" s="18"/>
      <c r="H339" s="18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20"/>
    </row>
    <row r="340" spans="1:23" ht="12.75">
      <c r="A340" s="18"/>
      <c r="B340" s="18"/>
      <c r="C340" s="18"/>
      <c r="D340" s="18"/>
      <c r="E340" s="18"/>
      <c r="F340" s="18"/>
      <c r="G340" s="18"/>
      <c r="H340" s="18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20"/>
    </row>
    <row r="341" spans="1:23" ht="12.75">
      <c r="A341" s="18"/>
      <c r="B341" s="18"/>
      <c r="C341" s="18"/>
      <c r="D341" s="18"/>
      <c r="E341" s="18"/>
      <c r="F341" s="18"/>
      <c r="G341" s="18"/>
      <c r="H341" s="18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20"/>
    </row>
    <row r="342" spans="1:23" ht="12.75">
      <c r="A342" s="18"/>
      <c r="B342" s="18"/>
      <c r="C342" s="18"/>
      <c r="D342" s="18"/>
      <c r="E342" s="18"/>
      <c r="F342" s="18"/>
      <c r="G342" s="18"/>
      <c r="H342" s="18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20"/>
    </row>
    <row r="343" spans="1:23" ht="12.75">
      <c r="A343" s="18"/>
      <c r="B343" s="18"/>
      <c r="C343" s="18"/>
      <c r="D343" s="18"/>
      <c r="E343" s="18"/>
      <c r="F343" s="18"/>
      <c r="G343" s="18"/>
      <c r="H343" s="18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20"/>
    </row>
    <row r="344" spans="1:23" ht="12.75">
      <c r="A344" s="18"/>
      <c r="B344" s="18"/>
      <c r="C344" s="18"/>
      <c r="D344" s="18"/>
      <c r="E344" s="18"/>
      <c r="F344" s="18"/>
      <c r="G344" s="18"/>
      <c r="H344" s="18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20"/>
    </row>
    <row r="345" spans="1:23" ht="12.75">
      <c r="A345" s="18"/>
      <c r="B345" s="18"/>
      <c r="C345" s="18"/>
      <c r="D345" s="18"/>
      <c r="E345" s="18"/>
      <c r="F345" s="18"/>
      <c r="G345" s="18"/>
      <c r="H345" s="18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20"/>
    </row>
    <row r="346" spans="1:23" ht="12.75">
      <c r="A346" s="18"/>
      <c r="B346" s="18"/>
      <c r="C346" s="18"/>
      <c r="D346" s="18"/>
      <c r="E346" s="18"/>
      <c r="F346" s="18"/>
      <c r="G346" s="18"/>
      <c r="H346" s="18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20"/>
    </row>
    <row r="347" spans="1:23" ht="12.75">
      <c r="A347" s="18"/>
      <c r="B347" s="18"/>
      <c r="C347" s="18"/>
      <c r="D347" s="18"/>
      <c r="E347" s="18"/>
      <c r="F347" s="18"/>
      <c r="G347" s="18"/>
      <c r="H347" s="18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20"/>
    </row>
    <row r="348" spans="1:23" ht="12.75">
      <c r="A348" s="18"/>
      <c r="B348" s="18"/>
      <c r="C348" s="18"/>
      <c r="D348" s="18"/>
      <c r="E348" s="18"/>
      <c r="F348" s="18"/>
      <c r="G348" s="18"/>
      <c r="H348" s="18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20"/>
    </row>
    <row r="349" spans="1:23" ht="12.75">
      <c r="A349" s="18"/>
      <c r="B349" s="18"/>
      <c r="C349" s="18"/>
      <c r="D349" s="18"/>
      <c r="E349" s="18"/>
      <c r="F349" s="18"/>
      <c r="G349" s="18"/>
      <c r="H349" s="18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20"/>
    </row>
    <row r="350" spans="1:23" ht="12.75">
      <c r="A350" s="18"/>
      <c r="B350" s="18"/>
      <c r="C350" s="18"/>
      <c r="D350" s="18"/>
      <c r="E350" s="18"/>
      <c r="F350" s="18"/>
      <c r="G350" s="18"/>
      <c r="H350" s="18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20"/>
    </row>
    <row r="351" spans="1:23" ht="12.75">
      <c r="A351" s="18"/>
      <c r="B351" s="18"/>
      <c r="C351" s="18"/>
      <c r="D351" s="18"/>
      <c r="E351" s="18"/>
      <c r="F351" s="18"/>
      <c r="G351" s="18"/>
      <c r="H351" s="18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20"/>
    </row>
    <row r="352" spans="1:23" ht="12.75">
      <c r="A352" s="18"/>
      <c r="B352" s="18"/>
      <c r="C352" s="18"/>
      <c r="D352" s="18"/>
      <c r="E352" s="18"/>
      <c r="F352" s="18"/>
      <c r="G352" s="18"/>
      <c r="H352" s="18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20"/>
    </row>
    <row r="353" spans="1:23" ht="12.75">
      <c r="A353" s="18"/>
      <c r="B353" s="18"/>
      <c r="C353" s="18"/>
      <c r="D353" s="18"/>
      <c r="E353" s="18"/>
      <c r="F353" s="18"/>
      <c r="G353" s="18"/>
      <c r="H353" s="18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20"/>
    </row>
    <row r="354" spans="1:23" ht="12.75">
      <c r="A354" s="18"/>
      <c r="B354" s="18"/>
      <c r="C354" s="18"/>
      <c r="D354" s="18"/>
      <c r="E354" s="18"/>
      <c r="F354" s="18"/>
      <c r="G354" s="18"/>
      <c r="H354" s="18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20"/>
    </row>
    <row r="355" spans="1:23" ht="12.75">
      <c r="A355" s="18"/>
      <c r="B355" s="18"/>
      <c r="C355" s="18"/>
      <c r="D355" s="18"/>
      <c r="E355" s="18"/>
      <c r="F355" s="18"/>
      <c r="G355" s="18"/>
      <c r="H355" s="18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20"/>
    </row>
  </sheetData>
  <sheetProtection/>
  <mergeCells count="24">
    <mergeCell ref="O1:W1"/>
    <mergeCell ref="L9:L10"/>
    <mergeCell ref="I8:I10"/>
    <mergeCell ref="A8:H8"/>
    <mergeCell ref="B9:B10"/>
    <mergeCell ref="J8:J10"/>
    <mergeCell ref="B7:H7"/>
    <mergeCell ref="L8:W8"/>
    <mergeCell ref="R9:W9"/>
    <mergeCell ref="A2:W2"/>
    <mergeCell ref="A142:H142"/>
    <mergeCell ref="A153:W153"/>
    <mergeCell ref="K8:K10"/>
    <mergeCell ref="M9:M10"/>
    <mergeCell ref="H9:H10"/>
    <mergeCell ref="A5:W5"/>
    <mergeCell ref="A3:W3"/>
    <mergeCell ref="A4:W4"/>
    <mergeCell ref="N9:Q9"/>
    <mergeCell ref="F9:F10"/>
    <mergeCell ref="G9:G10"/>
    <mergeCell ref="C9:C10"/>
    <mergeCell ref="D9:D10"/>
    <mergeCell ref="A6:W6"/>
  </mergeCells>
  <printOptions horizontalCentered="1"/>
  <pageMargins left="0.15748031496062992" right="0.07874015748031496" top="0.31496062992125984" bottom="0.8661417322834646" header="0" footer="0"/>
  <pageSetup horizontalDpi="300" verticalDpi="3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PLAN</cp:lastModifiedBy>
  <cp:lastPrinted>2012-11-20T16:57:50Z</cp:lastPrinted>
  <dcterms:created xsi:type="dcterms:W3CDTF">1999-04-27T18:26:38Z</dcterms:created>
  <dcterms:modified xsi:type="dcterms:W3CDTF">2012-11-20T17:09:29Z</dcterms:modified>
  <cp:category/>
  <cp:version/>
  <cp:contentType/>
  <cp:contentStatus/>
</cp:coreProperties>
</file>