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913"/>
  <workbookPr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450" windowWidth="20490" windowHeight="7665" xr2:uid="{00000000-000D-0000-FFFF-FFFF00000000}"/>
  </bookViews>
  <sheets>
    <sheet name="DIC 16" sheetId="1" r:id="rId1"/>
  </sheets>
  <externalReferences>
    <externalReference r:id="rId2"/>
    <externalReference r:id="rId3"/>
  </externalReferences>
  <definedNames>
    <definedName name="depreciacion_2014">OFFSET([1]terrestre!$F$5,0,0,COUNTA([1]terrestre!$F$1:$F$65536)-1,1)</definedName>
    <definedName name="Depreciación_del_período">OFFSET('[2]FORMULA terrestre DIC14'!$E$5,0,0,COUNTA('[2]FORMULA terrestre DIC14'!$E$1:$E$65531)-1,1)</definedName>
    <definedName name="DEPRECIACION2014">OFFSET([1]terrestre!$F$5,0,0,COUNTA([1]terrestre!$F$1:$F$65536)-1,1)</definedName>
  </definedNames>
  <calcPr calcId="171026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AE60" i="1"/>
  <c r="AD60" i="1"/>
  <c r="AF60" i="1"/>
  <c r="W60" i="1"/>
  <c r="U60" i="1"/>
  <c r="AE59" i="1"/>
  <c r="AD59" i="1"/>
  <c r="AF59" i="1"/>
  <c r="W59" i="1"/>
  <c r="U59" i="1"/>
  <c r="AE58" i="1"/>
  <c r="AD58" i="1"/>
  <c r="AF58" i="1"/>
  <c r="W58" i="1"/>
  <c r="U58" i="1"/>
  <c r="AE57" i="1"/>
  <c r="AD57" i="1"/>
  <c r="AF57" i="1"/>
  <c r="W57" i="1"/>
  <c r="U57" i="1"/>
  <c r="AE56" i="1"/>
  <c r="AD56" i="1"/>
  <c r="AF56" i="1"/>
  <c r="W56" i="1"/>
  <c r="U56" i="1"/>
  <c r="AE55" i="1"/>
  <c r="AD55" i="1"/>
  <c r="AF55" i="1"/>
  <c r="W55" i="1"/>
  <c r="U55" i="1"/>
  <c r="AE54" i="1"/>
  <c r="AD54" i="1"/>
  <c r="AF54" i="1"/>
  <c r="W54" i="1"/>
  <c r="U54" i="1"/>
  <c r="AD53" i="1"/>
  <c r="W53" i="1"/>
  <c r="V53" i="1"/>
  <c r="AE53" i="1"/>
  <c r="U53" i="1"/>
  <c r="V52" i="1"/>
  <c r="AE52" i="1"/>
  <c r="AD52" i="1"/>
  <c r="AF52" i="1"/>
  <c r="W52" i="1"/>
  <c r="U52" i="1"/>
  <c r="V51" i="1"/>
  <c r="AE51" i="1"/>
  <c r="AD51" i="1"/>
  <c r="AF51" i="1"/>
  <c r="W51" i="1"/>
  <c r="U51" i="1"/>
  <c r="AD50" i="1"/>
  <c r="W50" i="1"/>
  <c r="V50" i="1"/>
  <c r="AE50" i="1"/>
  <c r="AF50" i="1"/>
  <c r="U50" i="1"/>
  <c r="AD49" i="1"/>
  <c r="V49" i="1"/>
  <c r="AE49" i="1"/>
  <c r="AF49" i="1"/>
  <c r="W49" i="1"/>
  <c r="U49" i="1"/>
  <c r="V48" i="1"/>
  <c r="AE48" i="1"/>
  <c r="AD48" i="1"/>
  <c r="AF48" i="1"/>
  <c r="W48" i="1"/>
  <c r="U48" i="1"/>
  <c r="V47" i="1"/>
  <c r="AE47" i="1"/>
  <c r="AD47" i="1"/>
  <c r="AF47" i="1"/>
  <c r="W47" i="1"/>
  <c r="Z47" i="1"/>
  <c r="U47" i="1"/>
  <c r="AD46" i="1"/>
  <c r="W46" i="1"/>
  <c r="V46" i="1"/>
  <c r="AE46" i="1"/>
  <c r="AF46" i="1"/>
  <c r="U46" i="1"/>
  <c r="AD45" i="1"/>
  <c r="W45" i="1"/>
  <c r="V45" i="1"/>
  <c r="AE45" i="1"/>
  <c r="U45" i="1"/>
  <c r="V44" i="1"/>
  <c r="AE44" i="1"/>
  <c r="AD44" i="1"/>
  <c r="AF44" i="1"/>
  <c r="W44" i="1"/>
  <c r="U44" i="1"/>
  <c r="V43" i="1"/>
  <c r="AE43" i="1"/>
  <c r="AD43" i="1"/>
  <c r="AF43" i="1"/>
  <c r="W43" i="1"/>
  <c r="U43" i="1"/>
  <c r="AD42" i="1"/>
  <c r="W42" i="1"/>
  <c r="V42" i="1"/>
  <c r="AE42" i="1"/>
  <c r="AF42" i="1"/>
  <c r="U42" i="1"/>
  <c r="AD41" i="1"/>
  <c r="W41" i="1"/>
  <c r="V41" i="1"/>
  <c r="AE41" i="1"/>
  <c r="U41" i="1"/>
  <c r="V40" i="1"/>
  <c r="AE40" i="1"/>
  <c r="AD40" i="1"/>
  <c r="AF40" i="1"/>
  <c r="W40" i="1"/>
  <c r="Z40" i="1"/>
  <c r="U40" i="1"/>
  <c r="AD39" i="1"/>
  <c r="V39" i="1"/>
  <c r="AE39" i="1"/>
  <c r="AF39" i="1"/>
  <c r="W39" i="1"/>
  <c r="U39" i="1"/>
  <c r="AD38" i="1"/>
  <c r="V38" i="1"/>
  <c r="AE38" i="1"/>
  <c r="AF38" i="1"/>
  <c r="W38" i="1"/>
  <c r="Z38" i="1"/>
  <c r="U38" i="1"/>
  <c r="AD37" i="1"/>
  <c r="V37" i="1"/>
  <c r="AE37" i="1"/>
  <c r="AF37" i="1"/>
  <c r="W37" i="1"/>
  <c r="U37" i="1"/>
  <c r="V36" i="1"/>
  <c r="AE36" i="1"/>
  <c r="AD36" i="1"/>
  <c r="W36" i="1"/>
  <c r="U36" i="1"/>
  <c r="AD35" i="1"/>
  <c r="W35" i="1"/>
  <c r="V35" i="1"/>
  <c r="AE35" i="1"/>
  <c r="AF35" i="1"/>
  <c r="U35" i="1"/>
  <c r="AD34" i="1"/>
  <c r="V34" i="1"/>
  <c r="AE34" i="1"/>
  <c r="AF34" i="1"/>
  <c r="W34" i="1"/>
  <c r="U34" i="1"/>
  <c r="V33" i="1"/>
  <c r="AE33" i="1"/>
  <c r="AD33" i="1"/>
  <c r="W33" i="1"/>
  <c r="U33" i="1"/>
  <c r="AD32" i="1"/>
  <c r="V32" i="1"/>
  <c r="AE32" i="1"/>
  <c r="AF32" i="1"/>
  <c r="W32" i="1"/>
  <c r="AA32" i="1"/>
  <c r="Z32" i="1"/>
  <c r="U32" i="1"/>
  <c r="AD31" i="1"/>
  <c r="W31" i="1"/>
  <c r="V31" i="1"/>
  <c r="AE31" i="1"/>
  <c r="AF31" i="1"/>
  <c r="U31" i="1"/>
  <c r="AD30" i="1"/>
  <c r="V30" i="1"/>
  <c r="AE30" i="1"/>
  <c r="AF30" i="1"/>
  <c r="Z30" i="1"/>
  <c r="W30" i="1"/>
  <c r="AA30" i="1"/>
  <c r="AB30" i="1"/>
  <c r="U30" i="1"/>
  <c r="V29" i="1"/>
  <c r="AE29" i="1"/>
  <c r="AD29" i="1"/>
  <c r="W29" i="1"/>
  <c r="U29" i="1"/>
  <c r="V28" i="1"/>
  <c r="AE28" i="1"/>
  <c r="AD28" i="1"/>
  <c r="AF28" i="1"/>
  <c r="W28" i="1"/>
  <c r="U28" i="1"/>
  <c r="V27" i="1"/>
  <c r="AE27" i="1"/>
  <c r="AD27" i="1"/>
  <c r="AF27" i="1"/>
  <c r="W27" i="1"/>
  <c r="U27" i="1"/>
  <c r="AD26" i="1"/>
  <c r="V26" i="1"/>
  <c r="AE26" i="1"/>
  <c r="AF26" i="1"/>
  <c r="Z26" i="1"/>
  <c r="W26" i="1"/>
  <c r="U26" i="1"/>
  <c r="AD25" i="1"/>
  <c r="W25" i="1"/>
  <c r="V25" i="1"/>
  <c r="AE25" i="1"/>
  <c r="U25" i="1"/>
  <c r="V24" i="1"/>
  <c r="AE24" i="1"/>
  <c r="AD24" i="1"/>
  <c r="AF24" i="1"/>
  <c r="W24" i="1"/>
  <c r="U24" i="1"/>
  <c r="V23" i="1"/>
  <c r="AE23" i="1"/>
  <c r="AD23" i="1"/>
  <c r="AF23" i="1"/>
  <c r="W23" i="1"/>
  <c r="U23" i="1"/>
  <c r="AD22" i="1"/>
  <c r="V22" i="1"/>
  <c r="AE22" i="1"/>
  <c r="AF22" i="1"/>
  <c r="W22" i="1"/>
  <c r="U22" i="1"/>
  <c r="AD21" i="1"/>
  <c r="W21" i="1"/>
  <c r="V21" i="1"/>
  <c r="AE21" i="1"/>
  <c r="U21" i="1"/>
  <c r="V20" i="1"/>
  <c r="AE20" i="1"/>
  <c r="AD20" i="1"/>
  <c r="AF20" i="1"/>
  <c r="W20" i="1"/>
  <c r="U20" i="1"/>
  <c r="AD19" i="1"/>
  <c r="W19" i="1"/>
  <c r="V19" i="1"/>
  <c r="AE19" i="1"/>
  <c r="AF19" i="1"/>
  <c r="U19" i="1"/>
  <c r="AD18" i="1"/>
  <c r="V18" i="1"/>
  <c r="AE18" i="1"/>
  <c r="AF18" i="1"/>
  <c r="W18" i="1"/>
  <c r="U18" i="1"/>
  <c r="V17" i="1"/>
  <c r="AE17" i="1"/>
  <c r="AD17" i="1"/>
  <c r="W17" i="1"/>
  <c r="U17" i="1"/>
  <c r="AD16" i="1"/>
  <c r="V16" i="1"/>
  <c r="AE16" i="1"/>
  <c r="AF16" i="1"/>
  <c r="W16" i="1"/>
  <c r="AA16" i="1"/>
  <c r="Z16" i="1"/>
  <c r="U16" i="1"/>
  <c r="AD15" i="1"/>
  <c r="AE15" i="1"/>
  <c r="AF15" i="1"/>
  <c r="Z15" i="1"/>
  <c r="W15" i="1"/>
  <c r="AA15" i="1"/>
  <c r="AB15" i="1"/>
  <c r="U15" i="1"/>
  <c r="AD14" i="1"/>
  <c r="AE14" i="1"/>
  <c r="AF14" i="1"/>
  <c r="Z14" i="1"/>
  <c r="W14" i="1"/>
  <c r="U14" i="1"/>
  <c r="AD13" i="1"/>
  <c r="AE13" i="1"/>
  <c r="AF13" i="1"/>
  <c r="Z13" i="1"/>
  <c r="W13" i="1"/>
  <c r="U13" i="1"/>
  <c r="AD12" i="1"/>
  <c r="AE12" i="1"/>
  <c r="AF12" i="1"/>
  <c r="Z12" i="1"/>
  <c r="W12" i="1"/>
  <c r="U12" i="1"/>
  <c r="AD11" i="1"/>
  <c r="AE11" i="1"/>
  <c r="AF11" i="1"/>
  <c r="Z11" i="1"/>
  <c r="W11" i="1"/>
  <c r="U11" i="1"/>
  <c r="AD10" i="1"/>
  <c r="AE10" i="1"/>
  <c r="AF10" i="1"/>
  <c r="Z10" i="1"/>
  <c r="W10" i="1"/>
  <c r="U10" i="1"/>
  <c r="AD9" i="1"/>
  <c r="AE9" i="1"/>
  <c r="AF9" i="1"/>
  <c r="Z9" i="1"/>
  <c r="W9" i="1"/>
  <c r="U9" i="1"/>
  <c r="AD8" i="1"/>
  <c r="AE8" i="1"/>
  <c r="AF8" i="1"/>
  <c r="Z8" i="1"/>
  <c r="W8" i="1"/>
  <c r="U8" i="1"/>
  <c r="V6" i="1"/>
  <c r="Z22" i="1"/>
  <c r="AA22" i="1"/>
  <c r="Z39" i="1"/>
  <c r="AA39" i="1"/>
  <c r="AB39" i="1"/>
  <c r="Z42" i="1"/>
  <c r="AA42" i="1"/>
  <c r="AB42" i="1"/>
  <c r="AA23" i="1"/>
  <c r="AB23" i="1"/>
  <c r="Z23" i="1"/>
  <c r="AA24" i="1"/>
  <c r="Z24" i="1"/>
  <c r="AA28" i="1"/>
  <c r="Z28" i="1"/>
  <c r="Z50" i="1"/>
  <c r="AA50" i="1"/>
  <c r="AB50" i="1"/>
  <c r="Z18" i="1"/>
  <c r="AA18" i="1"/>
  <c r="AB18" i="1"/>
  <c r="Z20" i="1"/>
  <c r="AA20" i="1"/>
  <c r="AB22" i="1"/>
  <c r="Z27" i="1"/>
  <c r="AA27" i="1"/>
  <c r="AB27" i="1"/>
  <c r="Z34" i="1"/>
  <c r="AA34" i="1"/>
  <c r="AB34" i="1"/>
  <c r="AA19" i="1"/>
  <c r="AB19" i="1"/>
  <c r="Z19" i="1"/>
  <c r="Z31" i="1"/>
  <c r="AA31" i="1"/>
  <c r="AB31" i="1"/>
  <c r="Z35" i="1"/>
  <c r="AA35" i="1"/>
  <c r="AB35" i="1"/>
  <c r="Z46" i="1"/>
  <c r="AA46" i="1"/>
  <c r="AB46" i="1"/>
  <c r="AA10" i="1"/>
  <c r="AB10" i="1"/>
  <c r="AA11" i="1"/>
  <c r="AB11" i="1"/>
  <c r="AA12" i="1"/>
  <c r="AB12" i="1"/>
  <c r="AA14" i="1"/>
  <c r="AB14" i="1"/>
  <c r="AF25" i="1"/>
  <c r="AB28" i="1"/>
  <c r="Z55" i="1"/>
  <c r="AA55" i="1"/>
  <c r="AB55" i="1"/>
  <c r="AF21" i="1"/>
  <c r="AB24" i="1"/>
  <c r="Z37" i="1"/>
  <c r="AA37" i="1"/>
  <c r="AB37" i="1"/>
  <c r="AA38" i="1"/>
  <c r="AB38" i="1"/>
  <c r="Z44" i="1"/>
  <c r="AA44" i="1"/>
  <c r="AB44" i="1"/>
  <c r="Z49" i="1"/>
  <c r="AA49" i="1"/>
  <c r="AB49" i="1"/>
  <c r="Z51" i="1"/>
  <c r="AA51" i="1"/>
  <c r="AB51" i="1"/>
  <c r="Z52" i="1"/>
  <c r="AA52" i="1"/>
  <c r="AB52" i="1"/>
  <c r="Z56" i="1"/>
  <c r="AA56" i="1"/>
  <c r="AB56" i="1"/>
  <c r="Z60" i="1"/>
  <c r="AA60" i="1"/>
  <c r="AB60" i="1"/>
  <c r="Z59" i="1"/>
  <c r="AA59" i="1"/>
  <c r="AB59" i="1"/>
  <c r="AA26" i="1"/>
  <c r="AB26" i="1"/>
  <c r="AA40" i="1"/>
  <c r="AF17" i="1"/>
  <c r="AB20" i="1"/>
  <c r="AF33" i="1"/>
  <c r="Z43" i="1"/>
  <c r="AA43" i="1"/>
  <c r="AB43" i="1"/>
  <c r="Z48" i="1"/>
  <c r="AA48" i="1"/>
  <c r="AB48" i="1"/>
  <c r="Z57" i="1"/>
  <c r="AA57" i="1"/>
  <c r="AB57" i="1"/>
  <c r="AA8" i="1"/>
  <c r="AA9" i="1"/>
  <c r="AB9" i="1"/>
  <c r="AA13" i="1"/>
  <c r="AB13" i="1"/>
  <c r="AB16" i="1"/>
  <c r="AF29" i="1"/>
  <c r="AB32" i="1"/>
  <c r="AF36" i="1"/>
  <c r="AB40" i="1"/>
  <c r="AF41" i="1"/>
  <c r="AF45" i="1"/>
  <c r="AA47" i="1"/>
  <c r="AB47" i="1"/>
  <c r="AF53" i="1"/>
  <c r="Z54" i="1"/>
  <c r="AA54" i="1"/>
  <c r="AB54" i="1"/>
  <c r="Z58" i="1"/>
  <c r="AA58" i="1"/>
  <c r="AB58" i="1"/>
  <c r="Z53" i="1"/>
  <c r="AA53" i="1"/>
  <c r="AB53" i="1"/>
  <c r="AA33" i="1"/>
  <c r="AB33" i="1"/>
  <c r="Z33" i="1"/>
  <c r="Z41" i="1"/>
  <c r="AA41" i="1"/>
  <c r="AB41" i="1"/>
  <c r="AA29" i="1"/>
  <c r="AB29" i="1"/>
  <c r="Z29" i="1"/>
  <c r="AB8" i="1"/>
  <c r="AA17" i="1"/>
  <c r="AB17" i="1"/>
  <c r="Z17" i="1"/>
  <c r="AA21" i="1"/>
  <c r="AB21" i="1"/>
  <c r="Z21" i="1"/>
  <c r="Z36" i="1"/>
  <c r="AA36" i="1"/>
  <c r="AB36" i="1"/>
  <c r="Z45" i="1"/>
  <c r="AA45" i="1"/>
  <c r="AB45" i="1"/>
  <c r="AA25" i="1"/>
  <c r="AB25" i="1"/>
  <c r="Z25" i="1"/>
  <c r="Z61" i="1"/>
  <c r="AB61" i="1"/>
  <c r="AA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LeticiaEstrada</author>
  </authors>
  <commentList>
    <comment ref="E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COTIZACION CON FECHA 2011</t>
        </r>
      </text>
    </comment>
    <comment ref="H3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SE HIZO UN AJUSTE EN JULIO AGREGANDOLE
59,147.30 AL SALDO ANTERIOR DE JUNIO</t>
        </r>
      </text>
    </comment>
    <comment ref="Q3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PRO FORMA INVOICE</t>
        </r>
      </text>
    </comment>
    <comment ref="H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EN FEBRERO SE HIZO UN AJUSTE DE 129.83 PESOS</t>
        </r>
      </text>
    </comment>
  </commentList>
</comments>
</file>

<file path=xl/sharedStrings.xml><?xml version="1.0" encoding="utf-8"?>
<sst xmlns="http://schemas.openxmlformats.org/spreadsheetml/2006/main" count="581" uniqueCount="260">
  <si>
    <t>FORMATO DE INVENTARIO ELECTRONICO DE ACTIVO FIJO</t>
  </si>
  <si>
    <t>COMISION DE ECOLOGIA Y DESARROLLO SUSTENTABLE DEL ESTADO DE SONORA</t>
  </si>
  <si>
    <t>DIRECCION GENERAL DE ADMINISTRACION Y FINANZAS</t>
  </si>
  <si>
    <t>VEHICULOS Y EQUIPO DE TRANSPORTE</t>
  </si>
  <si>
    <t>Período a calcular</t>
  </si>
  <si>
    <t>Depreciación del período</t>
  </si>
  <si>
    <t>UNIDAD ADMVA.</t>
  </si>
  <si>
    <t>NUMERO CUENTA CONTABLE</t>
  </si>
  <si>
    <t>CLASIFICACION  DEL BIEN (TABULADOR)</t>
  </si>
  <si>
    <t>NOMBRE DEL BIEN</t>
  </si>
  <si>
    <t>FECHA COMPRA</t>
  </si>
  <si>
    <t>PLACAS</t>
  </si>
  <si>
    <t>SERIE</t>
  </si>
  <si>
    <t>IMPORTE</t>
  </si>
  <si>
    <t>ESTATUS DEL BIEN (TABULADOR)</t>
  </si>
  <si>
    <t>RESGUARDO:</t>
  </si>
  <si>
    <t>PUESTO</t>
  </si>
  <si>
    <t>UBICACIÓN</t>
  </si>
  <si>
    <t>COMENTARIOS</t>
  </si>
  <si>
    <t>AREA</t>
  </si>
  <si>
    <t>TIPO</t>
  </si>
  <si>
    <t>MARCA</t>
  </si>
  <si>
    <t>FACTURA</t>
  </si>
  <si>
    <t>PROVEEDOR</t>
  </si>
  <si>
    <t>PLANTILLA</t>
  </si>
  <si>
    <t>Descripción</t>
  </si>
  <si>
    <t>Fecha de adquisición</t>
  </si>
  <si>
    <t>Valor de adquisición</t>
  </si>
  <si>
    <t>% de depreciación anual</t>
  </si>
  <si>
    <t>Valor residual</t>
  </si>
  <si>
    <t>Depreciación acumulada</t>
  </si>
  <si>
    <t>Saldo</t>
  </si>
  <si>
    <t>Total Meses</t>
  </si>
  <si>
    <t>Transcurridos</t>
  </si>
  <si>
    <t>Restantes</t>
  </si>
  <si>
    <t>AUTOBUS MARCA BLUE BIRD (DONADO POR DIF)</t>
  </si>
  <si>
    <t>VC89904</t>
  </si>
  <si>
    <t>1GBKP32J6L3322225</t>
  </si>
  <si>
    <t>BIBIANA SUAREZ RIOS</t>
  </si>
  <si>
    <t>DIRECTOR GENERAL DELFINARIO</t>
  </si>
  <si>
    <t>DELFINARIO</t>
  </si>
  <si>
    <t>CHEVROLET</t>
  </si>
  <si>
    <t>CONTRATO</t>
  </si>
  <si>
    <t>DONADO DIF SONORA</t>
  </si>
  <si>
    <t>VEHICULOS TERRESTRES</t>
  </si>
  <si>
    <t>PICK UP RANGER DOBLE CABINA</t>
  </si>
  <si>
    <t>VC89902</t>
  </si>
  <si>
    <t>8AFDT50D956-448629</t>
  </si>
  <si>
    <t>FORD</t>
  </si>
  <si>
    <t>LA PROVEEDORA</t>
  </si>
  <si>
    <t>SEDAN FIESTA</t>
  </si>
  <si>
    <t>WEE2396</t>
  </si>
  <si>
    <t>9BFBT10N388251650</t>
  </si>
  <si>
    <t>PICK UP RANGER</t>
  </si>
  <si>
    <t>VC89882</t>
  </si>
  <si>
    <t>8AFDT50086173561</t>
  </si>
  <si>
    <t>LUIS FRANCISCO MOLINA RUIBAL</t>
  </si>
  <si>
    <t>DIRECTOR GENERAL CONSERVACION</t>
  </si>
  <si>
    <t>CENTRO ECOLOGICO</t>
  </si>
  <si>
    <t>8AFDT50D086173561</t>
  </si>
  <si>
    <t>WEE2391</t>
  </si>
  <si>
    <t>9BFBT10N578-012762</t>
  </si>
  <si>
    <t>MARIO HERIBERTO MEDINA SANCHEZ</t>
  </si>
  <si>
    <t>CHOFER DE ADMINISTRACIÓN Y FINANZAS</t>
  </si>
  <si>
    <t>ADMINISTRACION  Y FINANZAS</t>
  </si>
  <si>
    <t>SEDAN  IKON</t>
  </si>
  <si>
    <t>WEE2393</t>
  </si>
  <si>
    <t>3FABP04B86M-101525</t>
  </si>
  <si>
    <t>JORGE JAMID ISLAS MAYORQUIN</t>
  </si>
  <si>
    <t>SUBDIRECTOR DE GESTION AMBIENTAL</t>
  </si>
  <si>
    <t>GESTION AMBIENTAL</t>
  </si>
  <si>
    <t>3FABP04B86M101525</t>
  </si>
  <si>
    <t>SEDAN IKON</t>
  </si>
  <si>
    <t>WEE2395</t>
  </si>
  <si>
    <t>3FABP04B47M104469</t>
  </si>
  <si>
    <t>DANIEL FERNANDEZ LENDO</t>
  </si>
  <si>
    <t>SUBDIRECTOR DE COMPRAS</t>
  </si>
  <si>
    <t>COMPRAS</t>
  </si>
  <si>
    <t>VC89884</t>
  </si>
  <si>
    <t>8AFDT50D376069287</t>
  </si>
  <si>
    <t>DIRECTOR DE CENTRO ECOLOGICO</t>
  </si>
  <si>
    <t xml:space="preserve">PICK UP F-150 </t>
  </si>
  <si>
    <t>VC89888</t>
  </si>
  <si>
    <t>3FTRF17246M-A33561</t>
  </si>
  <si>
    <t>MARTHA J. ROMAN</t>
  </si>
  <si>
    <t>CONSERVACIÓN</t>
  </si>
  <si>
    <t>CONSERVACION</t>
  </si>
  <si>
    <t>REMOLQUE CAMA BAJA</t>
  </si>
  <si>
    <t>3SV3860</t>
  </si>
  <si>
    <t>3BZBP20225C004263</t>
  </si>
  <si>
    <t>C004263</t>
  </si>
  <si>
    <t>EL NORTE</t>
  </si>
  <si>
    <t>IND. VAZQUEZ</t>
  </si>
  <si>
    <t>VC89889</t>
  </si>
  <si>
    <t>8AFDT50D556-448627</t>
  </si>
  <si>
    <t>REMOLQUE 5'x10' CAP. 1500 KGS. 1 EJE</t>
  </si>
  <si>
    <t>3SV3852</t>
  </si>
  <si>
    <t>3BZBP10104C002320</t>
  </si>
  <si>
    <t>REMOLQUES DEL N.</t>
  </si>
  <si>
    <t>REMOLQUE 6.5'x16' CAP. 3000 KGS. 2 EJES</t>
  </si>
  <si>
    <t>3SV3853</t>
  </si>
  <si>
    <t>3BZBP16244C003521</t>
  </si>
  <si>
    <t>REMOLQUE 7"X16", CAP. 3000 KG., 2 EJES.</t>
  </si>
  <si>
    <t>3SV3854</t>
  </si>
  <si>
    <t>3BZBP16224C000889</t>
  </si>
  <si>
    <t>3SV3855</t>
  </si>
  <si>
    <t>3BZBP10184C002999</t>
  </si>
  <si>
    <t>ESTACAS TONELADA</t>
  </si>
  <si>
    <t>VC89885</t>
  </si>
  <si>
    <t>3GBJC34R95M100855</t>
  </si>
  <si>
    <t>MANUEL REY MARTINEZ SHIELS</t>
  </si>
  <si>
    <t>CES</t>
  </si>
  <si>
    <t>LAS PALMAS</t>
  </si>
  <si>
    <t>VC89881</t>
  </si>
  <si>
    <t>8AFDT50D576069288</t>
  </si>
  <si>
    <t>8AFDT50D576069287</t>
  </si>
  <si>
    <t>RHINO 700 FI 4X4 MODELO 2011 COLOR ROJO</t>
  </si>
  <si>
    <t>NA</t>
  </si>
  <si>
    <t>5Y4AM16Y5BA017571</t>
  </si>
  <si>
    <t>LEONARDO CORRALES VARGAS</t>
  </si>
  <si>
    <t>YAMAHA</t>
  </si>
  <si>
    <t>MOTORES Y PARTES YAMAHA SA DE CV</t>
  </si>
  <si>
    <t>PICK UP 4X4</t>
  </si>
  <si>
    <t>VC89883</t>
  </si>
  <si>
    <t>1GCSKRE32AZ261766</t>
  </si>
  <si>
    <t>SUPER AUTOS SA DE CV</t>
  </si>
  <si>
    <t>TRAVERSE</t>
  </si>
  <si>
    <t>WEE2390</t>
  </si>
  <si>
    <t>1GNKR9ED3BJ162885</t>
  </si>
  <si>
    <t>LUIS CARLO ROMO SALAZAR</t>
  </si>
  <si>
    <t>COMISIONADO EJECUTIVO</t>
  </si>
  <si>
    <t>COMISION EJECUTIVA</t>
  </si>
  <si>
    <t>CAMION FORD 35C BS (DONADO DE USA)</t>
  </si>
  <si>
    <t>74PYL</t>
  </si>
  <si>
    <t>1FDKE30S0VHB88648</t>
  </si>
  <si>
    <t>DONADO DIF SONORA/ IMPORTADO DE U.S.A.</t>
  </si>
  <si>
    <t xml:space="preserve">PICK UP CREW CAB 4X4 </t>
  </si>
  <si>
    <t>VC89894</t>
  </si>
  <si>
    <t>3GCPK9E32BG275089</t>
  </si>
  <si>
    <t>ALVARO MARTIN AHUMADA ORTIZ</t>
  </si>
  <si>
    <t>DIRECTOR DE CONTABILIDAD Y PRESUPUESTO</t>
  </si>
  <si>
    <t>I1157</t>
  </si>
  <si>
    <t>PICK UP CABINA REGULAR 4X4</t>
  </si>
  <si>
    <t>VC89893</t>
  </si>
  <si>
    <t>3GCNK9E07BG348101</t>
  </si>
  <si>
    <t>ADOLFO CASTILLO GUTIERREZ</t>
  </si>
  <si>
    <t>SECRETARIO PARTICULAR DEL COMISIONADO EJECUTIVO</t>
  </si>
  <si>
    <t>I1168</t>
  </si>
  <si>
    <t>CAMION INTERNACIONAL CAJA TIPO FRUTERA</t>
  </si>
  <si>
    <t>VC89892</t>
  </si>
  <si>
    <t>3HAMMAAR0CL632928</t>
  </si>
  <si>
    <t>DIRECTOR GENERAL PROGRAMAS DE MEJORAMIENTO AMBIENTAL</t>
  </si>
  <si>
    <t>VIVERO</t>
  </si>
  <si>
    <t>INTERNACIONAL</t>
  </si>
  <si>
    <t>HU157</t>
  </si>
  <si>
    <t>CAMIONES DEL NOROESTE SA DE CV (HILLO)</t>
  </si>
  <si>
    <t xml:space="preserve">CUATRIMOTO SPORTSMAN 4X4, 500 H.O. </t>
  </si>
  <si>
    <t>4XAMH50A7BA116686</t>
  </si>
  <si>
    <t>POLARIS</t>
  </si>
  <si>
    <t>COMERCIALIZADORA Y CONSULTORIA  DXG, S.A. DE C.V.</t>
  </si>
  <si>
    <t>RANGER 4X4, COLOR VERDE</t>
  </si>
  <si>
    <t>4XARH50A4B4204003</t>
  </si>
  <si>
    <t>BIG JOHN TRUCK MOUNTED TRANSPLANTER MOD. 90D</t>
  </si>
  <si>
    <t>DIRECTOR GENERAL PROGRAMAS MEJ. AMBIENTAL</t>
  </si>
  <si>
    <t>MODEL 90D</t>
  </si>
  <si>
    <t>BIG JOHN</t>
  </si>
  <si>
    <t>286109-00</t>
  </si>
  <si>
    <t>DORIAN DRAKE INTERNATIONAL</t>
  </si>
  <si>
    <t>CAMION INTERNACIONAL</t>
  </si>
  <si>
    <t>VC89896</t>
  </si>
  <si>
    <t>3HAMSAZT4CL121406</t>
  </si>
  <si>
    <t>HU 185</t>
  </si>
  <si>
    <t>RAM 2500 CREW CAB SLT 5.7 4X4</t>
  </si>
  <si>
    <t>VC89897</t>
  </si>
  <si>
    <t>3C6RDBDT1CG270051</t>
  </si>
  <si>
    <t>DODGE</t>
  </si>
  <si>
    <t>CABORCA AUTOMOTRIZ S.A DE C.V.</t>
  </si>
  <si>
    <t>VC89880</t>
  </si>
  <si>
    <t>3C6RDBDT0CG270042</t>
  </si>
  <si>
    <t>JEEP WRANGLER SPORT 4X4 MTX</t>
  </si>
  <si>
    <t>WEE2394</t>
  </si>
  <si>
    <t>1C4AJWAG3DL548627</t>
  </si>
  <si>
    <t>HECTOR LIZARRAGA DAVILA</t>
  </si>
  <si>
    <t>DIRECTOR DE GESTION AMBIENTAL</t>
  </si>
  <si>
    <t>JEEP</t>
  </si>
  <si>
    <t>RAM 1500 ST REG CAB 4X2 AUT</t>
  </si>
  <si>
    <t>VC89899</t>
  </si>
  <si>
    <t>3C6YRAAK7DG274304</t>
  </si>
  <si>
    <t xml:space="preserve">ERNESTO ALONSO PERAZA INDA </t>
  </si>
  <si>
    <t>VC89900</t>
  </si>
  <si>
    <t>3C6YRAAK0DG274306</t>
  </si>
  <si>
    <t>VC89901</t>
  </si>
  <si>
    <t>3C6YRAAK9DG274305</t>
  </si>
  <si>
    <t>DODGE RAM 4000 CHASIS CAB 4X2 PL</t>
  </si>
  <si>
    <t>VC89898</t>
  </si>
  <si>
    <t>3C7WRAKT9DG318474</t>
  </si>
  <si>
    <t>Carroceria Cerrada p/ instalar en RAM 4000</t>
  </si>
  <si>
    <t>SS</t>
  </si>
  <si>
    <t>,0576</t>
  </si>
  <si>
    <t>KUZZY</t>
  </si>
  <si>
    <t>VEHICULO GASOLINA TIPO EXPRESS</t>
  </si>
  <si>
    <t>A3868</t>
  </si>
  <si>
    <t>TECNOGOLF MEXICO SA DE CV</t>
  </si>
  <si>
    <t>5 PZ BICICLETA MERCURIO R-26 RANGER 21 V</t>
  </si>
  <si>
    <t>COLOR AZUL</t>
  </si>
  <si>
    <t>GAMMA BICICLETAS SA DE CV</t>
  </si>
  <si>
    <t>10 PZ BICICLETA MERCURIO R-26 RANGER 21 V</t>
  </si>
  <si>
    <t>COLOR ROJO</t>
  </si>
  <si>
    <t xml:space="preserve">1 PZ BICICLETA MERCUIRIO R-26 RANGER 21V </t>
  </si>
  <si>
    <t>1PZ BICICLETA DE MONTAÑA XC6</t>
  </si>
  <si>
    <t>NORTHROCK</t>
  </si>
  <si>
    <t>ROD. 26</t>
  </si>
  <si>
    <t>AMG959098</t>
  </si>
  <si>
    <t>COSTCO DE MEXICO SA DE CV</t>
  </si>
  <si>
    <t>CUATRIMOTO YAMAHA ROJA 2014</t>
  </si>
  <si>
    <t>5Y4AM68Y2EA100745</t>
  </si>
  <si>
    <t>686CC</t>
  </si>
  <si>
    <t>YXM700DER</t>
  </si>
  <si>
    <t>RIDENOW POWERSPORTS TUCSON</t>
  </si>
  <si>
    <t>RAM 2500 CREW CAB SLT 4X4</t>
  </si>
  <si>
    <t>VD04108</t>
  </si>
  <si>
    <t>3C6SRBDT4EG249717</t>
  </si>
  <si>
    <t>ERNESTO ALONSO PERAZA INDA</t>
  </si>
  <si>
    <t>DIRECTOR GENERAL DE ADMINISTRACIÓN Y FINANZAS</t>
  </si>
  <si>
    <t>DOGE</t>
  </si>
  <si>
    <t>MINERA PENMONT S DE RL DE CV</t>
  </si>
  <si>
    <t>CAMION PARA PASAJEROS GMC (MOTOR GASOLINA)</t>
  </si>
  <si>
    <t>1GDHG31R8Y1185851</t>
  </si>
  <si>
    <t>GMC</t>
  </si>
  <si>
    <t>DONACION USA</t>
  </si>
  <si>
    <t>PORTABLE PRACTICAL EDUCATIONAL PREPARATION INC</t>
  </si>
  <si>
    <t>CAMION PARA PASAJEROS  CHEVROLET (MOTOR GASOLINA)</t>
  </si>
  <si>
    <t>1GBHG31R2X1030283</t>
  </si>
  <si>
    <t>SEDAN SONATA  (COMODATO HACIENDA)</t>
  </si>
  <si>
    <t>KMHWF35H04A019054</t>
  </si>
  <si>
    <t>CARLA NEUDERT CORDOVA</t>
  </si>
  <si>
    <t>DIRECTORA GENERAL DE CAMBIO CLIMATICO Y PROMOCION AMBIENTAL.</t>
  </si>
  <si>
    <t>COMODATO</t>
  </si>
  <si>
    <t>EDUCACION AMBIENTAL</t>
  </si>
  <si>
    <t>HYUNDAI</t>
  </si>
  <si>
    <t>ACTA NO. 018/2016</t>
  </si>
  <si>
    <t>SECRETARIA DE  HACIENDA DEL GOBIERNO DEL ESTADO DE SONORA</t>
  </si>
  <si>
    <t>FORD RANGER PICK UP (COMODATO HACIENDA)</t>
  </si>
  <si>
    <t>1FTYR10C9YPB35263</t>
  </si>
  <si>
    <t>DIRECTORA GENERAL DELFINARIO, SONORA.</t>
  </si>
  <si>
    <t>DELFINARIO SONORA</t>
  </si>
  <si>
    <t>ACTA NO. 032/2014</t>
  </si>
  <si>
    <t>CAMION (SICTUHSA) THOMAS  COMODATO SICTUHSA</t>
  </si>
  <si>
    <t>COMODATO SICTUHSA</t>
  </si>
  <si>
    <t>CENTR ECOLOGICO SAFARI</t>
  </si>
  <si>
    <t>ST</t>
  </si>
  <si>
    <t>THOMAS</t>
  </si>
  <si>
    <t>COMODATO SICTHUSA-CONCENTRADORA</t>
  </si>
  <si>
    <t>CAMION (SICTUHSA) FREIGHTLINER COMODATO SICTUHSA</t>
  </si>
  <si>
    <t>4UZ6CFAC3YCG00078</t>
  </si>
  <si>
    <t>FREIGHTLINER</t>
  </si>
  <si>
    <t>TONELADA CHEVROLET (CHATARRA)</t>
  </si>
  <si>
    <t>3GCJC54K8XG150254</t>
  </si>
  <si>
    <t>OFICINAS CEDES</t>
  </si>
  <si>
    <t>SIUE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</si>
</sst>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80A]d&quot; de &quot;mmmm&quot; de &quot;yyyy;@"/>
    <numFmt numFmtId="165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Arial Unicode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 applyFill="1" applyBorder="1" applyAlignment="1">
      <alignment horizontal="left"/>
    </xf>
    <xf numFmtId="0" fontId="6" fillId="0" borderId="0" xfId="2" applyFont="1" applyFill="1" applyBorder="1" applyAlignment="1"/>
    <xf numFmtId="0" fontId="4" fillId="0" borderId="0" xfId="2" applyFont="1" applyFill="1"/>
    <xf numFmtId="0" fontId="6" fillId="0" borderId="0" xfId="2" applyFont="1" applyFill="1" applyBorder="1" applyAlignment="1">
      <alignment horizontal="center"/>
    </xf>
    <xf numFmtId="0" fontId="6" fillId="0" borderId="0" xfId="2" applyNumberFormat="1" applyFont="1" applyFill="1" applyBorder="1" applyAlignment="1"/>
    <xf numFmtId="0" fontId="4" fillId="0" borderId="0" xfId="2" applyFont="1"/>
    <xf numFmtId="0" fontId="7" fillId="0" borderId="0" xfId="2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0" fontId="4" fillId="0" borderId="0" xfId="2" applyNumberFormat="1" applyFont="1" applyFill="1" applyBorder="1" applyAlignment="1"/>
    <xf numFmtId="0" fontId="5" fillId="2" borderId="0" xfId="2" applyFont="1" applyFill="1" applyBorder="1" applyAlignment="1">
      <alignment horizontal="left"/>
    </xf>
    <xf numFmtId="0" fontId="6" fillId="2" borderId="0" xfId="2" applyFont="1" applyFill="1" applyBorder="1" applyAlignment="1"/>
    <xf numFmtId="0" fontId="4" fillId="2" borderId="0" xfId="2" applyFont="1" applyFill="1"/>
    <xf numFmtId="0" fontId="6" fillId="2" borderId="0" xfId="2" applyFont="1" applyFill="1" applyBorder="1" applyAlignment="1">
      <alignment horizontal="center"/>
    </xf>
    <xf numFmtId="0" fontId="6" fillId="2" borderId="0" xfId="2" applyNumberFormat="1" applyFont="1" applyFill="1" applyBorder="1" applyAlignment="1"/>
    <xf numFmtId="0" fontId="0" fillId="3" borderId="0" xfId="0" applyFill="1"/>
    <xf numFmtId="0" fontId="4" fillId="0" borderId="0" xfId="2" applyFont="1" applyFill="1" applyAlignment="1">
      <alignment horizontal="center"/>
    </xf>
    <xf numFmtId="44" fontId="4" fillId="0" borderId="0" xfId="3" applyFont="1" applyFill="1" applyAlignment="1">
      <alignment horizontal="center"/>
    </xf>
    <xf numFmtId="0" fontId="4" fillId="0" borderId="0" xfId="3" applyNumberFormat="1" applyFont="1" applyFill="1" applyAlignment="1">
      <alignment horizontal="center"/>
    </xf>
    <xf numFmtId="164" fontId="6" fillId="0" borderId="0" xfId="2" quotePrefix="1" applyNumberFormat="1" applyFont="1" applyFill="1" applyAlignment="1">
      <alignment horizontal="center"/>
    </xf>
    <xf numFmtId="0" fontId="4" fillId="0" borderId="0" xfId="2" applyFont="1" applyFill="1" applyAlignment="1">
      <alignment horizontal="left"/>
    </xf>
    <xf numFmtId="14" fontId="4" fillId="0" borderId="0" xfId="2" applyNumberFormat="1" applyFont="1" applyFill="1"/>
    <xf numFmtId="0" fontId="0" fillId="0" borderId="1" xfId="0" applyBorder="1"/>
    <xf numFmtId="165" fontId="2" fillId="4" borderId="1" xfId="0" applyNumberFormat="1" applyFont="1" applyFill="1" applyBorder="1"/>
    <xf numFmtId="4" fontId="0" fillId="0" borderId="0" xfId="0" applyNumberFormat="1"/>
    <xf numFmtId="9" fontId="0" fillId="0" borderId="0" xfId="1" applyFont="1" applyAlignment="1">
      <alignment horizontal="center"/>
    </xf>
    <xf numFmtId="4" fontId="0" fillId="0" borderId="1" xfId="0" applyNumberForma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44" fontId="8" fillId="3" borderId="1" xfId="3" applyFont="1" applyFill="1" applyBorder="1" applyAlignment="1">
      <alignment horizontal="center" vertical="center" wrapText="1"/>
    </xf>
    <xf numFmtId="0" fontId="8" fillId="3" borderId="1" xfId="3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9" fontId="9" fillId="0" borderId="2" xfId="1" applyFont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2" applyFont="1"/>
    <xf numFmtId="0" fontId="4" fillId="0" borderId="3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4" fillId="6" borderId="3" xfId="2" applyFont="1" applyFill="1" applyBorder="1"/>
    <xf numFmtId="165" fontId="4" fillId="0" borderId="4" xfId="2" applyNumberFormat="1" applyFont="1" applyFill="1" applyBorder="1" applyAlignment="1">
      <alignment horizontal="center"/>
    </xf>
    <xf numFmtId="44" fontId="4" fillId="0" borderId="3" xfId="3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/>
    </xf>
    <xf numFmtId="0" fontId="4" fillId="0" borderId="3" xfId="2" applyNumberFormat="1" applyFont="1" applyFill="1" applyBorder="1" applyAlignment="1">
      <alignment horizontal="center"/>
    </xf>
    <xf numFmtId="0" fontId="4" fillId="0" borderId="3" xfId="2" applyFont="1" applyFill="1" applyBorder="1"/>
    <xf numFmtId="165" fontId="4" fillId="0" borderId="0" xfId="2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44" fontId="4" fillId="0" borderId="0" xfId="2" applyNumberFormat="1" applyFont="1" applyFill="1"/>
    <xf numFmtId="4" fontId="0" fillId="4" borderId="0" xfId="0" applyNumberFormat="1" applyFill="1"/>
    <xf numFmtId="0" fontId="4" fillId="0" borderId="1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/>
    </xf>
    <xf numFmtId="0" fontId="4" fillId="6" borderId="1" xfId="2" applyFont="1" applyFill="1" applyBorder="1"/>
    <xf numFmtId="165" fontId="4" fillId="0" borderId="1" xfId="2" applyNumberFormat="1" applyFont="1" applyFill="1" applyBorder="1" applyAlignment="1">
      <alignment horizontal="center"/>
    </xf>
    <xf numFmtId="44" fontId="4" fillId="0" borderId="1" xfId="3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165" fontId="11" fillId="0" borderId="0" xfId="0" applyNumberFormat="1" applyFont="1" applyAlignment="1">
      <alignment horizontal="center"/>
    </xf>
    <xf numFmtId="0" fontId="4" fillId="6" borderId="1" xfId="2" applyFont="1" applyFill="1" applyBorder="1" applyAlignment="1">
      <alignment horizontal="left"/>
    </xf>
    <xf numFmtId="14" fontId="12" fillId="0" borderId="0" xfId="2" applyNumberFormat="1" applyFont="1" applyFill="1" applyAlignment="1">
      <alignment horizontal="center"/>
    </xf>
    <xf numFmtId="44" fontId="4" fillId="0" borderId="1" xfId="2" applyNumberFormat="1" applyFont="1" applyFill="1" applyBorder="1" applyAlignment="1">
      <alignment horizontal="center"/>
    </xf>
    <xf numFmtId="165" fontId="12" fillId="0" borderId="0" xfId="2" applyNumberFormat="1" applyFont="1" applyFill="1" applyAlignment="1">
      <alignment horizontal="center"/>
    </xf>
    <xf numFmtId="0" fontId="4" fillId="6" borderId="0" xfId="2" applyFont="1" applyFill="1"/>
    <xf numFmtId="0" fontId="4" fillId="0" borderId="1" xfId="2" applyFont="1" applyFill="1" applyBorder="1" applyAlignment="1"/>
    <xf numFmtId="0" fontId="4" fillId="0" borderId="5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4" fillId="0" borderId="5" xfId="2" applyFont="1" applyFill="1" applyBorder="1"/>
    <xf numFmtId="165" fontId="4" fillId="0" borderId="5" xfId="2" applyNumberFormat="1" applyFont="1" applyFill="1" applyBorder="1" applyAlignment="1">
      <alignment horizontal="center"/>
    </xf>
    <xf numFmtId="44" fontId="4" fillId="0" borderId="5" xfId="3" applyFont="1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/>
    </xf>
    <xf numFmtId="0" fontId="4" fillId="0" borderId="5" xfId="2" applyNumberFormat="1" applyFont="1" applyFill="1" applyBorder="1" applyAlignment="1">
      <alignment horizontal="center"/>
    </xf>
    <xf numFmtId="44" fontId="4" fillId="0" borderId="5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vertical="center" wrapText="1"/>
    </xf>
    <xf numFmtId="165" fontId="4" fillId="0" borderId="3" xfId="2" applyNumberFormat="1" applyFont="1" applyFill="1" applyBorder="1" applyAlignment="1">
      <alignment horizontal="center"/>
    </xf>
    <xf numFmtId="44" fontId="4" fillId="0" borderId="3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Border="1" applyAlignment="1">
      <alignment horizontal="center"/>
    </xf>
    <xf numFmtId="44" fontId="4" fillId="0" borderId="1" xfId="3" applyFont="1" applyFill="1" applyBorder="1" applyAlignment="1">
      <alignment horizontal="center" wrapText="1" shrinkToFit="1"/>
    </xf>
    <xf numFmtId="0" fontId="13" fillId="7" borderId="1" xfId="0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 shrinkToFit="1"/>
    </xf>
    <xf numFmtId="0" fontId="4" fillId="0" borderId="7" xfId="2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0" fontId="4" fillId="0" borderId="7" xfId="2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44" fontId="4" fillId="0" borderId="1" xfId="3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44" fontId="4" fillId="0" borderId="1" xfId="2" applyNumberFormat="1" applyFont="1" applyFill="1" applyBorder="1" applyAlignment="1">
      <alignment horizontal="center" wrapText="1"/>
    </xf>
    <xf numFmtId="165" fontId="4" fillId="0" borderId="0" xfId="2" applyNumberFormat="1" applyFont="1" applyFill="1" applyBorder="1" applyAlignment="1">
      <alignment horizontal="center" wrapText="1"/>
    </xf>
    <xf numFmtId="0" fontId="4" fillId="0" borderId="0" xfId="2" applyFont="1" applyFill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44" fontId="4" fillId="0" borderId="1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44" fontId="5" fillId="4" borderId="0" xfId="3" applyFont="1" applyFill="1" applyAlignment="1">
      <alignment horizontal="center"/>
    </xf>
    <xf numFmtId="0" fontId="4" fillId="0" borderId="0" xfId="3" applyNumberFormat="1" applyFont="1" applyAlignment="1">
      <alignment horizontal="center"/>
    </xf>
    <xf numFmtId="4" fontId="6" fillId="4" borderId="0" xfId="2" applyNumberFormat="1" applyFont="1" applyFill="1"/>
    <xf numFmtId="0" fontId="4" fillId="0" borderId="0" xfId="2" applyFont="1" applyFill="1" applyBorder="1"/>
    <xf numFmtId="0" fontId="4" fillId="6" borderId="0" xfId="2" applyFont="1" applyFill="1" applyBorder="1" applyAlignment="1">
      <alignment horizontal="center"/>
    </xf>
    <xf numFmtId="44" fontId="6" fillId="0" borderId="0" xfId="3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44" fontId="4" fillId="0" borderId="0" xfId="3" applyFont="1" applyAlignment="1">
      <alignment horizontal="center"/>
    </xf>
  </cellXfs>
  <cellStyles count="4">
    <cellStyle name="Moneda 3 2" xfId="3" xr:uid="{00000000-0005-0000-0000-000000000000}"/>
    <cellStyle name="Normal" xfId="0" builtinId="0"/>
    <cellStyle name="Normal 2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952501</xdr:colOff>
      <xdr:row>0</xdr:row>
      <xdr:rowOff>57151</xdr:rowOff>
    </xdr:from>
    <xdr:to>
      <xdr:col>8</xdr:col>
      <xdr:colOff>28575</xdr:colOff>
      <xdr:row>3</xdr:row>
      <xdr:rowOff>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0309A1-300E-4F03-81B1-C0B2DDA09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6" y="57151"/>
          <a:ext cx="2028824" cy="543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SISTCOM\Users\Users\LeticiaEstrada\AppData\Roaming\Microsoft\Excel\Depreciaciones%20Activo%20fijo%20al%2031%20Diciembre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TIVO%20FIJO\Plantillas\2016\VEHICULOS%20TERRESTRE%202016%20S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restre"/>
      <sheetName val="maritimo"/>
      <sheetName val="terrenos y edificios"/>
      <sheetName val="refacciones y acc"/>
      <sheetName val="otros mob y eq"/>
      <sheetName val="otros equipos"/>
      <sheetName val="otros activos int"/>
      <sheetName val="otro mobiliario educac"/>
      <sheetName val="muebles de oficina"/>
      <sheetName val="mob admon"/>
      <sheetName val="mob esc lab tall"/>
      <sheetName val="maq y eq construcc"/>
      <sheetName val="maq y eq agrop"/>
      <sheetName val="computacion"/>
      <sheetName val="carrocerias"/>
      <sheetName val="bienes artisticos"/>
      <sheetName val="eq comunicacion"/>
      <sheetName val="equipo generacion elec"/>
      <sheetName val="equipo medico"/>
      <sheetName val="equipo y apa"/>
      <sheetName val="eq apa com y tel"/>
      <sheetName val="maq y eq indus"/>
      <sheetName val="maq otros eq herr"/>
      <sheetName val="maq eq electrico"/>
      <sheetName val="PD1-119 DIC14"/>
    </sheetNames>
    <sheetDataSet>
      <sheetData sheetId="0" refreshError="1">
        <row r="8">
          <cell r="F8" t="str">
            <v>PLACAS</v>
          </cell>
        </row>
        <row r="9">
          <cell r="F9" t="str">
            <v>UY95350</v>
          </cell>
        </row>
        <row r="10">
          <cell r="F10" t="str">
            <v>UY95351</v>
          </cell>
        </row>
        <row r="11">
          <cell r="F11" t="str">
            <v>WAS4037</v>
          </cell>
        </row>
        <row r="12">
          <cell r="F12" t="str">
            <v>UY95373</v>
          </cell>
        </row>
        <row r="13">
          <cell r="F13" t="str">
            <v>WAS4066</v>
          </cell>
        </row>
        <row r="14">
          <cell r="F14" t="str">
            <v>WAS4036</v>
          </cell>
        </row>
        <row r="15">
          <cell r="F15" t="str">
            <v>WAS4072</v>
          </cell>
        </row>
        <row r="16">
          <cell r="F16" t="str">
            <v>WAS4073</v>
          </cell>
        </row>
        <row r="17">
          <cell r="F17" t="str">
            <v>UY95360</v>
          </cell>
        </row>
        <row r="18">
          <cell r="F18" t="str">
            <v>UY95369</v>
          </cell>
        </row>
        <row r="19">
          <cell r="F19" t="str">
            <v>8SU5791</v>
          </cell>
        </row>
        <row r="20">
          <cell r="F20" t="str">
            <v>UY95371</v>
          </cell>
        </row>
        <row r="21">
          <cell r="F21" t="str">
            <v>8SU5792</v>
          </cell>
        </row>
        <row r="22">
          <cell r="F22" t="str">
            <v>8SU5793</v>
          </cell>
        </row>
        <row r="23">
          <cell r="F23" t="str">
            <v>8SU5794</v>
          </cell>
        </row>
        <row r="24">
          <cell r="F24" t="str">
            <v>8SU5795</v>
          </cell>
        </row>
        <row r="25">
          <cell r="F25" t="str">
            <v>UY95364</v>
          </cell>
        </row>
        <row r="26">
          <cell r="F26" t="str">
            <v>UY95365</v>
          </cell>
        </row>
        <row r="27">
          <cell r="F27" t="str">
            <v>SIN PLACAS</v>
          </cell>
        </row>
        <row r="28">
          <cell r="F28" t="str">
            <v>UY95386</v>
          </cell>
        </row>
        <row r="29">
          <cell r="F29" t="str">
            <v>UY95385</v>
          </cell>
        </row>
        <row r="30">
          <cell r="F30" t="str">
            <v>WAB1108</v>
          </cell>
        </row>
        <row r="31">
          <cell r="F31" t="str">
            <v>SIN PLACAS</v>
          </cell>
        </row>
        <row r="32">
          <cell r="F32" t="str">
            <v>SIN PLACAS</v>
          </cell>
        </row>
        <row r="33">
          <cell r="F33" t="str">
            <v>UZ59682</v>
          </cell>
        </row>
        <row r="34">
          <cell r="F34" t="str">
            <v>315PG</v>
          </cell>
        </row>
        <row r="35">
          <cell r="F35" t="str">
            <v>SIN PLACAS</v>
          </cell>
        </row>
        <row r="36">
          <cell r="F36" t="str">
            <v>UZ99418</v>
          </cell>
        </row>
        <row r="37">
          <cell r="F37" t="str">
            <v>VA25338</v>
          </cell>
        </row>
        <row r="38">
          <cell r="F38" t="str">
            <v>UZ99419</v>
          </cell>
        </row>
        <row r="39">
          <cell r="F39" t="str">
            <v>SIN PLACAS</v>
          </cell>
        </row>
        <row r="40">
          <cell r="F40" t="str">
            <v>SIN PLACAS</v>
          </cell>
        </row>
        <row r="41">
          <cell r="F41" t="str">
            <v>SIN PLACAS</v>
          </cell>
        </row>
        <row r="42">
          <cell r="F42" t="str">
            <v>SIN PLACAS</v>
          </cell>
        </row>
        <row r="44">
          <cell r="F44" t="str">
            <v>UZ49377</v>
          </cell>
        </row>
        <row r="45">
          <cell r="F45" t="str">
            <v>SIN PLACAS</v>
          </cell>
        </row>
        <row r="46">
          <cell r="F46" t="str">
            <v>UZ49183</v>
          </cell>
        </row>
        <row r="47">
          <cell r="F47" t="str">
            <v>UZ49178</v>
          </cell>
        </row>
        <row r="48">
          <cell r="F48" t="str">
            <v>WCC3987</v>
          </cell>
        </row>
        <row r="49">
          <cell r="F49" t="str">
            <v>UZ49179</v>
          </cell>
        </row>
        <row r="50">
          <cell r="F50" t="str">
            <v>UZ49180</v>
          </cell>
        </row>
        <row r="51">
          <cell r="F51" t="str">
            <v>UZ49181</v>
          </cell>
        </row>
        <row r="52">
          <cell r="F52" t="str">
            <v>UZ49182</v>
          </cell>
        </row>
        <row r="53">
          <cell r="F53" t="str">
            <v>UZ49177</v>
          </cell>
        </row>
        <row r="63">
          <cell r="F63">
            <v>2014</v>
          </cell>
        </row>
        <row r="64">
          <cell r="F64">
            <v>2014</v>
          </cell>
        </row>
        <row r="65">
          <cell r="F65">
            <v>2000</v>
          </cell>
        </row>
        <row r="66">
          <cell r="F66">
            <v>1999</v>
          </cell>
        </row>
        <row r="67">
          <cell r="F67">
            <v>2015</v>
          </cell>
        </row>
        <row r="70">
          <cell r="F70" t="str">
            <v>UY95366</v>
          </cell>
        </row>
        <row r="71">
          <cell r="F71" t="str">
            <v>UY95380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A DIC 14 terr "/>
      <sheetName val="FORMULA terrestre DIC14"/>
      <sheetName val="ENE 15 baja"/>
      <sheetName val="FEB 15"/>
      <sheetName val="MAR 15"/>
      <sheetName val="ABR 15"/>
      <sheetName val="MAY 15"/>
      <sheetName val="JUN 15"/>
      <sheetName val="JUL 15"/>
      <sheetName val="AGO 15"/>
      <sheetName val="SEP 15"/>
      <sheetName val="OCT 15"/>
      <sheetName val="NOV 15"/>
      <sheetName val="DIC 15"/>
      <sheetName val="ENE 16"/>
      <sheetName val="FEB 16"/>
      <sheetName val="MAR 16"/>
      <sheetName val="ABR 16"/>
      <sheetName val="MAY 16"/>
      <sheetName val="JUN 16"/>
      <sheetName val="JUL 16"/>
      <sheetName val="AGO 16"/>
      <sheetName val="SEP 16"/>
      <sheetName val="OCT 16"/>
      <sheetName val="NOV 16"/>
      <sheetName val="DIC 16"/>
    </sheetNames>
    <sheetDataSet>
      <sheetData sheetId="0"/>
      <sheetData sheetId="1">
        <row r="7">
          <cell r="E7" t="str">
            <v>PLACAS</v>
          </cell>
        </row>
        <row r="8">
          <cell r="E8" t="str">
            <v>UY95350</v>
          </cell>
        </row>
        <row r="9">
          <cell r="E9" t="str">
            <v>UY95351</v>
          </cell>
        </row>
        <row r="10">
          <cell r="E10" t="str">
            <v>WAS4037</v>
          </cell>
        </row>
        <row r="11">
          <cell r="E11" t="str">
            <v>UY95373</v>
          </cell>
        </row>
        <row r="12">
          <cell r="E12" t="str">
            <v>WAS4066</v>
          </cell>
        </row>
        <row r="13">
          <cell r="E13" t="str">
            <v>WAS4036</v>
          </cell>
        </row>
        <row r="14">
          <cell r="E14" t="str">
            <v>WAS4072</v>
          </cell>
        </row>
        <row r="15">
          <cell r="E15" t="str">
            <v>WAS4073</v>
          </cell>
        </row>
        <row r="16">
          <cell r="E16" t="str">
            <v>UY95360</v>
          </cell>
        </row>
        <row r="17">
          <cell r="E17" t="str">
            <v>UY95369</v>
          </cell>
        </row>
        <row r="18">
          <cell r="E18" t="str">
            <v>8SU5791</v>
          </cell>
        </row>
        <row r="19">
          <cell r="E19" t="str">
            <v>UY95371</v>
          </cell>
        </row>
        <row r="20">
          <cell r="E20" t="str">
            <v>8SU5792</v>
          </cell>
        </row>
        <row r="21">
          <cell r="E21" t="str">
            <v>8SU5793</v>
          </cell>
        </row>
        <row r="22">
          <cell r="E22" t="str">
            <v>8SU5794</v>
          </cell>
        </row>
        <row r="23">
          <cell r="E23" t="str">
            <v>8SU5795</v>
          </cell>
        </row>
        <row r="24">
          <cell r="E24" t="str">
            <v>UY95364</v>
          </cell>
        </row>
        <row r="25">
          <cell r="E25" t="str">
            <v>UY95365</v>
          </cell>
        </row>
        <row r="26">
          <cell r="E26" t="str">
            <v>SIN PLACAS</v>
          </cell>
        </row>
        <row r="27">
          <cell r="E27" t="str">
            <v>UY95386</v>
          </cell>
        </row>
        <row r="28">
          <cell r="E28" t="str">
            <v>UY95385</v>
          </cell>
        </row>
        <row r="29">
          <cell r="E29" t="str">
            <v>WAB1108</v>
          </cell>
        </row>
        <row r="30">
          <cell r="E30" t="str">
            <v>SIN PLACAS</v>
          </cell>
        </row>
        <row r="31">
          <cell r="E31" t="str">
            <v>SIN PLACAS</v>
          </cell>
        </row>
        <row r="32">
          <cell r="E32" t="str">
            <v>UZ59682</v>
          </cell>
        </row>
        <row r="33">
          <cell r="E33" t="str">
            <v>315PG</v>
          </cell>
        </row>
        <row r="34">
          <cell r="E34" t="str">
            <v>SIN PLACAS</v>
          </cell>
        </row>
        <row r="35">
          <cell r="E35" t="str">
            <v>UZ99418</v>
          </cell>
        </row>
        <row r="36">
          <cell r="E36" t="str">
            <v>VA25338</v>
          </cell>
        </row>
        <row r="37">
          <cell r="E37" t="str">
            <v>UZ99419</v>
          </cell>
        </row>
        <row r="38">
          <cell r="E38" t="str">
            <v>SIN PLACAS</v>
          </cell>
        </row>
        <row r="39">
          <cell r="E39" t="str">
            <v>SIN PLACAS</v>
          </cell>
        </row>
        <row r="40">
          <cell r="E40" t="str">
            <v>SIN PLACAS</v>
          </cell>
        </row>
        <row r="41">
          <cell r="E41" t="str">
            <v>SIN PLACAS</v>
          </cell>
        </row>
        <row r="43">
          <cell r="E43" t="str">
            <v>UZ49377</v>
          </cell>
        </row>
        <row r="44">
          <cell r="E44" t="str">
            <v>SIN PLACAS</v>
          </cell>
        </row>
        <row r="45">
          <cell r="E45" t="str">
            <v>UZ49183</v>
          </cell>
        </row>
        <row r="46">
          <cell r="E46" t="str">
            <v>UZ49178</v>
          </cell>
        </row>
        <row r="47">
          <cell r="E47" t="str">
            <v>WCC3987</v>
          </cell>
        </row>
        <row r="48">
          <cell r="E48" t="str">
            <v>UZ49179</v>
          </cell>
        </row>
        <row r="49">
          <cell r="E49" t="str">
            <v>UZ49180</v>
          </cell>
        </row>
        <row r="50">
          <cell r="E50" t="str">
            <v>UZ49181</v>
          </cell>
        </row>
        <row r="51">
          <cell r="E51" t="str">
            <v>UZ49182</v>
          </cell>
        </row>
        <row r="52">
          <cell r="E52" t="str">
            <v>UZ49177</v>
          </cell>
        </row>
        <row r="62">
          <cell r="E62">
            <v>2014</v>
          </cell>
        </row>
        <row r="63">
          <cell r="E63">
            <v>2014</v>
          </cell>
        </row>
        <row r="64">
          <cell r="E64">
            <v>2000</v>
          </cell>
        </row>
        <row r="65">
          <cell r="E65">
            <v>1999</v>
          </cell>
        </row>
        <row r="66">
          <cell r="E66">
            <v>2015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2"/>
  <sheetViews>
    <sheetView tabSelected="1" workbookViewId="0" xr3:uid="{AEA406A1-0E4B-5B11-9CD5-51D6E497D94C}">
      <pane ySplit="7" topLeftCell="A8" activePane="bottomLeft" state="frozen"/>
      <selection pane="bottomLeft" activeCell="E63" sqref="E63"/>
    </sheetView>
  </sheetViews>
  <sheetFormatPr defaultColWidth="11.42578125" defaultRowHeight="15"/>
  <cols>
    <col min="1" max="1" width="11.42578125" style="1"/>
    <col min="2" max="2" width="13.140625" style="1" customWidth="1"/>
    <col min="3" max="3" width="15.7109375" style="1" customWidth="1"/>
    <col min="4" max="4" width="36.7109375" style="7" customWidth="1"/>
    <col min="5" max="5" width="12" style="7" customWidth="1"/>
    <col min="6" max="6" width="10.85546875" style="7" customWidth="1"/>
    <col min="7" max="7" width="20" style="7" customWidth="1"/>
    <col min="8" max="8" width="18.7109375" style="113" customWidth="1"/>
    <col min="9" max="9" width="14.42578125" style="107" customWidth="1"/>
    <col min="10" max="10" width="30.85546875" style="7" customWidth="1"/>
    <col min="11" max="11" width="39" style="7" customWidth="1"/>
    <col min="12" max="12" width="29.5703125" style="7" customWidth="1"/>
    <col min="13" max="13" width="15" style="7" customWidth="1"/>
    <col min="14" max="14" width="20" style="7" customWidth="1"/>
    <col min="15" max="15" width="11" style="7" customWidth="1"/>
    <col min="16" max="16" width="14.7109375" style="7" customWidth="1"/>
    <col min="17" max="17" width="13.42578125" style="7" customWidth="1"/>
    <col min="18" max="18" width="22.85546875" style="7" customWidth="1"/>
    <col min="19" max="19" width="23.140625" customWidth="1"/>
    <col min="20" max="20" width="9.85546875" style="4" customWidth="1"/>
    <col min="21" max="21" width="23" style="7" customWidth="1"/>
    <col min="22" max="22" width="11.42578125" style="7"/>
    <col min="23" max="23" width="14.7109375" style="7" customWidth="1"/>
    <col min="24" max="26" width="11.42578125" style="7"/>
    <col min="27" max="27" width="13" style="7" customWidth="1"/>
    <col min="28" max="28" width="12.7109375" style="7" customWidth="1"/>
    <col min="29" max="30" width="11.42578125" style="7"/>
    <col min="31" max="31" width="13.140625" style="7" customWidth="1"/>
    <col min="32" max="16384" width="11.42578125" style="7"/>
  </cols>
  <sheetData>
    <row r="1" spans="1:32" ht="15.75">
      <c r="B1" s="2" t="s">
        <v>0</v>
      </c>
      <c r="C1" s="2"/>
      <c r="D1" s="3"/>
      <c r="E1" s="4"/>
      <c r="F1" s="3"/>
      <c r="G1" s="3"/>
      <c r="H1" s="5"/>
      <c r="I1" s="6"/>
      <c r="J1" s="3"/>
      <c r="K1" s="3"/>
      <c r="L1" s="3"/>
      <c r="M1" s="3"/>
      <c r="N1" s="3"/>
      <c r="O1" s="3"/>
      <c r="P1" s="3"/>
      <c r="Q1" s="3"/>
      <c r="R1" s="3"/>
    </row>
    <row r="2" spans="1:32" ht="15.75">
      <c r="B2" s="8" t="s">
        <v>1</v>
      </c>
      <c r="C2" s="8"/>
      <c r="D2" s="9"/>
      <c r="E2" s="4"/>
      <c r="F2" s="9"/>
      <c r="G2" s="9"/>
      <c r="H2" s="10"/>
      <c r="I2" s="11"/>
      <c r="J2" s="9"/>
      <c r="K2" s="9"/>
      <c r="L2" s="9"/>
      <c r="M2" s="9"/>
      <c r="N2" s="9"/>
      <c r="O2" s="9"/>
      <c r="P2" s="9"/>
      <c r="Q2" s="9"/>
      <c r="R2" s="9"/>
    </row>
    <row r="3" spans="1:32" ht="15.75">
      <c r="B3" s="8" t="s">
        <v>2</v>
      </c>
      <c r="C3" s="8"/>
      <c r="D3" s="9"/>
      <c r="E3" s="4"/>
      <c r="F3" s="9"/>
      <c r="G3" s="9"/>
      <c r="H3" s="10"/>
      <c r="I3" s="11"/>
      <c r="J3" s="9"/>
      <c r="K3" s="9"/>
      <c r="L3" s="9"/>
      <c r="M3" s="9"/>
      <c r="N3" s="9"/>
      <c r="O3" s="9"/>
      <c r="P3" s="9"/>
      <c r="Q3" s="9"/>
      <c r="R3" s="9"/>
    </row>
    <row r="4" spans="1:32" ht="15.75">
      <c r="B4" s="12" t="s">
        <v>3</v>
      </c>
      <c r="C4" s="12"/>
      <c r="D4" s="13"/>
      <c r="E4" s="14"/>
      <c r="F4" s="13"/>
      <c r="G4" s="13"/>
      <c r="H4" s="15"/>
      <c r="I4" s="16"/>
      <c r="J4" s="13"/>
      <c r="K4" s="13"/>
      <c r="L4" s="13"/>
      <c r="M4" s="13"/>
      <c r="N4" s="13"/>
      <c r="O4" s="13"/>
      <c r="P4" s="13"/>
      <c r="Q4" s="13"/>
      <c r="R4" s="13"/>
      <c r="S4" s="17"/>
    </row>
    <row r="5" spans="1:32">
      <c r="C5" s="18"/>
      <c r="D5" s="4"/>
      <c r="E5" s="4"/>
      <c r="F5" s="4"/>
      <c r="G5" s="4"/>
      <c r="H5" s="19"/>
      <c r="I5" s="20"/>
      <c r="J5" s="21"/>
      <c r="K5" s="21"/>
      <c r="L5" s="21"/>
      <c r="M5" s="21"/>
      <c r="N5" s="22"/>
      <c r="O5" s="4"/>
      <c r="P5" s="4"/>
      <c r="Q5" s="4"/>
      <c r="R5" s="23"/>
      <c r="U5" s="24" t="s">
        <v>4</v>
      </c>
      <c r="V5" s="25">
        <v>42735</v>
      </c>
      <c r="W5" s="26"/>
      <c r="X5" s="27"/>
      <c r="Y5" s="26"/>
      <c r="Z5" s="26"/>
      <c r="AA5" s="26"/>
      <c r="AB5" s="26"/>
      <c r="AC5"/>
      <c r="AD5"/>
      <c r="AE5"/>
      <c r="AF5"/>
    </row>
    <row r="6" spans="1:32">
      <c r="C6" s="18"/>
      <c r="D6" s="4"/>
      <c r="E6" s="4"/>
      <c r="F6" s="4"/>
      <c r="G6" s="4"/>
      <c r="H6" s="19"/>
      <c r="I6" s="20"/>
      <c r="J6" s="21"/>
      <c r="K6" s="21"/>
      <c r="L6" s="21"/>
      <c r="M6" s="21"/>
      <c r="N6" s="22"/>
      <c r="O6" s="4"/>
      <c r="P6" s="4"/>
      <c r="Q6" s="4"/>
      <c r="R6" s="23"/>
      <c r="U6" s="24" t="s">
        <v>5</v>
      </c>
      <c r="V6" s="28" t="e">
        <f ca="1">SUM(Depreciación_del_período)</f>
        <v>#VALUE!</v>
      </c>
      <c r="W6" s="26"/>
      <c r="X6" s="27"/>
      <c r="Y6" s="26"/>
      <c r="Z6" s="26"/>
      <c r="AA6" s="26"/>
      <c r="AB6" s="26"/>
      <c r="AC6"/>
      <c r="AD6"/>
      <c r="AE6"/>
      <c r="AF6"/>
    </row>
    <row r="7" spans="1:32" s="41" customFormat="1" ht="38.25">
      <c r="A7" s="29" t="s">
        <v>6</v>
      </c>
      <c r="B7" s="29" t="s">
        <v>7</v>
      </c>
      <c r="C7" s="29" t="s">
        <v>8</v>
      </c>
      <c r="D7" s="30" t="s">
        <v>9</v>
      </c>
      <c r="E7" s="30" t="s">
        <v>10</v>
      </c>
      <c r="F7" s="30" t="s">
        <v>11</v>
      </c>
      <c r="G7" s="30" t="s">
        <v>12</v>
      </c>
      <c r="H7" s="31" t="s">
        <v>13</v>
      </c>
      <c r="I7" s="32" t="s">
        <v>14</v>
      </c>
      <c r="J7" s="30" t="s">
        <v>15</v>
      </c>
      <c r="K7" s="30" t="s">
        <v>16</v>
      </c>
      <c r="L7" s="30" t="s">
        <v>17</v>
      </c>
      <c r="M7" s="30" t="s">
        <v>18</v>
      </c>
      <c r="N7" s="33" t="s">
        <v>19</v>
      </c>
      <c r="O7" s="33" t="s">
        <v>20</v>
      </c>
      <c r="P7" s="33" t="s">
        <v>21</v>
      </c>
      <c r="Q7" s="33" t="s">
        <v>22</v>
      </c>
      <c r="R7" s="33" t="s">
        <v>23</v>
      </c>
      <c r="S7" s="33" t="s">
        <v>24</v>
      </c>
      <c r="T7" s="34"/>
      <c r="U7" s="35" t="s">
        <v>25</v>
      </c>
      <c r="V7" s="36" t="s">
        <v>26</v>
      </c>
      <c r="W7" s="37" t="s">
        <v>27</v>
      </c>
      <c r="X7" s="38" t="s">
        <v>28</v>
      </c>
      <c r="Y7" s="37" t="s">
        <v>29</v>
      </c>
      <c r="Z7" s="39" t="s">
        <v>5</v>
      </c>
      <c r="AA7" s="39" t="s">
        <v>30</v>
      </c>
      <c r="AB7" s="39" t="s">
        <v>31</v>
      </c>
      <c r="AC7" s="40"/>
      <c r="AD7" s="40" t="s">
        <v>32</v>
      </c>
      <c r="AE7" s="40" t="s">
        <v>33</v>
      </c>
      <c r="AF7" s="40" t="s">
        <v>34</v>
      </c>
    </row>
    <row r="8" spans="1:32" s="4" customFormat="1" ht="22.5">
      <c r="A8" s="42">
        <v>474</v>
      </c>
      <c r="B8" s="42">
        <v>1240</v>
      </c>
      <c r="C8" s="43">
        <v>75</v>
      </c>
      <c r="D8" s="44" t="s">
        <v>35</v>
      </c>
      <c r="E8" s="45">
        <v>39301</v>
      </c>
      <c r="F8" s="43" t="s">
        <v>36</v>
      </c>
      <c r="G8" s="43" t="s">
        <v>37</v>
      </c>
      <c r="H8" s="46">
        <v>1</v>
      </c>
      <c r="I8" s="47">
        <v>95</v>
      </c>
      <c r="J8" s="43" t="s">
        <v>38</v>
      </c>
      <c r="K8" s="43" t="s">
        <v>39</v>
      </c>
      <c r="L8" s="43" t="s">
        <v>40</v>
      </c>
      <c r="M8" s="43"/>
      <c r="N8" s="43" t="s">
        <v>37</v>
      </c>
      <c r="O8" s="43">
        <v>1990</v>
      </c>
      <c r="P8" s="43" t="s">
        <v>41</v>
      </c>
      <c r="Q8" s="48" t="s">
        <v>42</v>
      </c>
      <c r="R8" s="42" t="s">
        <v>43</v>
      </c>
      <c r="S8" s="49" t="s">
        <v>44</v>
      </c>
      <c r="T8" s="50"/>
      <c r="U8" s="51" t="str">
        <f t="shared" ref="U8:V31" si="0">D8</f>
        <v>AUTOBUS MARCA BLUE BIRD (DONADO POR DIF)</v>
      </c>
      <c r="V8" s="52">
        <v>39301</v>
      </c>
      <c r="W8" s="53">
        <f t="shared" ref="W8:W60" si="1">H8</f>
        <v>1</v>
      </c>
      <c r="X8" s="27">
        <v>0.2</v>
      </c>
      <c r="Y8" s="26">
        <v>1</v>
      </c>
      <c r="Z8" s="54">
        <f>IF(AF8&gt;0,SLN(W8,Y8,1/X8*12),0)</f>
        <v>0</v>
      </c>
      <c r="AA8" s="54">
        <f t="shared" ref="AA8:AA60" si="2">IF(AF8&gt;0,DATEDIF(V8,$V$5,"m")*Z8,W8-Y8)</f>
        <v>0</v>
      </c>
      <c r="AB8" s="54">
        <f>W8-AA8</f>
        <v>1</v>
      </c>
      <c r="AC8"/>
      <c r="AD8">
        <f>1/X8*12</f>
        <v>60</v>
      </c>
      <c r="AE8">
        <f t="shared" ref="AE8:AE60" si="3">DATEDIF(V8,$V$5,"m")</f>
        <v>112</v>
      </c>
      <c r="AF8">
        <f>AD8-AE8</f>
        <v>-52</v>
      </c>
    </row>
    <row r="9" spans="1:32" s="4" customFormat="1">
      <c r="A9" s="55">
        <v>474</v>
      </c>
      <c r="B9" s="55">
        <v>1240</v>
      </c>
      <c r="C9" s="56">
        <v>75</v>
      </c>
      <c r="D9" s="57" t="s">
        <v>45</v>
      </c>
      <c r="E9" s="58">
        <v>38671</v>
      </c>
      <c r="F9" s="56" t="s">
        <v>46</v>
      </c>
      <c r="G9" s="56" t="s">
        <v>47</v>
      </c>
      <c r="H9" s="59">
        <v>154800</v>
      </c>
      <c r="I9" s="47">
        <v>95</v>
      </c>
      <c r="J9" s="56" t="s">
        <v>38</v>
      </c>
      <c r="K9" s="43" t="s">
        <v>39</v>
      </c>
      <c r="L9" s="56" t="s">
        <v>40</v>
      </c>
      <c r="M9" s="56"/>
      <c r="N9" s="56" t="s">
        <v>47</v>
      </c>
      <c r="O9" s="56">
        <v>2005</v>
      </c>
      <c r="P9" s="56" t="s">
        <v>48</v>
      </c>
      <c r="Q9" s="60">
        <v>19804</v>
      </c>
      <c r="R9" s="55" t="s">
        <v>49</v>
      </c>
      <c r="S9" s="61" t="s">
        <v>44</v>
      </c>
      <c r="T9" s="50"/>
      <c r="U9" s="51" t="str">
        <f t="shared" si="0"/>
        <v>PICK UP RANGER DOBLE CABINA</v>
      </c>
      <c r="V9" s="62">
        <v>38671</v>
      </c>
      <c r="W9" s="53">
        <f t="shared" si="1"/>
        <v>154800</v>
      </c>
      <c r="X9" s="27">
        <v>0.2</v>
      </c>
      <c r="Y9" s="26">
        <v>1</v>
      </c>
      <c r="Z9" s="54">
        <f>IF(AF9&gt;0,SLN(W9,Y9,1/X9*12),0)</f>
        <v>0</v>
      </c>
      <c r="AA9" s="54">
        <f t="shared" si="2"/>
        <v>154799</v>
      </c>
      <c r="AB9" s="54">
        <f t="shared" ref="AB9:AB60" si="4">W9-AA9</f>
        <v>1</v>
      </c>
      <c r="AC9"/>
      <c r="AD9">
        <f>1/X9*12</f>
        <v>60</v>
      </c>
      <c r="AE9">
        <f t="shared" si="3"/>
        <v>133</v>
      </c>
      <c r="AF9">
        <f t="shared" ref="AF9:AF60" si="5">AD9-AE9</f>
        <v>-73</v>
      </c>
    </row>
    <row r="10" spans="1:32" s="4" customFormat="1">
      <c r="A10" s="55">
        <v>474</v>
      </c>
      <c r="B10" s="55">
        <v>1240</v>
      </c>
      <c r="C10" s="56">
        <v>75</v>
      </c>
      <c r="D10" s="61" t="s">
        <v>50</v>
      </c>
      <c r="E10" s="58">
        <v>39598</v>
      </c>
      <c r="F10" s="56" t="s">
        <v>51</v>
      </c>
      <c r="G10" s="55" t="s">
        <v>52</v>
      </c>
      <c r="H10" s="59">
        <v>122500</v>
      </c>
      <c r="I10" s="47">
        <v>95</v>
      </c>
      <c r="J10" s="55" t="s">
        <v>38</v>
      </c>
      <c r="K10" s="43" t="s">
        <v>39</v>
      </c>
      <c r="L10" s="55" t="s">
        <v>40</v>
      </c>
      <c r="M10" s="55"/>
      <c r="N10" s="55" t="s">
        <v>52</v>
      </c>
      <c r="O10" s="55">
        <v>2008</v>
      </c>
      <c r="P10" s="55" t="s">
        <v>48</v>
      </c>
      <c r="Q10" s="55">
        <v>32106</v>
      </c>
      <c r="R10" s="55" t="s">
        <v>49</v>
      </c>
      <c r="S10" s="61" t="s">
        <v>44</v>
      </c>
      <c r="T10" s="50"/>
      <c r="U10" s="51" t="str">
        <f t="shared" si="0"/>
        <v>SEDAN FIESTA</v>
      </c>
      <c r="V10" s="62">
        <v>39598</v>
      </c>
      <c r="W10" s="53">
        <f t="shared" si="1"/>
        <v>122500</v>
      </c>
      <c r="X10" s="27">
        <v>0.2</v>
      </c>
      <c r="Y10" s="26">
        <v>1</v>
      </c>
      <c r="Z10" s="54">
        <f t="shared" ref="Z10:Z60" si="6">IF(AF10&gt;0,SLN(W10,Y10,1/X10*12),0)</f>
        <v>0</v>
      </c>
      <c r="AA10" s="54">
        <f t="shared" si="2"/>
        <v>122499</v>
      </c>
      <c r="AB10" s="54">
        <f t="shared" si="4"/>
        <v>1</v>
      </c>
      <c r="AC10"/>
      <c r="AD10">
        <f t="shared" ref="AD10:AD60" si="7">1/X10*12</f>
        <v>60</v>
      </c>
      <c r="AE10">
        <f t="shared" si="3"/>
        <v>103</v>
      </c>
      <c r="AF10">
        <f t="shared" si="5"/>
        <v>-43</v>
      </c>
    </row>
    <row r="11" spans="1:32" s="4" customFormat="1">
      <c r="A11" s="55">
        <v>473</v>
      </c>
      <c r="B11" s="55">
        <v>1240</v>
      </c>
      <c r="C11" s="56">
        <v>75</v>
      </c>
      <c r="D11" s="61" t="s">
        <v>53</v>
      </c>
      <c r="E11" s="58">
        <v>39660</v>
      </c>
      <c r="F11" s="55" t="s">
        <v>54</v>
      </c>
      <c r="G11" s="55" t="s">
        <v>55</v>
      </c>
      <c r="H11" s="59">
        <v>156500</v>
      </c>
      <c r="I11" s="47">
        <v>95</v>
      </c>
      <c r="J11" s="55" t="s">
        <v>56</v>
      </c>
      <c r="K11" s="55" t="s">
        <v>57</v>
      </c>
      <c r="L11" s="56" t="s">
        <v>58</v>
      </c>
      <c r="M11" s="56"/>
      <c r="N11" s="56" t="s">
        <v>59</v>
      </c>
      <c r="O11" s="55">
        <v>2008</v>
      </c>
      <c r="P11" s="55" t="s">
        <v>48</v>
      </c>
      <c r="Q11" s="55">
        <v>32193</v>
      </c>
      <c r="R11" s="55" t="s">
        <v>49</v>
      </c>
      <c r="S11" s="61" t="s">
        <v>44</v>
      </c>
      <c r="T11" s="50"/>
      <c r="U11" s="51" t="str">
        <f t="shared" si="0"/>
        <v>PICK UP RANGER</v>
      </c>
      <c r="V11" s="62">
        <v>39660</v>
      </c>
      <c r="W11" s="53">
        <f t="shared" si="1"/>
        <v>156500</v>
      </c>
      <c r="X11" s="27">
        <v>0.2</v>
      </c>
      <c r="Y11" s="26">
        <v>1</v>
      </c>
      <c r="Z11" s="54">
        <f t="shared" si="6"/>
        <v>0</v>
      </c>
      <c r="AA11" s="54">
        <f t="shared" si="2"/>
        <v>156499</v>
      </c>
      <c r="AB11" s="54">
        <f t="shared" si="4"/>
        <v>1</v>
      </c>
      <c r="AC11"/>
      <c r="AD11">
        <f t="shared" si="7"/>
        <v>60</v>
      </c>
      <c r="AE11">
        <f t="shared" si="3"/>
        <v>101</v>
      </c>
      <c r="AF11">
        <f t="shared" si="5"/>
        <v>-41</v>
      </c>
    </row>
    <row r="12" spans="1:32" s="4" customFormat="1">
      <c r="A12" s="55">
        <v>467</v>
      </c>
      <c r="B12" s="55">
        <v>1240</v>
      </c>
      <c r="C12" s="56">
        <v>75</v>
      </c>
      <c r="D12" s="63" t="s">
        <v>50</v>
      </c>
      <c r="E12" s="58">
        <v>39020</v>
      </c>
      <c r="F12" s="56" t="s">
        <v>60</v>
      </c>
      <c r="G12" s="56" t="s">
        <v>61</v>
      </c>
      <c r="H12" s="59">
        <v>118400</v>
      </c>
      <c r="I12" s="47">
        <v>95</v>
      </c>
      <c r="J12" s="56" t="s">
        <v>62</v>
      </c>
      <c r="K12" s="56" t="s">
        <v>63</v>
      </c>
      <c r="L12" s="56" t="s">
        <v>64</v>
      </c>
      <c r="M12" s="56"/>
      <c r="N12" s="56" t="s">
        <v>61</v>
      </c>
      <c r="O12" s="56">
        <v>2007</v>
      </c>
      <c r="P12" s="56" t="s">
        <v>48</v>
      </c>
      <c r="Q12" s="55">
        <v>23439</v>
      </c>
      <c r="R12" s="55" t="s">
        <v>49</v>
      </c>
      <c r="S12" s="61" t="s">
        <v>44</v>
      </c>
      <c r="T12" s="50"/>
      <c r="U12" s="51" t="str">
        <f t="shared" si="0"/>
        <v>SEDAN FIESTA</v>
      </c>
      <c r="V12" s="62">
        <v>39020</v>
      </c>
      <c r="W12" s="53">
        <f t="shared" si="1"/>
        <v>118400</v>
      </c>
      <c r="X12" s="27">
        <v>0.2</v>
      </c>
      <c r="Y12" s="26">
        <v>1</v>
      </c>
      <c r="Z12" s="54">
        <f t="shared" si="6"/>
        <v>0</v>
      </c>
      <c r="AA12" s="54">
        <f t="shared" si="2"/>
        <v>118399</v>
      </c>
      <c r="AB12" s="54">
        <f t="shared" si="4"/>
        <v>1</v>
      </c>
      <c r="AC12"/>
      <c r="AD12">
        <f t="shared" si="7"/>
        <v>60</v>
      </c>
      <c r="AE12">
        <f t="shared" si="3"/>
        <v>122</v>
      </c>
      <c r="AF12">
        <f t="shared" si="5"/>
        <v>-62</v>
      </c>
    </row>
    <row r="13" spans="1:32" s="4" customFormat="1">
      <c r="A13" s="55">
        <v>472</v>
      </c>
      <c r="B13" s="55">
        <v>1240</v>
      </c>
      <c r="C13" s="56">
        <v>75</v>
      </c>
      <c r="D13" s="57" t="s">
        <v>65</v>
      </c>
      <c r="E13" s="58">
        <v>38671</v>
      </c>
      <c r="F13" s="56" t="s">
        <v>66</v>
      </c>
      <c r="G13" s="55" t="s">
        <v>67</v>
      </c>
      <c r="H13" s="59">
        <v>105685</v>
      </c>
      <c r="I13" s="47">
        <v>95</v>
      </c>
      <c r="J13" s="55" t="s">
        <v>68</v>
      </c>
      <c r="K13" s="56" t="s">
        <v>69</v>
      </c>
      <c r="L13" s="56" t="s">
        <v>70</v>
      </c>
      <c r="M13" s="56"/>
      <c r="N13" s="56" t="s">
        <v>71</v>
      </c>
      <c r="O13" s="55">
        <v>2006</v>
      </c>
      <c r="P13" s="55" t="s">
        <v>48</v>
      </c>
      <c r="Q13" s="60">
        <v>19802</v>
      </c>
      <c r="R13" s="55" t="s">
        <v>49</v>
      </c>
      <c r="S13" s="61" t="s">
        <v>44</v>
      </c>
      <c r="T13" s="50"/>
      <c r="U13" s="51" t="str">
        <f t="shared" si="0"/>
        <v>SEDAN  IKON</v>
      </c>
      <c r="V13" s="62">
        <v>40555</v>
      </c>
      <c r="W13" s="53">
        <f t="shared" si="1"/>
        <v>105685</v>
      </c>
      <c r="X13" s="27">
        <v>0.2</v>
      </c>
      <c r="Y13" s="26">
        <v>1</v>
      </c>
      <c r="Z13" s="54">
        <f t="shared" si="6"/>
        <v>0</v>
      </c>
      <c r="AA13" s="54">
        <f t="shared" si="2"/>
        <v>105684</v>
      </c>
      <c r="AB13" s="54">
        <f t="shared" si="4"/>
        <v>1</v>
      </c>
      <c r="AC13"/>
      <c r="AD13">
        <f t="shared" si="7"/>
        <v>60</v>
      </c>
      <c r="AE13">
        <f t="shared" si="3"/>
        <v>71</v>
      </c>
      <c r="AF13">
        <f t="shared" si="5"/>
        <v>-11</v>
      </c>
    </row>
    <row r="14" spans="1:32" s="4" customFormat="1">
      <c r="A14" s="55">
        <v>467</v>
      </c>
      <c r="B14" s="55">
        <v>1240</v>
      </c>
      <c r="C14" s="56">
        <v>75</v>
      </c>
      <c r="D14" s="57" t="s">
        <v>72</v>
      </c>
      <c r="E14" s="58">
        <v>39200</v>
      </c>
      <c r="F14" s="55" t="s">
        <v>73</v>
      </c>
      <c r="G14" s="55" t="s">
        <v>74</v>
      </c>
      <c r="H14" s="59">
        <v>100500</v>
      </c>
      <c r="I14" s="47">
        <v>95</v>
      </c>
      <c r="J14" s="55" t="s">
        <v>75</v>
      </c>
      <c r="K14" s="55" t="s">
        <v>76</v>
      </c>
      <c r="L14" s="56" t="s">
        <v>77</v>
      </c>
      <c r="M14" s="56"/>
      <c r="N14" s="55" t="s">
        <v>74</v>
      </c>
      <c r="O14" s="55">
        <v>2007</v>
      </c>
      <c r="P14" s="55" t="s">
        <v>48</v>
      </c>
      <c r="Q14" s="60">
        <v>24967</v>
      </c>
      <c r="R14" s="55" t="s">
        <v>49</v>
      </c>
      <c r="S14" s="61" t="s">
        <v>44</v>
      </c>
      <c r="T14" s="50"/>
      <c r="U14" s="51" t="str">
        <f t="shared" si="0"/>
        <v>SEDAN IKON</v>
      </c>
      <c r="V14" s="62">
        <v>39200</v>
      </c>
      <c r="W14" s="53">
        <f t="shared" si="1"/>
        <v>100500</v>
      </c>
      <c r="X14" s="27">
        <v>0.2</v>
      </c>
      <c r="Y14" s="26">
        <v>1</v>
      </c>
      <c r="Z14" s="54">
        <f t="shared" si="6"/>
        <v>0</v>
      </c>
      <c r="AA14" s="54">
        <f t="shared" si="2"/>
        <v>100499</v>
      </c>
      <c r="AB14" s="54">
        <f t="shared" si="4"/>
        <v>1</v>
      </c>
      <c r="AC14"/>
      <c r="AD14">
        <f t="shared" si="7"/>
        <v>60</v>
      </c>
      <c r="AE14">
        <f t="shared" si="3"/>
        <v>116</v>
      </c>
      <c r="AF14">
        <f t="shared" si="5"/>
        <v>-56</v>
      </c>
    </row>
    <row r="15" spans="1:32" s="4" customFormat="1">
      <c r="A15" s="55">
        <v>473</v>
      </c>
      <c r="B15" s="55">
        <v>1240</v>
      </c>
      <c r="C15" s="56">
        <v>75</v>
      </c>
      <c r="D15" s="57" t="s">
        <v>45</v>
      </c>
      <c r="E15" s="58">
        <v>39200</v>
      </c>
      <c r="F15" s="55" t="s">
        <v>78</v>
      </c>
      <c r="G15" s="56" t="s">
        <v>79</v>
      </c>
      <c r="H15" s="59">
        <v>143500</v>
      </c>
      <c r="I15" s="47">
        <v>95</v>
      </c>
      <c r="J15" s="55" t="s">
        <v>56</v>
      </c>
      <c r="K15" s="55" t="s">
        <v>80</v>
      </c>
      <c r="L15" s="56" t="s">
        <v>58</v>
      </c>
      <c r="M15" s="56"/>
      <c r="N15" s="55" t="s">
        <v>79</v>
      </c>
      <c r="O15" s="56">
        <v>2007</v>
      </c>
      <c r="P15" s="56" t="s">
        <v>48</v>
      </c>
      <c r="Q15" s="60">
        <v>24965</v>
      </c>
      <c r="R15" s="55" t="s">
        <v>49</v>
      </c>
      <c r="S15" s="61" t="s">
        <v>44</v>
      </c>
      <c r="T15" s="50"/>
      <c r="U15" s="51" t="str">
        <f t="shared" si="0"/>
        <v>PICK UP RANGER DOBLE CABINA</v>
      </c>
      <c r="V15" s="64">
        <v>39200</v>
      </c>
      <c r="W15" s="53">
        <f t="shared" si="1"/>
        <v>143500</v>
      </c>
      <c r="X15" s="27">
        <v>0.2</v>
      </c>
      <c r="Y15" s="26">
        <v>1</v>
      </c>
      <c r="Z15" s="54">
        <f t="shared" si="6"/>
        <v>0</v>
      </c>
      <c r="AA15" s="54">
        <f t="shared" si="2"/>
        <v>143499</v>
      </c>
      <c r="AB15" s="54">
        <f t="shared" si="4"/>
        <v>1</v>
      </c>
      <c r="AC15"/>
      <c r="AD15">
        <f t="shared" si="7"/>
        <v>60</v>
      </c>
      <c r="AE15">
        <f t="shared" si="3"/>
        <v>116</v>
      </c>
      <c r="AF15">
        <f t="shared" si="5"/>
        <v>-56</v>
      </c>
    </row>
    <row r="16" spans="1:32" s="67" customFormat="1">
      <c r="A16" s="56">
        <v>470</v>
      </c>
      <c r="B16" s="55">
        <v>1240</v>
      </c>
      <c r="C16" s="56">
        <v>75</v>
      </c>
      <c r="D16" s="61" t="s">
        <v>81</v>
      </c>
      <c r="E16" s="58">
        <v>38979</v>
      </c>
      <c r="F16" s="56" t="s">
        <v>82</v>
      </c>
      <c r="G16" s="55" t="s">
        <v>83</v>
      </c>
      <c r="H16" s="59">
        <v>163800</v>
      </c>
      <c r="I16" s="47">
        <v>95</v>
      </c>
      <c r="J16" s="55" t="s">
        <v>84</v>
      </c>
      <c r="K16" s="55" t="s">
        <v>85</v>
      </c>
      <c r="L16" s="56" t="s">
        <v>86</v>
      </c>
      <c r="M16" s="56"/>
      <c r="N16" s="56" t="s">
        <v>83</v>
      </c>
      <c r="O16" s="55">
        <v>2006</v>
      </c>
      <c r="P16" s="55" t="s">
        <v>48</v>
      </c>
      <c r="Q16" s="60">
        <v>22863</v>
      </c>
      <c r="R16" s="65" t="s">
        <v>49</v>
      </c>
      <c r="S16" s="61" t="s">
        <v>44</v>
      </c>
      <c r="T16" s="50"/>
      <c r="U16" s="51" t="str">
        <f t="shared" si="0"/>
        <v xml:space="preserve">PICK UP F-150 </v>
      </c>
      <c r="V16" s="66">
        <f t="shared" si="0"/>
        <v>38979</v>
      </c>
      <c r="W16" s="53">
        <f t="shared" si="1"/>
        <v>163800</v>
      </c>
      <c r="X16" s="27">
        <v>0.2</v>
      </c>
      <c r="Y16" s="26">
        <v>1</v>
      </c>
      <c r="Z16" s="54">
        <f t="shared" si="6"/>
        <v>0</v>
      </c>
      <c r="AA16" s="54">
        <f t="shared" si="2"/>
        <v>163799</v>
      </c>
      <c r="AB16" s="54">
        <f t="shared" si="4"/>
        <v>1</v>
      </c>
      <c r="AC16"/>
      <c r="AD16">
        <f t="shared" si="7"/>
        <v>60</v>
      </c>
      <c r="AE16">
        <f t="shared" si="3"/>
        <v>123</v>
      </c>
      <c r="AF16">
        <f t="shared" si="5"/>
        <v>-63</v>
      </c>
    </row>
    <row r="17" spans="1:32" s="67" customFormat="1">
      <c r="A17" s="56">
        <v>473</v>
      </c>
      <c r="B17" s="55">
        <v>1240</v>
      </c>
      <c r="C17" s="56">
        <v>75</v>
      </c>
      <c r="D17" s="61" t="s">
        <v>87</v>
      </c>
      <c r="E17" s="58">
        <v>38512</v>
      </c>
      <c r="F17" s="56" t="s">
        <v>88</v>
      </c>
      <c r="G17" s="55" t="s">
        <v>89</v>
      </c>
      <c r="H17" s="59">
        <v>37500</v>
      </c>
      <c r="I17" s="47">
        <v>95</v>
      </c>
      <c r="J17" s="55" t="s">
        <v>56</v>
      </c>
      <c r="K17" s="55" t="s">
        <v>80</v>
      </c>
      <c r="L17" s="56" t="s">
        <v>58</v>
      </c>
      <c r="M17" s="56"/>
      <c r="N17" s="56" t="s">
        <v>90</v>
      </c>
      <c r="O17" s="55">
        <v>2005</v>
      </c>
      <c r="P17" s="55" t="s">
        <v>91</v>
      </c>
      <c r="Q17" s="55">
        <v>69987</v>
      </c>
      <c r="R17" s="55" t="s">
        <v>92</v>
      </c>
      <c r="S17" s="61" t="s">
        <v>44</v>
      </c>
      <c r="T17" s="50"/>
      <c r="U17" s="51" t="str">
        <f t="shared" si="0"/>
        <v>REMOLQUE CAMA BAJA</v>
      </c>
      <c r="V17" s="66">
        <f t="shared" si="0"/>
        <v>38512</v>
      </c>
      <c r="W17" s="53">
        <f t="shared" si="1"/>
        <v>37500</v>
      </c>
      <c r="X17" s="27">
        <v>0.2</v>
      </c>
      <c r="Y17" s="26">
        <v>1</v>
      </c>
      <c r="Z17" s="54">
        <f t="shared" si="6"/>
        <v>0</v>
      </c>
      <c r="AA17" s="54">
        <f t="shared" si="2"/>
        <v>37499</v>
      </c>
      <c r="AB17" s="54">
        <f t="shared" si="4"/>
        <v>1</v>
      </c>
      <c r="AC17"/>
      <c r="AD17">
        <f t="shared" si="7"/>
        <v>60</v>
      </c>
      <c r="AE17">
        <f t="shared" si="3"/>
        <v>138</v>
      </c>
      <c r="AF17">
        <f t="shared" si="5"/>
        <v>-78</v>
      </c>
    </row>
    <row r="18" spans="1:32" s="67" customFormat="1">
      <c r="A18" s="56">
        <v>472</v>
      </c>
      <c r="B18" s="55">
        <v>1240</v>
      </c>
      <c r="C18" s="56">
        <v>75</v>
      </c>
      <c r="D18" s="61" t="s">
        <v>53</v>
      </c>
      <c r="E18" s="58">
        <v>38671</v>
      </c>
      <c r="F18" s="56" t="s">
        <v>93</v>
      </c>
      <c r="G18" s="55" t="s">
        <v>94</v>
      </c>
      <c r="H18" s="59">
        <v>154800</v>
      </c>
      <c r="I18" s="47">
        <v>95</v>
      </c>
      <c r="J18" s="55" t="s">
        <v>68</v>
      </c>
      <c r="K18" s="55" t="s">
        <v>69</v>
      </c>
      <c r="L18" s="56" t="s">
        <v>70</v>
      </c>
      <c r="M18" s="56"/>
      <c r="N18" s="56" t="s">
        <v>94</v>
      </c>
      <c r="O18" s="55">
        <v>2005</v>
      </c>
      <c r="P18" s="55" t="s">
        <v>48</v>
      </c>
      <c r="Q18" s="60">
        <v>19803</v>
      </c>
      <c r="R18" s="55" t="s">
        <v>49</v>
      </c>
      <c r="S18" s="61" t="s">
        <v>44</v>
      </c>
      <c r="T18" s="50"/>
      <c r="U18" s="51" t="str">
        <f t="shared" si="0"/>
        <v>PICK UP RANGER</v>
      </c>
      <c r="V18" s="66">
        <f t="shared" si="0"/>
        <v>38671</v>
      </c>
      <c r="W18" s="53">
        <f t="shared" si="1"/>
        <v>154800</v>
      </c>
      <c r="X18" s="27">
        <v>0.2</v>
      </c>
      <c r="Y18" s="26">
        <v>1</v>
      </c>
      <c r="Z18" s="54">
        <f t="shared" si="6"/>
        <v>0</v>
      </c>
      <c r="AA18" s="54">
        <f t="shared" si="2"/>
        <v>154799</v>
      </c>
      <c r="AB18" s="54">
        <f t="shared" si="4"/>
        <v>1</v>
      </c>
      <c r="AC18"/>
      <c r="AD18">
        <f t="shared" si="7"/>
        <v>60</v>
      </c>
      <c r="AE18">
        <f t="shared" si="3"/>
        <v>133</v>
      </c>
      <c r="AF18">
        <f t="shared" si="5"/>
        <v>-73</v>
      </c>
    </row>
    <row r="19" spans="1:32" s="67" customFormat="1" ht="22.5">
      <c r="A19" s="56">
        <v>473</v>
      </c>
      <c r="B19" s="55">
        <v>1240</v>
      </c>
      <c r="C19" s="56">
        <v>75</v>
      </c>
      <c r="D19" s="68" t="s">
        <v>95</v>
      </c>
      <c r="E19" s="58">
        <v>38233</v>
      </c>
      <c r="F19" s="56" t="s">
        <v>96</v>
      </c>
      <c r="G19" s="55" t="s">
        <v>97</v>
      </c>
      <c r="H19" s="59">
        <v>9500</v>
      </c>
      <c r="I19" s="47">
        <v>95</v>
      </c>
      <c r="J19" s="55" t="s">
        <v>56</v>
      </c>
      <c r="K19" s="55" t="s">
        <v>57</v>
      </c>
      <c r="L19" s="56" t="s">
        <v>58</v>
      </c>
      <c r="M19" s="56"/>
      <c r="N19" s="56" t="s">
        <v>97</v>
      </c>
      <c r="O19" s="55">
        <v>2004</v>
      </c>
      <c r="P19" s="55" t="s">
        <v>91</v>
      </c>
      <c r="Q19" s="60">
        <v>1035</v>
      </c>
      <c r="R19" s="55" t="s">
        <v>98</v>
      </c>
      <c r="S19" s="61" t="s">
        <v>44</v>
      </c>
      <c r="T19" s="50"/>
      <c r="U19" s="51" t="str">
        <f t="shared" si="0"/>
        <v>REMOLQUE 5'x10' CAP. 1500 KGS. 1 EJE</v>
      </c>
      <c r="V19" s="66">
        <f t="shared" si="0"/>
        <v>38233</v>
      </c>
      <c r="W19" s="53">
        <f t="shared" si="1"/>
        <v>9500</v>
      </c>
      <c r="X19" s="27">
        <v>0.2</v>
      </c>
      <c r="Y19" s="26">
        <v>1</v>
      </c>
      <c r="Z19" s="54">
        <f t="shared" si="6"/>
        <v>0</v>
      </c>
      <c r="AA19" s="54">
        <f t="shared" si="2"/>
        <v>9499</v>
      </c>
      <c r="AB19" s="54">
        <f t="shared" si="4"/>
        <v>1</v>
      </c>
      <c r="AC19"/>
      <c r="AD19">
        <f t="shared" si="7"/>
        <v>60</v>
      </c>
      <c r="AE19">
        <f t="shared" si="3"/>
        <v>147</v>
      </c>
      <c r="AF19">
        <f t="shared" si="5"/>
        <v>-87</v>
      </c>
    </row>
    <row r="20" spans="1:32" s="67" customFormat="1" ht="22.5">
      <c r="A20" s="56">
        <v>473</v>
      </c>
      <c r="B20" s="55">
        <v>1240</v>
      </c>
      <c r="C20" s="56">
        <v>75</v>
      </c>
      <c r="D20" s="68" t="s">
        <v>99</v>
      </c>
      <c r="E20" s="58">
        <v>38205</v>
      </c>
      <c r="F20" s="56" t="s">
        <v>100</v>
      </c>
      <c r="G20" s="55" t="s">
        <v>101</v>
      </c>
      <c r="H20" s="59">
        <v>16500</v>
      </c>
      <c r="I20" s="47">
        <v>95</v>
      </c>
      <c r="J20" s="55" t="s">
        <v>56</v>
      </c>
      <c r="K20" s="55" t="s">
        <v>57</v>
      </c>
      <c r="L20" s="56" t="s">
        <v>58</v>
      </c>
      <c r="M20" s="56"/>
      <c r="N20" s="56" t="s">
        <v>101</v>
      </c>
      <c r="O20" s="55">
        <v>2004</v>
      </c>
      <c r="P20" s="55" t="s">
        <v>91</v>
      </c>
      <c r="Q20" s="60">
        <v>1001</v>
      </c>
      <c r="R20" s="55" t="s">
        <v>98</v>
      </c>
      <c r="S20" s="61" t="s">
        <v>44</v>
      </c>
      <c r="T20" s="50"/>
      <c r="U20" s="51" t="str">
        <f t="shared" si="0"/>
        <v>REMOLQUE 6.5'x16' CAP. 3000 KGS. 2 EJES</v>
      </c>
      <c r="V20" s="66">
        <f t="shared" si="0"/>
        <v>38205</v>
      </c>
      <c r="W20" s="53">
        <f t="shared" si="1"/>
        <v>16500</v>
      </c>
      <c r="X20" s="27">
        <v>0.2</v>
      </c>
      <c r="Y20" s="26">
        <v>1</v>
      </c>
      <c r="Z20" s="54">
        <f t="shared" si="6"/>
        <v>0</v>
      </c>
      <c r="AA20" s="54">
        <f t="shared" si="2"/>
        <v>16499</v>
      </c>
      <c r="AB20" s="54">
        <f t="shared" si="4"/>
        <v>1</v>
      </c>
      <c r="AC20"/>
      <c r="AD20">
        <f t="shared" si="7"/>
        <v>60</v>
      </c>
      <c r="AE20">
        <f t="shared" si="3"/>
        <v>148</v>
      </c>
      <c r="AF20">
        <f t="shared" si="5"/>
        <v>-88</v>
      </c>
    </row>
    <row r="21" spans="1:32" s="67" customFormat="1" ht="22.5">
      <c r="A21" s="56">
        <v>473</v>
      </c>
      <c r="B21" s="55">
        <v>1240</v>
      </c>
      <c r="C21" s="56">
        <v>75</v>
      </c>
      <c r="D21" s="68" t="s">
        <v>102</v>
      </c>
      <c r="E21" s="58">
        <v>38019</v>
      </c>
      <c r="F21" s="56" t="s">
        <v>103</v>
      </c>
      <c r="G21" s="55" t="s">
        <v>104</v>
      </c>
      <c r="H21" s="59">
        <v>14900</v>
      </c>
      <c r="I21" s="47">
        <v>95</v>
      </c>
      <c r="J21" s="55" t="s">
        <v>56</v>
      </c>
      <c r="K21" s="55" t="s">
        <v>57</v>
      </c>
      <c r="L21" s="56" t="s">
        <v>58</v>
      </c>
      <c r="M21" s="56"/>
      <c r="N21" s="56" t="s">
        <v>104</v>
      </c>
      <c r="O21" s="55">
        <v>2004</v>
      </c>
      <c r="P21" s="55" t="s">
        <v>91</v>
      </c>
      <c r="Q21" s="60">
        <v>851</v>
      </c>
      <c r="R21" s="55" t="s">
        <v>98</v>
      </c>
      <c r="S21" s="61" t="s">
        <v>44</v>
      </c>
      <c r="T21" s="50"/>
      <c r="U21" s="51" t="str">
        <f t="shared" si="0"/>
        <v>REMOLQUE 7"X16", CAP. 3000 KG., 2 EJES.</v>
      </c>
      <c r="V21" s="66">
        <f t="shared" si="0"/>
        <v>38019</v>
      </c>
      <c r="W21" s="53">
        <f t="shared" si="1"/>
        <v>14900</v>
      </c>
      <c r="X21" s="27">
        <v>0.2</v>
      </c>
      <c r="Y21" s="26">
        <v>1</v>
      </c>
      <c r="Z21" s="54">
        <f t="shared" si="6"/>
        <v>0</v>
      </c>
      <c r="AA21" s="54">
        <f t="shared" si="2"/>
        <v>14899</v>
      </c>
      <c r="AB21" s="54">
        <f t="shared" si="4"/>
        <v>1</v>
      </c>
      <c r="AC21"/>
      <c r="AD21">
        <f t="shared" si="7"/>
        <v>60</v>
      </c>
      <c r="AE21">
        <f t="shared" si="3"/>
        <v>154</v>
      </c>
      <c r="AF21">
        <f t="shared" si="5"/>
        <v>-94</v>
      </c>
    </row>
    <row r="22" spans="1:32" s="4" customFormat="1" ht="22.5">
      <c r="A22" s="55">
        <v>473</v>
      </c>
      <c r="B22" s="55">
        <v>1240</v>
      </c>
      <c r="C22" s="56">
        <v>75</v>
      </c>
      <c r="D22" s="68" t="s">
        <v>95</v>
      </c>
      <c r="E22" s="58">
        <v>38205</v>
      </c>
      <c r="F22" s="56" t="s">
        <v>105</v>
      </c>
      <c r="G22" s="55" t="s">
        <v>106</v>
      </c>
      <c r="H22" s="59">
        <v>9500</v>
      </c>
      <c r="I22" s="47">
        <v>95</v>
      </c>
      <c r="J22" s="55" t="s">
        <v>56</v>
      </c>
      <c r="K22" s="55" t="s">
        <v>57</v>
      </c>
      <c r="L22" s="56" t="s">
        <v>58</v>
      </c>
      <c r="M22" s="56"/>
      <c r="N22" s="56" t="s">
        <v>106</v>
      </c>
      <c r="O22" s="55">
        <v>2004</v>
      </c>
      <c r="P22" s="55" t="s">
        <v>91</v>
      </c>
      <c r="Q22" s="60">
        <v>1002</v>
      </c>
      <c r="R22" s="55" t="s">
        <v>98</v>
      </c>
      <c r="S22" s="61" t="s">
        <v>44</v>
      </c>
      <c r="T22" s="50"/>
      <c r="U22" s="51" t="str">
        <f t="shared" si="0"/>
        <v>REMOLQUE 5'x10' CAP. 1500 KGS. 1 EJE</v>
      </c>
      <c r="V22" s="66">
        <f t="shared" si="0"/>
        <v>38205</v>
      </c>
      <c r="W22" s="53">
        <f t="shared" si="1"/>
        <v>9500</v>
      </c>
      <c r="X22" s="27">
        <v>0.2</v>
      </c>
      <c r="Y22" s="26">
        <v>1</v>
      </c>
      <c r="Z22" s="54">
        <f t="shared" si="6"/>
        <v>0</v>
      </c>
      <c r="AA22" s="54">
        <f t="shared" si="2"/>
        <v>9499</v>
      </c>
      <c r="AB22" s="54">
        <f t="shared" si="4"/>
        <v>1</v>
      </c>
      <c r="AC22"/>
      <c r="AD22">
        <f t="shared" si="7"/>
        <v>60</v>
      </c>
      <c r="AE22">
        <f t="shared" si="3"/>
        <v>148</v>
      </c>
      <c r="AF22">
        <f t="shared" si="5"/>
        <v>-88</v>
      </c>
    </row>
    <row r="23" spans="1:32" s="67" customFormat="1">
      <c r="A23" s="56">
        <v>473</v>
      </c>
      <c r="B23" s="55">
        <v>1240</v>
      </c>
      <c r="C23" s="56">
        <v>75</v>
      </c>
      <c r="D23" s="61" t="s">
        <v>107</v>
      </c>
      <c r="E23" s="58">
        <v>38504</v>
      </c>
      <c r="F23" s="56" t="s">
        <v>108</v>
      </c>
      <c r="G23" s="55" t="s">
        <v>109</v>
      </c>
      <c r="H23" s="59">
        <v>190000</v>
      </c>
      <c r="I23" s="47">
        <v>95</v>
      </c>
      <c r="J23" s="55" t="s">
        <v>110</v>
      </c>
      <c r="K23" s="55" t="s">
        <v>57</v>
      </c>
      <c r="L23" s="56" t="s">
        <v>111</v>
      </c>
      <c r="M23" s="56"/>
      <c r="N23" s="56" t="s">
        <v>109</v>
      </c>
      <c r="O23" s="55">
        <v>2005</v>
      </c>
      <c r="P23" s="55" t="s">
        <v>41</v>
      </c>
      <c r="Q23" s="55">
        <v>32</v>
      </c>
      <c r="R23" s="55" t="s">
        <v>112</v>
      </c>
      <c r="S23" s="61" t="s">
        <v>44</v>
      </c>
      <c r="T23" s="50"/>
      <c r="U23" s="51" t="str">
        <f t="shared" si="0"/>
        <v>ESTACAS TONELADA</v>
      </c>
      <c r="V23" s="66">
        <f t="shared" si="0"/>
        <v>38504</v>
      </c>
      <c r="W23" s="53">
        <f t="shared" si="1"/>
        <v>190000</v>
      </c>
      <c r="X23" s="27">
        <v>0.2</v>
      </c>
      <c r="Y23" s="26">
        <v>1</v>
      </c>
      <c r="Z23" s="54">
        <f t="shared" si="6"/>
        <v>0</v>
      </c>
      <c r="AA23" s="54">
        <f t="shared" si="2"/>
        <v>189999</v>
      </c>
      <c r="AB23" s="54">
        <f t="shared" si="4"/>
        <v>1</v>
      </c>
      <c r="AC23"/>
      <c r="AD23">
        <f t="shared" si="7"/>
        <v>60</v>
      </c>
      <c r="AE23">
        <f t="shared" si="3"/>
        <v>138</v>
      </c>
      <c r="AF23">
        <f t="shared" si="5"/>
        <v>-78</v>
      </c>
    </row>
    <row r="24" spans="1:32" s="67" customFormat="1">
      <c r="A24" s="56">
        <v>473</v>
      </c>
      <c r="B24" s="55">
        <v>1240</v>
      </c>
      <c r="C24" s="56">
        <v>75</v>
      </c>
      <c r="D24" s="57" t="s">
        <v>45</v>
      </c>
      <c r="E24" s="58">
        <v>39200</v>
      </c>
      <c r="F24" s="56" t="s">
        <v>113</v>
      </c>
      <c r="G24" s="56" t="s">
        <v>114</v>
      </c>
      <c r="H24" s="59">
        <v>143500</v>
      </c>
      <c r="I24" s="47">
        <v>95</v>
      </c>
      <c r="J24" s="55" t="s">
        <v>56</v>
      </c>
      <c r="K24" s="55" t="s">
        <v>80</v>
      </c>
      <c r="L24" s="56" t="s">
        <v>58</v>
      </c>
      <c r="M24" s="56"/>
      <c r="N24" s="56" t="s">
        <v>115</v>
      </c>
      <c r="O24" s="56">
        <v>2007</v>
      </c>
      <c r="P24" s="56" t="s">
        <v>48</v>
      </c>
      <c r="Q24" s="60">
        <v>24966</v>
      </c>
      <c r="R24" s="55" t="s">
        <v>49</v>
      </c>
      <c r="S24" s="61" t="s">
        <v>44</v>
      </c>
      <c r="T24" s="50"/>
      <c r="U24" s="51" t="str">
        <f t="shared" si="0"/>
        <v>PICK UP RANGER DOBLE CABINA</v>
      </c>
      <c r="V24" s="66">
        <f t="shared" si="0"/>
        <v>39200</v>
      </c>
      <c r="W24" s="53">
        <f t="shared" si="1"/>
        <v>143500</v>
      </c>
      <c r="X24" s="27">
        <v>0.2</v>
      </c>
      <c r="Y24" s="26">
        <v>1</v>
      </c>
      <c r="Z24" s="54">
        <f t="shared" si="6"/>
        <v>0</v>
      </c>
      <c r="AA24" s="54">
        <f t="shared" si="2"/>
        <v>143499</v>
      </c>
      <c r="AB24" s="54">
        <f t="shared" si="4"/>
        <v>1</v>
      </c>
      <c r="AC24"/>
      <c r="AD24">
        <f t="shared" si="7"/>
        <v>60</v>
      </c>
      <c r="AE24">
        <f t="shared" si="3"/>
        <v>116</v>
      </c>
      <c r="AF24">
        <f t="shared" si="5"/>
        <v>-56</v>
      </c>
    </row>
    <row r="25" spans="1:32" s="67" customFormat="1" ht="22.5">
      <c r="A25" s="56">
        <v>470</v>
      </c>
      <c r="B25" s="55">
        <v>1240</v>
      </c>
      <c r="C25" s="56">
        <v>75</v>
      </c>
      <c r="D25" s="57" t="s">
        <v>116</v>
      </c>
      <c r="E25" s="58">
        <v>40456</v>
      </c>
      <c r="F25" s="56" t="s">
        <v>117</v>
      </c>
      <c r="G25" s="56" t="s">
        <v>118</v>
      </c>
      <c r="H25" s="59">
        <v>162000</v>
      </c>
      <c r="I25" s="47">
        <v>95</v>
      </c>
      <c r="J25" s="55" t="s">
        <v>119</v>
      </c>
      <c r="K25" s="55" t="s">
        <v>57</v>
      </c>
      <c r="L25" s="56" t="s">
        <v>86</v>
      </c>
      <c r="M25" s="56"/>
      <c r="N25" s="56" t="s">
        <v>118</v>
      </c>
      <c r="O25" s="56">
        <v>2011</v>
      </c>
      <c r="P25" s="56" t="s">
        <v>120</v>
      </c>
      <c r="Q25" s="60">
        <v>2938</v>
      </c>
      <c r="R25" s="55" t="s">
        <v>121</v>
      </c>
      <c r="S25" s="61" t="s">
        <v>44</v>
      </c>
      <c r="T25" s="50"/>
      <c r="U25" s="51" t="str">
        <f t="shared" si="0"/>
        <v>RHINO 700 FI 4X4 MODELO 2011 COLOR ROJO</v>
      </c>
      <c r="V25" s="66">
        <f t="shared" si="0"/>
        <v>40456</v>
      </c>
      <c r="W25" s="53">
        <f t="shared" si="1"/>
        <v>162000</v>
      </c>
      <c r="X25" s="27">
        <v>0.2</v>
      </c>
      <c r="Y25" s="26">
        <v>1</v>
      </c>
      <c r="Z25" s="54">
        <f t="shared" si="6"/>
        <v>0</v>
      </c>
      <c r="AA25" s="54">
        <f t="shared" si="2"/>
        <v>161999</v>
      </c>
      <c r="AB25" s="54">
        <f t="shared" si="4"/>
        <v>1</v>
      </c>
      <c r="AC25"/>
      <c r="AD25">
        <f t="shared" si="7"/>
        <v>60</v>
      </c>
      <c r="AE25">
        <f t="shared" si="3"/>
        <v>74</v>
      </c>
      <c r="AF25">
        <f t="shared" si="5"/>
        <v>-14</v>
      </c>
    </row>
    <row r="26" spans="1:32" s="67" customFormat="1">
      <c r="A26" s="56">
        <v>467</v>
      </c>
      <c r="B26" s="55">
        <v>1240</v>
      </c>
      <c r="C26" s="56">
        <v>75</v>
      </c>
      <c r="D26" s="57" t="s">
        <v>122</v>
      </c>
      <c r="E26" s="58">
        <v>40464</v>
      </c>
      <c r="F26" s="56" t="s">
        <v>123</v>
      </c>
      <c r="G26" s="56" t="s">
        <v>124</v>
      </c>
      <c r="H26" s="59">
        <v>356794</v>
      </c>
      <c r="I26" s="47">
        <v>95</v>
      </c>
      <c r="J26" s="55" t="s">
        <v>75</v>
      </c>
      <c r="K26" s="56" t="s">
        <v>76</v>
      </c>
      <c r="L26" s="56" t="s">
        <v>77</v>
      </c>
      <c r="M26" s="56"/>
      <c r="N26" s="56" t="s">
        <v>124</v>
      </c>
      <c r="O26" s="56">
        <v>2010</v>
      </c>
      <c r="P26" s="56" t="s">
        <v>41</v>
      </c>
      <c r="Q26" s="60">
        <v>32390</v>
      </c>
      <c r="R26" s="55" t="s">
        <v>125</v>
      </c>
      <c r="S26" s="61" t="s">
        <v>44</v>
      </c>
      <c r="T26" s="50"/>
      <c r="U26" s="51" t="str">
        <f t="shared" si="0"/>
        <v>PICK UP 4X4</v>
      </c>
      <c r="V26" s="66">
        <f t="shared" si="0"/>
        <v>40464</v>
      </c>
      <c r="W26" s="53">
        <f t="shared" si="1"/>
        <v>356794</v>
      </c>
      <c r="X26" s="27">
        <v>0.2</v>
      </c>
      <c r="Y26" s="26">
        <v>1</v>
      </c>
      <c r="Z26" s="54">
        <f t="shared" si="6"/>
        <v>0</v>
      </c>
      <c r="AA26" s="54">
        <f t="shared" si="2"/>
        <v>356793</v>
      </c>
      <c r="AB26" s="54">
        <f t="shared" si="4"/>
        <v>1</v>
      </c>
      <c r="AC26"/>
      <c r="AD26">
        <f t="shared" si="7"/>
        <v>60</v>
      </c>
      <c r="AE26">
        <f t="shared" si="3"/>
        <v>74</v>
      </c>
      <c r="AF26">
        <f t="shared" si="5"/>
        <v>-14</v>
      </c>
    </row>
    <row r="27" spans="1:32" s="67" customFormat="1">
      <c r="A27" s="56">
        <v>466</v>
      </c>
      <c r="B27" s="55">
        <v>1240</v>
      </c>
      <c r="C27" s="56">
        <v>75</v>
      </c>
      <c r="D27" s="57" t="s">
        <v>126</v>
      </c>
      <c r="E27" s="58">
        <v>40555</v>
      </c>
      <c r="F27" s="56" t="s">
        <v>127</v>
      </c>
      <c r="G27" s="56" t="s">
        <v>128</v>
      </c>
      <c r="H27" s="59">
        <v>461950</v>
      </c>
      <c r="I27" s="47">
        <v>95</v>
      </c>
      <c r="J27" s="56" t="s">
        <v>129</v>
      </c>
      <c r="K27" s="56" t="s">
        <v>130</v>
      </c>
      <c r="L27" s="56" t="s">
        <v>131</v>
      </c>
      <c r="M27" s="56"/>
      <c r="N27" s="56" t="s">
        <v>128</v>
      </c>
      <c r="O27" s="56">
        <v>2011</v>
      </c>
      <c r="P27" s="56" t="s">
        <v>41</v>
      </c>
      <c r="Q27" s="60">
        <v>32978</v>
      </c>
      <c r="R27" s="65" t="s">
        <v>125</v>
      </c>
      <c r="S27" s="61" t="s">
        <v>44</v>
      </c>
      <c r="T27" s="50"/>
      <c r="U27" s="51" t="str">
        <f t="shared" si="0"/>
        <v>TRAVERSE</v>
      </c>
      <c r="V27" s="66">
        <f t="shared" si="0"/>
        <v>40555</v>
      </c>
      <c r="W27" s="53">
        <f t="shared" si="1"/>
        <v>461950</v>
      </c>
      <c r="X27" s="27">
        <v>0.2</v>
      </c>
      <c r="Y27" s="26">
        <v>1</v>
      </c>
      <c r="Z27" s="54">
        <f t="shared" si="6"/>
        <v>0</v>
      </c>
      <c r="AA27" s="54">
        <f t="shared" si="2"/>
        <v>461949</v>
      </c>
      <c r="AB27" s="54">
        <f t="shared" si="4"/>
        <v>1</v>
      </c>
      <c r="AC27"/>
      <c r="AD27">
        <f t="shared" si="7"/>
        <v>60</v>
      </c>
      <c r="AE27">
        <f t="shared" si="3"/>
        <v>71</v>
      </c>
      <c r="AF27">
        <f t="shared" si="5"/>
        <v>-11</v>
      </c>
    </row>
    <row r="28" spans="1:32" s="67" customFormat="1" ht="22.5">
      <c r="A28" s="56">
        <v>474</v>
      </c>
      <c r="B28" s="55">
        <v>1240</v>
      </c>
      <c r="C28" s="56">
        <v>75</v>
      </c>
      <c r="D28" s="57" t="s">
        <v>132</v>
      </c>
      <c r="E28" s="58">
        <v>40627</v>
      </c>
      <c r="F28" s="56" t="s">
        <v>133</v>
      </c>
      <c r="G28" s="56" t="s">
        <v>134</v>
      </c>
      <c r="H28" s="59">
        <v>157618</v>
      </c>
      <c r="I28" s="47">
        <v>95</v>
      </c>
      <c r="J28" s="56" t="s">
        <v>38</v>
      </c>
      <c r="K28" s="43" t="s">
        <v>39</v>
      </c>
      <c r="L28" s="56" t="s">
        <v>40</v>
      </c>
      <c r="M28" s="56"/>
      <c r="N28" s="56" t="s">
        <v>134</v>
      </c>
      <c r="O28" s="56">
        <v>1997</v>
      </c>
      <c r="P28" s="56" t="s">
        <v>48</v>
      </c>
      <c r="Q28" s="60">
        <v>5689313</v>
      </c>
      <c r="R28" s="65" t="s">
        <v>135</v>
      </c>
      <c r="S28" s="61" t="s">
        <v>44</v>
      </c>
      <c r="T28" s="50"/>
      <c r="U28" s="51" t="str">
        <f t="shared" si="0"/>
        <v>CAMION FORD 35C BS (DONADO DE USA)</v>
      </c>
      <c r="V28" s="66">
        <f t="shared" si="0"/>
        <v>40627</v>
      </c>
      <c r="W28" s="53">
        <f t="shared" si="1"/>
        <v>157618</v>
      </c>
      <c r="X28" s="27">
        <v>0.2</v>
      </c>
      <c r="Y28" s="26">
        <v>1</v>
      </c>
      <c r="Z28" s="54">
        <f t="shared" si="6"/>
        <v>0</v>
      </c>
      <c r="AA28" s="54">
        <f t="shared" si="2"/>
        <v>157617</v>
      </c>
      <c r="AB28" s="54">
        <f t="shared" si="4"/>
        <v>1</v>
      </c>
      <c r="AC28"/>
      <c r="AD28">
        <f t="shared" si="7"/>
        <v>60</v>
      </c>
      <c r="AE28">
        <f t="shared" si="3"/>
        <v>69</v>
      </c>
      <c r="AF28">
        <f t="shared" si="5"/>
        <v>-9</v>
      </c>
    </row>
    <row r="29" spans="1:32" s="4" customFormat="1">
      <c r="A29" s="56">
        <v>467</v>
      </c>
      <c r="B29" s="55">
        <v>1240</v>
      </c>
      <c r="C29" s="56">
        <v>75</v>
      </c>
      <c r="D29" s="61" t="s">
        <v>136</v>
      </c>
      <c r="E29" s="58">
        <v>40885</v>
      </c>
      <c r="F29" s="55" t="s">
        <v>137</v>
      </c>
      <c r="G29" s="55" t="s">
        <v>138</v>
      </c>
      <c r="H29" s="59">
        <v>389165</v>
      </c>
      <c r="I29" s="47">
        <v>95</v>
      </c>
      <c r="J29" s="59" t="s">
        <v>139</v>
      </c>
      <c r="K29" s="55" t="s">
        <v>140</v>
      </c>
      <c r="L29" s="55" t="s">
        <v>64</v>
      </c>
      <c r="M29" s="55"/>
      <c r="N29" s="55" t="s">
        <v>138</v>
      </c>
      <c r="O29" s="55">
        <v>2011</v>
      </c>
      <c r="P29" s="55" t="s">
        <v>41</v>
      </c>
      <c r="Q29" s="60" t="s">
        <v>141</v>
      </c>
      <c r="R29" s="65" t="s">
        <v>125</v>
      </c>
      <c r="S29" s="61" t="s">
        <v>44</v>
      </c>
      <c r="T29" s="50"/>
      <c r="U29" s="51" t="str">
        <f t="shared" si="0"/>
        <v xml:space="preserve">PICK UP CREW CAB 4X4 </v>
      </c>
      <c r="V29" s="66">
        <f t="shared" si="0"/>
        <v>40885</v>
      </c>
      <c r="W29" s="53">
        <f t="shared" si="1"/>
        <v>389165</v>
      </c>
      <c r="X29" s="27">
        <v>0.2</v>
      </c>
      <c r="Y29" s="26">
        <v>1</v>
      </c>
      <c r="Z29" s="54">
        <f t="shared" si="6"/>
        <v>0</v>
      </c>
      <c r="AA29" s="54">
        <f t="shared" si="2"/>
        <v>389164</v>
      </c>
      <c r="AB29" s="54">
        <f t="shared" si="4"/>
        <v>1</v>
      </c>
      <c r="AC29"/>
      <c r="AD29">
        <f t="shared" si="7"/>
        <v>60</v>
      </c>
      <c r="AE29">
        <f t="shared" si="3"/>
        <v>60</v>
      </c>
      <c r="AF29">
        <f t="shared" si="5"/>
        <v>0</v>
      </c>
    </row>
    <row r="30" spans="1:32" s="4" customFormat="1">
      <c r="A30" s="56">
        <v>466</v>
      </c>
      <c r="B30" s="55">
        <v>1240</v>
      </c>
      <c r="C30" s="56">
        <v>75</v>
      </c>
      <c r="D30" s="61" t="s">
        <v>142</v>
      </c>
      <c r="E30" s="58">
        <v>40885</v>
      </c>
      <c r="F30" s="55" t="s">
        <v>143</v>
      </c>
      <c r="G30" s="55" t="s">
        <v>144</v>
      </c>
      <c r="H30" s="59">
        <v>308009</v>
      </c>
      <c r="I30" s="47">
        <v>95</v>
      </c>
      <c r="J30" s="59" t="s">
        <v>145</v>
      </c>
      <c r="K30" s="55" t="s">
        <v>146</v>
      </c>
      <c r="L30" s="55" t="s">
        <v>131</v>
      </c>
      <c r="M30" s="55"/>
      <c r="N30" s="55" t="s">
        <v>144</v>
      </c>
      <c r="O30" s="55">
        <v>2011</v>
      </c>
      <c r="P30" s="55" t="s">
        <v>41</v>
      </c>
      <c r="Q30" s="60" t="s">
        <v>147</v>
      </c>
      <c r="R30" s="65" t="s">
        <v>125</v>
      </c>
      <c r="S30" s="61" t="s">
        <v>44</v>
      </c>
      <c r="T30" s="50"/>
      <c r="U30" s="51" t="str">
        <f t="shared" si="0"/>
        <v>PICK UP CABINA REGULAR 4X4</v>
      </c>
      <c r="V30" s="66">
        <f t="shared" si="0"/>
        <v>40885</v>
      </c>
      <c r="W30" s="53">
        <f t="shared" si="1"/>
        <v>308009</v>
      </c>
      <c r="X30" s="27">
        <v>0.2</v>
      </c>
      <c r="Y30" s="26">
        <v>1</v>
      </c>
      <c r="Z30" s="54">
        <f t="shared" si="6"/>
        <v>0</v>
      </c>
      <c r="AA30" s="54">
        <f t="shared" si="2"/>
        <v>308008</v>
      </c>
      <c r="AB30" s="54">
        <f t="shared" si="4"/>
        <v>1</v>
      </c>
      <c r="AC30"/>
      <c r="AD30">
        <f t="shared" si="7"/>
        <v>60</v>
      </c>
      <c r="AE30">
        <f t="shared" si="3"/>
        <v>60</v>
      </c>
      <c r="AF30">
        <f t="shared" si="5"/>
        <v>0</v>
      </c>
    </row>
    <row r="31" spans="1:32" s="4" customFormat="1" ht="22.5">
      <c r="A31" s="56">
        <v>475</v>
      </c>
      <c r="B31" s="55">
        <v>1240</v>
      </c>
      <c r="C31" s="56">
        <v>75</v>
      </c>
      <c r="D31" s="61" t="s">
        <v>148</v>
      </c>
      <c r="E31" s="58">
        <v>40890</v>
      </c>
      <c r="F31" s="55" t="s">
        <v>149</v>
      </c>
      <c r="G31" s="55" t="s">
        <v>150</v>
      </c>
      <c r="H31" s="59">
        <v>870883.99</v>
      </c>
      <c r="I31" s="47">
        <v>95</v>
      </c>
      <c r="J31" s="59" t="s">
        <v>110</v>
      </c>
      <c r="K31" s="55" t="s">
        <v>151</v>
      </c>
      <c r="L31" s="55" t="s">
        <v>152</v>
      </c>
      <c r="M31" s="55"/>
      <c r="N31" s="55" t="s">
        <v>150</v>
      </c>
      <c r="O31" s="55">
        <v>2012</v>
      </c>
      <c r="P31" s="55" t="s">
        <v>153</v>
      </c>
      <c r="Q31" s="60" t="s">
        <v>154</v>
      </c>
      <c r="R31" s="65" t="s">
        <v>155</v>
      </c>
      <c r="S31" s="61" t="s">
        <v>44</v>
      </c>
      <c r="T31" s="50"/>
      <c r="U31" s="51" t="str">
        <f t="shared" si="0"/>
        <v>CAMION INTERNACIONAL CAJA TIPO FRUTERA</v>
      </c>
      <c r="V31" s="66">
        <f t="shared" si="0"/>
        <v>40890</v>
      </c>
      <c r="W31" s="53">
        <f t="shared" si="1"/>
        <v>870883.99</v>
      </c>
      <c r="X31" s="27">
        <v>0.2</v>
      </c>
      <c r="Y31" s="26">
        <v>1</v>
      </c>
      <c r="Z31" s="54">
        <f t="shared" si="6"/>
        <v>0</v>
      </c>
      <c r="AA31" s="54">
        <f t="shared" si="2"/>
        <v>870882.99</v>
      </c>
      <c r="AB31" s="54">
        <f t="shared" si="4"/>
        <v>1</v>
      </c>
      <c r="AC31"/>
      <c r="AD31">
        <f t="shared" si="7"/>
        <v>60</v>
      </c>
      <c r="AE31">
        <f t="shared" si="3"/>
        <v>60</v>
      </c>
      <c r="AF31">
        <f t="shared" si="5"/>
        <v>0</v>
      </c>
    </row>
    <row r="32" spans="1:32" s="4" customFormat="1" ht="22.5">
      <c r="A32" s="55">
        <v>473</v>
      </c>
      <c r="B32" s="55">
        <v>1240</v>
      </c>
      <c r="C32" s="56">
        <v>75</v>
      </c>
      <c r="D32" s="61" t="s">
        <v>156</v>
      </c>
      <c r="E32" s="58">
        <v>40819</v>
      </c>
      <c r="F32" s="55" t="s">
        <v>117</v>
      </c>
      <c r="G32" s="55" t="s">
        <v>157</v>
      </c>
      <c r="H32" s="59">
        <v>105792</v>
      </c>
      <c r="I32" s="47">
        <v>95</v>
      </c>
      <c r="J32" s="59" t="s">
        <v>56</v>
      </c>
      <c r="K32" s="55" t="s">
        <v>57</v>
      </c>
      <c r="L32" s="56" t="s">
        <v>58</v>
      </c>
      <c r="M32" s="55"/>
      <c r="N32" s="55" t="s">
        <v>157</v>
      </c>
      <c r="O32" s="55">
        <v>2011</v>
      </c>
      <c r="P32" s="55" t="s">
        <v>158</v>
      </c>
      <c r="Q32" s="60">
        <v>122</v>
      </c>
      <c r="R32" s="65" t="s">
        <v>159</v>
      </c>
      <c r="S32" s="61" t="s">
        <v>44</v>
      </c>
      <c r="T32" s="50"/>
      <c r="U32" s="51" t="str">
        <f t="shared" ref="U32:V55" si="8">D32</f>
        <v xml:space="preserve">CUATRIMOTO SPORTSMAN 4X4, 500 H.O. </v>
      </c>
      <c r="V32" s="66">
        <f t="shared" si="8"/>
        <v>40819</v>
      </c>
      <c r="W32" s="53">
        <f t="shared" si="1"/>
        <v>105792</v>
      </c>
      <c r="X32" s="27">
        <v>0.2</v>
      </c>
      <c r="Y32" s="26">
        <v>1</v>
      </c>
      <c r="Z32" s="54">
        <f t="shared" si="6"/>
        <v>0</v>
      </c>
      <c r="AA32" s="54">
        <f t="shared" si="2"/>
        <v>105791</v>
      </c>
      <c r="AB32" s="54">
        <f t="shared" si="4"/>
        <v>1</v>
      </c>
      <c r="AC32"/>
      <c r="AD32">
        <f t="shared" si="7"/>
        <v>60</v>
      </c>
      <c r="AE32">
        <f t="shared" si="3"/>
        <v>62</v>
      </c>
      <c r="AF32">
        <f t="shared" si="5"/>
        <v>-2</v>
      </c>
    </row>
    <row r="33" spans="1:32" s="4" customFormat="1">
      <c r="A33" s="69">
        <v>473</v>
      </c>
      <c r="B33" s="69">
        <v>1240</v>
      </c>
      <c r="C33" s="70">
        <v>75</v>
      </c>
      <c r="D33" s="71" t="s">
        <v>160</v>
      </c>
      <c r="E33" s="72">
        <v>40819</v>
      </c>
      <c r="F33" s="69" t="s">
        <v>117</v>
      </c>
      <c r="G33" s="69" t="s">
        <v>161</v>
      </c>
      <c r="H33" s="73">
        <v>147726</v>
      </c>
      <c r="I33" s="74">
        <v>95</v>
      </c>
      <c r="J33" s="73" t="s">
        <v>56</v>
      </c>
      <c r="K33" s="69" t="s">
        <v>57</v>
      </c>
      <c r="L33" s="70" t="s">
        <v>58</v>
      </c>
      <c r="M33" s="69"/>
      <c r="N33" s="69" t="s">
        <v>161</v>
      </c>
      <c r="O33" s="69">
        <v>2011</v>
      </c>
      <c r="P33" s="69" t="s">
        <v>158</v>
      </c>
      <c r="Q33" s="75">
        <v>121</v>
      </c>
      <c r="R33" s="76" t="s">
        <v>159</v>
      </c>
      <c r="S33" s="71" t="s">
        <v>44</v>
      </c>
      <c r="T33" s="50"/>
      <c r="U33" s="51" t="str">
        <f t="shared" si="8"/>
        <v>RANGER 4X4, COLOR VERDE</v>
      </c>
      <c r="V33" s="66">
        <f t="shared" si="8"/>
        <v>40819</v>
      </c>
      <c r="W33" s="53">
        <f t="shared" si="1"/>
        <v>147726</v>
      </c>
      <c r="X33" s="27">
        <v>0.2</v>
      </c>
      <c r="Y33" s="26">
        <v>1</v>
      </c>
      <c r="Z33" s="54">
        <f t="shared" si="6"/>
        <v>0</v>
      </c>
      <c r="AA33" s="54">
        <f t="shared" si="2"/>
        <v>147725</v>
      </c>
      <c r="AB33" s="54">
        <f t="shared" si="4"/>
        <v>1</v>
      </c>
      <c r="AC33"/>
      <c r="AD33">
        <f t="shared" si="7"/>
        <v>60</v>
      </c>
      <c r="AE33">
        <f t="shared" si="3"/>
        <v>62</v>
      </c>
      <c r="AF33">
        <f t="shared" si="5"/>
        <v>-2</v>
      </c>
    </row>
    <row r="34" spans="1:32" s="4" customFormat="1" ht="24">
      <c r="A34" s="56">
        <v>475</v>
      </c>
      <c r="B34" s="55">
        <v>1240</v>
      </c>
      <c r="C34" s="56">
        <v>75</v>
      </c>
      <c r="D34" s="77" t="s">
        <v>162</v>
      </c>
      <c r="E34" s="58">
        <v>40555</v>
      </c>
      <c r="F34" s="55" t="s">
        <v>117</v>
      </c>
      <c r="G34" s="55" t="s">
        <v>117</v>
      </c>
      <c r="H34" s="59">
        <v>1461670.74</v>
      </c>
      <c r="I34" s="78">
        <v>95</v>
      </c>
      <c r="J34" s="59" t="s">
        <v>110</v>
      </c>
      <c r="K34" s="55" t="s">
        <v>163</v>
      </c>
      <c r="L34" s="55" t="s">
        <v>86</v>
      </c>
      <c r="M34" s="55"/>
      <c r="N34" s="55"/>
      <c r="O34" s="55" t="s">
        <v>164</v>
      </c>
      <c r="P34" s="55" t="s">
        <v>165</v>
      </c>
      <c r="Q34" s="60" t="s">
        <v>166</v>
      </c>
      <c r="R34" s="65" t="s">
        <v>167</v>
      </c>
      <c r="S34" s="61" t="s">
        <v>44</v>
      </c>
      <c r="T34" s="50"/>
      <c r="U34" s="51" t="str">
        <f t="shared" si="8"/>
        <v>BIG JOHN TRUCK MOUNTED TRANSPLANTER MOD. 90D</v>
      </c>
      <c r="V34" s="66">
        <f t="shared" si="8"/>
        <v>40555</v>
      </c>
      <c r="W34" s="53">
        <f t="shared" si="1"/>
        <v>1461670.74</v>
      </c>
      <c r="X34" s="27">
        <v>0.2</v>
      </c>
      <c r="Y34" s="26">
        <v>1</v>
      </c>
      <c r="Z34" s="54">
        <f t="shared" si="6"/>
        <v>0</v>
      </c>
      <c r="AA34" s="54">
        <f t="shared" si="2"/>
        <v>1461669.74</v>
      </c>
      <c r="AB34" s="54">
        <f t="shared" si="4"/>
        <v>1</v>
      </c>
      <c r="AC34"/>
      <c r="AD34">
        <f t="shared" si="7"/>
        <v>60</v>
      </c>
      <c r="AE34">
        <f t="shared" si="3"/>
        <v>71</v>
      </c>
      <c r="AF34">
        <f t="shared" si="5"/>
        <v>-11</v>
      </c>
    </row>
    <row r="35" spans="1:32" s="4" customFormat="1">
      <c r="A35" s="43">
        <v>475</v>
      </c>
      <c r="B35" s="42">
        <v>1240</v>
      </c>
      <c r="C35" s="43">
        <v>75</v>
      </c>
      <c r="D35" s="79" t="s">
        <v>168</v>
      </c>
      <c r="E35" s="80">
        <v>40960</v>
      </c>
      <c r="F35" s="42" t="s">
        <v>169</v>
      </c>
      <c r="G35" s="42" t="s">
        <v>170</v>
      </c>
      <c r="H35" s="46">
        <v>1054499.99</v>
      </c>
      <c r="I35" s="47">
        <v>95</v>
      </c>
      <c r="J35" s="46" t="s">
        <v>110</v>
      </c>
      <c r="K35" s="42" t="s">
        <v>151</v>
      </c>
      <c r="L35" s="42" t="s">
        <v>152</v>
      </c>
      <c r="M35" s="42"/>
      <c r="N35" s="42" t="s">
        <v>170</v>
      </c>
      <c r="O35" s="42">
        <v>2012</v>
      </c>
      <c r="P35" s="42" t="s">
        <v>153</v>
      </c>
      <c r="Q35" s="48" t="s">
        <v>171</v>
      </c>
      <c r="R35" s="81" t="s">
        <v>155</v>
      </c>
      <c r="S35" s="49" t="s">
        <v>44</v>
      </c>
      <c r="T35" s="50"/>
      <c r="U35" s="51" t="str">
        <f t="shared" si="8"/>
        <v>CAMION INTERNACIONAL</v>
      </c>
      <c r="V35" s="66">
        <f t="shared" si="8"/>
        <v>40960</v>
      </c>
      <c r="W35" s="53">
        <f t="shared" si="1"/>
        <v>1054499.99</v>
      </c>
      <c r="X35" s="27">
        <v>0.2</v>
      </c>
      <c r="Y35" s="26">
        <v>1</v>
      </c>
      <c r="Z35" s="54">
        <f t="shared" si="6"/>
        <v>17574.983166666665</v>
      </c>
      <c r="AA35" s="54">
        <f t="shared" si="2"/>
        <v>1019349.0236666666</v>
      </c>
      <c r="AB35" s="54">
        <f t="shared" si="4"/>
        <v>35150.966333333403</v>
      </c>
      <c r="AC35"/>
      <c r="AD35">
        <f t="shared" si="7"/>
        <v>60</v>
      </c>
      <c r="AE35">
        <f t="shared" si="3"/>
        <v>58</v>
      </c>
      <c r="AF35">
        <f t="shared" si="5"/>
        <v>2</v>
      </c>
    </row>
    <row r="36" spans="1:32" s="4" customFormat="1" ht="24.75">
      <c r="A36" s="56">
        <v>467</v>
      </c>
      <c r="B36" s="55">
        <v>1240</v>
      </c>
      <c r="C36" s="56">
        <v>75</v>
      </c>
      <c r="D36" s="82" t="s">
        <v>172</v>
      </c>
      <c r="E36" s="58">
        <v>41209</v>
      </c>
      <c r="F36" s="83" t="s">
        <v>173</v>
      </c>
      <c r="G36" s="55" t="s">
        <v>174</v>
      </c>
      <c r="H36" s="84">
        <v>404840</v>
      </c>
      <c r="I36" s="47">
        <v>95</v>
      </c>
      <c r="J36" s="85" t="s">
        <v>139</v>
      </c>
      <c r="K36" s="55" t="s">
        <v>140</v>
      </c>
      <c r="L36" s="55" t="s">
        <v>64</v>
      </c>
      <c r="M36" s="55"/>
      <c r="N36" s="55" t="s">
        <v>174</v>
      </c>
      <c r="O36" s="55">
        <v>2012</v>
      </c>
      <c r="P36" s="55" t="s">
        <v>175</v>
      </c>
      <c r="Q36" s="86">
        <v>7805</v>
      </c>
      <c r="R36" s="86" t="s">
        <v>176</v>
      </c>
      <c r="S36" s="61" t="s">
        <v>44</v>
      </c>
      <c r="T36" s="50"/>
      <c r="U36" s="51" t="str">
        <f t="shared" si="8"/>
        <v>RAM 2500 CREW CAB SLT 5.7 4X4</v>
      </c>
      <c r="V36" s="66">
        <f t="shared" si="8"/>
        <v>41209</v>
      </c>
      <c r="W36" s="53">
        <f t="shared" si="1"/>
        <v>404840</v>
      </c>
      <c r="X36" s="27">
        <v>0.2</v>
      </c>
      <c r="Y36" s="26">
        <v>1</v>
      </c>
      <c r="Z36" s="54">
        <f t="shared" si="6"/>
        <v>6747.3166666666666</v>
      </c>
      <c r="AA36" s="54">
        <f t="shared" si="2"/>
        <v>337365.83333333331</v>
      </c>
      <c r="AB36" s="54">
        <f t="shared" si="4"/>
        <v>67474.166666666686</v>
      </c>
      <c r="AC36"/>
      <c r="AD36">
        <f t="shared" si="7"/>
        <v>60</v>
      </c>
      <c r="AE36">
        <f t="shared" si="3"/>
        <v>50</v>
      </c>
      <c r="AF36">
        <f t="shared" si="5"/>
        <v>10</v>
      </c>
    </row>
    <row r="37" spans="1:32" s="4" customFormat="1" ht="24.75">
      <c r="A37" s="56">
        <v>466</v>
      </c>
      <c r="B37" s="55">
        <v>1240</v>
      </c>
      <c r="C37" s="56">
        <v>75</v>
      </c>
      <c r="D37" s="82" t="s">
        <v>172</v>
      </c>
      <c r="E37" s="58">
        <v>41209</v>
      </c>
      <c r="F37" s="83" t="s">
        <v>177</v>
      </c>
      <c r="G37" s="55" t="s">
        <v>178</v>
      </c>
      <c r="H37" s="84">
        <v>404840</v>
      </c>
      <c r="I37" s="47">
        <v>95</v>
      </c>
      <c r="J37" s="59" t="s">
        <v>129</v>
      </c>
      <c r="K37" s="59" t="s">
        <v>130</v>
      </c>
      <c r="L37" s="55" t="s">
        <v>131</v>
      </c>
      <c r="M37" s="55"/>
      <c r="N37" s="55" t="s">
        <v>178</v>
      </c>
      <c r="O37" s="55">
        <v>2012</v>
      </c>
      <c r="P37" s="55" t="s">
        <v>175</v>
      </c>
      <c r="Q37" s="86">
        <v>7804</v>
      </c>
      <c r="R37" s="86" t="s">
        <v>176</v>
      </c>
      <c r="S37" s="61" t="s">
        <v>44</v>
      </c>
      <c r="T37" s="50"/>
      <c r="U37" s="51" t="str">
        <f t="shared" si="8"/>
        <v>RAM 2500 CREW CAB SLT 5.7 4X4</v>
      </c>
      <c r="V37" s="66">
        <f t="shared" si="8"/>
        <v>41209</v>
      </c>
      <c r="W37" s="53">
        <f t="shared" si="1"/>
        <v>404840</v>
      </c>
      <c r="X37" s="27">
        <v>0.2</v>
      </c>
      <c r="Y37" s="26">
        <v>1</v>
      </c>
      <c r="Z37" s="54">
        <f t="shared" si="6"/>
        <v>6747.3166666666666</v>
      </c>
      <c r="AA37" s="54">
        <f t="shared" si="2"/>
        <v>337365.83333333331</v>
      </c>
      <c r="AB37" s="54">
        <f t="shared" si="4"/>
        <v>67474.166666666686</v>
      </c>
      <c r="AC37"/>
      <c r="AD37">
        <f t="shared" si="7"/>
        <v>60</v>
      </c>
      <c r="AE37">
        <f t="shared" si="3"/>
        <v>50</v>
      </c>
      <c r="AF37">
        <f t="shared" si="5"/>
        <v>10</v>
      </c>
    </row>
    <row r="38" spans="1:32" s="4" customFormat="1" ht="24.75">
      <c r="A38" s="56">
        <v>472</v>
      </c>
      <c r="B38" s="55">
        <v>1240</v>
      </c>
      <c r="C38" s="56">
        <v>75</v>
      </c>
      <c r="D38" s="82" t="s">
        <v>179</v>
      </c>
      <c r="E38" s="58">
        <v>41209</v>
      </c>
      <c r="F38" s="83" t="s">
        <v>180</v>
      </c>
      <c r="G38" s="55" t="s">
        <v>181</v>
      </c>
      <c r="H38" s="84">
        <v>393240</v>
      </c>
      <c r="I38" s="47">
        <v>95</v>
      </c>
      <c r="J38" s="59" t="s">
        <v>182</v>
      </c>
      <c r="K38" s="55" t="s">
        <v>183</v>
      </c>
      <c r="L38" s="55" t="s">
        <v>70</v>
      </c>
      <c r="M38" s="55"/>
      <c r="N38" s="55" t="s">
        <v>181</v>
      </c>
      <c r="O38" s="55">
        <v>2013</v>
      </c>
      <c r="P38" s="55" t="s">
        <v>184</v>
      </c>
      <c r="Q38" s="86">
        <v>7807</v>
      </c>
      <c r="R38" s="86" t="s">
        <v>176</v>
      </c>
      <c r="S38" s="61" t="s">
        <v>44</v>
      </c>
      <c r="T38" s="50"/>
      <c r="U38" s="51" t="str">
        <f t="shared" si="8"/>
        <v>JEEP WRANGLER SPORT 4X4 MTX</v>
      </c>
      <c r="V38" s="66">
        <f t="shared" si="8"/>
        <v>41209</v>
      </c>
      <c r="W38" s="53">
        <f t="shared" si="1"/>
        <v>393240</v>
      </c>
      <c r="X38" s="27">
        <v>0.2</v>
      </c>
      <c r="Y38" s="26">
        <v>1</v>
      </c>
      <c r="Z38" s="54">
        <f t="shared" si="6"/>
        <v>6553.9833333333336</v>
      </c>
      <c r="AA38" s="54">
        <f t="shared" si="2"/>
        <v>327699.16666666669</v>
      </c>
      <c r="AB38" s="54">
        <f t="shared" si="4"/>
        <v>65540.833333333314</v>
      </c>
      <c r="AC38"/>
      <c r="AD38">
        <f t="shared" si="7"/>
        <v>60</v>
      </c>
      <c r="AE38">
        <f t="shared" si="3"/>
        <v>50</v>
      </c>
      <c r="AF38">
        <f t="shared" si="5"/>
        <v>10</v>
      </c>
    </row>
    <row r="39" spans="1:32" s="4" customFormat="1" ht="24.75">
      <c r="A39" s="56">
        <v>470</v>
      </c>
      <c r="B39" s="55">
        <v>1240</v>
      </c>
      <c r="C39" s="56">
        <v>75</v>
      </c>
      <c r="D39" s="82" t="s">
        <v>185</v>
      </c>
      <c r="E39" s="58">
        <v>41209</v>
      </c>
      <c r="F39" s="83" t="s">
        <v>186</v>
      </c>
      <c r="G39" s="55" t="s">
        <v>187</v>
      </c>
      <c r="H39" s="84">
        <v>256940</v>
      </c>
      <c r="I39" s="47">
        <v>95</v>
      </c>
      <c r="J39" s="59" t="s">
        <v>188</v>
      </c>
      <c r="K39" s="55" t="s">
        <v>57</v>
      </c>
      <c r="L39" s="55" t="s">
        <v>86</v>
      </c>
      <c r="M39" s="55"/>
      <c r="N39" s="55" t="s">
        <v>187</v>
      </c>
      <c r="O39" s="55">
        <v>2013</v>
      </c>
      <c r="P39" s="55" t="s">
        <v>175</v>
      </c>
      <c r="Q39" s="86">
        <v>7813</v>
      </c>
      <c r="R39" s="86" t="s">
        <v>176</v>
      </c>
      <c r="S39" s="61" t="s">
        <v>44</v>
      </c>
      <c r="T39" s="50"/>
      <c r="U39" s="51" t="str">
        <f t="shared" si="8"/>
        <v>RAM 1500 ST REG CAB 4X2 AUT</v>
      </c>
      <c r="V39" s="66">
        <f t="shared" si="8"/>
        <v>41209</v>
      </c>
      <c r="W39" s="53">
        <f t="shared" si="1"/>
        <v>256940</v>
      </c>
      <c r="X39" s="27">
        <v>0.2</v>
      </c>
      <c r="Y39" s="26">
        <v>1</v>
      </c>
      <c r="Z39" s="54">
        <f t="shared" si="6"/>
        <v>4282.3166666666666</v>
      </c>
      <c r="AA39" s="54">
        <f t="shared" si="2"/>
        <v>214115.83333333334</v>
      </c>
      <c r="AB39" s="54">
        <f t="shared" si="4"/>
        <v>42824.166666666657</v>
      </c>
      <c r="AC39"/>
      <c r="AD39">
        <f t="shared" si="7"/>
        <v>60</v>
      </c>
      <c r="AE39">
        <f t="shared" si="3"/>
        <v>50</v>
      </c>
      <c r="AF39">
        <f t="shared" si="5"/>
        <v>10</v>
      </c>
    </row>
    <row r="40" spans="1:32" s="4" customFormat="1" ht="24.75">
      <c r="A40" s="56">
        <v>470</v>
      </c>
      <c r="B40" s="55">
        <v>1240</v>
      </c>
      <c r="C40" s="56">
        <v>75</v>
      </c>
      <c r="D40" s="82" t="s">
        <v>185</v>
      </c>
      <c r="E40" s="58">
        <v>41209</v>
      </c>
      <c r="F40" s="83" t="s">
        <v>189</v>
      </c>
      <c r="G40" s="55" t="s">
        <v>190</v>
      </c>
      <c r="H40" s="84">
        <v>256940</v>
      </c>
      <c r="I40" s="47">
        <v>95</v>
      </c>
      <c r="J40" s="85" t="s">
        <v>119</v>
      </c>
      <c r="K40" s="55" t="s">
        <v>57</v>
      </c>
      <c r="L40" s="55" t="s">
        <v>86</v>
      </c>
      <c r="M40" s="55"/>
      <c r="N40" s="55" t="s">
        <v>190</v>
      </c>
      <c r="O40" s="55">
        <v>2013</v>
      </c>
      <c r="P40" s="55" t="s">
        <v>175</v>
      </c>
      <c r="Q40" s="86">
        <v>7802</v>
      </c>
      <c r="R40" s="86" t="s">
        <v>176</v>
      </c>
      <c r="S40" s="61" t="s">
        <v>44</v>
      </c>
      <c r="T40" s="50"/>
      <c r="U40" s="51" t="str">
        <f t="shared" si="8"/>
        <v>RAM 1500 ST REG CAB 4X2 AUT</v>
      </c>
      <c r="V40" s="66">
        <f t="shared" si="8"/>
        <v>41209</v>
      </c>
      <c r="W40" s="53">
        <f t="shared" si="1"/>
        <v>256940</v>
      </c>
      <c r="X40" s="27">
        <v>0.2</v>
      </c>
      <c r="Y40" s="26">
        <v>1</v>
      </c>
      <c r="Z40" s="54">
        <f t="shared" si="6"/>
        <v>4282.3166666666666</v>
      </c>
      <c r="AA40" s="54">
        <f t="shared" si="2"/>
        <v>214115.83333333334</v>
      </c>
      <c r="AB40" s="54">
        <f t="shared" si="4"/>
        <v>42824.166666666657</v>
      </c>
      <c r="AC40"/>
      <c r="AD40">
        <f t="shared" si="7"/>
        <v>60</v>
      </c>
      <c r="AE40">
        <f t="shared" si="3"/>
        <v>50</v>
      </c>
      <c r="AF40">
        <f t="shared" si="5"/>
        <v>10</v>
      </c>
    </row>
    <row r="41" spans="1:32" s="4" customFormat="1" ht="24.75">
      <c r="A41" s="56">
        <v>470</v>
      </c>
      <c r="B41" s="55">
        <v>1240</v>
      </c>
      <c r="C41" s="56">
        <v>75</v>
      </c>
      <c r="D41" s="82" t="s">
        <v>185</v>
      </c>
      <c r="E41" s="58">
        <v>41209</v>
      </c>
      <c r="F41" s="83" t="s">
        <v>191</v>
      </c>
      <c r="G41" s="55" t="s">
        <v>192</v>
      </c>
      <c r="H41" s="84">
        <v>256940</v>
      </c>
      <c r="I41" s="47">
        <v>95</v>
      </c>
      <c r="J41" s="85" t="s">
        <v>119</v>
      </c>
      <c r="K41" s="55" t="s">
        <v>57</v>
      </c>
      <c r="L41" s="55" t="s">
        <v>86</v>
      </c>
      <c r="M41" s="55"/>
      <c r="N41" s="55" t="s">
        <v>192</v>
      </c>
      <c r="O41" s="55">
        <v>2013</v>
      </c>
      <c r="P41" s="55" t="s">
        <v>175</v>
      </c>
      <c r="Q41" s="86">
        <v>7803</v>
      </c>
      <c r="R41" s="86" t="s">
        <v>176</v>
      </c>
      <c r="S41" s="61" t="s">
        <v>44</v>
      </c>
      <c r="T41" s="50"/>
      <c r="U41" s="51" t="str">
        <f t="shared" si="8"/>
        <v>RAM 1500 ST REG CAB 4X2 AUT</v>
      </c>
      <c r="V41" s="66">
        <f t="shared" si="8"/>
        <v>41209</v>
      </c>
      <c r="W41" s="53">
        <f t="shared" si="1"/>
        <v>256940</v>
      </c>
      <c r="X41" s="27">
        <v>0.2</v>
      </c>
      <c r="Y41" s="26">
        <v>1</v>
      </c>
      <c r="Z41" s="54">
        <f t="shared" si="6"/>
        <v>4282.3166666666666</v>
      </c>
      <c r="AA41" s="54">
        <f t="shared" si="2"/>
        <v>214115.83333333334</v>
      </c>
      <c r="AB41" s="54">
        <f t="shared" si="4"/>
        <v>42824.166666666657</v>
      </c>
      <c r="AC41"/>
      <c r="AD41">
        <f t="shared" si="7"/>
        <v>60</v>
      </c>
      <c r="AE41">
        <f t="shared" si="3"/>
        <v>50</v>
      </c>
      <c r="AF41">
        <f t="shared" si="5"/>
        <v>10</v>
      </c>
    </row>
    <row r="42" spans="1:32" s="4" customFormat="1" ht="24.75">
      <c r="A42" s="56">
        <v>470</v>
      </c>
      <c r="B42" s="55">
        <v>1240</v>
      </c>
      <c r="C42" s="56">
        <v>75</v>
      </c>
      <c r="D42" s="82" t="s">
        <v>193</v>
      </c>
      <c r="E42" s="58">
        <v>41209</v>
      </c>
      <c r="F42" s="83" t="s">
        <v>194</v>
      </c>
      <c r="G42" s="55" t="s">
        <v>195</v>
      </c>
      <c r="H42" s="84">
        <v>332920</v>
      </c>
      <c r="I42" s="47">
        <v>95</v>
      </c>
      <c r="J42" s="59" t="s">
        <v>188</v>
      </c>
      <c r="K42" s="55" t="s">
        <v>57</v>
      </c>
      <c r="L42" s="55" t="s">
        <v>86</v>
      </c>
      <c r="M42" s="87"/>
      <c r="N42" s="55" t="s">
        <v>195</v>
      </c>
      <c r="O42" s="55">
        <v>2013</v>
      </c>
      <c r="P42" s="87" t="s">
        <v>175</v>
      </c>
      <c r="Q42" s="86">
        <v>7812</v>
      </c>
      <c r="R42" s="86" t="s">
        <v>176</v>
      </c>
      <c r="S42" s="61" t="s">
        <v>44</v>
      </c>
      <c r="T42" s="50"/>
      <c r="U42" s="51" t="str">
        <f t="shared" si="8"/>
        <v>DODGE RAM 4000 CHASIS CAB 4X2 PL</v>
      </c>
      <c r="V42" s="66">
        <f t="shared" si="8"/>
        <v>41209</v>
      </c>
      <c r="W42" s="53">
        <f t="shared" si="1"/>
        <v>332920</v>
      </c>
      <c r="X42" s="27">
        <v>0.2</v>
      </c>
      <c r="Y42" s="26">
        <v>1</v>
      </c>
      <c r="Z42" s="54">
        <f t="shared" si="6"/>
        <v>5548.65</v>
      </c>
      <c r="AA42" s="54">
        <f t="shared" si="2"/>
        <v>277432.5</v>
      </c>
      <c r="AB42" s="54">
        <f t="shared" si="4"/>
        <v>55487.5</v>
      </c>
      <c r="AC42"/>
      <c r="AD42">
        <f t="shared" si="7"/>
        <v>60</v>
      </c>
      <c r="AE42">
        <f t="shared" si="3"/>
        <v>50</v>
      </c>
      <c r="AF42">
        <f t="shared" si="5"/>
        <v>10</v>
      </c>
    </row>
    <row r="43" spans="1:32" s="4" customFormat="1" ht="22.5">
      <c r="A43" s="56">
        <v>470</v>
      </c>
      <c r="B43" s="55">
        <v>1240</v>
      </c>
      <c r="C43" s="56">
        <v>75</v>
      </c>
      <c r="D43" s="79" t="s">
        <v>196</v>
      </c>
      <c r="E43" s="58">
        <v>41209</v>
      </c>
      <c r="F43" s="55" t="s">
        <v>117</v>
      </c>
      <c r="G43" s="55" t="s">
        <v>197</v>
      </c>
      <c r="H43" s="59">
        <v>62756</v>
      </c>
      <c r="I43" s="47">
        <v>95</v>
      </c>
      <c r="J43" s="85" t="s">
        <v>119</v>
      </c>
      <c r="K43" s="55" t="s">
        <v>57</v>
      </c>
      <c r="L43" s="55" t="s">
        <v>86</v>
      </c>
      <c r="M43" s="87"/>
      <c r="N43" s="55"/>
      <c r="O43" s="55"/>
      <c r="P43" s="87"/>
      <c r="Q43" s="60" t="s">
        <v>198</v>
      </c>
      <c r="R43" s="65" t="s">
        <v>199</v>
      </c>
      <c r="S43" s="61" t="s">
        <v>44</v>
      </c>
      <c r="T43" s="50"/>
      <c r="U43" s="51" t="str">
        <f t="shared" si="8"/>
        <v>Carroceria Cerrada p/ instalar en RAM 4000</v>
      </c>
      <c r="V43" s="66">
        <f t="shared" si="8"/>
        <v>41209</v>
      </c>
      <c r="W43" s="53">
        <f t="shared" si="1"/>
        <v>62756</v>
      </c>
      <c r="X43" s="27">
        <v>0.2</v>
      </c>
      <c r="Y43" s="26">
        <v>1</v>
      </c>
      <c r="Z43" s="54">
        <f t="shared" si="6"/>
        <v>1045.9166666666667</v>
      </c>
      <c r="AA43" s="54">
        <f t="shared" si="2"/>
        <v>52295.833333333336</v>
      </c>
      <c r="AB43" s="54">
        <f t="shared" si="4"/>
        <v>10460.166666666664</v>
      </c>
      <c r="AC43"/>
      <c r="AD43">
        <f t="shared" si="7"/>
        <v>60</v>
      </c>
      <c r="AE43">
        <f t="shared" si="3"/>
        <v>50</v>
      </c>
      <c r="AF43">
        <f t="shared" si="5"/>
        <v>10</v>
      </c>
    </row>
    <row r="44" spans="1:32" s="4" customFormat="1">
      <c r="A44" s="56">
        <v>470</v>
      </c>
      <c r="B44" s="55">
        <v>1240</v>
      </c>
      <c r="C44" s="56">
        <v>75</v>
      </c>
      <c r="D44" s="88" t="s">
        <v>200</v>
      </c>
      <c r="E44" s="58">
        <v>41295</v>
      </c>
      <c r="F44" s="55" t="s">
        <v>117</v>
      </c>
      <c r="G44" s="55">
        <v>2839783</v>
      </c>
      <c r="H44" s="59">
        <v>164930.07</v>
      </c>
      <c r="I44" s="47">
        <v>95</v>
      </c>
      <c r="J44" s="85" t="s">
        <v>119</v>
      </c>
      <c r="K44" s="55" t="s">
        <v>57</v>
      </c>
      <c r="L44" s="55" t="s">
        <v>86</v>
      </c>
      <c r="M44" s="55"/>
      <c r="N44" s="55">
        <v>2839783</v>
      </c>
      <c r="O44" s="55">
        <v>2013</v>
      </c>
      <c r="P44" s="55"/>
      <c r="Q44" s="60" t="s">
        <v>201</v>
      </c>
      <c r="R44" s="65" t="s">
        <v>202</v>
      </c>
      <c r="S44" s="61" t="s">
        <v>44</v>
      </c>
      <c r="T44" s="50"/>
      <c r="U44" s="51" t="str">
        <f t="shared" si="8"/>
        <v>VEHICULO GASOLINA TIPO EXPRESS</v>
      </c>
      <c r="V44" s="66">
        <f t="shared" si="8"/>
        <v>41295</v>
      </c>
      <c r="W44" s="53">
        <f t="shared" si="1"/>
        <v>164930.07</v>
      </c>
      <c r="X44" s="27">
        <v>0.2</v>
      </c>
      <c r="Y44" s="26">
        <v>1</v>
      </c>
      <c r="Z44" s="54">
        <f t="shared" si="6"/>
        <v>2748.8178333333335</v>
      </c>
      <c r="AA44" s="54">
        <f t="shared" si="2"/>
        <v>129194.43816666667</v>
      </c>
      <c r="AB44" s="54">
        <f t="shared" si="4"/>
        <v>35735.631833333333</v>
      </c>
      <c r="AC44"/>
      <c r="AD44">
        <f t="shared" si="7"/>
        <v>60</v>
      </c>
      <c r="AE44">
        <f t="shared" si="3"/>
        <v>47</v>
      </c>
      <c r="AF44">
        <f t="shared" si="5"/>
        <v>13</v>
      </c>
    </row>
    <row r="45" spans="1:32" s="4" customFormat="1" ht="22.5" customHeight="1">
      <c r="A45" s="56">
        <v>470</v>
      </c>
      <c r="B45" s="55">
        <v>1240</v>
      </c>
      <c r="C45" s="56">
        <v>75</v>
      </c>
      <c r="D45" s="89" t="s">
        <v>203</v>
      </c>
      <c r="E45" s="58">
        <v>41325</v>
      </c>
      <c r="F45" s="55" t="s">
        <v>117</v>
      </c>
      <c r="G45" s="55" t="s">
        <v>197</v>
      </c>
      <c r="H45" s="59">
        <v>17000.03</v>
      </c>
      <c r="I45" s="47">
        <v>95</v>
      </c>
      <c r="J45" s="85" t="s">
        <v>119</v>
      </c>
      <c r="K45" s="55" t="s">
        <v>57</v>
      </c>
      <c r="L45" s="59" t="s">
        <v>86</v>
      </c>
      <c r="M45" s="59"/>
      <c r="N45" s="55"/>
      <c r="O45" s="55"/>
      <c r="P45" s="55" t="s">
        <v>204</v>
      </c>
      <c r="Q45" s="60">
        <v>461</v>
      </c>
      <c r="R45" s="65" t="s">
        <v>205</v>
      </c>
      <c r="S45" s="61" t="s">
        <v>44</v>
      </c>
      <c r="T45" s="50"/>
      <c r="U45" s="51" t="str">
        <f t="shared" si="8"/>
        <v>5 PZ BICICLETA MERCURIO R-26 RANGER 21 V</v>
      </c>
      <c r="V45" s="66">
        <f t="shared" si="8"/>
        <v>41325</v>
      </c>
      <c r="W45" s="53">
        <f t="shared" si="1"/>
        <v>17000.03</v>
      </c>
      <c r="X45" s="27">
        <v>0.2</v>
      </c>
      <c r="Y45" s="26">
        <v>1</v>
      </c>
      <c r="Z45" s="54">
        <f t="shared" si="6"/>
        <v>283.31716666666665</v>
      </c>
      <c r="AA45" s="54">
        <f t="shared" si="2"/>
        <v>13032.589666666667</v>
      </c>
      <c r="AB45" s="54">
        <f t="shared" si="4"/>
        <v>3967.4403333333321</v>
      </c>
      <c r="AC45"/>
      <c r="AD45">
        <f t="shared" si="7"/>
        <v>60</v>
      </c>
      <c r="AE45">
        <f t="shared" si="3"/>
        <v>46</v>
      </c>
      <c r="AF45">
        <f t="shared" si="5"/>
        <v>14</v>
      </c>
    </row>
    <row r="46" spans="1:32" s="4" customFormat="1" ht="12.75" customHeight="1">
      <c r="A46" s="56">
        <v>470</v>
      </c>
      <c r="B46" s="55">
        <v>1240</v>
      </c>
      <c r="C46" s="56">
        <v>75</v>
      </c>
      <c r="D46" s="89" t="s">
        <v>206</v>
      </c>
      <c r="E46" s="58">
        <v>41325</v>
      </c>
      <c r="F46" s="55" t="s">
        <v>117</v>
      </c>
      <c r="G46" s="55" t="s">
        <v>197</v>
      </c>
      <c r="H46" s="59">
        <v>33999.949999999997</v>
      </c>
      <c r="I46" s="47">
        <v>95</v>
      </c>
      <c r="J46" s="85" t="s">
        <v>119</v>
      </c>
      <c r="K46" s="55" t="s">
        <v>57</v>
      </c>
      <c r="L46" s="59" t="s">
        <v>86</v>
      </c>
      <c r="M46" s="59"/>
      <c r="N46" s="55"/>
      <c r="O46" s="55"/>
      <c r="P46" s="55" t="s">
        <v>207</v>
      </c>
      <c r="Q46" s="60">
        <v>461</v>
      </c>
      <c r="R46" s="65" t="s">
        <v>205</v>
      </c>
      <c r="S46" s="61" t="s">
        <v>44</v>
      </c>
      <c r="T46" s="50"/>
      <c r="U46" s="51" t="str">
        <f t="shared" si="8"/>
        <v>10 PZ BICICLETA MERCURIO R-26 RANGER 21 V</v>
      </c>
      <c r="V46" s="66">
        <f t="shared" si="8"/>
        <v>41325</v>
      </c>
      <c r="W46" s="53">
        <f t="shared" si="1"/>
        <v>33999.949999999997</v>
      </c>
      <c r="X46" s="27">
        <v>0.2</v>
      </c>
      <c r="Y46" s="26">
        <v>1</v>
      </c>
      <c r="Z46" s="54">
        <f t="shared" si="6"/>
        <v>566.64916666666659</v>
      </c>
      <c r="AA46" s="54">
        <f t="shared" si="2"/>
        <v>26065.861666666664</v>
      </c>
      <c r="AB46" s="54">
        <f t="shared" si="4"/>
        <v>7934.0883333333331</v>
      </c>
      <c r="AC46"/>
      <c r="AD46">
        <f t="shared" si="7"/>
        <v>60</v>
      </c>
      <c r="AE46">
        <f t="shared" si="3"/>
        <v>46</v>
      </c>
      <c r="AF46">
        <f t="shared" si="5"/>
        <v>14</v>
      </c>
    </row>
    <row r="47" spans="1:32" s="4" customFormat="1" ht="12.75" customHeight="1">
      <c r="A47" s="56">
        <v>470</v>
      </c>
      <c r="B47" s="55">
        <v>1240</v>
      </c>
      <c r="C47" s="56">
        <v>75</v>
      </c>
      <c r="D47" s="89" t="s">
        <v>208</v>
      </c>
      <c r="E47" s="58">
        <v>41325</v>
      </c>
      <c r="F47" s="55" t="s">
        <v>117</v>
      </c>
      <c r="G47" s="55" t="s">
        <v>197</v>
      </c>
      <c r="H47" s="59">
        <v>3400.02</v>
      </c>
      <c r="I47" s="47">
        <v>95</v>
      </c>
      <c r="J47" s="85" t="s">
        <v>119</v>
      </c>
      <c r="K47" s="55" t="s">
        <v>57</v>
      </c>
      <c r="L47" s="59" t="s">
        <v>86</v>
      </c>
      <c r="M47" s="59"/>
      <c r="N47" s="55"/>
      <c r="O47" s="55"/>
      <c r="P47" s="55" t="s">
        <v>207</v>
      </c>
      <c r="Q47" s="60">
        <v>461</v>
      </c>
      <c r="R47" s="65" t="s">
        <v>205</v>
      </c>
      <c r="S47" s="61" t="s">
        <v>44</v>
      </c>
      <c r="T47" s="50"/>
      <c r="U47" s="51" t="str">
        <f t="shared" si="8"/>
        <v xml:space="preserve">1 PZ BICICLETA MERCUIRIO R-26 RANGER 21V </v>
      </c>
      <c r="V47" s="66">
        <f t="shared" si="8"/>
        <v>41325</v>
      </c>
      <c r="W47" s="53">
        <f t="shared" si="1"/>
        <v>3400.02</v>
      </c>
      <c r="X47" s="27">
        <v>0.2</v>
      </c>
      <c r="Y47" s="26">
        <v>1</v>
      </c>
      <c r="Z47" s="54">
        <f t="shared" si="6"/>
        <v>56.650333333333336</v>
      </c>
      <c r="AA47" s="54">
        <f t="shared" si="2"/>
        <v>2605.9153333333334</v>
      </c>
      <c r="AB47" s="54">
        <f t="shared" si="4"/>
        <v>794.10466666666662</v>
      </c>
      <c r="AC47"/>
      <c r="AD47">
        <f t="shared" si="7"/>
        <v>60</v>
      </c>
      <c r="AE47">
        <f t="shared" si="3"/>
        <v>46</v>
      </c>
      <c r="AF47">
        <f t="shared" si="5"/>
        <v>14</v>
      </c>
    </row>
    <row r="48" spans="1:32" s="96" customFormat="1" ht="24.75">
      <c r="A48" s="56">
        <v>470</v>
      </c>
      <c r="B48" s="55">
        <v>1240</v>
      </c>
      <c r="C48" s="56">
        <v>75</v>
      </c>
      <c r="D48" s="89" t="s">
        <v>209</v>
      </c>
      <c r="E48" s="90">
        <v>41346</v>
      </c>
      <c r="F48" s="91" t="s">
        <v>117</v>
      </c>
      <c r="G48" s="91" t="s">
        <v>197</v>
      </c>
      <c r="H48" s="92">
        <v>6008.125</v>
      </c>
      <c r="I48" s="47">
        <v>95</v>
      </c>
      <c r="J48" s="85" t="s">
        <v>119</v>
      </c>
      <c r="K48" s="55" t="s">
        <v>57</v>
      </c>
      <c r="L48" s="59" t="s">
        <v>86</v>
      </c>
      <c r="M48" s="59"/>
      <c r="N48" s="91"/>
      <c r="O48" s="91" t="s">
        <v>210</v>
      </c>
      <c r="P48" s="91" t="s">
        <v>211</v>
      </c>
      <c r="Q48" s="93" t="s">
        <v>212</v>
      </c>
      <c r="R48" s="94" t="s">
        <v>213</v>
      </c>
      <c r="S48" s="61" t="s">
        <v>44</v>
      </c>
      <c r="T48" s="95"/>
      <c r="U48" s="51" t="str">
        <f t="shared" si="8"/>
        <v>1PZ BICICLETA DE MONTAÑA XC6</v>
      </c>
      <c r="V48" s="66">
        <f t="shared" si="8"/>
        <v>41346</v>
      </c>
      <c r="W48" s="53">
        <f t="shared" si="1"/>
        <v>6008.125</v>
      </c>
      <c r="X48" s="27">
        <v>0.2</v>
      </c>
      <c r="Y48" s="26">
        <v>1</v>
      </c>
      <c r="Z48" s="54">
        <f t="shared" si="6"/>
        <v>100.11875000000001</v>
      </c>
      <c r="AA48" s="54">
        <f t="shared" si="2"/>
        <v>4505.34375</v>
      </c>
      <c r="AB48" s="54">
        <f t="shared" si="4"/>
        <v>1502.78125</v>
      </c>
      <c r="AC48"/>
      <c r="AD48">
        <f t="shared" si="7"/>
        <v>60</v>
      </c>
      <c r="AE48">
        <f t="shared" si="3"/>
        <v>45</v>
      </c>
      <c r="AF48">
        <f t="shared" si="5"/>
        <v>15</v>
      </c>
    </row>
    <row r="49" spans="1:32" s="96" customFormat="1" ht="24.75">
      <c r="A49" s="56">
        <v>470</v>
      </c>
      <c r="B49" s="55">
        <v>1240</v>
      </c>
      <c r="C49" s="56">
        <v>75</v>
      </c>
      <c r="D49" s="89" t="s">
        <v>209</v>
      </c>
      <c r="E49" s="90">
        <v>41346</v>
      </c>
      <c r="F49" s="91" t="s">
        <v>117</v>
      </c>
      <c r="G49" s="91" t="s">
        <v>197</v>
      </c>
      <c r="H49" s="92">
        <v>6008.125</v>
      </c>
      <c r="I49" s="47">
        <v>95</v>
      </c>
      <c r="J49" s="85" t="s">
        <v>119</v>
      </c>
      <c r="K49" s="55" t="s">
        <v>57</v>
      </c>
      <c r="L49" s="59" t="s">
        <v>86</v>
      </c>
      <c r="M49" s="59"/>
      <c r="N49" s="91"/>
      <c r="O49" s="91" t="s">
        <v>210</v>
      </c>
      <c r="P49" s="91" t="s">
        <v>211</v>
      </c>
      <c r="Q49" s="93" t="s">
        <v>212</v>
      </c>
      <c r="R49" s="94" t="s">
        <v>213</v>
      </c>
      <c r="S49" s="61" t="s">
        <v>44</v>
      </c>
      <c r="T49" s="95"/>
      <c r="U49" s="51" t="str">
        <f t="shared" si="8"/>
        <v>1PZ BICICLETA DE MONTAÑA XC6</v>
      </c>
      <c r="V49" s="66">
        <f t="shared" si="8"/>
        <v>41346</v>
      </c>
      <c r="W49" s="53">
        <f t="shared" si="1"/>
        <v>6008.125</v>
      </c>
      <c r="X49" s="27">
        <v>0.2</v>
      </c>
      <c r="Y49" s="26">
        <v>1</v>
      </c>
      <c r="Z49" s="54">
        <f t="shared" si="6"/>
        <v>100.11875000000001</v>
      </c>
      <c r="AA49" s="54">
        <f t="shared" si="2"/>
        <v>4505.34375</v>
      </c>
      <c r="AB49" s="54">
        <f t="shared" si="4"/>
        <v>1502.78125</v>
      </c>
      <c r="AC49"/>
      <c r="AD49">
        <f t="shared" si="7"/>
        <v>60</v>
      </c>
      <c r="AE49">
        <f t="shared" si="3"/>
        <v>45</v>
      </c>
      <c r="AF49">
        <f t="shared" si="5"/>
        <v>15</v>
      </c>
    </row>
    <row r="50" spans="1:32" s="96" customFormat="1" ht="24.75">
      <c r="A50" s="56">
        <v>470</v>
      </c>
      <c r="B50" s="55">
        <v>1240</v>
      </c>
      <c r="C50" s="56">
        <v>75</v>
      </c>
      <c r="D50" s="89" t="s">
        <v>209</v>
      </c>
      <c r="E50" s="90">
        <v>41346</v>
      </c>
      <c r="F50" s="91" t="s">
        <v>117</v>
      </c>
      <c r="G50" s="91" t="s">
        <v>197</v>
      </c>
      <c r="H50" s="92">
        <v>6008.125</v>
      </c>
      <c r="I50" s="47">
        <v>95</v>
      </c>
      <c r="J50" s="85" t="s">
        <v>119</v>
      </c>
      <c r="K50" s="55" t="s">
        <v>57</v>
      </c>
      <c r="L50" s="59" t="s">
        <v>86</v>
      </c>
      <c r="M50" s="59"/>
      <c r="N50" s="91"/>
      <c r="O50" s="91" t="s">
        <v>210</v>
      </c>
      <c r="P50" s="91" t="s">
        <v>211</v>
      </c>
      <c r="Q50" s="93" t="s">
        <v>212</v>
      </c>
      <c r="R50" s="94" t="s">
        <v>213</v>
      </c>
      <c r="S50" s="61" t="s">
        <v>44</v>
      </c>
      <c r="T50" s="95"/>
      <c r="U50" s="51" t="str">
        <f t="shared" si="8"/>
        <v>1PZ BICICLETA DE MONTAÑA XC6</v>
      </c>
      <c r="V50" s="66">
        <f t="shared" si="8"/>
        <v>41346</v>
      </c>
      <c r="W50" s="53">
        <f t="shared" si="1"/>
        <v>6008.125</v>
      </c>
      <c r="X50" s="27">
        <v>0.2</v>
      </c>
      <c r="Y50" s="26">
        <v>1</v>
      </c>
      <c r="Z50" s="54">
        <f t="shared" si="6"/>
        <v>100.11875000000001</v>
      </c>
      <c r="AA50" s="54">
        <f t="shared" si="2"/>
        <v>4505.34375</v>
      </c>
      <c r="AB50" s="54">
        <f t="shared" si="4"/>
        <v>1502.78125</v>
      </c>
      <c r="AC50"/>
      <c r="AD50">
        <f t="shared" si="7"/>
        <v>60</v>
      </c>
      <c r="AE50">
        <f t="shared" si="3"/>
        <v>45</v>
      </c>
      <c r="AF50">
        <f t="shared" si="5"/>
        <v>15</v>
      </c>
    </row>
    <row r="51" spans="1:32" s="96" customFormat="1" ht="24.75">
      <c r="A51" s="56">
        <v>470</v>
      </c>
      <c r="B51" s="55">
        <v>1240</v>
      </c>
      <c r="C51" s="56">
        <v>75</v>
      </c>
      <c r="D51" s="89" t="s">
        <v>209</v>
      </c>
      <c r="E51" s="90">
        <v>41346</v>
      </c>
      <c r="F51" s="91" t="s">
        <v>117</v>
      </c>
      <c r="G51" s="91" t="s">
        <v>197</v>
      </c>
      <c r="H51" s="92">
        <v>6008.125</v>
      </c>
      <c r="I51" s="47">
        <v>95</v>
      </c>
      <c r="J51" s="85" t="s">
        <v>119</v>
      </c>
      <c r="K51" s="55" t="s">
        <v>57</v>
      </c>
      <c r="L51" s="59" t="s">
        <v>86</v>
      </c>
      <c r="M51" s="59"/>
      <c r="N51" s="91"/>
      <c r="O51" s="91" t="s">
        <v>210</v>
      </c>
      <c r="P51" s="91" t="s">
        <v>211</v>
      </c>
      <c r="Q51" s="93" t="s">
        <v>212</v>
      </c>
      <c r="R51" s="94" t="s">
        <v>213</v>
      </c>
      <c r="S51" s="61" t="s">
        <v>44</v>
      </c>
      <c r="T51" s="95"/>
      <c r="U51" s="51" t="str">
        <f t="shared" si="8"/>
        <v>1PZ BICICLETA DE MONTAÑA XC6</v>
      </c>
      <c r="V51" s="66">
        <f t="shared" si="8"/>
        <v>41346</v>
      </c>
      <c r="W51" s="53">
        <f t="shared" si="1"/>
        <v>6008.125</v>
      </c>
      <c r="X51" s="27">
        <v>0.2</v>
      </c>
      <c r="Y51" s="26">
        <v>1</v>
      </c>
      <c r="Z51" s="54">
        <f t="shared" si="6"/>
        <v>100.11875000000001</v>
      </c>
      <c r="AA51" s="54">
        <f t="shared" si="2"/>
        <v>4505.34375</v>
      </c>
      <c r="AB51" s="54">
        <f t="shared" si="4"/>
        <v>1502.78125</v>
      </c>
      <c r="AC51"/>
      <c r="AD51">
        <f t="shared" si="7"/>
        <v>60</v>
      </c>
      <c r="AE51">
        <f t="shared" si="3"/>
        <v>45</v>
      </c>
      <c r="AF51">
        <f t="shared" si="5"/>
        <v>15</v>
      </c>
    </row>
    <row r="52" spans="1:32" s="96" customFormat="1" ht="24.75">
      <c r="A52" s="91">
        <v>470</v>
      </c>
      <c r="B52" s="55">
        <v>1240</v>
      </c>
      <c r="C52" s="56">
        <v>75</v>
      </c>
      <c r="D52" s="97" t="s">
        <v>214</v>
      </c>
      <c r="E52" s="90">
        <v>41603</v>
      </c>
      <c r="F52" s="91" t="s">
        <v>117</v>
      </c>
      <c r="G52" s="91" t="s">
        <v>215</v>
      </c>
      <c r="H52" s="92">
        <v>174363</v>
      </c>
      <c r="I52" s="47">
        <v>95</v>
      </c>
      <c r="J52" s="85" t="s">
        <v>119</v>
      </c>
      <c r="K52" s="55" t="s">
        <v>57</v>
      </c>
      <c r="L52" s="59" t="s">
        <v>86</v>
      </c>
      <c r="M52" s="59"/>
      <c r="N52" s="91" t="s">
        <v>216</v>
      </c>
      <c r="O52" s="91" t="s">
        <v>217</v>
      </c>
      <c r="P52" s="91"/>
      <c r="Q52" s="93">
        <v>104891</v>
      </c>
      <c r="R52" s="94" t="s">
        <v>218</v>
      </c>
      <c r="S52" s="61" t="s">
        <v>44</v>
      </c>
      <c r="T52" s="95"/>
      <c r="U52" s="51" t="str">
        <f t="shared" si="8"/>
        <v>CUATRIMOTO YAMAHA ROJA 2014</v>
      </c>
      <c r="V52" s="66">
        <f t="shared" si="8"/>
        <v>41603</v>
      </c>
      <c r="W52" s="53">
        <f t="shared" si="1"/>
        <v>174363</v>
      </c>
      <c r="X52" s="27">
        <v>0.2</v>
      </c>
      <c r="Y52" s="26">
        <v>1</v>
      </c>
      <c r="Z52" s="54">
        <f t="shared" si="6"/>
        <v>2906.0333333333333</v>
      </c>
      <c r="AA52" s="54">
        <f t="shared" si="2"/>
        <v>107523.23333333334</v>
      </c>
      <c r="AB52" s="54">
        <f t="shared" si="4"/>
        <v>66839.766666666663</v>
      </c>
      <c r="AC52"/>
      <c r="AD52">
        <f t="shared" si="7"/>
        <v>60</v>
      </c>
      <c r="AE52">
        <f t="shared" si="3"/>
        <v>37</v>
      </c>
      <c r="AF52">
        <f t="shared" si="5"/>
        <v>23</v>
      </c>
    </row>
    <row r="53" spans="1:32" s="104" customFormat="1" ht="24">
      <c r="A53" s="97">
        <v>467</v>
      </c>
      <c r="B53" s="55">
        <v>1240</v>
      </c>
      <c r="C53" s="56">
        <v>75</v>
      </c>
      <c r="D53" s="97" t="s">
        <v>219</v>
      </c>
      <c r="E53" s="98">
        <v>41914</v>
      </c>
      <c r="F53" s="97" t="s">
        <v>220</v>
      </c>
      <c r="G53" s="97" t="s">
        <v>221</v>
      </c>
      <c r="H53" s="99">
        <v>399011.96</v>
      </c>
      <c r="I53" s="47">
        <v>95</v>
      </c>
      <c r="J53" s="59" t="s">
        <v>222</v>
      </c>
      <c r="K53" s="55" t="s">
        <v>223</v>
      </c>
      <c r="L53" s="100" t="s">
        <v>64</v>
      </c>
      <c r="M53" s="100"/>
      <c r="N53" s="97" t="s">
        <v>221</v>
      </c>
      <c r="O53" s="97">
        <v>2014</v>
      </c>
      <c r="P53" s="97" t="s">
        <v>224</v>
      </c>
      <c r="Q53" s="101">
        <v>2641</v>
      </c>
      <c r="R53" s="102" t="s">
        <v>225</v>
      </c>
      <c r="S53" s="61" t="s">
        <v>44</v>
      </c>
      <c r="T53" s="103"/>
      <c r="U53" s="51" t="str">
        <f t="shared" si="8"/>
        <v>RAM 2500 CREW CAB SLT 4X4</v>
      </c>
      <c r="V53" s="66">
        <f t="shared" si="8"/>
        <v>41914</v>
      </c>
      <c r="W53" s="53">
        <f t="shared" si="1"/>
        <v>399011.96</v>
      </c>
      <c r="X53" s="27">
        <v>0.2</v>
      </c>
      <c r="Y53" s="26">
        <v>1</v>
      </c>
      <c r="Z53" s="54">
        <f t="shared" si="6"/>
        <v>6650.1826666666666</v>
      </c>
      <c r="AA53" s="54">
        <f t="shared" si="2"/>
        <v>172904.74933333334</v>
      </c>
      <c r="AB53" s="54">
        <f t="shared" si="4"/>
        <v>226107.21066666668</v>
      </c>
      <c r="AC53"/>
      <c r="AD53">
        <f t="shared" si="7"/>
        <v>60</v>
      </c>
      <c r="AE53">
        <f t="shared" si="3"/>
        <v>26</v>
      </c>
      <c r="AF53">
        <f t="shared" si="5"/>
        <v>34</v>
      </c>
    </row>
    <row r="54" spans="1:32" s="104" customFormat="1" ht="36">
      <c r="A54" s="97">
        <v>473</v>
      </c>
      <c r="B54" s="55">
        <v>1240</v>
      </c>
      <c r="C54" s="56">
        <v>75</v>
      </c>
      <c r="D54" s="97" t="s">
        <v>226</v>
      </c>
      <c r="E54" s="98">
        <v>41703</v>
      </c>
      <c r="F54" s="97" t="s">
        <v>117</v>
      </c>
      <c r="G54" s="97" t="s">
        <v>227</v>
      </c>
      <c r="H54" s="99">
        <v>122000</v>
      </c>
      <c r="I54" s="47">
        <v>95</v>
      </c>
      <c r="J54" s="100" t="s">
        <v>56</v>
      </c>
      <c r="K54" s="55" t="s">
        <v>80</v>
      </c>
      <c r="L54" s="56" t="s">
        <v>58</v>
      </c>
      <c r="M54" s="100"/>
      <c r="N54" s="97" t="s">
        <v>227</v>
      </c>
      <c r="O54" s="97">
        <v>2000</v>
      </c>
      <c r="P54" s="97" t="s">
        <v>228</v>
      </c>
      <c r="Q54" s="101" t="s">
        <v>229</v>
      </c>
      <c r="R54" s="102" t="s">
        <v>230</v>
      </c>
      <c r="S54" s="61" t="s">
        <v>44</v>
      </c>
      <c r="T54" s="103"/>
      <c r="U54" s="51" t="str">
        <f t="shared" si="8"/>
        <v>CAMION PARA PASAJEROS GMC (MOTOR GASOLINA)</v>
      </c>
      <c r="V54" s="103">
        <v>41703</v>
      </c>
      <c r="W54" s="53">
        <f t="shared" si="1"/>
        <v>122000</v>
      </c>
      <c r="X54" s="27">
        <v>0.2</v>
      </c>
      <c r="Y54" s="26">
        <v>1</v>
      </c>
      <c r="Z54" s="54">
        <f t="shared" si="6"/>
        <v>2033.3166666666666</v>
      </c>
      <c r="AA54" s="54">
        <f t="shared" si="2"/>
        <v>67099.45</v>
      </c>
      <c r="AB54" s="54">
        <f t="shared" si="4"/>
        <v>54900.55</v>
      </c>
      <c r="AC54"/>
      <c r="AD54">
        <f t="shared" si="7"/>
        <v>60</v>
      </c>
      <c r="AE54">
        <f t="shared" si="3"/>
        <v>33</v>
      </c>
      <c r="AF54">
        <f t="shared" si="5"/>
        <v>27</v>
      </c>
    </row>
    <row r="55" spans="1:32" s="104" customFormat="1" ht="36">
      <c r="A55" s="97">
        <v>473</v>
      </c>
      <c r="B55" s="55">
        <v>1240</v>
      </c>
      <c r="C55" s="56">
        <v>75</v>
      </c>
      <c r="D55" s="97" t="s">
        <v>231</v>
      </c>
      <c r="E55" s="98">
        <v>41703</v>
      </c>
      <c r="F55" s="97" t="s">
        <v>117</v>
      </c>
      <c r="G55" s="97" t="s">
        <v>232</v>
      </c>
      <c r="H55" s="99">
        <v>122000</v>
      </c>
      <c r="I55" s="47">
        <v>95</v>
      </c>
      <c r="J55" s="100" t="s">
        <v>56</v>
      </c>
      <c r="K55" s="55" t="s">
        <v>80</v>
      </c>
      <c r="L55" s="56" t="s">
        <v>58</v>
      </c>
      <c r="M55" s="100"/>
      <c r="N55" s="97" t="s">
        <v>232</v>
      </c>
      <c r="O55" s="97">
        <v>1999</v>
      </c>
      <c r="P55" s="97" t="s">
        <v>41</v>
      </c>
      <c r="Q55" s="101" t="s">
        <v>229</v>
      </c>
      <c r="R55" s="102" t="s">
        <v>230</v>
      </c>
      <c r="S55" s="61" t="s">
        <v>44</v>
      </c>
      <c r="T55" s="103"/>
      <c r="U55" s="51" t="str">
        <f t="shared" si="8"/>
        <v>CAMION PARA PASAJEROS  CHEVROLET (MOTOR GASOLINA)</v>
      </c>
      <c r="V55" s="103">
        <v>41703</v>
      </c>
      <c r="W55" s="53">
        <f t="shared" si="1"/>
        <v>122000</v>
      </c>
      <c r="X55" s="27">
        <v>0.2</v>
      </c>
      <c r="Y55" s="26">
        <v>1</v>
      </c>
      <c r="Z55" s="54">
        <f t="shared" si="6"/>
        <v>2033.3166666666666</v>
      </c>
      <c r="AA55" s="54">
        <f t="shared" si="2"/>
        <v>67099.45</v>
      </c>
      <c r="AB55" s="54">
        <f t="shared" si="4"/>
        <v>54900.55</v>
      </c>
      <c r="AC55"/>
      <c r="AD55">
        <f t="shared" si="7"/>
        <v>60</v>
      </c>
      <c r="AE55">
        <f t="shared" si="3"/>
        <v>33</v>
      </c>
      <c r="AF55">
        <f t="shared" si="5"/>
        <v>27</v>
      </c>
    </row>
    <row r="56" spans="1:32" s="104" customFormat="1" ht="36">
      <c r="A56" s="97">
        <v>466</v>
      </c>
      <c r="B56" s="97">
        <v>1240</v>
      </c>
      <c r="C56" s="97">
        <v>75</v>
      </c>
      <c r="D56" s="97" t="s">
        <v>233</v>
      </c>
      <c r="E56" s="105">
        <v>42486</v>
      </c>
      <c r="F56" s="97" t="s">
        <v>117</v>
      </c>
      <c r="G56" s="97" t="s">
        <v>234</v>
      </c>
      <c r="H56" s="99">
        <v>56657</v>
      </c>
      <c r="I56" s="97">
        <v>95</v>
      </c>
      <c r="J56" s="97" t="s">
        <v>235</v>
      </c>
      <c r="K56" s="97" t="s">
        <v>236</v>
      </c>
      <c r="L56" s="97" t="s">
        <v>131</v>
      </c>
      <c r="M56" s="97" t="s">
        <v>237</v>
      </c>
      <c r="N56" s="97" t="s">
        <v>238</v>
      </c>
      <c r="O56" s="97">
        <v>2004</v>
      </c>
      <c r="P56" s="97" t="s">
        <v>239</v>
      </c>
      <c r="Q56" s="97" t="s">
        <v>240</v>
      </c>
      <c r="R56" s="97" t="s">
        <v>241</v>
      </c>
      <c r="S56" s="61" t="s">
        <v>44</v>
      </c>
      <c r="T56" s="103"/>
      <c r="U56" s="51" t="str">
        <f t="shared" ref="U56:U60" si="9">D56</f>
        <v>SEDAN SONATA  (COMODATO HACIENDA)</v>
      </c>
      <c r="V56" s="103">
        <v>41703</v>
      </c>
      <c r="W56" s="53">
        <f t="shared" si="1"/>
        <v>56657</v>
      </c>
      <c r="X56" s="27">
        <v>0.2</v>
      </c>
      <c r="Y56" s="26">
        <v>1</v>
      </c>
      <c r="Z56" s="54">
        <f t="shared" si="6"/>
        <v>944.26666666666665</v>
      </c>
      <c r="AA56" s="54">
        <f t="shared" si="2"/>
        <v>31160.799999999999</v>
      </c>
      <c r="AB56" s="54">
        <f t="shared" si="4"/>
        <v>25496.2</v>
      </c>
      <c r="AC56"/>
      <c r="AD56">
        <f t="shared" si="7"/>
        <v>60</v>
      </c>
      <c r="AE56">
        <f t="shared" si="3"/>
        <v>33</v>
      </c>
      <c r="AF56">
        <f t="shared" si="5"/>
        <v>27</v>
      </c>
    </row>
    <row r="57" spans="1:32" s="104" customFormat="1" ht="36">
      <c r="A57" s="97">
        <v>474</v>
      </c>
      <c r="B57" s="97">
        <v>1240</v>
      </c>
      <c r="C57" s="97">
        <v>75</v>
      </c>
      <c r="D57" s="97" t="s">
        <v>242</v>
      </c>
      <c r="E57" s="105">
        <v>41901</v>
      </c>
      <c r="F57" s="97" t="s">
        <v>117</v>
      </c>
      <c r="G57" s="97" t="s">
        <v>243</v>
      </c>
      <c r="H57" s="99">
        <v>51807</v>
      </c>
      <c r="I57" s="97">
        <v>95</v>
      </c>
      <c r="J57" s="97" t="s">
        <v>38</v>
      </c>
      <c r="K57" s="97" t="s">
        <v>244</v>
      </c>
      <c r="L57" s="97" t="s">
        <v>40</v>
      </c>
      <c r="M57" s="97" t="s">
        <v>237</v>
      </c>
      <c r="N57" s="97" t="s">
        <v>245</v>
      </c>
      <c r="O57" s="97">
        <v>2000</v>
      </c>
      <c r="P57" s="97" t="s">
        <v>48</v>
      </c>
      <c r="Q57" s="97" t="s">
        <v>246</v>
      </c>
      <c r="R57" s="97" t="s">
        <v>241</v>
      </c>
      <c r="S57" s="61" t="s">
        <v>44</v>
      </c>
      <c r="T57" s="103"/>
      <c r="U57" s="51" t="str">
        <f t="shared" si="9"/>
        <v>FORD RANGER PICK UP (COMODATO HACIENDA)</v>
      </c>
      <c r="V57" s="103">
        <v>41703</v>
      </c>
      <c r="W57" s="53">
        <f t="shared" si="1"/>
        <v>51807</v>
      </c>
      <c r="X57" s="27">
        <v>0.2</v>
      </c>
      <c r="Y57" s="26">
        <v>1</v>
      </c>
      <c r="Z57" s="54">
        <f t="shared" si="6"/>
        <v>863.43333333333328</v>
      </c>
      <c r="AA57" s="54">
        <f t="shared" si="2"/>
        <v>28493.3</v>
      </c>
      <c r="AB57" s="54">
        <f t="shared" si="4"/>
        <v>23313.7</v>
      </c>
      <c r="AC57"/>
      <c r="AD57">
        <f t="shared" si="7"/>
        <v>60</v>
      </c>
      <c r="AE57">
        <f t="shared" si="3"/>
        <v>33</v>
      </c>
      <c r="AF57">
        <f t="shared" si="5"/>
        <v>27</v>
      </c>
    </row>
    <row r="58" spans="1:32" s="104" customFormat="1" ht="48">
      <c r="A58" s="97">
        <v>473</v>
      </c>
      <c r="B58" s="97">
        <v>1240</v>
      </c>
      <c r="C58" s="97">
        <v>75</v>
      </c>
      <c r="D58" s="97" t="s">
        <v>247</v>
      </c>
      <c r="E58" s="105">
        <v>42270</v>
      </c>
      <c r="F58" s="97" t="s">
        <v>117</v>
      </c>
      <c r="G58" s="97" t="s">
        <v>117</v>
      </c>
      <c r="H58" s="99">
        <v>1</v>
      </c>
      <c r="I58" s="97">
        <v>95</v>
      </c>
      <c r="J58" s="100" t="s">
        <v>56</v>
      </c>
      <c r="K58" s="55" t="s">
        <v>80</v>
      </c>
      <c r="L58" s="97" t="s">
        <v>58</v>
      </c>
      <c r="M58" s="97" t="s">
        <v>248</v>
      </c>
      <c r="N58" s="97" t="s">
        <v>249</v>
      </c>
      <c r="O58" s="97" t="s">
        <v>250</v>
      </c>
      <c r="P58" s="97" t="s">
        <v>251</v>
      </c>
      <c r="Q58" s="97" t="s">
        <v>252</v>
      </c>
      <c r="R58" s="97" t="s">
        <v>252</v>
      </c>
      <c r="S58" s="61" t="s">
        <v>44</v>
      </c>
      <c r="T58" s="103"/>
      <c r="U58" s="51" t="str">
        <f t="shared" si="9"/>
        <v>CAMION (SICTUHSA) THOMAS  COMODATO SICTUHSA</v>
      </c>
      <c r="V58" s="103">
        <v>41703</v>
      </c>
      <c r="W58" s="53">
        <f t="shared" si="1"/>
        <v>1</v>
      </c>
      <c r="X58" s="27">
        <v>0.2</v>
      </c>
      <c r="Y58" s="26">
        <v>1</v>
      </c>
      <c r="Z58" s="54">
        <f t="shared" si="6"/>
        <v>0</v>
      </c>
      <c r="AA58" s="54">
        <f t="shared" si="2"/>
        <v>0</v>
      </c>
      <c r="AB58" s="54">
        <f t="shared" si="4"/>
        <v>1</v>
      </c>
      <c r="AC58"/>
      <c r="AD58">
        <f t="shared" si="7"/>
        <v>60</v>
      </c>
      <c r="AE58">
        <f t="shared" si="3"/>
        <v>33</v>
      </c>
      <c r="AF58">
        <f t="shared" si="5"/>
        <v>27</v>
      </c>
    </row>
    <row r="59" spans="1:32" s="104" customFormat="1" ht="48">
      <c r="A59" s="97">
        <v>473</v>
      </c>
      <c r="B59" s="97">
        <v>1240</v>
      </c>
      <c r="C59" s="97">
        <v>75</v>
      </c>
      <c r="D59" s="97" t="s">
        <v>253</v>
      </c>
      <c r="E59" s="105">
        <v>42270</v>
      </c>
      <c r="F59" s="97" t="s">
        <v>117</v>
      </c>
      <c r="G59" s="97" t="s">
        <v>254</v>
      </c>
      <c r="H59" s="99">
        <v>1</v>
      </c>
      <c r="I59" s="97">
        <v>95</v>
      </c>
      <c r="J59" s="100" t="s">
        <v>56</v>
      </c>
      <c r="K59" s="55" t="s">
        <v>80</v>
      </c>
      <c r="L59" s="97" t="s">
        <v>58</v>
      </c>
      <c r="M59" s="97" t="s">
        <v>248</v>
      </c>
      <c r="N59" s="97" t="s">
        <v>249</v>
      </c>
      <c r="O59" s="97">
        <v>1999</v>
      </c>
      <c r="P59" s="97" t="s">
        <v>255</v>
      </c>
      <c r="Q59" s="97" t="s">
        <v>252</v>
      </c>
      <c r="R59" s="97" t="s">
        <v>252</v>
      </c>
      <c r="S59" s="61" t="s">
        <v>44</v>
      </c>
      <c r="T59" s="103"/>
      <c r="U59" s="51" t="str">
        <f t="shared" si="9"/>
        <v>CAMION (SICTUHSA) FREIGHTLINER COMODATO SICTUHSA</v>
      </c>
      <c r="V59" s="103">
        <v>41703</v>
      </c>
      <c r="W59" s="53">
        <f t="shared" si="1"/>
        <v>1</v>
      </c>
      <c r="X59" s="27">
        <v>0.2</v>
      </c>
      <c r="Y59" s="26">
        <v>1</v>
      </c>
      <c r="Z59" s="54">
        <f t="shared" si="6"/>
        <v>0</v>
      </c>
      <c r="AA59" s="54">
        <f t="shared" si="2"/>
        <v>0</v>
      </c>
      <c r="AB59" s="54">
        <f t="shared" si="4"/>
        <v>1</v>
      </c>
      <c r="AC59"/>
      <c r="AD59">
        <f t="shared" si="7"/>
        <v>60</v>
      </c>
      <c r="AE59">
        <f t="shared" si="3"/>
        <v>33</v>
      </c>
      <c r="AF59">
        <f t="shared" si="5"/>
        <v>27</v>
      </c>
    </row>
    <row r="60" spans="1:32" s="104" customFormat="1" ht="24">
      <c r="A60" s="97">
        <v>473</v>
      </c>
      <c r="B60" s="97">
        <v>1240</v>
      </c>
      <c r="C60" s="97">
        <v>75</v>
      </c>
      <c r="D60" s="97" t="s">
        <v>256</v>
      </c>
      <c r="E60" s="97">
        <v>39522</v>
      </c>
      <c r="F60" s="97" t="s">
        <v>117</v>
      </c>
      <c r="G60" s="97" t="s">
        <v>257</v>
      </c>
      <c r="H60" s="97">
        <v>1</v>
      </c>
      <c r="I60" s="97">
        <v>95</v>
      </c>
      <c r="J60" s="97" t="s">
        <v>222</v>
      </c>
      <c r="K60" s="97" t="s">
        <v>223</v>
      </c>
      <c r="L60" s="97" t="s">
        <v>64</v>
      </c>
      <c r="M60" s="97"/>
      <c r="N60" s="97" t="s">
        <v>258</v>
      </c>
      <c r="O60" s="97">
        <v>1999</v>
      </c>
      <c r="P60" s="97" t="s">
        <v>41</v>
      </c>
      <c r="Q60" s="97"/>
      <c r="R60" s="97" t="s">
        <v>259</v>
      </c>
      <c r="S60" s="97" t="s">
        <v>44</v>
      </c>
      <c r="T60" s="103"/>
      <c r="U60" s="51" t="str">
        <f t="shared" si="9"/>
        <v>TONELADA CHEVROLET (CHATARRA)</v>
      </c>
      <c r="V60" s="103">
        <v>41703</v>
      </c>
      <c r="W60" s="53">
        <f t="shared" si="1"/>
        <v>1</v>
      </c>
      <c r="X60" s="27">
        <v>0.2</v>
      </c>
      <c r="Y60" s="26">
        <v>1</v>
      </c>
      <c r="Z60" s="54">
        <f t="shared" si="6"/>
        <v>0</v>
      </c>
      <c r="AA60" s="54">
        <f t="shared" si="2"/>
        <v>0</v>
      </c>
      <c r="AB60" s="54">
        <f t="shared" si="4"/>
        <v>1</v>
      </c>
      <c r="AC60"/>
      <c r="AD60">
        <f t="shared" si="7"/>
        <v>60</v>
      </c>
      <c r="AE60">
        <f t="shared" si="3"/>
        <v>33</v>
      </c>
      <c r="AF60">
        <f t="shared" si="5"/>
        <v>27</v>
      </c>
    </row>
    <row r="61" spans="1:32" ht="19.5" customHeight="1">
      <c r="H61" s="106">
        <f>SUM(H8:H60)</f>
        <v>10656615.25</v>
      </c>
      <c r="W61" s="53"/>
      <c r="Z61" s="108">
        <f>SUM(Z8:Z60)</f>
        <v>76551.575333333327</v>
      </c>
      <c r="AA61" s="108">
        <f>SUM(AA8:AA60)</f>
        <v>9720524.5828333329</v>
      </c>
      <c r="AB61" s="108">
        <f>SUM(AB8:AB60)</f>
        <v>936090.66716666683</v>
      </c>
    </row>
    <row r="62" spans="1:32" ht="26.25" customHeight="1">
      <c r="C62" s="10"/>
      <c r="D62" s="109"/>
      <c r="E62" s="109"/>
      <c r="F62" s="110"/>
      <c r="G62" s="10"/>
      <c r="H62" s="111"/>
      <c r="I62" s="112"/>
      <c r="J62" s="10"/>
      <c r="K62" s="10"/>
      <c r="L62" s="5"/>
      <c r="M62" s="5"/>
      <c r="N62" s="10"/>
      <c r="O62" s="10"/>
      <c r="P62" s="10"/>
      <c r="Q62" s="10"/>
      <c r="R62" s="10"/>
      <c r="T62" s="109"/>
      <c r="W62" s="53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2017-02-16T17:15:39Z</dcterms:created>
  <dcterms:modified xsi:type="dcterms:W3CDTF">2017-02-17T17:20:52Z</dcterms:modified>
  <cp:category/>
  <cp:contentStatus/>
</cp:coreProperties>
</file>