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95" windowHeight="120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8" i="1" l="1"/>
  <c r="H28" i="1" s="1"/>
  <c r="C28" i="1"/>
  <c r="B28" i="1"/>
  <c r="G27" i="1"/>
  <c r="B27" i="1"/>
  <c r="I27" i="1" s="1"/>
  <c r="H26" i="1"/>
  <c r="I26" i="1" s="1"/>
  <c r="F26" i="1"/>
  <c r="E26" i="1"/>
  <c r="D26" i="1"/>
  <c r="G26" i="1" s="1"/>
  <c r="C26" i="1"/>
  <c r="B26" i="1"/>
  <c r="H25" i="1"/>
  <c r="I25" i="1" s="1"/>
  <c r="F25" i="1"/>
  <c r="E25" i="1"/>
  <c r="D25" i="1"/>
  <c r="G25" i="1" s="1"/>
  <c r="C25" i="1"/>
  <c r="B25" i="1"/>
  <c r="H24" i="1"/>
  <c r="H31" i="1" s="1"/>
  <c r="F24" i="1"/>
  <c r="F31" i="1" s="1"/>
  <c r="E24" i="1"/>
  <c r="E31" i="1" s="1"/>
  <c r="D24" i="1"/>
  <c r="D31" i="1" s="1"/>
  <c r="C24" i="1"/>
  <c r="B24" i="1"/>
  <c r="B31" i="1" s="1"/>
  <c r="B14" i="1" s="1"/>
  <c r="H18" i="1"/>
  <c r="F18" i="1"/>
  <c r="F33" i="1" s="1"/>
  <c r="E18" i="1"/>
  <c r="E33" i="1" s="1"/>
  <c r="D18" i="1"/>
  <c r="D33" i="1" s="1"/>
  <c r="G14" i="1"/>
  <c r="I31" i="1" l="1"/>
  <c r="B18" i="1"/>
  <c r="I18" i="1" s="1"/>
  <c r="I14" i="1"/>
  <c r="C14" i="1"/>
  <c r="C18" i="1" s="1"/>
  <c r="G18" i="1"/>
  <c r="G24" i="1"/>
  <c r="G31" i="1" s="1"/>
  <c r="I24" i="1"/>
  <c r="C27" i="1"/>
  <c r="C31" i="1" s="1"/>
</calcChain>
</file>

<file path=xl/sharedStrings.xml><?xml version="1.0" encoding="utf-8"?>
<sst xmlns="http://schemas.openxmlformats.org/spreadsheetml/2006/main" count="60" uniqueCount="40">
  <si>
    <t>EVTOP-01</t>
  </si>
  <si>
    <t xml:space="preserve">SISTEMA ESTATAL DE EVALUACION </t>
  </si>
  <si>
    <t>SEGUIMIENTO FINANCIERO DE INGRESOS Y EGRESOS, DE ORGANISMOS</t>
  </si>
  <si>
    <t>Y ENTIDADES DE LA ADMINISTRACION PUBLICA ESTATAL</t>
  </si>
  <si>
    <t>TRIMESTRE: TERCERO DE 2013</t>
  </si>
  <si>
    <t>ORGANISMO: COMISIÓN DE ENERGÍA DEL ESTADO DE SONORA</t>
  </si>
  <si>
    <t>INGRESOS :</t>
  </si>
  <si>
    <t>(Pesos)</t>
  </si>
  <si>
    <t>CONCEPTO</t>
  </si>
  <si>
    <t>PROGRAMADO ORIGINAL</t>
  </si>
  <si>
    <t>MODIFICADO</t>
  </si>
  <si>
    <t xml:space="preserve"> % AVANCE</t>
  </si>
  <si>
    <t>JULIO</t>
  </si>
  <si>
    <t>AGOSTO</t>
  </si>
  <si>
    <t>SEPTIEMBRE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</si>
  <si>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</si>
  <si>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</si>
  <si>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</si>
  <si>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</si>
  <si>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</si>
  <si>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</si>
  <si>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</si>
  <si>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</si>
  <si>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</si>
  <si>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</si>
  <si>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</si>
  <si>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</si>
  <si>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</si>
  <si>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</si>
  <si>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OCTUBRE</t>
  </si>
  <si>
    <t>NOVIEMBRE</t>
  </si>
  <si>
    <t>DICIEMBRE</t>
  </si>
  <si>
    <t>.-Avance Preliminar del Presupuesto anual</t>
  </si>
  <si>
    <t xml:space="preserve">                 AUTORIZO</t>
  </si>
  <si>
    <t xml:space="preserve">             ELABORO</t>
  </si>
  <si>
    <t>C.P. Jesus Luis Celaya Gortari</t>
  </si>
  <si>
    <t>Lic. María Gpe. Romero Quiroz</t>
  </si>
  <si>
    <t xml:space="preserve"> Director General </t>
  </si>
  <si>
    <t>Contador</t>
  </si>
  <si>
    <t>( * ) Ancho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</si>
</sst>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/>
    <xf numFmtId="3" fontId="2" fillId="0" borderId="11" xfId="0" applyNumberFormat="1" applyFont="1" applyBorder="1"/>
    <xf numFmtId="3" fontId="2" fillId="0" borderId="11" xfId="0" applyNumberFormat="1" applyFont="1" applyBorder="1" applyAlignment="1">
      <alignment vertical="center"/>
    </xf>
    <xf numFmtId="10" fontId="2" fillId="0" borderId="12" xfId="0" applyNumberFormat="1" applyFont="1" applyBorder="1"/>
    <xf numFmtId="3" fontId="0" fillId="0" borderId="0" xfId="0" applyNumberFormat="1"/>
    <xf numFmtId="0" fontId="2" fillId="0" borderId="10" xfId="0" applyFont="1" applyBorder="1" applyAlignment="1"/>
    <xf numFmtId="4" fontId="2" fillId="0" borderId="11" xfId="0" applyNumberFormat="1" applyFont="1" applyBorder="1"/>
    <xf numFmtId="4" fontId="2" fillId="0" borderId="12" xfId="0" applyNumberFormat="1" applyFont="1" applyBorder="1"/>
    <xf numFmtId="0" fontId="2" fillId="0" borderId="11" xfId="0" applyFont="1" applyBorder="1"/>
    <xf numFmtId="0" fontId="2" fillId="0" borderId="13" xfId="0" applyFont="1" applyBorder="1"/>
    <xf numFmtId="3" fontId="2" fillId="0" borderId="9" xfId="0" applyNumberFormat="1" applyFont="1" applyBorder="1"/>
    <xf numFmtId="10" fontId="2" fillId="0" borderId="9" xfId="0" applyNumberFormat="1" applyFont="1" applyBorder="1"/>
    <xf numFmtId="3" fontId="2" fillId="0" borderId="0" xfId="0" applyNumberFormat="1" applyFont="1"/>
    <xf numFmtId="0" fontId="5" fillId="0" borderId="6" xfId="0" applyFont="1" applyBorder="1" applyAlignment="1">
      <alignment horizontal="right"/>
    </xf>
    <xf numFmtId="3" fontId="2" fillId="0" borderId="6" xfId="0" applyNumberFormat="1" applyFont="1" applyBorder="1"/>
    <xf numFmtId="10" fontId="2" fillId="0" borderId="6" xfId="0" applyNumberFormat="1" applyFont="1" applyBorder="1"/>
    <xf numFmtId="0" fontId="2" fillId="0" borderId="1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/>
    <xf numFmtId="10" fontId="2" fillId="0" borderId="11" xfId="0" applyNumberFormat="1" applyFont="1" applyBorder="1"/>
    <xf numFmtId="3" fontId="2" fillId="3" borderId="11" xfId="0" applyNumberFormat="1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4" fillId="3" borderId="0" xfId="0" applyFont="1" applyFill="1"/>
    <xf numFmtId="3" fontId="4" fillId="0" borderId="6" xfId="0" applyNumberFormat="1" applyFont="1" applyBorder="1"/>
    <xf numFmtId="3" fontId="3" fillId="3" borderId="6" xfId="0" applyNumberFormat="1" applyFont="1" applyFill="1" applyBorder="1"/>
    <xf numFmtId="3" fontId="3" fillId="0" borderId="6" xfId="0" applyNumberFormat="1" applyFont="1" applyBorder="1"/>
    <xf numFmtId="10" fontId="4" fillId="0" borderId="6" xfId="0" applyNumberFormat="1" applyFont="1" applyBorder="1"/>
    <xf numFmtId="0" fontId="2" fillId="0" borderId="6" xfId="0" applyFont="1" applyBorder="1"/>
    <xf numFmtId="0" fontId="2" fillId="2" borderId="6" xfId="0" applyFont="1" applyFill="1" applyBorder="1"/>
    <xf numFmtId="0" fontId="6" fillId="0" borderId="0" xfId="0" applyFont="1"/>
    <xf numFmtId="3" fontId="6" fillId="0" borderId="0" xfId="0" applyNumberFormat="1" applyFont="1"/>
    <xf numFmtId="0" fontId="5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ANCE%20FINACIERO%203-T-2013%20COE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TOP-01"/>
      <sheetName val="EVTOP-02"/>
    </sheetNames>
    <sheetDataSet>
      <sheetData sheetId="0"/>
      <sheetData sheetId="1">
        <row r="12">
          <cell r="C12">
            <v>4473222.5200000014</v>
          </cell>
          <cell r="D12">
            <v>4473222.5200000014</v>
          </cell>
          <cell r="E12">
            <v>318172.92</v>
          </cell>
          <cell r="F12">
            <v>266044.32</v>
          </cell>
          <cell r="G12">
            <v>264104.92000000004</v>
          </cell>
          <cell r="I12">
            <v>2489801.9000000004</v>
          </cell>
        </row>
        <row r="34">
          <cell r="C34">
            <v>101500</v>
          </cell>
          <cell r="D34">
            <v>101500</v>
          </cell>
          <cell r="E34">
            <v>14275</v>
          </cell>
          <cell r="F34">
            <v>3955</v>
          </cell>
          <cell r="G34">
            <v>12155</v>
          </cell>
          <cell r="I34">
            <v>73200.39</v>
          </cell>
        </row>
        <row r="46">
          <cell r="C46">
            <v>475753</v>
          </cell>
          <cell r="D46">
            <v>524545</v>
          </cell>
          <cell r="E46">
            <v>83073</v>
          </cell>
          <cell r="F46">
            <v>53402</v>
          </cell>
          <cell r="G46">
            <v>6822</v>
          </cell>
          <cell r="I46">
            <v>344779.33</v>
          </cell>
        </row>
        <row r="75">
          <cell r="C75">
            <v>30000</v>
          </cell>
        </row>
        <row r="80">
          <cell r="C80">
            <v>1500000</v>
          </cell>
          <cell r="D80">
            <v>1350000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N16" sqref="N16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</row>
    <row r="2" spans="1:10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0" x14ac:dyDescent="0.2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</row>
    <row r="6" spans="1:10" ht="15.75" thickBot="1" x14ac:dyDescent="0.3">
      <c r="A6" s="6"/>
      <c r="B6" s="1"/>
      <c r="C6" s="1"/>
      <c r="D6" s="1"/>
      <c r="E6" s="1"/>
      <c r="F6" s="7" t="s">
        <v>4</v>
      </c>
      <c r="G6" s="8"/>
      <c r="H6" s="8"/>
      <c r="I6" s="8"/>
    </row>
    <row r="7" spans="1:10" ht="16.5" thickTop="1" thickBot="1" x14ac:dyDescent="0.3">
      <c r="A7" s="9" t="s">
        <v>5</v>
      </c>
      <c r="B7" s="10"/>
      <c r="C7" s="10"/>
      <c r="D7" s="10"/>
      <c r="E7" s="10"/>
      <c r="F7" s="10"/>
      <c r="G7" s="10"/>
      <c r="H7" s="10"/>
      <c r="I7" s="11"/>
    </row>
    <row r="8" spans="1:10" ht="15.75" thickTop="1" x14ac:dyDescent="0.25">
      <c r="A8" s="12"/>
      <c r="B8" s="13"/>
      <c r="C8" s="13"/>
      <c r="D8" s="13"/>
      <c r="E8" s="13"/>
      <c r="F8" s="13"/>
      <c r="G8" s="13"/>
      <c r="H8" s="13"/>
      <c r="I8" s="13"/>
    </row>
    <row r="9" spans="1:10" x14ac:dyDescent="0.25">
      <c r="A9" s="14" t="s">
        <v>6</v>
      </c>
      <c r="F9" s="15" t="s">
        <v>7</v>
      </c>
      <c r="G9" s="16"/>
      <c r="H9" s="12"/>
    </row>
    <row r="10" spans="1:10" x14ac:dyDescent="0.25">
      <c r="A10" s="17" t="s">
        <v>8</v>
      </c>
      <c r="B10" s="18" t="s">
        <v>9</v>
      </c>
      <c r="C10" s="17" t="s">
        <v>10</v>
      </c>
      <c r="D10" s="19"/>
      <c r="E10" s="19"/>
      <c r="F10" s="20"/>
      <c r="G10" s="20"/>
      <c r="H10" s="21"/>
      <c r="I10" s="17" t="s">
        <v>11</v>
      </c>
    </row>
    <row r="11" spans="1:10" x14ac:dyDescent="0.25">
      <c r="A11" s="22"/>
      <c r="B11" s="23"/>
      <c r="C11" s="22"/>
      <c r="D11" s="24" t="s">
        <v>12</v>
      </c>
      <c r="E11" s="24" t="s">
        <v>13</v>
      </c>
      <c r="F11" s="25" t="s">
        <v>14</v>
      </c>
      <c r="G11" s="25" t="s">
        <v>15</v>
      </c>
      <c r="H11" s="25" t="s">
        <v>16</v>
      </c>
      <c r="I11" s="22"/>
    </row>
    <row r="12" spans="1:10" ht="33.75" x14ac:dyDescent="0.25">
      <c r="A12" s="26" t="s">
        <v>17</v>
      </c>
      <c r="B12" s="27"/>
      <c r="C12" s="28"/>
      <c r="D12" s="29">
        <v>8207</v>
      </c>
      <c r="E12" s="29">
        <v>42388</v>
      </c>
      <c r="F12" s="30">
        <v>54590</v>
      </c>
      <c r="G12" s="31"/>
      <c r="H12" s="32"/>
      <c r="I12" s="33"/>
    </row>
    <row r="13" spans="1:10" x14ac:dyDescent="0.25">
      <c r="A13" s="34" t="s">
        <v>18</v>
      </c>
      <c r="B13" s="35">
        <v>0</v>
      </c>
      <c r="C13" s="35"/>
      <c r="D13" s="35"/>
      <c r="E13" s="35"/>
      <c r="F13" s="35"/>
      <c r="G13" s="36">
        <v>0</v>
      </c>
      <c r="H13" s="35">
        <v>0</v>
      </c>
      <c r="I13" s="37"/>
      <c r="J13" s="38"/>
    </row>
    <row r="14" spans="1:10" x14ac:dyDescent="0.25">
      <c r="A14" s="39" t="s">
        <v>19</v>
      </c>
      <c r="B14" s="35">
        <f>+B31</f>
        <v>6580475.5200000014</v>
      </c>
      <c r="C14" s="35">
        <f>+B14-101208</f>
        <v>6479267.5200000014</v>
      </c>
      <c r="D14" s="40">
        <v>468174</v>
      </c>
      <c r="E14" s="40">
        <v>316649</v>
      </c>
      <c r="F14" s="40">
        <v>340011</v>
      </c>
      <c r="G14" s="40">
        <f>D14+E14+F14</f>
        <v>1124834</v>
      </c>
      <c r="H14" s="40">
        <v>2867624.5</v>
      </c>
      <c r="I14" s="41">
        <f>H14/B14*100</f>
        <v>43.577770197373205</v>
      </c>
      <c r="J14" s="38"/>
    </row>
    <row r="15" spans="1:10" x14ac:dyDescent="0.25">
      <c r="A15" s="42" t="s">
        <v>20</v>
      </c>
      <c r="B15" s="41"/>
      <c r="C15" s="40"/>
      <c r="D15" s="40"/>
      <c r="E15" s="40"/>
      <c r="F15" s="40"/>
      <c r="G15" s="40"/>
      <c r="H15" s="40"/>
      <c r="I15" s="41"/>
      <c r="J15" s="38"/>
    </row>
    <row r="16" spans="1:10" x14ac:dyDescent="0.25">
      <c r="A16" s="43" t="s">
        <v>21</v>
      </c>
      <c r="B16" s="44"/>
      <c r="C16" s="44"/>
      <c r="D16" s="44"/>
      <c r="E16" s="44"/>
      <c r="F16" s="44"/>
      <c r="G16" s="44"/>
      <c r="H16" s="44"/>
      <c r="I16" s="45"/>
    </row>
    <row r="17" spans="1:10" x14ac:dyDescent="0.25">
      <c r="A17" s="15"/>
      <c r="B17" s="46"/>
      <c r="C17" s="46"/>
      <c r="D17" s="46"/>
      <c r="E17" s="46"/>
      <c r="F17" s="46"/>
      <c r="G17" s="46"/>
      <c r="H17" s="46"/>
      <c r="I17" s="15"/>
    </row>
    <row r="18" spans="1:10" x14ac:dyDescent="0.25">
      <c r="A18" s="47" t="s">
        <v>22</v>
      </c>
      <c r="B18" s="48">
        <f>SUM(B13:B16)</f>
        <v>6580475.5200000014</v>
      </c>
      <c r="C18" s="48">
        <f>SUM(C13:C16)</f>
        <v>6479267.5200000014</v>
      </c>
      <c r="D18" s="48">
        <f>SUM(D12:D16)</f>
        <v>476381</v>
      </c>
      <c r="E18" s="48">
        <f>SUM(E12:E16)</f>
        <v>359037</v>
      </c>
      <c r="F18" s="48">
        <f>SUM(F12:F16)</f>
        <v>394601</v>
      </c>
      <c r="G18" s="48">
        <f>D18+E18+F18</f>
        <v>1230019</v>
      </c>
      <c r="H18" s="48">
        <f>SUM(H13:H16)</f>
        <v>2867624.5</v>
      </c>
      <c r="I18" s="49">
        <f>H18/B18</f>
        <v>0.43577770197373206</v>
      </c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10" x14ac:dyDescent="0.25">
      <c r="A20" s="14" t="s">
        <v>23</v>
      </c>
      <c r="B20" s="16"/>
      <c r="C20" s="16"/>
      <c r="D20" s="16"/>
      <c r="E20" s="16"/>
      <c r="F20" s="15" t="s">
        <v>7</v>
      </c>
      <c r="G20" s="16"/>
      <c r="H20" s="16"/>
      <c r="I20" s="16"/>
    </row>
    <row r="21" spans="1:10" x14ac:dyDescent="0.25">
      <c r="A21" s="17" t="s">
        <v>8</v>
      </c>
      <c r="B21" s="18" t="s">
        <v>9</v>
      </c>
      <c r="C21" s="17" t="s">
        <v>10</v>
      </c>
      <c r="D21" s="50" t="s">
        <v>24</v>
      </c>
      <c r="E21" s="19"/>
      <c r="F21" s="20"/>
      <c r="G21" s="20"/>
      <c r="H21" s="21"/>
      <c r="I21" s="51" t="s">
        <v>25</v>
      </c>
    </row>
    <row r="22" spans="1:10" x14ac:dyDescent="0.25">
      <c r="A22" s="52"/>
      <c r="B22" s="23"/>
      <c r="C22" s="22"/>
      <c r="D22" s="24" t="s">
        <v>12</v>
      </c>
      <c r="E22" s="24" t="s">
        <v>13</v>
      </c>
      <c r="F22" s="25" t="s">
        <v>14</v>
      </c>
      <c r="G22" s="25" t="s">
        <v>15</v>
      </c>
      <c r="H22" s="25" t="s">
        <v>16</v>
      </c>
      <c r="I22" s="53"/>
    </row>
    <row r="23" spans="1:10" x14ac:dyDescent="0.25">
      <c r="A23" s="54" t="s">
        <v>26</v>
      </c>
      <c r="B23" s="54"/>
      <c r="C23" s="54"/>
      <c r="D23" s="54"/>
      <c r="E23" s="54"/>
      <c r="F23" s="54"/>
      <c r="G23" s="54"/>
      <c r="H23" s="54"/>
      <c r="I23" s="54"/>
    </row>
    <row r="24" spans="1:10" x14ac:dyDescent="0.25">
      <c r="A24" s="42">
        <v>1000</v>
      </c>
      <c r="B24" s="35">
        <f>+'[1]EVTOP-02'!C12</f>
        <v>4473222.5200000014</v>
      </c>
      <c r="C24" s="35">
        <f>+'[1]EVTOP-02'!D12</f>
        <v>4473222.5200000014</v>
      </c>
      <c r="D24" s="35">
        <f>+'[1]EVTOP-02'!E12</f>
        <v>318172.92</v>
      </c>
      <c r="E24" s="35">
        <f>+'[1]EVTOP-02'!F12</f>
        <v>266044.32</v>
      </c>
      <c r="F24" s="35">
        <f>+'[1]EVTOP-02'!G12</f>
        <v>264104.92000000004</v>
      </c>
      <c r="G24" s="35">
        <f>SUM(D24:F24)</f>
        <v>848322.16</v>
      </c>
      <c r="H24" s="35">
        <f>+'[1]EVTOP-02'!I12</f>
        <v>2489801.9000000004</v>
      </c>
      <c r="I24" s="55">
        <f>H24/B24</f>
        <v>0.55660139616752169</v>
      </c>
    </row>
    <row r="25" spans="1:10" x14ac:dyDescent="0.25">
      <c r="A25" s="42">
        <v>2000</v>
      </c>
      <c r="B25" s="35">
        <f>+'[1]EVTOP-02'!C34</f>
        <v>101500</v>
      </c>
      <c r="C25" s="35">
        <f>+'[1]EVTOP-02'!D34</f>
        <v>101500</v>
      </c>
      <c r="D25" s="35">
        <f>+'[1]EVTOP-02'!E34</f>
        <v>14275</v>
      </c>
      <c r="E25" s="35">
        <f>+'[1]EVTOP-02'!F34</f>
        <v>3955</v>
      </c>
      <c r="F25" s="35">
        <f>+'[1]EVTOP-02'!G34</f>
        <v>12155</v>
      </c>
      <c r="G25" s="56">
        <f>SUM(D25:F25)</f>
        <v>30385</v>
      </c>
      <c r="H25" s="35">
        <f>+'[1]EVTOP-02'!I34</f>
        <v>73200.39</v>
      </c>
      <c r="I25" s="55">
        <f>H25/B25</f>
        <v>0.72118610837438424</v>
      </c>
    </row>
    <row r="26" spans="1:10" x14ac:dyDescent="0.25">
      <c r="A26" s="42">
        <v>3000</v>
      </c>
      <c r="B26" s="35">
        <f>+'[1]EVTOP-02'!C46</f>
        <v>475753</v>
      </c>
      <c r="C26" s="35">
        <f>+'[1]EVTOP-02'!D46</f>
        <v>524545</v>
      </c>
      <c r="D26" s="35">
        <f>+'[1]EVTOP-02'!E46</f>
        <v>83073</v>
      </c>
      <c r="E26" s="35">
        <f>+'[1]EVTOP-02'!F46</f>
        <v>53402</v>
      </c>
      <c r="F26" s="35">
        <f>+'[1]EVTOP-02'!G46+4640</f>
        <v>11462</v>
      </c>
      <c r="G26" s="56">
        <f>SUM(D26:F26)</f>
        <v>147937</v>
      </c>
      <c r="H26" s="35">
        <f>+'[1]EVTOP-02'!I46</f>
        <v>344779.33</v>
      </c>
      <c r="I26" s="55">
        <f>H26/B26</f>
        <v>0.72470237707381779</v>
      </c>
    </row>
    <row r="27" spans="1:10" x14ac:dyDescent="0.25">
      <c r="A27" s="42">
        <v>5000</v>
      </c>
      <c r="B27" s="35">
        <f>+'[1]EVTOP-02'!C75</f>
        <v>30000</v>
      </c>
      <c r="C27" s="35">
        <f>+B27</f>
        <v>30000</v>
      </c>
      <c r="D27" s="35">
        <v>0</v>
      </c>
      <c r="E27" s="35"/>
      <c r="F27" s="35">
        <v>0</v>
      </c>
      <c r="G27" s="56">
        <f>SUM(D27:F27)</f>
        <v>0</v>
      </c>
      <c r="H27" s="35">
        <v>0</v>
      </c>
      <c r="I27" s="55">
        <f>H27/B27</f>
        <v>0</v>
      </c>
      <c r="J27" s="38"/>
    </row>
    <row r="28" spans="1:10" x14ac:dyDescent="0.25">
      <c r="A28" s="42">
        <v>6000</v>
      </c>
      <c r="B28" s="35">
        <f>+'[1]EVTOP-02'!C80</f>
        <v>1500000</v>
      </c>
      <c r="C28" s="35">
        <f>+'[1]EVTOP-02'!D80</f>
        <v>1350000</v>
      </c>
      <c r="D28" s="35">
        <v>0</v>
      </c>
      <c r="E28" s="35">
        <v>0</v>
      </c>
      <c r="F28" s="35">
        <v>0</v>
      </c>
      <c r="G28" s="56">
        <f>SUM(D28:F28)</f>
        <v>0</v>
      </c>
      <c r="H28" s="35">
        <f>SUM(E28:G28)</f>
        <v>0</v>
      </c>
      <c r="I28" s="55"/>
    </row>
    <row r="29" spans="1:10" x14ac:dyDescent="0.25">
      <c r="A29" s="57"/>
      <c r="B29" s="44"/>
      <c r="C29" s="57"/>
      <c r="D29" s="57"/>
      <c r="E29" s="57"/>
      <c r="F29" s="57"/>
      <c r="G29" s="58"/>
      <c r="H29" s="57"/>
      <c r="I29" s="57"/>
    </row>
    <row r="30" spans="1:10" x14ac:dyDescent="0.25">
      <c r="A30" s="16"/>
      <c r="B30" s="16"/>
      <c r="C30" s="16"/>
      <c r="D30" s="16"/>
      <c r="E30" s="16"/>
      <c r="F30" s="16"/>
      <c r="G30" s="59"/>
      <c r="H30" s="16"/>
      <c r="I30" s="16"/>
    </row>
    <row r="31" spans="1:10" x14ac:dyDescent="0.25">
      <c r="A31" s="47" t="s">
        <v>22</v>
      </c>
      <c r="B31" s="60">
        <f>SUM(B24:B29)</f>
        <v>6580475.5200000014</v>
      </c>
      <c r="C31" s="60">
        <f>C24+C25+C26+C27+C28</f>
        <v>6479267.5200000014</v>
      </c>
      <c r="D31" s="60">
        <f>D24+D25+D26+D27+D29</f>
        <v>415520.92</v>
      </c>
      <c r="E31" s="60">
        <f>E24+E25+E26+E27</f>
        <v>323401.32</v>
      </c>
      <c r="F31" s="60">
        <f>F24+F25+F26+F27</f>
        <v>287721.92000000004</v>
      </c>
      <c r="G31" s="61">
        <f>SUM(G24:G28)</f>
        <v>1026644.16</v>
      </c>
      <c r="H31" s="62">
        <f>H24+H25+H26+H27</f>
        <v>2907781.6200000006</v>
      </c>
      <c r="I31" s="63">
        <f>+H31/B31</f>
        <v>0.44188016673907482</v>
      </c>
    </row>
    <row r="32" spans="1:10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10" x14ac:dyDescent="0.25">
      <c r="A33" s="64" t="s">
        <v>27</v>
      </c>
      <c r="B33" s="65"/>
      <c r="C33" s="65"/>
      <c r="D33" s="48">
        <f>+D18-D31</f>
        <v>60860.080000000016</v>
      </c>
      <c r="E33" s="48">
        <f>+E18-E31</f>
        <v>35635.679999999993</v>
      </c>
      <c r="F33" s="48">
        <f>+F18-F31</f>
        <v>106879.07999999996</v>
      </c>
      <c r="G33" s="64"/>
      <c r="H33" s="65"/>
      <c r="I33" s="65"/>
    </row>
    <row r="34" spans="1:10" x14ac:dyDescent="0.25">
      <c r="A34" s="66"/>
      <c r="B34" s="66"/>
      <c r="C34" s="66"/>
      <c r="D34" s="66"/>
      <c r="E34" s="66"/>
      <c r="F34" s="66"/>
      <c r="G34" s="66"/>
      <c r="H34" s="66"/>
      <c r="I34" s="66"/>
    </row>
    <row r="35" spans="1:10" x14ac:dyDescent="0.25">
      <c r="A35" s="66"/>
      <c r="B35" s="66"/>
      <c r="C35" s="67"/>
      <c r="D35" s="66"/>
      <c r="E35" s="66"/>
      <c r="F35" s="66"/>
      <c r="G35" s="66"/>
      <c r="H35" s="66"/>
      <c r="I35" s="66"/>
    </row>
    <row r="36" spans="1:10" x14ac:dyDescent="0.25">
      <c r="A36" s="66"/>
      <c r="B36" s="66"/>
      <c r="C36" s="67"/>
      <c r="D36" s="66"/>
      <c r="E36" s="66"/>
      <c r="F36" s="66"/>
      <c r="G36" s="66"/>
      <c r="H36" s="67"/>
      <c r="I36" s="66"/>
    </row>
    <row r="37" spans="1:10" x14ac:dyDescent="0.25">
      <c r="A37" s="66"/>
      <c r="B37" s="66"/>
      <c r="C37" s="66"/>
      <c r="D37" s="66"/>
      <c r="E37" s="66"/>
      <c r="F37" s="66"/>
      <c r="G37" s="66"/>
      <c r="H37" s="66"/>
      <c r="I37" s="66"/>
    </row>
    <row r="39" spans="1:10" x14ac:dyDescent="0.25">
      <c r="A39" s="14" t="s">
        <v>28</v>
      </c>
      <c r="B39" s="16"/>
      <c r="C39" s="16"/>
      <c r="D39" s="16"/>
      <c r="E39" s="16"/>
      <c r="F39" s="15" t="s">
        <v>7</v>
      </c>
      <c r="G39" s="16"/>
      <c r="H39" s="16"/>
      <c r="I39" s="16"/>
    </row>
    <row r="40" spans="1:10" x14ac:dyDescent="0.25">
      <c r="A40" s="17" t="s">
        <v>8</v>
      </c>
      <c r="B40" s="18" t="s">
        <v>9</v>
      </c>
      <c r="C40" s="17" t="s">
        <v>10</v>
      </c>
      <c r="D40" s="50" t="s">
        <v>24</v>
      </c>
      <c r="E40" s="19"/>
      <c r="F40" s="20"/>
      <c r="G40" s="20"/>
      <c r="H40" s="21"/>
      <c r="I40" s="17" t="s">
        <v>25</v>
      </c>
    </row>
    <row r="41" spans="1:10" x14ac:dyDescent="0.25">
      <c r="A41" s="52"/>
      <c r="B41" s="23"/>
      <c r="C41" s="22"/>
      <c r="D41" s="24" t="s">
        <v>29</v>
      </c>
      <c r="E41" s="24" t="s">
        <v>30</v>
      </c>
      <c r="F41" s="25" t="s">
        <v>31</v>
      </c>
      <c r="G41" s="25" t="s">
        <v>15</v>
      </c>
      <c r="H41" s="25" t="s">
        <v>16</v>
      </c>
      <c r="I41" s="22"/>
    </row>
    <row r="42" spans="1:10" x14ac:dyDescent="0.25">
      <c r="A42" s="54" t="s">
        <v>26</v>
      </c>
      <c r="B42" s="54"/>
      <c r="C42" s="54"/>
      <c r="D42" s="54"/>
      <c r="E42" s="54"/>
      <c r="F42" s="54"/>
      <c r="G42" s="54"/>
      <c r="H42" s="54"/>
      <c r="I42" s="54"/>
    </row>
    <row r="43" spans="1:10" x14ac:dyDescent="0.25">
      <c r="A43" s="42">
        <v>1000</v>
      </c>
      <c r="B43" s="35"/>
      <c r="C43" s="35"/>
      <c r="D43" s="35"/>
      <c r="E43" s="35"/>
      <c r="F43" s="35"/>
      <c r="G43" s="35"/>
      <c r="H43" s="35"/>
      <c r="I43" s="42"/>
      <c r="J43" s="38"/>
    </row>
    <row r="44" spans="1:10" x14ac:dyDescent="0.25">
      <c r="A44" s="42">
        <v>2000</v>
      </c>
      <c r="B44" s="35"/>
      <c r="C44" s="35"/>
      <c r="D44" s="35"/>
      <c r="E44" s="35"/>
      <c r="F44" s="35"/>
      <c r="G44" s="35"/>
      <c r="H44" s="35"/>
      <c r="I44" s="42"/>
      <c r="J44" s="38"/>
    </row>
    <row r="45" spans="1:10" x14ac:dyDescent="0.25">
      <c r="A45" s="42">
        <v>3000</v>
      </c>
      <c r="B45" s="35"/>
      <c r="C45" s="35"/>
      <c r="D45" s="35"/>
      <c r="E45" s="35"/>
      <c r="F45" s="35"/>
      <c r="G45" s="35"/>
      <c r="H45" s="35"/>
      <c r="I45" s="42"/>
      <c r="J45" s="38"/>
    </row>
    <row r="46" spans="1:10" x14ac:dyDescent="0.25">
      <c r="A46" s="42">
        <v>4000</v>
      </c>
      <c r="B46" s="35"/>
      <c r="C46" s="35"/>
      <c r="D46" s="35"/>
      <c r="E46" s="35"/>
      <c r="F46" s="35"/>
      <c r="G46" s="35"/>
      <c r="H46" s="35"/>
      <c r="I46" s="42"/>
      <c r="J46" s="38"/>
    </row>
    <row r="47" spans="1:10" x14ac:dyDescent="0.25">
      <c r="A47" s="42">
        <v>5000</v>
      </c>
      <c r="B47" s="35"/>
      <c r="C47" s="35"/>
      <c r="D47" s="35"/>
      <c r="E47" s="35"/>
      <c r="F47" s="35"/>
      <c r="G47" s="35"/>
      <c r="H47" s="35"/>
      <c r="I47" s="42"/>
      <c r="J47" s="38"/>
    </row>
    <row r="48" spans="1:10" x14ac:dyDescent="0.25">
      <c r="A48" s="42">
        <v>6000</v>
      </c>
      <c r="B48" s="35"/>
      <c r="C48" s="35"/>
      <c r="D48" s="35"/>
      <c r="E48" s="35"/>
      <c r="F48" s="35"/>
      <c r="G48" s="35"/>
      <c r="H48" s="35"/>
      <c r="I48" s="42"/>
    </row>
    <row r="49" spans="1:9" x14ac:dyDescent="0.25">
      <c r="A49" s="42">
        <v>7000</v>
      </c>
      <c r="B49" s="35"/>
      <c r="C49" s="35"/>
      <c r="D49" s="35"/>
      <c r="E49" s="35"/>
      <c r="F49" s="35"/>
      <c r="G49" s="35"/>
      <c r="H49" s="35"/>
      <c r="I49" s="42"/>
    </row>
    <row r="50" spans="1:9" x14ac:dyDescent="0.25">
      <c r="A50" s="42">
        <v>8000</v>
      </c>
      <c r="B50" s="35"/>
      <c r="C50" s="35"/>
      <c r="D50" s="35"/>
      <c r="E50" s="35"/>
      <c r="F50" s="35"/>
      <c r="G50" s="35"/>
      <c r="H50" s="35"/>
      <c r="I50" s="42"/>
    </row>
    <row r="51" spans="1:9" x14ac:dyDescent="0.25">
      <c r="A51" s="57">
        <v>9000</v>
      </c>
      <c r="B51" s="44"/>
      <c r="C51" s="44"/>
      <c r="D51" s="44"/>
      <c r="E51" s="44"/>
      <c r="F51" s="44"/>
      <c r="G51" s="44"/>
      <c r="H51" s="44"/>
      <c r="I51" s="57"/>
    </row>
    <row r="52" spans="1:9" x14ac:dyDescent="0.25">
      <c r="A52" s="15"/>
      <c r="B52" s="46"/>
      <c r="C52" s="46"/>
      <c r="D52" s="46"/>
      <c r="E52" s="46"/>
      <c r="F52" s="46"/>
      <c r="G52" s="46"/>
      <c r="H52" s="46"/>
      <c r="I52" s="15"/>
    </row>
    <row r="53" spans="1:9" ht="15.75" thickBot="1" x14ac:dyDescent="0.3">
      <c r="A53" s="47" t="s">
        <v>22</v>
      </c>
      <c r="B53" s="48"/>
      <c r="C53" s="48"/>
      <c r="D53" s="48"/>
      <c r="E53" s="48"/>
      <c r="F53" s="48"/>
      <c r="G53" s="48"/>
      <c r="H53" s="48"/>
      <c r="I53" s="64"/>
    </row>
    <row r="54" spans="1:9" ht="15.75" thickTop="1" x14ac:dyDescent="0.25">
      <c r="A54" s="68" t="s">
        <v>32</v>
      </c>
      <c r="B54" s="69"/>
      <c r="C54" s="69"/>
      <c r="D54" s="69"/>
      <c r="E54" s="69"/>
      <c r="F54" s="69"/>
      <c r="G54" s="69"/>
      <c r="H54" s="69"/>
      <c r="I54" s="15"/>
    </row>
    <row r="55" spans="1:9" x14ac:dyDescent="0.25">
      <c r="A55" s="70"/>
      <c r="B55" s="71"/>
      <c r="C55" s="71"/>
      <c r="D55" s="71"/>
      <c r="E55" s="71"/>
      <c r="F55" s="71"/>
      <c r="G55" s="71"/>
      <c r="H55" s="71"/>
      <c r="I55" s="15"/>
    </row>
    <row r="56" spans="1:9" x14ac:dyDescent="0.25">
      <c r="A56" s="70"/>
      <c r="B56" s="71"/>
      <c r="C56" s="71"/>
      <c r="D56" s="71"/>
      <c r="E56" s="71"/>
      <c r="F56" s="71"/>
      <c r="G56" s="71"/>
      <c r="H56" s="71"/>
      <c r="I56" s="15"/>
    </row>
    <row r="57" spans="1:9" ht="22.5" x14ac:dyDescent="0.25">
      <c r="A57" s="70" t="s">
        <v>33</v>
      </c>
      <c r="B57" s="71"/>
      <c r="C57" s="71"/>
      <c r="D57" s="71"/>
      <c r="E57" s="71"/>
      <c r="F57" s="71"/>
      <c r="G57" s="71"/>
      <c r="H57" s="70" t="s">
        <v>34</v>
      </c>
      <c r="I57" s="15"/>
    </row>
    <row r="60" spans="1:9" x14ac:dyDescent="0.25">
      <c r="A60" s="72" t="s">
        <v>35</v>
      </c>
      <c r="B60" s="73"/>
      <c r="H60" s="72" t="s">
        <v>36</v>
      </c>
      <c r="I60" s="73"/>
    </row>
    <row r="61" spans="1:9" x14ac:dyDescent="0.25">
      <c r="A61" s="74" t="s">
        <v>37</v>
      </c>
      <c r="B61" s="75"/>
      <c r="H61" s="74" t="s">
        <v>38</v>
      </c>
      <c r="I61" s="75"/>
    </row>
    <row r="63" spans="1:9" x14ac:dyDescent="0.25">
      <c r="A63" s="12" t="s">
        <v>39</v>
      </c>
    </row>
  </sheetData>
  <mergeCells count="17">
    <mergeCell ref="I40:I41"/>
    <mergeCell ref="A54:H54"/>
    <mergeCell ref="A21:A22"/>
    <mergeCell ref="B21:B22"/>
    <mergeCell ref="C21:C22"/>
    <mergeCell ref="A40:A41"/>
    <mergeCell ref="B40:B41"/>
    <mergeCell ref="C40:C41"/>
    <mergeCell ref="A2:I2"/>
    <mergeCell ref="A3:I3"/>
    <mergeCell ref="A4:I4"/>
    <mergeCell ref="F6:I6"/>
    <mergeCell ref="A7:I7"/>
    <mergeCell ref="A10:A11"/>
    <mergeCell ref="B10:B11"/>
    <mergeCell ref="C10:C11"/>
    <mergeCell ref="I10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COEES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COEES</dc:creator>
  <cp:lastModifiedBy>COEES</cp:lastModifiedBy>
  <dcterms:created xsi:type="dcterms:W3CDTF">2014-01-13T17:09:07Z</dcterms:created>
  <dcterms:modified xsi:type="dcterms:W3CDTF">2014-01-13T17:10:40Z</dcterms:modified>
</cp:coreProperties>
</file>