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20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29" i="1" l="1"/>
  <c r="H29" i="1"/>
  <c r="C29" i="1"/>
  <c r="H28" i="1"/>
  <c r="D28" i="1"/>
  <c r="C28" i="1"/>
  <c r="J28" i="1" s="1"/>
  <c r="I27" i="1"/>
  <c r="J27" i="1" s="1"/>
  <c r="F27" i="1"/>
  <c r="E27" i="1"/>
  <c r="H27" i="1" s="1"/>
  <c r="D27" i="1"/>
  <c r="C27" i="1"/>
  <c r="I26" i="1"/>
  <c r="F26" i="1"/>
  <c r="E26" i="1"/>
  <c r="H26" i="1" s="1"/>
  <c r="D26" i="1"/>
  <c r="C26" i="1"/>
  <c r="J26" i="1" s="1"/>
  <c r="I25" i="1"/>
  <c r="I32" i="1" s="1"/>
  <c r="G25" i="1"/>
  <c r="G32" i="1" s="1"/>
  <c r="F25" i="1"/>
  <c r="F32" i="1" s="1"/>
  <c r="E25" i="1"/>
  <c r="E32" i="1" s="1"/>
  <c r="D25" i="1"/>
  <c r="D32" i="1" s="1"/>
  <c r="C25" i="1"/>
  <c r="C32" i="1" s="1"/>
  <c r="C15" i="1" s="1"/>
  <c r="I19" i="1"/>
  <c r="G19" i="1"/>
  <c r="G34" i="1" s="1"/>
  <c r="F19" i="1"/>
  <c r="F34" i="1" s="1"/>
  <c r="E19" i="1"/>
  <c r="E34" i="1" s="1"/>
  <c r="D19" i="1"/>
  <c r="H15" i="1"/>
  <c r="J15" i="1" l="1"/>
  <c r="C19" i="1"/>
  <c r="J19" i="1"/>
  <c r="J32" i="1"/>
  <c r="H19" i="1"/>
  <c r="H25" i="1"/>
  <c r="H32" i="1" s="1"/>
  <c r="J25" i="1"/>
</calcChain>
</file>

<file path=xl/sharedStrings.xml><?xml version="1.0" encoding="utf-8"?>
<sst xmlns="http://schemas.openxmlformats.org/spreadsheetml/2006/main" count="60" uniqueCount="37">
  <si>
    <t>EVTOP-01</t>
  </si>
  <si>
    <t xml:space="preserve">SISTEMA ESTATAL DE EVALUACION </t>
  </si>
  <si>
    <t>SEGUIMIENTO FINANCIERO DE INGRESOS Y EGRESOS, DE ORGANISMOS</t>
  </si>
  <si>
    <t>Y ENTIDADES DE LA ADMINISTRACION PUBLICA ESTATAL</t>
  </si>
  <si>
    <t>TRIMESTRE: CUARTO DE 2013</t>
  </si>
  <si>
    <t>ORGANISMO: COMISIÓN DE ENERGÍA DEL ESTADO DE SONORA</t>
  </si>
  <si>
    <t>INGRESOS :</t>
  </si>
  <si>
    <t>(Pesos)</t>
  </si>
  <si>
    <t>CONCEPTO</t>
  </si>
  <si>
    <t>PROGRAMADO ORIGINAL</t>
  </si>
  <si>
    <t>MODIFICADO</t>
  </si>
  <si>
    <t xml:space="preserve"> % AVANCE</t>
  </si>
  <si>
    <t>OCTUBRE</t>
  </si>
  <si>
    <t>NOVIEMBRE</t>
  </si>
  <si>
    <t>DICIEMBRE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</si>
  <si>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</si>
  <si>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</si>
  <si>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</si>
  <si>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</si>
  <si>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</si>
  <si>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</si>
  <si>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</si>
  <si>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</si>
  <si>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</si>
  <si>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</si>
  <si>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</si>
  <si>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</si>
  <si>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</si>
  <si>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</si>
  <si>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.-Avance Preliminar del Presupuesto anual</t>
  </si>
  <si>
    <t xml:space="preserve">                 AUTORIZO</t>
  </si>
  <si>
    <t xml:space="preserve">             ELABORO</t>
  </si>
  <si>
    <t>C.P. Jesus Luis Celaya Gortari</t>
  </si>
  <si>
    <t>Lic. María Gpe. Romero Quiroz</t>
  </si>
  <si>
    <t xml:space="preserve"> Director General </t>
  </si>
  <si>
    <t>Contador</t>
  </si>
  <si>
    <t>( * ) Ancho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</si>
</sst>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/>
    <xf numFmtId="3" fontId="2" fillId="0" borderId="11" xfId="0" applyNumberFormat="1" applyFont="1" applyBorder="1"/>
    <xf numFmtId="3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/>
    <xf numFmtId="3" fontId="0" fillId="0" borderId="0" xfId="0" applyNumberFormat="1"/>
    <xf numFmtId="0" fontId="2" fillId="0" borderId="10" xfId="0" applyFont="1" applyBorder="1" applyAlignment="1"/>
    <xf numFmtId="4" fontId="2" fillId="0" borderId="11" xfId="0" applyNumberFormat="1" applyFont="1" applyBorder="1"/>
    <xf numFmtId="4" fontId="2" fillId="0" borderId="12" xfId="0" applyNumberFormat="1" applyFont="1" applyBorder="1"/>
    <xf numFmtId="0" fontId="2" fillId="0" borderId="11" xfId="0" applyFont="1" applyBorder="1"/>
    <xf numFmtId="0" fontId="2" fillId="0" borderId="13" xfId="0" applyFont="1" applyBorder="1"/>
    <xf numFmtId="3" fontId="2" fillId="0" borderId="9" xfId="0" applyNumberFormat="1" applyFont="1" applyBorder="1"/>
    <xf numFmtId="10" fontId="2" fillId="0" borderId="9" xfId="0" applyNumberFormat="1" applyFont="1" applyBorder="1"/>
    <xf numFmtId="3" fontId="2" fillId="0" borderId="0" xfId="0" applyNumberFormat="1" applyFont="1"/>
    <xf numFmtId="0" fontId="5" fillId="0" borderId="6" xfId="0" applyFont="1" applyBorder="1" applyAlignment="1">
      <alignment horizontal="right"/>
    </xf>
    <xf numFmtId="3" fontId="2" fillId="0" borderId="6" xfId="0" applyNumberFormat="1" applyFont="1" applyBorder="1"/>
    <xf numFmtId="10" fontId="2" fillId="0" borderId="6" xfId="0" applyNumberFormat="1" applyFont="1" applyBorder="1"/>
    <xf numFmtId="0" fontId="2" fillId="0" borderId="1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/>
    <xf numFmtId="10" fontId="2" fillId="0" borderId="11" xfId="0" applyNumberFormat="1" applyFont="1" applyBorder="1"/>
    <xf numFmtId="3" fontId="2" fillId="3" borderId="11" xfId="0" applyNumberFormat="1" applyFont="1" applyFill="1" applyBorder="1"/>
    <xf numFmtId="0" fontId="2" fillId="0" borderId="9" xfId="0" applyFont="1" applyBorder="1"/>
    <xf numFmtId="3" fontId="4" fillId="0" borderId="6" xfId="0" applyNumberFormat="1" applyFont="1" applyBorder="1"/>
    <xf numFmtId="3" fontId="3" fillId="3" borderId="6" xfId="0" applyNumberFormat="1" applyFont="1" applyFill="1" applyBorder="1"/>
    <xf numFmtId="3" fontId="3" fillId="0" borderId="6" xfId="0" applyNumberFormat="1" applyFont="1" applyBorder="1"/>
    <xf numFmtId="10" fontId="4" fillId="0" borderId="6" xfId="0" applyNumberFormat="1" applyFont="1" applyBorder="1"/>
    <xf numFmtId="0" fontId="2" fillId="0" borderId="6" xfId="0" applyFont="1" applyBorder="1"/>
    <xf numFmtId="0" fontId="2" fillId="2" borderId="6" xfId="0" applyFont="1" applyFill="1" applyBorder="1"/>
    <xf numFmtId="0" fontId="6" fillId="0" borderId="0" xfId="0" applyFont="1"/>
    <xf numFmtId="3" fontId="6" fillId="0" borderId="0" xfId="0" applyNumberFormat="1" applyFont="1"/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NCE%20FINACIERO%204-T-2013%20CO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EVTOP-02"/>
    </sheetNames>
    <sheetDataSet>
      <sheetData sheetId="0" refreshError="1"/>
      <sheetData sheetId="1">
        <row r="12">
          <cell r="C12">
            <v>4473223</v>
          </cell>
          <cell r="D12">
            <v>3647137</v>
          </cell>
          <cell r="E12">
            <v>284921.59999999998</v>
          </cell>
          <cell r="F12">
            <v>487457.6</v>
          </cell>
          <cell r="G12">
            <v>384955.6</v>
          </cell>
          <cell r="I12">
            <v>3647137</v>
          </cell>
        </row>
        <row r="32">
          <cell r="C32">
            <v>101500</v>
          </cell>
          <cell r="D32">
            <v>99292</v>
          </cell>
          <cell r="E32">
            <v>11706</v>
          </cell>
          <cell r="F32">
            <v>5758</v>
          </cell>
          <cell r="I32">
            <v>99292</v>
          </cell>
        </row>
        <row r="44">
          <cell r="C44">
            <v>475753</v>
          </cell>
          <cell r="D44">
            <v>452038</v>
          </cell>
          <cell r="E44">
            <v>41176</v>
          </cell>
          <cell r="F44">
            <v>21214</v>
          </cell>
          <cell r="I44">
            <v>452038</v>
          </cell>
        </row>
        <row r="73">
          <cell r="C73">
            <v>30000</v>
          </cell>
          <cell r="D73">
            <v>0</v>
          </cell>
        </row>
        <row r="78">
          <cell r="C78">
            <v>1500000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tabSelected="1" workbookViewId="0">
      <selection sqref="A1:K67"/>
    </sheetView>
  </sheetViews>
  <sheetFormatPr baseColWidth="10" defaultRowHeight="15" x14ac:dyDescent="0.25"/>
  <sheetData>
    <row r="2" spans="2:11" x14ac:dyDescent="0.25">
      <c r="B2" s="1"/>
      <c r="C2" s="1"/>
      <c r="D2" s="1"/>
      <c r="E2" s="1"/>
      <c r="F2" s="1"/>
      <c r="G2" s="1"/>
      <c r="H2" s="1"/>
      <c r="I2" s="1"/>
      <c r="J2" s="2" t="s">
        <v>0</v>
      </c>
      <c r="K2" s="3"/>
    </row>
    <row r="3" spans="2:1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2:11" x14ac:dyDescent="0.25"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2:11" x14ac:dyDescent="0.25">
      <c r="B6" s="5"/>
      <c r="C6" s="5"/>
      <c r="D6" s="5"/>
      <c r="E6" s="5"/>
      <c r="F6" s="5"/>
      <c r="G6" s="5"/>
      <c r="H6" s="5"/>
      <c r="I6" s="5"/>
      <c r="J6" s="5"/>
    </row>
    <row r="7" spans="2:11" ht="15.75" thickBot="1" x14ac:dyDescent="0.3">
      <c r="B7" s="6"/>
      <c r="C7" s="1"/>
      <c r="D7" s="1"/>
      <c r="E7" s="1"/>
      <c r="F7" s="1"/>
      <c r="G7" s="7" t="s">
        <v>4</v>
      </c>
      <c r="H7" s="8"/>
      <c r="I7" s="8"/>
      <c r="J7" s="8"/>
    </row>
    <row r="8" spans="2:11" ht="16.5" thickTop="1" thickBot="1" x14ac:dyDescent="0.3">
      <c r="B8" s="9" t="s">
        <v>5</v>
      </c>
      <c r="C8" s="10"/>
      <c r="D8" s="10"/>
      <c r="E8" s="10"/>
      <c r="F8" s="10"/>
      <c r="G8" s="10"/>
      <c r="H8" s="10"/>
      <c r="I8" s="10"/>
      <c r="J8" s="11"/>
    </row>
    <row r="9" spans="2:11" ht="15.75" thickTop="1" x14ac:dyDescent="0.25">
      <c r="B9" s="12"/>
      <c r="C9" s="13"/>
      <c r="D9" s="13"/>
      <c r="E9" s="13"/>
      <c r="F9" s="13"/>
      <c r="G9" s="13"/>
      <c r="H9" s="13"/>
      <c r="I9" s="13"/>
      <c r="J9" s="13"/>
    </row>
    <row r="10" spans="2:11" x14ac:dyDescent="0.25">
      <c r="B10" s="14" t="s">
        <v>6</v>
      </c>
      <c r="G10" s="15" t="s">
        <v>7</v>
      </c>
      <c r="H10" s="16"/>
      <c r="I10" s="12"/>
    </row>
    <row r="11" spans="2:11" x14ac:dyDescent="0.25">
      <c r="B11" s="17" t="s">
        <v>8</v>
      </c>
      <c r="C11" s="18" t="s">
        <v>9</v>
      </c>
      <c r="D11" s="17" t="s">
        <v>10</v>
      </c>
      <c r="E11" s="19"/>
      <c r="F11" s="19"/>
      <c r="G11" s="20"/>
      <c r="H11" s="20"/>
      <c r="I11" s="21"/>
      <c r="J11" s="17" t="s">
        <v>11</v>
      </c>
    </row>
    <row r="12" spans="2:11" x14ac:dyDescent="0.25">
      <c r="B12" s="22"/>
      <c r="C12" s="23"/>
      <c r="D12" s="22"/>
      <c r="E12" s="24" t="s">
        <v>12</v>
      </c>
      <c r="F12" s="24" t="s">
        <v>13</v>
      </c>
      <c r="G12" s="25" t="s">
        <v>14</v>
      </c>
      <c r="H12" s="25" t="s">
        <v>15</v>
      </c>
      <c r="I12" s="25" t="s">
        <v>16</v>
      </c>
      <c r="J12" s="22"/>
    </row>
    <row r="13" spans="2:11" ht="33.75" x14ac:dyDescent="0.25">
      <c r="B13" s="26" t="s">
        <v>17</v>
      </c>
      <c r="C13" s="27"/>
      <c r="D13" s="28"/>
      <c r="E13" s="29">
        <v>8207</v>
      </c>
      <c r="F13" s="29">
        <v>42388</v>
      </c>
      <c r="G13" s="30">
        <v>54590</v>
      </c>
      <c r="H13" s="31"/>
      <c r="I13" s="32"/>
      <c r="J13" s="33"/>
    </row>
    <row r="14" spans="2:11" x14ac:dyDescent="0.25">
      <c r="B14" s="34" t="s">
        <v>18</v>
      </c>
      <c r="C14" s="35">
        <v>0</v>
      </c>
      <c r="D14" s="35"/>
      <c r="E14" s="35"/>
      <c r="F14" s="35"/>
      <c r="G14" s="35"/>
      <c r="H14" s="36">
        <v>0</v>
      </c>
      <c r="I14" s="35">
        <v>0</v>
      </c>
      <c r="J14" s="37"/>
      <c r="K14" s="38"/>
    </row>
    <row r="15" spans="2:11" x14ac:dyDescent="0.25">
      <c r="B15" s="39" t="s">
        <v>19</v>
      </c>
      <c r="C15" s="35">
        <f>+C32</f>
        <v>6580476</v>
      </c>
      <c r="D15" s="35">
        <v>4091099</v>
      </c>
      <c r="E15" s="40">
        <v>275154</v>
      </c>
      <c r="F15" s="40">
        <v>487458</v>
      </c>
      <c r="G15" s="40">
        <v>460862</v>
      </c>
      <c r="H15" s="40">
        <f>E15+F15+G15</f>
        <v>1223474</v>
      </c>
      <c r="I15" s="40">
        <v>4091099</v>
      </c>
      <c r="J15" s="41">
        <f>I15/C15*100</f>
        <v>62.170259415884196</v>
      </c>
      <c r="K15" s="38"/>
    </row>
    <row r="16" spans="2:11" x14ac:dyDescent="0.25">
      <c r="B16" s="42" t="s">
        <v>20</v>
      </c>
      <c r="C16" s="41"/>
      <c r="D16" s="40"/>
      <c r="E16" s="40"/>
      <c r="F16" s="40"/>
      <c r="G16" s="40"/>
      <c r="H16" s="40"/>
      <c r="I16" s="40"/>
      <c r="J16" s="41"/>
      <c r="K16" s="38"/>
    </row>
    <row r="17" spans="2:11" x14ac:dyDescent="0.25">
      <c r="B17" s="43" t="s">
        <v>21</v>
      </c>
      <c r="C17" s="44"/>
      <c r="D17" s="44"/>
      <c r="E17" s="44"/>
      <c r="F17" s="44"/>
      <c r="G17" s="44"/>
      <c r="H17" s="44"/>
      <c r="I17" s="44"/>
      <c r="J17" s="45"/>
    </row>
    <row r="18" spans="2:11" x14ac:dyDescent="0.25">
      <c r="B18" s="15"/>
      <c r="C18" s="46"/>
      <c r="D18" s="46"/>
      <c r="E18" s="46"/>
      <c r="F18" s="46"/>
      <c r="G18" s="46"/>
      <c r="H18" s="46"/>
      <c r="I18" s="46"/>
      <c r="J18" s="15"/>
    </row>
    <row r="19" spans="2:11" x14ac:dyDescent="0.25">
      <c r="B19" s="47" t="s">
        <v>22</v>
      </c>
      <c r="C19" s="48">
        <f>SUM(C14:C17)</f>
        <v>6580476</v>
      </c>
      <c r="D19" s="48">
        <f>SUM(D14:D17)</f>
        <v>4091099</v>
      </c>
      <c r="E19" s="48">
        <f>SUM(E13:E17)</f>
        <v>283361</v>
      </c>
      <c r="F19" s="48">
        <f>SUM(F13:F17)</f>
        <v>529846</v>
      </c>
      <c r="G19" s="48">
        <f>SUM(G13:G17)</f>
        <v>515452</v>
      </c>
      <c r="H19" s="48">
        <f>E19+F19+G19</f>
        <v>1328659</v>
      </c>
      <c r="I19" s="48">
        <f>SUM(I14:I17)</f>
        <v>4091099</v>
      </c>
      <c r="J19" s="49">
        <f>I19/C19</f>
        <v>0.62170259415884199</v>
      </c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2:11" x14ac:dyDescent="0.25">
      <c r="B21" s="14" t="s">
        <v>23</v>
      </c>
      <c r="C21" s="16"/>
      <c r="D21" s="16"/>
      <c r="E21" s="16"/>
      <c r="F21" s="16"/>
      <c r="G21" s="15" t="s">
        <v>7</v>
      </c>
      <c r="H21" s="16"/>
      <c r="I21" s="16"/>
      <c r="J21" s="16"/>
    </row>
    <row r="22" spans="2:11" x14ac:dyDescent="0.25">
      <c r="B22" s="17" t="s">
        <v>8</v>
      </c>
      <c r="C22" s="18" t="s">
        <v>9</v>
      </c>
      <c r="D22" s="17" t="s">
        <v>10</v>
      </c>
      <c r="E22" s="50" t="s">
        <v>24</v>
      </c>
      <c r="F22" s="19"/>
      <c r="G22" s="20"/>
      <c r="H22" s="20"/>
      <c r="I22" s="21"/>
      <c r="J22" s="51" t="s">
        <v>25</v>
      </c>
    </row>
    <row r="23" spans="2:11" x14ac:dyDescent="0.25">
      <c r="B23" s="52"/>
      <c r="C23" s="23"/>
      <c r="D23" s="22"/>
      <c r="E23" s="24" t="s">
        <v>12</v>
      </c>
      <c r="F23" s="24" t="s">
        <v>13</v>
      </c>
      <c r="G23" s="25" t="s">
        <v>14</v>
      </c>
      <c r="H23" s="25" t="s">
        <v>15</v>
      </c>
      <c r="I23" s="25" t="s">
        <v>16</v>
      </c>
      <c r="J23" s="53"/>
    </row>
    <row r="24" spans="2:11" x14ac:dyDescent="0.25">
      <c r="B24" s="54" t="s">
        <v>26</v>
      </c>
      <c r="C24" s="54"/>
      <c r="D24" s="54"/>
      <c r="E24" s="54"/>
      <c r="F24" s="54"/>
      <c r="G24" s="54"/>
      <c r="H24" s="54"/>
      <c r="I24" s="54"/>
      <c r="J24" s="54"/>
    </row>
    <row r="25" spans="2:11" x14ac:dyDescent="0.25">
      <c r="B25" s="42">
        <v>1000</v>
      </c>
      <c r="C25" s="35">
        <f>+'[1]EVTOP-02'!C12</f>
        <v>4473223</v>
      </c>
      <c r="D25" s="35">
        <f>+'[1]EVTOP-02'!D12</f>
        <v>3647137</v>
      </c>
      <c r="E25" s="35">
        <f>+'[1]EVTOP-02'!E12</f>
        <v>284921.59999999998</v>
      </c>
      <c r="F25" s="35">
        <f>+'[1]EVTOP-02'!F12</f>
        <v>487457.6</v>
      </c>
      <c r="G25" s="35">
        <f>+'[1]EVTOP-02'!G12</f>
        <v>384955.6</v>
      </c>
      <c r="H25" s="35">
        <f>SUM(E25:G25)</f>
        <v>1157334.7999999998</v>
      </c>
      <c r="I25" s="35">
        <f>+'[1]EVTOP-02'!I12</f>
        <v>3647137</v>
      </c>
      <c r="J25" s="55">
        <f>I25/C25</f>
        <v>0.81532644359559092</v>
      </c>
    </row>
    <row r="26" spans="2:11" x14ac:dyDescent="0.25">
      <c r="B26" s="42">
        <v>2000</v>
      </c>
      <c r="C26" s="35">
        <f>+'[1]EVTOP-02'!C32</f>
        <v>101500</v>
      </c>
      <c r="D26" s="35">
        <f>+'[1]EVTOP-02'!D32</f>
        <v>99292</v>
      </c>
      <c r="E26" s="35">
        <f>+'[1]EVTOP-02'!E32</f>
        <v>11706</v>
      </c>
      <c r="F26" s="35">
        <f>+'[1]EVTOP-02'!F32</f>
        <v>5758</v>
      </c>
      <c r="G26" s="35">
        <v>10133</v>
      </c>
      <c r="H26" s="56">
        <f>SUM(E26:G26)</f>
        <v>27597</v>
      </c>
      <c r="I26" s="35">
        <f>+'[1]EVTOP-02'!I32</f>
        <v>99292</v>
      </c>
      <c r="J26" s="55">
        <f>I26/C26</f>
        <v>0.97824630541871926</v>
      </c>
    </row>
    <row r="27" spans="2:11" x14ac:dyDescent="0.25">
      <c r="B27" s="42">
        <v>3000</v>
      </c>
      <c r="C27" s="35">
        <f>+'[1]EVTOP-02'!C44</f>
        <v>475753</v>
      </c>
      <c r="D27" s="35">
        <f>+'[1]EVTOP-02'!D44</f>
        <v>452038</v>
      </c>
      <c r="E27" s="35">
        <f>+'[1]EVTOP-02'!E44</f>
        <v>41176</v>
      </c>
      <c r="F27" s="35">
        <f>+'[1]EVTOP-02'!F44</f>
        <v>21214</v>
      </c>
      <c r="G27" s="35">
        <v>50815</v>
      </c>
      <c r="H27" s="56">
        <f>SUM(E27:G27)</f>
        <v>113205</v>
      </c>
      <c r="I27" s="35">
        <f>+'[1]EVTOP-02'!I44</f>
        <v>452038</v>
      </c>
      <c r="J27" s="55">
        <f>I27/C27</f>
        <v>0.95015270529035023</v>
      </c>
    </row>
    <row r="28" spans="2:11" x14ac:dyDescent="0.25">
      <c r="B28" s="42">
        <v>5000</v>
      </c>
      <c r="C28" s="35">
        <f>+'[1]EVTOP-02'!C73</f>
        <v>30000</v>
      </c>
      <c r="D28" s="35">
        <f>+'[1]EVTOP-02'!D73</f>
        <v>0</v>
      </c>
      <c r="E28" s="35">
        <v>0</v>
      </c>
      <c r="F28" s="35"/>
      <c r="G28" s="35">
        <v>0</v>
      </c>
      <c r="H28" s="35">
        <f>SUM(E28:G28)</f>
        <v>0</v>
      </c>
      <c r="I28" s="35">
        <v>0</v>
      </c>
      <c r="J28" s="55">
        <f>I28/C28</f>
        <v>0</v>
      </c>
      <c r="K28" s="38"/>
    </row>
    <row r="29" spans="2:11" x14ac:dyDescent="0.25">
      <c r="B29" s="42">
        <v>6000</v>
      </c>
      <c r="C29" s="35">
        <f>+'[1]EVTOP-02'!C78</f>
        <v>1500000</v>
      </c>
      <c r="D29" s="35">
        <v>0</v>
      </c>
      <c r="E29" s="35">
        <v>0</v>
      </c>
      <c r="F29" s="35">
        <v>0</v>
      </c>
      <c r="G29" s="35">
        <v>0</v>
      </c>
      <c r="H29" s="35">
        <f>SUM(E29:G29)</f>
        <v>0</v>
      </c>
      <c r="I29" s="35">
        <f>SUM(F29:H29)</f>
        <v>0</v>
      </c>
      <c r="J29" s="55"/>
    </row>
    <row r="30" spans="2:11" x14ac:dyDescent="0.25">
      <c r="B30" s="57"/>
      <c r="C30" s="44"/>
      <c r="D30" s="57"/>
      <c r="E30" s="57"/>
      <c r="F30" s="57"/>
      <c r="G30" s="57"/>
      <c r="H30" s="57"/>
      <c r="I30" s="57"/>
      <c r="J30" s="57"/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2:11" x14ac:dyDescent="0.25">
      <c r="B32" s="47" t="s">
        <v>22</v>
      </c>
      <c r="C32" s="58">
        <f>SUM(C25:C30)</f>
        <v>6580476</v>
      </c>
      <c r="D32" s="58">
        <f>D25+D26+D27+D28+D29</f>
        <v>4198467</v>
      </c>
      <c r="E32" s="58">
        <f>E25+E26+E27+E28+E30</f>
        <v>337803.6</v>
      </c>
      <c r="F32" s="58">
        <f>F25+F26+F27+F28</f>
        <v>514429.6</v>
      </c>
      <c r="G32" s="58">
        <f>G25+G26+G27+G28</f>
        <v>445903.6</v>
      </c>
      <c r="H32" s="59">
        <f>SUM(H25:H29)</f>
        <v>1298136.7999999998</v>
      </c>
      <c r="I32" s="60">
        <f>I25+I26+I27+I28</f>
        <v>4198467</v>
      </c>
      <c r="J32" s="61">
        <f>+I32/C32</f>
        <v>0.63801873906993967</v>
      </c>
    </row>
    <row r="33" spans="2:11" x14ac:dyDescent="0.25">
      <c r="B33" s="15"/>
      <c r="C33" s="15"/>
      <c r="D33" s="15"/>
      <c r="E33" s="15"/>
      <c r="F33" s="15"/>
      <c r="G33" s="15"/>
      <c r="H33" s="15"/>
      <c r="I33" s="15"/>
      <c r="J33" s="15"/>
    </row>
    <row r="34" spans="2:11" x14ac:dyDescent="0.25">
      <c r="B34" s="62" t="s">
        <v>27</v>
      </c>
      <c r="C34" s="63"/>
      <c r="D34" s="63"/>
      <c r="E34" s="48">
        <f>+E19-E32</f>
        <v>-54442.599999999977</v>
      </c>
      <c r="F34" s="48">
        <f>+F19-F32</f>
        <v>15416.400000000023</v>
      </c>
      <c r="G34" s="48">
        <f>+G19-G32</f>
        <v>69548.400000000023</v>
      </c>
      <c r="H34" s="62"/>
      <c r="I34" s="63"/>
      <c r="J34" s="63"/>
    </row>
    <row r="35" spans="2:11" x14ac:dyDescent="0.25">
      <c r="B35" s="64"/>
      <c r="C35" s="64"/>
      <c r="D35" s="64"/>
      <c r="E35" s="64"/>
      <c r="F35" s="64"/>
      <c r="G35" s="64"/>
      <c r="H35" s="64"/>
      <c r="I35" s="64"/>
      <c r="J35" s="64"/>
    </row>
    <row r="36" spans="2:11" x14ac:dyDescent="0.25">
      <c r="B36" s="64"/>
      <c r="C36" s="64"/>
      <c r="D36" s="65"/>
      <c r="E36" s="64"/>
      <c r="F36" s="64"/>
      <c r="G36" s="64"/>
      <c r="H36" s="64"/>
      <c r="I36" s="64"/>
      <c r="J36" s="64"/>
    </row>
    <row r="37" spans="2:11" x14ac:dyDescent="0.25">
      <c r="B37" s="64"/>
      <c r="C37" s="64"/>
      <c r="D37" s="65"/>
      <c r="E37" s="64"/>
      <c r="F37" s="64"/>
      <c r="G37" s="64"/>
      <c r="H37" s="64"/>
      <c r="I37" s="65"/>
      <c r="J37" s="64"/>
    </row>
    <row r="38" spans="2:11" x14ac:dyDescent="0.25">
      <c r="B38" s="64"/>
      <c r="C38" s="64"/>
      <c r="D38" s="64"/>
      <c r="E38" s="64"/>
      <c r="F38" s="64"/>
      <c r="G38" s="64"/>
      <c r="H38" s="64"/>
      <c r="I38" s="64"/>
      <c r="J38" s="64"/>
    </row>
    <row r="40" spans="2:11" x14ac:dyDescent="0.25">
      <c r="B40" s="14" t="s">
        <v>28</v>
      </c>
      <c r="C40" s="16"/>
      <c r="D40" s="16"/>
      <c r="E40" s="16"/>
      <c r="F40" s="16"/>
      <c r="G40" s="15" t="s">
        <v>7</v>
      </c>
      <c r="H40" s="16"/>
      <c r="I40" s="16"/>
      <c r="J40" s="16"/>
    </row>
    <row r="41" spans="2:11" x14ac:dyDescent="0.25">
      <c r="B41" s="17" t="s">
        <v>8</v>
      </c>
      <c r="C41" s="18" t="s">
        <v>9</v>
      </c>
      <c r="D41" s="17" t="s">
        <v>10</v>
      </c>
      <c r="E41" s="50" t="s">
        <v>24</v>
      </c>
      <c r="F41" s="19"/>
      <c r="G41" s="20"/>
      <c r="H41" s="20"/>
      <c r="I41" s="21"/>
      <c r="J41" s="17" t="s">
        <v>25</v>
      </c>
    </row>
    <row r="42" spans="2:11" x14ac:dyDescent="0.25">
      <c r="B42" s="52"/>
      <c r="C42" s="23"/>
      <c r="D42" s="22"/>
      <c r="E42" s="24" t="s">
        <v>12</v>
      </c>
      <c r="F42" s="24" t="s">
        <v>13</v>
      </c>
      <c r="G42" s="25" t="s">
        <v>14</v>
      </c>
      <c r="H42" s="25" t="s">
        <v>15</v>
      </c>
      <c r="I42" s="25" t="s">
        <v>16</v>
      </c>
      <c r="J42" s="22"/>
    </row>
    <row r="43" spans="2:11" x14ac:dyDescent="0.25">
      <c r="B43" s="54" t="s">
        <v>26</v>
      </c>
      <c r="C43" s="54"/>
      <c r="D43" s="54"/>
      <c r="E43" s="54"/>
      <c r="F43" s="54"/>
      <c r="G43" s="54"/>
      <c r="H43" s="54"/>
      <c r="I43" s="54"/>
      <c r="J43" s="54"/>
    </row>
    <row r="44" spans="2:11" x14ac:dyDescent="0.25">
      <c r="B44" s="42">
        <v>1000</v>
      </c>
      <c r="C44" s="35"/>
      <c r="D44" s="35"/>
      <c r="E44" s="35"/>
      <c r="F44" s="35"/>
      <c r="G44" s="35"/>
      <c r="H44" s="35"/>
      <c r="I44" s="35"/>
      <c r="J44" s="42"/>
      <c r="K44" s="38"/>
    </row>
    <row r="45" spans="2:11" x14ac:dyDescent="0.25">
      <c r="B45" s="42">
        <v>2000</v>
      </c>
      <c r="C45" s="35"/>
      <c r="D45" s="35"/>
      <c r="E45" s="35"/>
      <c r="F45" s="35"/>
      <c r="G45" s="35"/>
      <c r="H45" s="35"/>
      <c r="I45" s="35"/>
      <c r="J45" s="42"/>
      <c r="K45" s="38"/>
    </row>
    <row r="46" spans="2:11" x14ac:dyDescent="0.25">
      <c r="B46" s="42">
        <v>3000</v>
      </c>
      <c r="C46" s="35"/>
      <c r="D46" s="35"/>
      <c r="E46" s="35"/>
      <c r="F46" s="35"/>
      <c r="G46" s="35"/>
      <c r="H46" s="35"/>
      <c r="I46" s="35"/>
      <c r="J46" s="42"/>
      <c r="K46" s="38"/>
    </row>
    <row r="47" spans="2:11" x14ac:dyDescent="0.25">
      <c r="B47" s="42">
        <v>4000</v>
      </c>
      <c r="C47" s="35"/>
      <c r="D47" s="35"/>
      <c r="E47" s="35"/>
      <c r="F47" s="35"/>
      <c r="G47" s="35"/>
      <c r="H47" s="35"/>
      <c r="I47" s="35"/>
      <c r="J47" s="42"/>
      <c r="K47" s="38"/>
    </row>
    <row r="48" spans="2:11" x14ac:dyDescent="0.25">
      <c r="B48" s="42">
        <v>5000</v>
      </c>
      <c r="C48" s="35"/>
      <c r="D48" s="35"/>
      <c r="E48" s="35"/>
      <c r="F48" s="35"/>
      <c r="G48" s="35"/>
      <c r="H48" s="35"/>
      <c r="I48" s="35"/>
      <c r="J48" s="42"/>
      <c r="K48" s="38"/>
    </row>
    <row r="49" spans="2:10" x14ac:dyDescent="0.25">
      <c r="B49" s="42">
        <v>6000</v>
      </c>
      <c r="C49" s="35"/>
      <c r="D49" s="35"/>
      <c r="E49" s="35"/>
      <c r="F49" s="35"/>
      <c r="G49" s="35"/>
      <c r="H49" s="35"/>
      <c r="I49" s="35"/>
      <c r="J49" s="42"/>
    </row>
    <row r="50" spans="2:10" x14ac:dyDescent="0.25">
      <c r="B50" s="42">
        <v>7000</v>
      </c>
      <c r="C50" s="35"/>
      <c r="D50" s="35"/>
      <c r="E50" s="35"/>
      <c r="F50" s="35"/>
      <c r="G50" s="35"/>
      <c r="H50" s="35"/>
      <c r="I50" s="35"/>
      <c r="J50" s="42"/>
    </row>
    <row r="51" spans="2:10" x14ac:dyDescent="0.25">
      <c r="B51" s="42">
        <v>8000</v>
      </c>
      <c r="C51" s="35"/>
      <c r="D51" s="35"/>
      <c r="E51" s="35"/>
      <c r="F51" s="35"/>
      <c r="G51" s="35"/>
      <c r="H51" s="35"/>
      <c r="I51" s="35"/>
      <c r="J51" s="42"/>
    </row>
    <row r="52" spans="2:10" x14ac:dyDescent="0.25">
      <c r="B52" s="57">
        <v>9000</v>
      </c>
      <c r="C52" s="44"/>
      <c r="D52" s="44"/>
      <c r="E52" s="44"/>
      <c r="F52" s="44"/>
      <c r="G52" s="44"/>
      <c r="H52" s="44"/>
      <c r="I52" s="44"/>
      <c r="J52" s="57"/>
    </row>
    <row r="53" spans="2:10" x14ac:dyDescent="0.25">
      <c r="B53" s="15"/>
      <c r="C53" s="46"/>
      <c r="D53" s="46"/>
      <c r="E53" s="46"/>
      <c r="F53" s="46"/>
      <c r="G53" s="46"/>
      <c r="H53" s="46"/>
      <c r="I53" s="46"/>
      <c r="J53" s="15"/>
    </row>
    <row r="54" spans="2:10" ht="15.75" thickBot="1" x14ac:dyDescent="0.3">
      <c r="B54" s="47" t="s">
        <v>22</v>
      </c>
      <c r="C54" s="48"/>
      <c r="D54" s="48"/>
      <c r="E54" s="48"/>
      <c r="F54" s="48"/>
      <c r="G54" s="48"/>
      <c r="H54" s="48"/>
      <c r="I54" s="48"/>
      <c r="J54" s="62"/>
    </row>
    <row r="55" spans="2:10" ht="15.75" thickTop="1" x14ac:dyDescent="0.25">
      <c r="B55" s="66" t="s">
        <v>29</v>
      </c>
      <c r="C55" s="67"/>
      <c r="D55" s="67"/>
      <c r="E55" s="67"/>
      <c r="F55" s="67"/>
      <c r="G55" s="67"/>
      <c r="H55" s="67"/>
      <c r="I55" s="67"/>
      <c r="J55" s="15"/>
    </row>
    <row r="56" spans="2:10" x14ac:dyDescent="0.25">
      <c r="B56" s="68"/>
      <c r="C56" s="69"/>
      <c r="D56" s="69"/>
      <c r="E56" s="69"/>
      <c r="F56" s="69"/>
      <c r="G56" s="69"/>
      <c r="H56" s="69"/>
      <c r="I56" s="69"/>
      <c r="J56" s="15"/>
    </row>
    <row r="57" spans="2:10" x14ac:dyDescent="0.25">
      <c r="B57" s="68"/>
      <c r="C57" s="69"/>
      <c r="D57" s="69"/>
      <c r="E57" s="69"/>
      <c r="F57" s="69"/>
      <c r="G57" s="69"/>
      <c r="H57" s="69"/>
      <c r="I57" s="69"/>
      <c r="J57" s="15"/>
    </row>
    <row r="58" spans="2:10" ht="22.5" x14ac:dyDescent="0.25">
      <c r="B58" s="68" t="s">
        <v>30</v>
      </c>
      <c r="C58" s="69"/>
      <c r="D58" s="69"/>
      <c r="E58" s="69"/>
      <c r="F58" s="69"/>
      <c r="G58" s="69"/>
      <c r="H58" s="69"/>
      <c r="I58" s="68" t="s">
        <v>31</v>
      </c>
      <c r="J58" s="15"/>
    </row>
    <row r="61" spans="2:10" x14ac:dyDescent="0.25">
      <c r="B61" s="70" t="s">
        <v>32</v>
      </c>
      <c r="C61" s="71"/>
      <c r="I61" s="70" t="s">
        <v>33</v>
      </c>
      <c r="J61" s="71"/>
    </row>
    <row r="62" spans="2:10" x14ac:dyDescent="0.25">
      <c r="B62" s="72" t="s">
        <v>34</v>
      </c>
      <c r="C62" s="73"/>
      <c r="I62" s="72" t="s">
        <v>35</v>
      </c>
      <c r="J62" s="73"/>
    </row>
    <row r="64" spans="2:10" x14ac:dyDescent="0.25">
      <c r="B64" s="12" t="s">
        <v>36</v>
      </c>
    </row>
  </sheetData>
  <mergeCells count="17">
    <mergeCell ref="J41:J42"/>
    <mergeCell ref="B55:I55"/>
    <mergeCell ref="B22:B23"/>
    <mergeCell ref="C22:C23"/>
    <mergeCell ref="D22:D23"/>
    <mergeCell ref="B41:B42"/>
    <mergeCell ref="C41:C42"/>
    <mergeCell ref="D41:D42"/>
    <mergeCell ref="B3:J3"/>
    <mergeCell ref="B4:J4"/>
    <mergeCell ref="B5:J5"/>
    <mergeCell ref="G7:J7"/>
    <mergeCell ref="B8:J8"/>
    <mergeCell ref="B11:B12"/>
    <mergeCell ref="C11:C12"/>
    <mergeCell ref="D11:D12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COEES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dcterms:created xsi:type="dcterms:W3CDTF">2014-02-19T18:32:30Z</dcterms:created>
  <dcterms:modified xsi:type="dcterms:W3CDTF">2014-02-19T18:34:29Z</dcterms:modified>
</cp:coreProperties>
</file>