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50" activeTab="1"/>
  </bookViews>
  <sheets>
    <sheet name="EVTOP 01" sheetId="1" r:id="rId1"/>
    <sheet name="EVTOP 02" sheetId="2" r:id="rId2"/>
    <sheet name="ANEXO " sheetId="3" r:id="rId3"/>
    <sheet name="EVTOP 03" sheetId="4" r:id="rId4"/>
    <sheet name="EVTOP-03 AV." sheetId="5" r:id="rId5"/>
  </sheets>
  <definedNames/>
  <calcPr fullCalcOnLoad="1"/>
</workbook>
</file>

<file path=xl/sharedStrings.xml><?xml version="1.0" encoding="utf-8"?>
<sst xmlns="http://schemas.openxmlformats.org/spreadsheetml/2006/main" count="461" uniqueCount="251">
  <si>
    <t>CONSEJO ESTATAL DE CIENCIA Y TECNOLOGIA</t>
  </si>
  <si>
    <t>SISTEMA ESTATAL DE EVALUACIÓN</t>
  </si>
  <si>
    <t>ORGANISMO: CONSEJO ESTATAL DE CIENCIA Y TECNOLOGIA</t>
  </si>
  <si>
    <t>CLAVE NEP ORGANISMO</t>
  </si>
  <si>
    <t>DESCRIPCION</t>
  </si>
  <si>
    <t>UNIDAD DE MEDIDA</t>
  </si>
  <si>
    <t>ORIGINAL ANUAL</t>
  </si>
  <si>
    <t>MODIF. ANUAL</t>
  </si>
  <si>
    <t>CALENDARIO</t>
  </si>
  <si>
    <t>DEP</t>
  </si>
  <si>
    <t>UR</t>
  </si>
  <si>
    <t>FIN</t>
  </si>
  <si>
    <t>FUN</t>
  </si>
  <si>
    <t>SUBF</t>
  </si>
  <si>
    <t>ER</t>
  </si>
  <si>
    <t>PROGR</t>
  </si>
  <si>
    <t>A/P</t>
  </si>
  <si>
    <t>I</t>
  </si>
  <si>
    <t>II</t>
  </si>
  <si>
    <t>III</t>
  </si>
  <si>
    <t>IV</t>
  </si>
  <si>
    <t>01</t>
  </si>
  <si>
    <t>SECRETARIA DE ECONOMIA</t>
  </si>
  <si>
    <t>DESARROLLO ECONOMICO</t>
  </si>
  <si>
    <t>INVESTIGACION Y DESARROLLO RELACIONADO CON ASUNTOS ECONOMICOS</t>
  </si>
  <si>
    <t>PROMOVER Y DIFUNDIR LA INVESTIGACION CIENTIFICA Y TECNOLOGICA</t>
  </si>
  <si>
    <t>E4</t>
  </si>
  <si>
    <t>SONORA COMPETITIVO Y SUSTENTABLE</t>
  </si>
  <si>
    <t>INVESTIGACION Y DESARROLLO TECNOLÓGICO PARA EL DESARROLLO RURAL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</si>
  <si>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</si>
  <si>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</si>
  <si>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</si>
  <si>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</si>
  <si>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GESTIÓN PARA REINTEGRAR FONDOS ESTATALES NO APLICADOS</t>
  </si>
  <si>
    <t>AISIGANCIÓN PRESUPUESTAL</t>
  </si>
  <si>
    <t>PROGRAMA OPERATIVO ANUAL 2012</t>
  </si>
  <si>
    <t>ESTRUCTURA ADMINISTRATIVA</t>
  </si>
  <si>
    <t>META</t>
  </si>
  <si>
    <t>INNOVACIÓN Y DESARROLLO TECNOLÓGICO</t>
  </si>
  <si>
    <t>SUB PROGR.</t>
  </si>
  <si>
    <t>CONTROL Y SEGUIMIENTO ADMINISTRATIVO Y DE SERVICIOS PARA EL DESARROLLO CIENTÍFICO Y TECNOLÓGICO.</t>
  </si>
  <si>
    <t>1.1</t>
  </si>
  <si>
    <t>INTEGRAR EL REPORTE ANUAL DE LA CUENTAPÚBLICA SOBRE EL ORÍGEN, APLICACIÓN DE RECURSOS FINANCIEROS Y MATERIALES EJERCIDOS EN EL POA.</t>
  </si>
  <si>
    <t>1.2</t>
  </si>
  <si>
    <t>OPERAR EL SISTEMA CONTABLE Y DE CONTROL ADMINISTARTIVO EN RELACIÓN A LA SITUACIÓN FINANCIERA DEL ORGANISMO.</t>
  </si>
  <si>
    <t>REPORTES</t>
  </si>
  <si>
    <t>INTEGRAR EL DOCUMENTO DE AVANCE FISICO-FINANCIERO DEL POA 2012</t>
  </si>
  <si>
    <t>1.3</t>
  </si>
  <si>
    <t>1.4</t>
  </si>
  <si>
    <t>1.5</t>
  </si>
  <si>
    <t>1.6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</si>
  <si>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</si>
  <si>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</si>
  <si>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</si>
  <si>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</si>
  <si>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</si>
  <si>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</si>
  <si>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</si>
  <si>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</si>
  <si>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</si>
  <si>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</si>
  <si>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</si>
  <si>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</si>
  <si>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</si>
  <si>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</si>
  <si>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</si>
  <si>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</si>
  <si>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</si>
  <si>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</si>
  <si>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3.3</t>
  </si>
  <si>
    <t>3.5</t>
  </si>
  <si>
    <t>001</t>
  </si>
  <si>
    <t>002</t>
  </si>
  <si>
    <t xml:space="preserve">ANALISIS DE CARTERA DE FONDOS NACIONALES E INTERNACIONALES </t>
  </si>
  <si>
    <t>TOTAL DE METAS</t>
  </si>
  <si>
    <t xml:space="preserve">CELEBRAR REUNIONES DE ARTICULACIÓN PRODUCTIVA </t>
  </si>
  <si>
    <t>TECHNOLOGY ROADMAPPING</t>
  </si>
  <si>
    <t>1.7</t>
  </si>
  <si>
    <t>003</t>
  </si>
  <si>
    <t>3.1</t>
  </si>
  <si>
    <t>3.2</t>
  </si>
  <si>
    <t>3.4</t>
  </si>
  <si>
    <t>3.6</t>
  </si>
  <si>
    <t>3</t>
  </si>
  <si>
    <t xml:space="preserve">DIRECCION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</si>
  <si>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</si>
  <si>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</si>
  <si>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</si>
  <si>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</si>
  <si>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</si>
  <si>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</si>
  <si>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</si>
  <si>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</si>
  <si>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</si>
  <si>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</si>
  <si>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</si>
  <si>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</si>
  <si>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</si>
  <si>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</si>
  <si>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</si>
  <si>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</si>
  <si>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</si>
  <si>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</si>
  <si>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</si>
  <si>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</si>
  <si>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</si>
  <si>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</si>
  <si>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</si>
  <si>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</si>
  <si>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</si>
  <si>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</si>
  <si>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</si>
  <si>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</si>
  <si>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</si>
  <si>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.-Avance Preliminar del Presupuesto anual</t>
  </si>
  <si>
    <t>LIC. MARTHA NIDIA CAMPA GADEA</t>
  </si>
  <si>
    <t>LIC. ÉRIKA VIANEY VERDUGO PACHECO</t>
  </si>
  <si>
    <t>Nombre y firma</t>
  </si>
  <si>
    <t>del Director General o responsable</t>
  </si>
  <si>
    <t>del Contador</t>
  </si>
  <si>
    <t>CLAVE PARTIDA PRESUPUESTAL</t>
  </si>
  <si>
    <t>ASIGNACION ORIGINAL</t>
  </si>
  <si>
    <t xml:space="preserve"> ASIGNACION MODIFICADA</t>
  </si>
  <si>
    <t>EJERCIDO EN EL TRIMESTRE</t>
  </si>
  <si>
    <t>DISPONIBLE</t>
  </si>
  <si>
    <t>MONTO</t>
  </si>
  <si>
    <t>%</t>
  </si>
  <si>
    <t>CAPITULO 1000</t>
  </si>
  <si>
    <t>SUELDOS</t>
  </si>
  <si>
    <t>RIESGO LABORAL</t>
  </si>
  <si>
    <t>AYUDA PARA HABITACIÓN</t>
  </si>
  <si>
    <t>AYUDA PARA ENERGÍA ELECTRICA</t>
  </si>
  <si>
    <t>CUÓTAS POR SERVICIO MÉDICO</t>
  </si>
  <si>
    <t>CUÓTAS POR SEGURO DE VIDA AL ISSSTESON</t>
  </si>
  <si>
    <t>CUÓTAS POR RETIRO AL ISSSTESON</t>
  </si>
  <si>
    <t>ASIGNACIÓN PARA PRÉSTAMOS  A CORTO PLAZO</t>
  </si>
  <si>
    <t>ASIGNACIÓN PARA PRÉSTAMOS PRENDARIOS</t>
  </si>
  <si>
    <t>CUÓTAS PARA INFRAESTRUCTURA</t>
  </si>
  <si>
    <t>CUÓTAS AL FOVISSSTESON</t>
  </si>
  <si>
    <t>PAGAS DE DEFUNCIÓN,PENSIONES Y JUBILACIONES</t>
  </si>
  <si>
    <t>OTRAS PRESTACIONES</t>
  </si>
  <si>
    <t>CAPITULO 2000</t>
  </si>
  <si>
    <t>MATERIALES , UTILES Y EQUIPOS MENORES DE OFICINA</t>
  </si>
  <si>
    <t>MATERIALES Y UTILES DE IMPRESIÓN Y REPRODUCCIÓN</t>
  </si>
  <si>
    <t>MATERIALES PARA INFORMACION</t>
  </si>
  <si>
    <t>MATERIALES EDUCATIVOS</t>
  </si>
  <si>
    <t>PRODUCTOS ALIMENTICIOS PARA EL PERSONAL</t>
  </si>
  <si>
    <t>ADQUISICIÓN DE AGUA POTABLE</t>
  </si>
  <si>
    <t>UTENSILIOS PARA EL SERVICIO DE ALIMENTACION</t>
  </si>
  <si>
    <t>MATERIALES COMPLEMENTARIOS</t>
  </si>
  <si>
    <t>COMBUSTIBLES</t>
  </si>
  <si>
    <t>REFACCIONES Y ACCESORIOS MENORES</t>
  </si>
  <si>
    <t>REFACCIONES Y ACCESORIOS MEN. DE EQUIPO DE COMP.</t>
  </si>
  <si>
    <t>CAPITULO 3000</t>
  </si>
  <si>
    <t>SERVICIO POSTAL</t>
  </si>
  <si>
    <t xml:space="preserve">SERVICIOS INTEGRALES Y OTROS SERVICIOS </t>
  </si>
  <si>
    <t>ARRENDAMIENTO DE EDIFICIOS</t>
  </si>
  <si>
    <t>ARRENDAMIENTO DE MUEBLES, MAQUINARIA Y EQUIPO</t>
  </si>
  <si>
    <t xml:space="preserve">ARRENDAMIENTO DE EQUIPO DE TRANSPORTE </t>
  </si>
  <si>
    <t xml:space="preserve">PATENTES, REGALIAS Y OTROS </t>
  </si>
  <si>
    <t>SERVICIOS LEGALES DE CONTABILIDAD, AUDITORIAS Y RELACIONADOS</t>
  </si>
  <si>
    <t>SERVICIOS DE CONSULTORIA</t>
  </si>
  <si>
    <t>IMPRESIONES Y PUBLICACIONES OFICIALES</t>
  </si>
  <si>
    <t>SERVICIOS FINANCIEROS Y BANCARIOS</t>
  </si>
  <si>
    <t>FLETES Y MANIOBRAS</t>
  </si>
  <si>
    <t>MANTENIMIENTO Y CONSERVACIÓN DE INMUEBLES</t>
  </si>
  <si>
    <t>MANTENIMIENTO Y CONSERVACIÓN DE MOBILIARIO Y EQUIPO</t>
  </si>
  <si>
    <t>MANTENIMIENTO Y CONSERVACIÓN DE BIENES INFORMATICOS</t>
  </si>
  <si>
    <t>REPARACIÓN Y CONSERVACIÓN DE EQUIPO DE TRANSPORTE</t>
  </si>
  <si>
    <t>DIFUSIÓN POR RADIO, TELEVISIÓN Y OTROS MEDIOS</t>
  </si>
  <si>
    <t>PASAJES AEREOS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</si>
  <si>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</si>
  <si>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</si>
  <si>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</si>
  <si>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</si>
  <si>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</si>
  <si>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CUÓTAS</t>
  </si>
  <si>
    <t>GASTOS DE CEREMONIAL</t>
  </si>
  <si>
    <t>CONGRESOS Y CONVENCIONES</t>
  </si>
  <si>
    <t>GASTOS DE ATENCIÓN Y PROMOCIÓN</t>
  </si>
  <si>
    <t>IMPUESTOS Y DERECHOS</t>
  </si>
  <si>
    <t>PENAS, MULTAS, ACCESORIOS Y ACTUALIZACIONES</t>
  </si>
  <si>
    <t>CAPITULO 5000</t>
  </si>
  <si>
    <t>MUEBLES DE OFICINA Y ESTANTERIA</t>
  </si>
  <si>
    <t>SOFTWARE</t>
  </si>
  <si>
    <t>EVTOP-01-01</t>
  </si>
  <si>
    <t>RELACIÓN DE RECURSOS ESTATALES RECIBIDOS DURANTE EL TRIMESTRE</t>
  </si>
  <si>
    <t>FECHA</t>
  </si>
  <si>
    <t>No. CHEQUE/O. PAGO</t>
  </si>
  <si>
    <t>IMPORTE</t>
  </si>
  <si>
    <t>PRIMA VACACIONAL</t>
  </si>
  <si>
    <t>INSTALACIONES</t>
  </si>
  <si>
    <t>MATERIALES Y UTILES PARA EL PROCESAMIENTO DE EQUIPOS Y BIENES INFORMÁTICOS</t>
  </si>
  <si>
    <t>REFACCIONES Y ACCESORIOS MENORES DE MOBILIARIO Y EQUIPO DE ADMINISTRACIÓN</t>
  </si>
  <si>
    <t>SERVICIO DE ACCESO A INTERNET, REDES Y PROCESAMIENTO DE INFORMACIÓN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</si>
  <si>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</si>
  <si>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</si>
  <si>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</si>
  <si>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</si>
  <si>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3.7</t>
  </si>
  <si>
    <t>GENERACIÓN DE BASE DATOS PARA EL SISTEMA ESTATAL DE INFORMACIÓN CIENTÍFICA Y TECNOLÓGICA DEL ESTADO</t>
  </si>
  <si>
    <t>3.8</t>
  </si>
  <si>
    <t>ELABORACIÓN Y DESARROLLO DE UN MODELO DE ARTICULACIÓN EMPRESA- ACADEMIA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</si>
  <si>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</si>
  <si>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</si>
  <si>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</si>
  <si>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</si>
  <si>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</si>
  <si>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</si>
  <si>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</si>
  <si>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3.9</t>
  </si>
  <si>
    <t xml:space="preserve">PROGRAMA ESTATAL DE INNOVACIÓN Y DESARROLLO CIENTÍFICO Y TECNOLÓGICO </t>
  </si>
  <si>
    <t>CAPITULO 4000</t>
  </si>
  <si>
    <t>REALIZADO</t>
  </si>
  <si>
    <t>TOTAL ACUM</t>
  </si>
  <si>
    <t>AV. FISICO %</t>
  </si>
  <si>
    <t>EVTOP-03</t>
  </si>
  <si>
    <t>IVA ACREDITABLE</t>
  </si>
  <si>
    <t>GASTO OPERATIVO CAPITULO (1000,2000,3000 Y 5000)</t>
  </si>
  <si>
    <t>ABRIL</t>
  </si>
  <si>
    <t>MAYO</t>
  </si>
  <si>
    <t>JUNIO</t>
  </si>
  <si>
    <t>TRIMESTRE: SEGUNDO 2012</t>
  </si>
  <si>
    <t>SERVICIOS DE CAPACITACIÓN</t>
  </si>
  <si>
    <t>MATERIAL DE LIMPIEZA</t>
  </si>
  <si>
    <t>OTROS MOBILIARIOS Y EQUIPO DE ADMINISTRACION</t>
  </si>
  <si>
    <t>SUBSIDIO PARA PAGO DE  NÓMINA QUINCENAL DEL 01 DE ABRIL AL 15 DE ABRIL DEL 2012, 07</t>
  </si>
  <si>
    <t>SUBSIDIO PARA PAGO DE APORTACIONES Y DEDUCCIONES DE NÓMINA QUINCENAL, 07</t>
  </si>
  <si>
    <t>SUBSIDIO PARA PAGO DE NÓMINA QUINCENAL DEL 16 AL 30 DE ABRIL DEL 2012, 08</t>
  </si>
  <si>
    <t>SUBSIDIO PARA PAGO DE APORTACIONES Y DEDUCCIONES DE NÓMINA QUINCENAL, 08</t>
  </si>
  <si>
    <t>SUBSIDIO PARA PAGO DE NÓMINA MENSUAL DEL 01 AL 30 DE ABRIL DEL 2012, 04</t>
  </si>
  <si>
    <t>MINISTRACIÓN DE SUBSIDIO PARA GASTOS OPERATIVOS  DE LOS PROGRAMASDE COECYT, PRIMER QUINCENA DE ABRIL 2012</t>
  </si>
  <si>
    <t>MINISTRACIÓN DE SUBSIDIO PARA GASTOS OPERATIVOS  DE LOS PROGRAMASDE COECYT, SEGUNDA QUINCENA DE MARZO 2012</t>
  </si>
  <si>
    <t>MINISTRACIÓN DE SUBSIDIO PARA GASTOS OPERATIVOS  DE LOS PROGRAMASDE COECYT, PRIMER QUINCENA DE MARZO 2012</t>
  </si>
  <si>
    <t>MINISTRACIÓN DE SUBSIDIO PARA GASTOS OPERATIVOS  DE LOS PROGRAMASDE COECYT, SEGUNDA QUINCENA DE ABRIL 2012</t>
  </si>
  <si>
    <t>APORTACIÓN FEDERAL DEL CONVENIO FIRMADO CON REDNACECYT - COECYT</t>
  </si>
  <si>
    <t xml:space="preserve">APORTACIÓN FEDERAL REDNACECYT PARA ACTIVIDADES Y SERVICIOS </t>
  </si>
  <si>
    <t>SUBSIDIO PARA PAGO DE APORTACIONES Y DEDUCCIONES DE NÓMINA QUINCENAL, 10</t>
  </si>
  <si>
    <t>SUBSIDIO PARA PAGO DE  NÓMINA QUINCENAL DEL 16 DE MAYO AL 31 DE MAYO DEL 2012, 10</t>
  </si>
  <si>
    <t>SUBSIDIO PARA PAGO DE  NÓMINA QUINCENAL DEL 1 DE MAYO AL 15 DE MAYO DEL 2012, 09</t>
  </si>
  <si>
    <t>SUBSIDIO PARA PAGO DE APORTACIONES Y DEDUCCIONES DE NÓMINA QUINCENAL, 09</t>
  </si>
  <si>
    <t>SUBSIDIO PARA PAGO DE NÓMINA MENSUAL DEL 01 AL 31 DE MAYO DEL 2012, 05</t>
  </si>
  <si>
    <t>MINISTRACIÓN DE SUBSIDIO PARA GASTOS OPERATIVOS  DE LOS PROGRAMASDE COECYT, PRIMER QUINCENA DE MAYO 2012</t>
  </si>
  <si>
    <t>SUBSIDIO PARA PAGO DE  NÓMINA QUINCENAL DEL 1 DE JUNIO AL 15 DE JUNIO DEL 2012, 11</t>
  </si>
  <si>
    <t>SUBSIDIO PARA PAGO DE APORTACIONES Y DEDUCCIONES DE NÓMINA QUINCENAL, 11</t>
  </si>
  <si>
    <t>SUBSIDIO PARA PAGO DE  NÓMINA QUINCENAL DEL 16 DE JUNIO AL 30 DE JUNIO DEL 2012, 12</t>
  </si>
  <si>
    <t>SUBSIDIO PARA PAGO DE APORTACIONES Y DEDUCCIONES DE NÓMINA QUINCENAL, 12</t>
  </si>
  <si>
    <t>SUBSIDIO PARA PAGO DE NÓMINA MENSUAL DEL 01 AL 30 DE JUNIO DEL 2012, 12</t>
  </si>
  <si>
    <t>TRIMESTRE: SEGUNDO TRIMESTRE 2012</t>
  </si>
  <si>
    <t>METAS PROGRAMADAS CON GASTO ASIGNADO AL CAPITULO 7000</t>
  </si>
  <si>
    <t>ANALITICO DE RECURSOS EJERCIDOS POR PARTIDA PRESUPUESTAL, SEGUNDO TRIMESTRE 2012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</si>
</sst>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name val="Arial Unicode MS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0"/>
    </font>
    <font>
      <sz val="3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double"/>
      <right style="hair"/>
      <top style="hair"/>
      <bottom style="hair"/>
    </border>
    <border>
      <left style="double"/>
      <right style="hair"/>
      <top/>
      <bottom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382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165" fontId="0" fillId="33" borderId="23" xfId="49" applyNumberFormat="1" applyFont="1" applyFill="1" applyBorder="1" applyAlignment="1">
      <alignment horizontal="right" wrapText="1"/>
    </xf>
    <xf numFmtId="165" fontId="0" fillId="33" borderId="23" xfId="49" applyNumberFormat="1" applyFont="1" applyFill="1" applyBorder="1" applyAlignment="1">
      <alignment horizontal="right"/>
    </xf>
    <xf numFmtId="165" fontId="0" fillId="0" borderId="23" xfId="49" applyNumberFormat="1" applyFont="1" applyFill="1" applyBorder="1" applyAlignment="1">
      <alignment horizontal="center"/>
    </xf>
    <xf numFmtId="165" fontId="0" fillId="0" borderId="23" xfId="49" applyNumberFormat="1" applyFont="1" applyFill="1" applyBorder="1" applyAlignment="1">
      <alignment horizontal="right"/>
    </xf>
    <xf numFmtId="165" fontId="0" fillId="33" borderId="23" xfId="49" applyNumberFormat="1" applyFont="1" applyFill="1" applyBorder="1" applyAlignment="1">
      <alignment horizontal="center"/>
    </xf>
    <xf numFmtId="165" fontId="0" fillId="33" borderId="24" xfId="49" applyNumberFormat="1" applyFont="1" applyFill="1" applyBorder="1" applyAlignment="1">
      <alignment horizontal="center" vertical="center"/>
    </xf>
    <xf numFmtId="165" fontId="0" fillId="0" borderId="23" xfId="49" applyNumberFormat="1" applyFont="1" applyBorder="1" applyAlignment="1">
      <alignment/>
    </xf>
    <xf numFmtId="165" fontId="0" fillId="0" borderId="23" xfId="49" applyNumberFormat="1" applyFont="1" applyFill="1" applyBorder="1" applyAlignment="1">
      <alignment/>
    </xf>
    <xf numFmtId="165" fontId="0" fillId="0" borderId="24" xfId="49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24" xfId="49" applyNumberFormat="1" applyFont="1" applyBorder="1" applyAlignment="1">
      <alignment/>
    </xf>
    <xf numFmtId="0" fontId="0" fillId="0" borderId="23" xfId="0" applyFont="1" applyBorder="1" applyAlignment="1">
      <alignment/>
    </xf>
    <xf numFmtId="165" fontId="0" fillId="0" borderId="21" xfId="49" applyNumberFormat="1" applyFont="1" applyBorder="1" applyAlignment="1">
      <alignment/>
    </xf>
    <xf numFmtId="165" fontId="0" fillId="0" borderId="21" xfId="49" applyNumberFormat="1" applyFont="1" applyFill="1" applyBorder="1" applyAlignment="1">
      <alignment/>
    </xf>
    <xf numFmtId="10" fontId="0" fillId="0" borderId="21" xfId="4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49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5" xfId="0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/>
    </xf>
    <xf numFmtId="0" fontId="10" fillId="0" borderId="21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165" fontId="12" fillId="34" borderId="11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6" fontId="10" fillId="0" borderId="25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4" fillId="33" borderId="29" xfId="0" applyFont="1" applyFill="1" applyBorder="1" applyAlignment="1">
      <alignment vertical="center" wrapText="1"/>
    </xf>
    <xf numFmtId="43" fontId="14" fillId="33" borderId="29" xfId="49" applyFont="1" applyFill="1" applyBorder="1" applyAlignment="1">
      <alignment vertical="center" wrapText="1"/>
    </xf>
    <xf numFmtId="43" fontId="14" fillId="35" borderId="29" xfId="49" applyFont="1" applyFill="1" applyBorder="1" applyAlignment="1">
      <alignment vertical="center" wrapText="1"/>
    </xf>
    <xf numFmtId="166" fontId="14" fillId="35" borderId="29" xfId="49" applyNumberFormat="1" applyFont="1" applyFill="1" applyBorder="1" applyAlignment="1">
      <alignment vertical="center" wrapText="1"/>
    </xf>
    <xf numFmtId="43" fontId="14" fillId="35" borderId="30" xfId="49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43" fontId="10" fillId="0" borderId="33" xfId="49" applyFont="1" applyBorder="1" applyAlignment="1">
      <alignment vertical="center" wrapText="1"/>
    </xf>
    <xf numFmtId="43" fontId="10" fillId="0" borderId="33" xfId="49" applyFont="1" applyFill="1" applyBorder="1" applyAlignment="1">
      <alignment vertical="center" wrapText="1"/>
    </xf>
    <xf numFmtId="166" fontId="10" fillId="0" borderId="34" xfId="49" applyNumberFormat="1" applyFont="1" applyFill="1" applyBorder="1" applyAlignment="1">
      <alignment vertical="center" wrapText="1"/>
    </xf>
    <xf numFmtId="43" fontId="10" fillId="0" borderId="35" xfId="49" applyFont="1" applyFill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43" fontId="10" fillId="0" borderId="38" xfId="49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3" fontId="62" fillId="33" borderId="29" xfId="49" applyFont="1" applyFill="1" applyBorder="1" applyAlignment="1">
      <alignment vertical="center" wrapText="1"/>
    </xf>
    <xf numFmtId="166" fontId="14" fillId="33" borderId="29" xfId="49" applyNumberFormat="1" applyFont="1" applyFill="1" applyBorder="1" applyAlignment="1">
      <alignment vertical="center" wrapText="1"/>
    </xf>
    <xf numFmtId="43" fontId="14" fillId="33" borderId="30" xfId="49" applyFont="1" applyFill="1" applyBorder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43" fontId="10" fillId="0" borderId="32" xfId="49" applyFont="1" applyBorder="1" applyAlignment="1">
      <alignment vertical="center" wrapText="1"/>
    </xf>
    <xf numFmtId="43" fontId="10" fillId="0" borderId="37" xfId="49" applyFont="1" applyBorder="1" applyAlignment="1">
      <alignment vertical="center" wrapText="1"/>
    </xf>
    <xf numFmtId="166" fontId="10" fillId="0" borderId="44" xfId="49" applyNumberFormat="1" applyFont="1" applyFill="1" applyBorder="1" applyAlignment="1">
      <alignment vertical="center" wrapText="1"/>
    </xf>
    <xf numFmtId="43" fontId="10" fillId="0" borderId="45" xfId="49" applyFont="1" applyFill="1" applyBorder="1" applyAlignment="1">
      <alignment vertical="center" wrapText="1"/>
    </xf>
    <xf numFmtId="43" fontId="63" fillId="0" borderId="33" xfId="49" applyFont="1" applyFill="1" applyBorder="1" applyAlignment="1">
      <alignment vertical="center" wrapText="1"/>
    </xf>
    <xf numFmtId="43" fontId="16" fillId="0" borderId="33" xfId="49" applyFont="1" applyFill="1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36" borderId="47" xfId="0" applyFont="1" applyFill="1" applyBorder="1" applyAlignment="1">
      <alignment vertical="center" wrapText="1"/>
    </xf>
    <xf numFmtId="43" fontId="10" fillId="36" borderId="47" xfId="49" applyFont="1" applyFill="1" applyBorder="1" applyAlignment="1">
      <alignment vertical="center" wrapText="1"/>
    </xf>
    <xf numFmtId="43" fontId="10" fillId="36" borderId="48" xfId="49" applyFont="1" applyFill="1" applyBorder="1" applyAlignment="1">
      <alignment vertical="center" wrapText="1"/>
    </xf>
    <xf numFmtId="43" fontId="10" fillId="0" borderId="49" xfId="49" applyFont="1" applyFill="1" applyBorder="1" applyAlignment="1">
      <alignment vertical="center" wrapText="1"/>
    </xf>
    <xf numFmtId="43" fontId="10" fillId="0" borderId="50" xfId="49" applyFont="1" applyFill="1" applyBorder="1" applyAlignment="1">
      <alignment vertical="center" wrapText="1"/>
    </xf>
    <xf numFmtId="43" fontId="10" fillId="0" borderId="51" xfId="49" applyFont="1" applyFill="1" applyBorder="1" applyAlignment="1">
      <alignment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36" borderId="53" xfId="0" applyFont="1" applyFill="1" applyBorder="1" applyAlignment="1">
      <alignment vertical="center" wrapText="1"/>
    </xf>
    <xf numFmtId="43" fontId="10" fillId="36" borderId="53" xfId="49" applyFont="1" applyFill="1" applyBorder="1" applyAlignment="1">
      <alignment vertical="center" wrapText="1"/>
    </xf>
    <xf numFmtId="43" fontId="10" fillId="0" borderId="53" xfId="49" applyFont="1" applyFill="1" applyBorder="1" applyAlignment="1">
      <alignment vertical="center" wrapText="1"/>
    </xf>
    <xf numFmtId="43" fontId="10" fillId="0" borderId="54" xfId="49" applyFont="1" applyBorder="1" applyAlignment="1">
      <alignment vertical="center" wrapText="1"/>
    </xf>
    <xf numFmtId="0" fontId="14" fillId="33" borderId="29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3" fontId="0" fillId="0" borderId="57" xfId="0" applyNumberFormat="1" applyBorder="1" applyAlignment="1">
      <alignment horizontal="center" vertical="center" wrapText="1"/>
    </xf>
    <xf numFmtId="14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43" fontId="17" fillId="0" borderId="15" xfId="49" applyNumberFormat="1" applyFont="1" applyFill="1" applyBorder="1" applyAlignment="1" applyProtection="1">
      <alignment horizontal="center" vertical="center" wrapText="1"/>
      <protection/>
    </xf>
    <xf numFmtId="14" fontId="17" fillId="0" borderId="58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43" fontId="8" fillId="0" borderId="6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3" fontId="10" fillId="0" borderId="33" xfId="49" applyFont="1" applyBorder="1" applyAlignment="1">
      <alignment horizontal="left" vertical="center" wrapText="1"/>
    </xf>
    <xf numFmtId="43" fontId="10" fillId="0" borderId="54" xfId="49" applyFont="1" applyFill="1" applyBorder="1" applyAlignment="1">
      <alignment vertical="center" wrapText="1"/>
    </xf>
    <xf numFmtId="43" fontId="17" fillId="0" borderId="61" xfId="0" applyNumberFormat="1" applyFont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3" fontId="10" fillId="0" borderId="38" xfId="49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0" fillId="0" borderId="62" xfId="49" applyNumberFormat="1" applyFont="1" applyFill="1" applyBorder="1" applyAlignment="1">
      <alignment vertical="center" wrapText="1"/>
    </xf>
    <xf numFmtId="166" fontId="10" fillId="0" borderId="29" xfId="49" applyNumberFormat="1" applyFont="1" applyFill="1" applyBorder="1" applyAlignment="1">
      <alignment vertical="center" wrapText="1"/>
    </xf>
    <xf numFmtId="43" fontId="10" fillId="0" borderId="14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1" fontId="5" fillId="0" borderId="18" xfId="0" applyNumberFormat="1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center" vertical="center" wrapText="1"/>
    </xf>
    <xf numFmtId="41" fontId="4" fillId="0" borderId="63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64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9" fontId="5" fillId="0" borderId="65" xfId="0" applyNumberFormat="1" applyFont="1" applyFill="1" applyBorder="1" applyAlignment="1">
      <alignment horizontal="center" vertical="center" wrapText="1"/>
    </xf>
    <xf numFmtId="9" fontId="4" fillId="0" borderId="60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8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43" fontId="5" fillId="0" borderId="64" xfId="0" applyNumberFormat="1" applyFont="1" applyFill="1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center" vertical="center" wrapText="1"/>
    </xf>
    <xf numFmtId="43" fontId="4" fillId="0" borderId="63" xfId="0" applyNumberFormat="1" applyFont="1" applyBorder="1" applyAlignment="1">
      <alignment horizontal="center" vertical="center" wrapText="1"/>
    </xf>
    <xf numFmtId="43" fontId="4" fillId="0" borderId="16" xfId="0" applyNumberFormat="1" applyFont="1" applyFill="1" applyBorder="1" applyAlignment="1">
      <alignment horizontal="center" vertical="center" wrapText="1"/>
    </xf>
    <xf numFmtId="43" fontId="10" fillId="0" borderId="11" xfId="49" applyFont="1" applyFill="1" applyBorder="1" applyAlignment="1">
      <alignment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5" xfId="0" applyNumberFormat="1" applyFont="1" applyFill="1" applyBorder="1" applyAlignment="1">
      <alignment horizontal="center" vertical="center" wrapText="1"/>
    </xf>
    <xf numFmtId="43" fontId="3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2" fillId="0" borderId="67" xfId="0" applyFont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3" fontId="3" fillId="0" borderId="15" xfId="0" applyNumberFormat="1" applyFont="1" applyFill="1" applyBorder="1" applyAlignment="1">
      <alignment vertical="center" wrapText="1"/>
    </xf>
    <xf numFmtId="43" fontId="5" fillId="0" borderId="15" xfId="0" applyNumberFormat="1" applyFont="1" applyFill="1" applyBorder="1" applyAlignment="1">
      <alignment vertical="center" wrapText="1"/>
    </xf>
    <xf numFmtId="43" fontId="5" fillId="0" borderId="65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165" fontId="0" fillId="0" borderId="0" xfId="0" applyNumberFormat="1" applyAlignment="1">
      <alignment/>
    </xf>
    <xf numFmtId="43" fontId="10" fillId="0" borderId="37" xfId="49" applyFont="1" applyFill="1" applyBorder="1" applyAlignment="1">
      <alignment vertical="center" wrapText="1"/>
    </xf>
    <xf numFmtId="43" fontId="14" fillId="0" borderId="33" xfId="49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3" xfId="0" applyFont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8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66" xfId="0" applyNumberFormat="1" applyFont="1" applyFill="1" applyBorder="1" applyAlignment="1">
      <alignment horizontal="center" vertical="center" wrapText="1"/>
    </xf>
    <xf numFmtId="41" fontId="3" fillId="0" borderId="77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right" vertical="center" wrapText="1"/>
    </xf>
    <xf numFmtId="0" fontId="3" fillId="0" borderId="79" xfId="0" applyFont="1" applyBorder="1" applyAlignment="1">
      <alignment horizontal="right" vertical="center" wrapText="1"/>
    </xf>
    <xf numFmtId="0" fontId="3" fillId="0" borderId="8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9" fontId="5" fillId="0" borderId="8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82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83" xfId="0" applyNumberFormat="1" applyFont="1" applyBorder="1" applyAlignment="1">
      <alignment horizontal="center" vertical="center" wrapText="1"/>
    </xf>
    <xf numFmtId="49" fontId="5" fillId="0" borderId="84" xfId="0" applyNumberFormat="1" applyFont="1" applyBorder="1" applyAlignment="1">
      <alignment horizontal="center" vertical="center" wrapText="1"/>
    </xf>
    <xf numFmtId="49" fontId="5" fillId="0" borderId="8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990600</xdr:colOff>
      <xdr:row>5</xdr:row>
      <xdr:rowOff>85725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0"/>
          <a:ext cx="4791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647700</xdr:colOff>
      <xdr:row>4</xdr:row>
      <xdr:rowOff>76200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85725</xdr:rowOff>
    </xdr:from>
    <xdr:to>
      <xdr:col>8</xdr:col>
      <xdr:colOff>9525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8572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57150</xdr:colOff>
      <xdr:row>3</xdr:row>
      <xdr:rowOff>152400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Ciencia y Tecnología
</a:t>
          </a:r>
        </a:p>
      </xdr:txBody>
    </xdr:sp>
    <xdr:clientData/>
  </xdr:twoCellAnchor>
  <xdr:twoCellAnchor editAs="oneCell">
    <xdr:from>
      <xdr:col>18</xdr:col>
      <xdr:colOff>95250</xdr:colOff>
      <xdr:row>0</xdr:row>
      <xdr:rowOff>66675</xdr:rowOff>
    </xdr:from>
    <xdr:to>
      <xdr:col>23</xdr:col>
      <xdr:colOff>600075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666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19050</xdr:colOff>
      <xdr:row>4</xdr:row>
      <xdr:rowOff>19050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Ciencia y Tecnología
</a:t>
          </a:r>
        </a:p>
      </xdr:txBody>
    </xdr:sp>
    <xdr:clientData/>
  </xdr:twoCellAnchor>
  <xdr:twoCellAnchor editAs="oneCell">
    <xdr:from>
      <xdr:col>19</xdr:col>
      <xdr:colOff>590550</xdr:colOff>
      <xdr:row>0</xdr:row>
      <xdr:rowOff>95250</xdr:rowOff>
    </xdr:from>
    <xdr:to>
      <xdr:col>23</xdr:col>
      <xdr:colOff>523875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5250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9">
      <selection activeCell="A42" sqref="A42"/>
    </sheetView>
  </sheetViews>
  <sheetFormatPr defaultColWidth="11.421875" defaultRowHeight="12.75"/>
  <cols>
    <col min="1" max="1" width="28.140625" style="94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1" max="11" width="11.8515625" style="234" bestFit="1" customWidth="1"/>
    <col min="12" max="12" width="11.7109375" style="234" bestFit="1" customWidth="1"/>
    <col min="13" max="13" width="11.421875" style="234" customWidth="1"/>
    <col min="14" max="15" width="11.421875" style="58" customWidth="1"/>
  </cols>
  <sheetData>
    <row r="1" ht="12.75">
      <c r="I1" s="37" t="s">
        <v>86</v>
      </c>
    </row>
    <row r="2" spans="1:9" ht="15.75">
      <c r="A2" s="270" t="s">
        <v>87</v>
      </c>
      <c r="B2" s="270"/>
      <c r="C2" s="270"/>
      <c r="D2" s="270"/>
      <c r="E2" s="270"/>
      <c r="F2" s="270"/>
      <c r="G2" s="270"/>
      <c r="H2" s="270"/>
      <c r="I2" s="270"/>
    </row>
    <row r="3" spans="1:9" ht="12.75">
      <c r="A3" s="271" t="s">
        <v>88</v>
      </c>
      <c r="B3" s="271"/>
      <c r="C3" s="271"/>
      <c r="D3" s="271"/>
      <c r="E3" s="271"/>
      <c r="F3" s="271"/>
      <c r="G3" s="271"/>
      <c r="H3" s="271"/>
      <c r="I3" s="271"/>
    </row>
    <row r="4" spans="1:9" ht="12.75">
      <c r="A4" s="271" t="s">
        <v>89</v>
      </c>
      <c r="B4" s="271"/>
      <c r="C4" s="271"/>
      <c r="D4" s="271"/>
      <c r="E4" s="271"/>
      <c r="F4" s="271"/>
      <c r="G4" s="271"/>
      <c r="H4" s="271"/>
      <c r="I4" s="271"/>
    </row>
    <row r="5" spans="1:9" ht="12.75">
      <c r="A5" s="95"/>
      <c r="B5" s="38"/>
      <c r="C5" s="38"/>
      <c r="D5" s="38"/>
      <c r="E5" s="38"/>
      <c r="F5" s="38"/>
      <c r="G5" s="38"/>
      <c r="H5" s="38"/>
      <c r="I5" s="38"/>
    </row>
    <row r="6" spans="1:9" ht="13.5" customHeight="1" thickBot="1">
      <c r="A6" s="95"/>
      <c r="F6" s="272" t="s">
        <v>222</v>
      </c>
      <c r="G6" s="273"/>
      <c r="H6" s="273"/>
      <c r="I6" s="273"/>
    </row>
    <row r="7" spans="1:9" ht="14.25" thickBot="1" thickTop="1">
      <c r="A7" s="274" t="s">
        <v>2</v>
      </c>
      <c r="B7" s="275"/>
      <c r="C7" s="275"/>
      <c r="D7" s="275"/>
      <c r="E7" s="275"/>
      <c r="F7" s="275"/>
      <c r="G7" s="275"/>
      <c r="H7" s="275"/>
      <c r="I7" s="276"/>
    </row>
    <row r="8" ht="15.75" customHeight="1" thickTop="1"/>
    <row r="9" spans="1:8" ht="12.75">
      <c r="A9" s="96" t="s">
        <v>90</v>
      </c>
      <c r="F9" s="40" t="s">
        <v>91</v>
      </c>
      <c r="G9" s="41"/>
      <c r="H9" s="39"/>
    </row>
    <row r="10" spans="1:9" ht="12.75">
      <c r="A10" s="260" t="s">
        <v>92</v>
      </c>
      <c r="B10" s="262" t="s">
        <v>93</v>
      </c>
      <c r="C10" s="264" t="s">
        <v>94</v>
      </c>
      <c r="D10" s="42" t="s">
        <v>95</v>
      </c>
      <c r="E10" s="43"/>
      <c r="F10" s="44"/>
      <c r="G10" s="44"/>
      <c r="H10" s="45"/>
      <c r="I10" s="264" t="s">
        <v>96</v>
      </c>
    </row>
    <row r="11" spans="1:9" ht="12.75">
      <c r="A11" s="281"/>
      <c r="B11" s="263"/>
      <c r="C11" s="265"/>
      <c r="D11" s="46" t="s">
        <v>219</v>
      </c>
      <c r="E11" s="46" t="s">
        <v>220</v>
      </c>
      <c r="F11" s="47" t="s">
        <v>221</v>
      </c>
      <c r="G11" s="47" t="s">
        <v>97</v>
      </c>
      <c r="H11" s="47" t="s">
        <v>98</v>
      </c>
      <c r="I11" s="265"/>
    </row>
    <row r="12" spans="1:9" ht="12.75">
      <c r="A12" s="48" t="s">
        <v>99</v>
      </c>
      <c r="B12" s="49"/>
      <c r="C12" s="50">
        <v>1142668</v>
      </c>
      <c r="D12" s="51">
        <v>1131221</v>
      </c>
      <c r="E12" s="51">
        <f>+D36</f>
        <v>578060.8199999998</v>
      </c>
      <c r="F12" s="52">
        <f>+E36</f>
        <v>1012978.9999999998</v>
      </c>
      <c r="G12" s="53"/>
      <c r="H12" s="53">
        <v>1142668</v>
      </c>
      <c r="I12" s="54"/>
    </row>
    <row r="13" spans="1:10" ht="16.5" customHeight="1">
      <c r="A13" s="97" t="s">
        <v>100</v>
      </c>
      <c r="B13" s="55"/>
      <c r="C13" s="55"/>
      <c r="D13" s="56"/>
      <c r="E13" s="56"/>
      <c r="F13" s="56"/>
      <c r="G13" s="55"/>
      <c r="H13" s="55"/>
      <c r="I13" s="57"/>
      <c r="J13" s="58"/>
    </row>
    <row r="14" spans="1:16" ht="16.5" customHeight="1">
      <c r="A14" s="97" t="s">
        <v>101</v>
      </c>
      <c r="B14" s="55">
        <v>16253608</v>
      </c>
      <c r="C14" s="55">
        <v>16253608</v>
      </c>
      <c r="D14" s="56">
        <v>516341.7</v>
      </c>
      <c r="E14" s="56">
        <v>906208.05</v>
      </c>
      <c r="F14" s="56">
        <v>336342.4</v>
      </c>
      <c r="G14" s="56">
        <f>SUM(D14:F14)</f>
        <v>1758892.15</v>
      </c>
      <c r="H14" s="56">
        <v>2966465.15</v>
      </c>
      <c r="I14" s="59">
        <f>+H14/B14</f>
        <v>0.18251117844111903</v>
      </c>
      <c r="J14" s="58"/>
      <c r="L14" s="236"/>
      <c r="N14" s="65"/>
      <c r="O14" s="65"/>
      <c r="P14" s="65"/>
    </row>
    <row r="15" spans="1:16" ht="16.5" customHeight="1">
      <c r="A15" s="98" t="s">
        <v>102</v>
      </c>
      <c r="B15" s="57"/>
      <c r="C15" s="55"/>
      <c r="D15" s="56"/>
      <c r="E15" s="56"/>
      <c r="F15" s="56"/>
      <c r="G15" s="56"/>
      <c r="H15" s="56"/>
      <c r="I15" s="59"/>
      <c r="J15" s="58"/>
      <c r="M15" s="236"/>
      <c r="P15" s="58"/>
    </row>
    <row r="16" spans="1:16" ht="16.5" customHeight="1">
      <c r="A16" s="99" t="s">
        <v>103</v>
      </c>
      <c r="B16" s="61"/>
      <c r="C16" s="61"/>
      <c r="D16" s="62">
        <v>111.67</v>
      </c>
      <c r="E16" s="62">
        <v>93.9</v>
      </c>
      <c r="F16" s="62">
        <v>85.47</v>
      </c>
      <c r="G16" s="56">
        <f>SUM(D16:F16)</f>
        <v>291.03999999999996</v>
      </c>
      <c r="H16" s="56">
        <v>666.04</v>
      </c>
      <c r="I16" s="63">
        <v>1</v>
      </c>
      <c r="M16" s="236"/>
      <c r="P16" s="58"/>
    </row>
    <row r="17" spans="1:16" ht="8.25" customHeight="1">
      <c r="A17" s="100"/>
      <c r="B17" s="65"/>
      <c r="C17" s="65"/>
      <c r="D17" s="240"/>
      <c r="E17" s="240"/>
      <c r="F17" s="65"/>
      <c r="G17" s="66"/>
      <c r="H17" s="66"/>
      <c r="I17" s="64"/>
      <c r="P17" s="58"/>
    </row>
    <row r="18" spans="1:16" ht="12.75">
      <c r="A18" s="101" t="s">
        <v>104</v>
      </c>
      <c r="B18" s="67">
        <f>SUM(B13:B16)</f>
        <v>16253608</v>
      </c>
      <c r="C18" s="67">
        <f aca="true" t="shared" si="0" ref="C18:H18">SUM(C12:C16)</f>
        <v>17396276</v>
      </c>
      <c r="D18" s="241">
        <f t="shared" si="0"/>
        <v>1647674.3699999999</v>
      </c>
      <c r="E18" s="241">
        <f t="shared" si="0"/>
        <v>1484362.7699999998</v>
      </c>
      <c r="F18" s="67">
        <f t="shared" si="0"/>
        <v>1349406.8699999999</v>
      </c>
      <c r="G18" s="67">
        <f t="shared" si="0"/>
        <v>1759183.19</v>
      </c>
      <c r="H18" s="67">
        <f t="shared" si="0"/>
        <v>4109799.19</v>
      </c>
      <c r="I18" s="68">
        <f>+H18/B18</f>
        <v>0.25285457788818333</v>
      </c>
      <c r="M18" s="236"/>
      <c r="P18" s="58"/>
    </row>
    <row r="19" spans="1:16" ht="12" customHeight="1">
      <c r="A19" s="102"/>
      <c r="B19" s="69"/>
      <c r="C19" s="69"/>
      <c r="D19" s="242"/>
      <c r="E19" s="242"/>
      <c r="F19" s="69"/>
      <c r="G19" s="69"/>
      <c r="H19" s="69"/>
      <c r="I19" s="69"/>
      <c r="K19" s="238"/>
      <c r="L19" s="239"/>
      <c r="M19" s="238"/>
      <c r="N19" s="239"/>
      <c r="O19" s="239"/>
      <c r="P19" s="239"/>
    </row>
    <row r="20" spans="1:16" ht="15">
      <c r="A20" s="103" t="s">
        <v>105</v>
      </c>
      <c r="B20" s="69"/>
      <c r="C20" s="69"/>
      <c r="D20" s="242"/>
      <c r="E20" s="242"/>
      <c r="F20" s="69" t="s">
        <v>91</v>
      </c>
      <c r="G20" s="69"/>
      <c r="H20" s="69"/>
      <c r="I20" s="69"/>
      <c r="P20" s="58"/>
    </row>
    <row r="21" spans="1:16" ht="12.75">
      <c r="A21" s="260" t="s">
        <v>92</v>
      </c>
      <c r="B21" s="262" t="s">
        <v>93</v>
      </c>
      <c r="C21" s="264" t="s">
        <v>94</v>
      </c>
      <c r="D21" s="243" t="s">
        <v>106</v>
      </c>
      <c r="E21" s="244"/>
      <c r="F21" s="44"/>
      <c r="G21" s="44"/>
      <c r="H21" s="45"/>
      <c r="I21" s="264" t="s">
        <v>107</v>
      </c>
      <c r="P21" s="58"/>
    </row>
    <row r="22" spans="1:9" ht="12.75">
      <c r="A22" s="261"/>
      <c r="B22" s="263"/>
      <c r="C22" s="265"/>
      <c r="D22" s="245" t="s">
        <v>219</v>
      </c>
      <c r="E22" s="245" t="s">
        <v>220</v>
      </c>
      <c r="F22" s="47" t="s">
        <v>221</v>
      </c>
      <c r="G22" s="47" t="s">
        <v>97</v>
      </c>
      <c r="H22" s="47" t="s">
        <v>98</v>
      </c>
      <c r="I22" s="265"/>
    </row>
    <row r="23" spans="1:9" ht="16.5" customHeight="1">
      <c r="A23" s="104" t="s">
        <v>108</v>
      </c>
      <c r="B23" s="70"/>
      <c r="C23" s="70"/>
      <c r="D23" s="246"/>
      <c r="E23" s="246"/>
      <c r="F23" s="70"/>
      <c r="G23" s="70"/>
      <c r="H23" s="70"/>
      <c r="I23" s="70"/>
    </row>
    <row r="24" spans="1:9" ht="16.5" customHeight="1">
      <c r="A24" s="98">
        <v>1000</v>
      </c>
      <c r="B24" s="71">
        <v>2753608</v>
      </c>
      <c r="C24" s="71">
        <v>2753608</v>
      </c>
      <c r="D24" s="72">
        <v>246341.7</v>
      </c>
      <c r="E24" s="72">
        <v>246342.05</v>
      </c>
      <c r="F24" s="72">
        <v>246342.4</v>
      </c>
      <c r="G24" s="72">
        <f>SUM(D24:F24)</f>
        <v>739026.15</v>
      </c>
      <c r="H24" s="72">
        <v>1526599.54</v>
      </c>
      <c r="I24" s="59">
        <f>+H24/B24</f>
        <v>0.5543997330048431</v>
      </c>
    </row>
    <row r="25" spans="1:10" ht="16.5" customHeight="1">
      <c r="A25" s="98">
        <v>2000</v>
      </c>
      <c r="B25" s="71">
        <v>250000</v>
      </c>
      <c r="C25" s="71">
        <v>250000</v>
      </c>
      <c r="D25" s="72">
        <v>4731.75</v>
      </c>
      <c r="E25" s="72">
        <v>19094.05</v>
      </c>
      <c r="F25" s="72">
        <v>11648.25</v>
      </c>
      <c r="G25" s="72">
        <f>SUM(D25:F25)</f>
        <v>35474.05</v>
      </c>
      <c r="H25" s="72">
        <v>59281.75</v>
      </c>
      <c r="I25" s="59">
        <f>+H25/B25</f>
        <v>0.237127</v>
      </c>
      <c r="J25" s="255"/>
    </row>
    <row r="26" spans="1:10" ht="16.5" customHeight="1">
      <c r="A26" s="98">
        <v>3000</v>
      </c>
      <c r="B26" s="71">
        <v>2415000</v>
      </c>
      <c r="C26" s="71">
        <v>2415000</v>
      </c>
      <c r="D26" s="72">
        <v>271550.1</v>
      </c>
      <c r="E26" s="72">
        <v>200893.07</v>
      </c>
      <c r="F26" s="72">
        <v>65749.56</v>
      </c>
      <c r="G26" s="72">
        <f>SUM(D26:F26)</f>
        <v>538192.73</v>
      </c>
      <c r="H26" s="72">
        <v>1043778.45</v>
      </c>
      <c r="I26" s="59">
        <f>+H26/B26</f>
        <v>0.4322063975155279</v>
      </c>
      <c r="J26" s="255"/>
    </row>
    <row r="27" spans="1:9" ht="16.5" customHeight="1">
      <c r="A27" s="98">
        <v>4000</v>
      </c>
      <c r="B27" s="71">
        <v>10800000</v>
      </c>
      <c r="C27" s="71">
        <v>10800000</v>
      </c>
      <c r="D27" s="72">
        <v>546990</v>
      </c>
      <c r="E27" s="72"/>
      <c r="F27" s="72">
        <v>0</v>
      </c>
      <c r="G27" s="72">
        <f>SUM(D27:F27)</f>
        <v>546990</v>
      </c>
      <c r="H27" s="72">
        <v>546990</v>
      </c>
      <c r="I27" s="59">
        <f>+H27/B27</f>
        <v>0.050647222222222225</v>
      </c>
    </row>
    <row r="28" spans="1:9" ht="16.5" customHeight="1">
      <c r="A28" s="98">
        <v>5000</v>
      </c>
      <c r="B28" s="71">
        <v>35000</v>
      </c>
      <c r="C28" s="71">
        <v>35000</v>
      </c>
      <c r="D28" s="72"/>
      <c r="E28" s="72">
        <v>5054.6</v>
      </c>
      <c r="F28" s="72">
        <v>5599</v>
      </c>
      <c r="G28" s="72">
        <f>SUM(D28:F28)</f>
        <v>10653.6</v>
      </c>
      <c r="H28" s="72">
        <v>26058.4</v>
      </c>
      <c r="I28" s="59">
        <f>+H28/B28</f>
        <v>0.7445257142857143</v>
      </c>
    </row>
    <row r="29" spans="1:9" ht="16.5" customHeight="1">
      <c r="A29" s="98">
        <v>6000</v>
      </c>
      <c r="B29" s="71"/>
      <c r="C29" s="71"/>
      <c r="D29" s="72"/>
      <c r="E29" s="72"/>
      <c r="F29" s="72"/>
      <c r="G29" s="72"/>
      <c r="H29" s="72"/>
      <c r="I29" s="59"/>
    </row>
    <row r="30" spans="1:9" ht="16.5" customHeight="1">
      <c r="A30" s="98">
        <v>7000</v>
      </c>
      <c r="B30" s="71"/>
      <c r="C30" s="71"/>
      <c r="D30" s="72"/>
      <c r="E30" s="72"/>
      <c r="F30" s="72"/>
      <c r="G30" s="72"/>
      <c r="H30" s="72"/>
      <c r="I30" s="59"/>
    </row>
    <row r="31" spans="1:9" ht="16.5" customHeight="1">
      <c r="A31" s="98">
        <v>8000</v>
      </c>
      <c r="B31" s="71"/>
      <c r="C31" s="71"/>
      <c r="D31" s="72"/>
      <c r="E31" s="72"/>
      <c r="F31" s="72"/>
      <c r="G31" s="72"/>
      <c r="H31" s="72"/>
      <c r="I31" s="60"/>
    </row>
    <row r="32" spans="1:9" ht="16.5" customHeight="1">
      <c r="A32" s="105">
        <v>9000</v>
      </c>
      <c r="B32" s="74"/>
      <c r="C32" s="74"/>
      <c r="D32" s="75"/>
      <c r="E32" s="75"/>
      <c r="F32" s="75"/>
      <c r="G32" s="75"/>
      <c r="H32" s="75"/>
      <c r="I32" s="73"/>
    </row>
    <row r="33" spans="1:9" ht="9" customHeight="1">
      <c r="A33" s="100"/>
      <c r="B33" s="64"/>
      <c r="C33" s="64"/>
      <c r="D33" s="64"/>
      <c r="E33" s="64"/>
      <c r="F33" s="64"/>
      <c r="G33" s="64"/>
      <c r="H33" s="64"/>
      <c r="I33" s="64"/>
    </row>
    <row r="34" spans="1:9" ht="12.75">
      <c r="A34" s="101" t="s">
        <v>104</v>
      </c>
      <c r="B34" s="76">
        <f aca="true" t="shared" si="1" ref="B34:H34">SUM(B24:B32)</f>
        <v>16253608</v>
      </c>
      <c r="C34" s="76">
        <f t="shared" si="1"/>
        <v>16253608</v>
      </c>
      <c r="D34" s="77">
        <f t="shared" si="1"/>
        <v>1069613.55</v>
      </c>
      <c r="E34" s="77">
        <f t="shared" si="1"/>
        <v>471383.76999999996</v>
      </c>
      <c r="F34" s="77">
        <f t="shared" si="1"/>
        <v>329339.20999999996</v>
      </c>
      <c r="G34" s="77">
        <f>SUM(G24:G32)</f>
        <v>1870336.5300000003</v>
      </c>
      <c r="H34" s="77">
        <f t="shared" si="1"/>
        <v>3202708.14</v>
      </c>
      <c r="I34" s="68">
        <f>+H34/B34</f>
        <v>0.19704598142147886</v>
      </c>
    </row>
    <row r="35" spans="1:9" ht="10.5" customHeight="1">
      <c r="A35" s="102"/>
      <c r="B35" s="69"/>
      <c r="C35" s="69"/>
      <c r="D35" s="69"/>
      <c r="E35" s="69"/>
      <c r="F35" s="69"/>
      <c r="G35" s="69"/>
      <c r="H35" s="69"/>
      <c r="I35" s="69"/>
    </row>
    <row r="36" spans="1:15" s="116" customFormat="1" ht="36" customHeight="1">
      <c r="A36" s="113" t="s">
        <v>109</v>
      </c>
      <c r="B36" s="114">
        <f aca="true" t="shared" si="2" ref="B36:H36">+B18-B34</f>
        <v>0</v>
      </c>
      <c r="C36" s="114">
        <f t="shared" si="2"/>
        <v>1142668</v>
      </c>
      <c r="D36" s="114">
        <f>+D18-D34</f>
        <v>578060.8199999998</v>
      </c>
      <c r="E36" s="114">
        <f t="shared" si="2"/>
        <v>1012978.9999999998</v>
      </c>
      <c r="F36" s="114">
        <f t="shared" si="2"/>
        <v>1020067.6599999999</v>
      </c>
      <c r="G36" s="114">
        <f t="shared" si="2"/>
        <v>-111153.34000000032</v>
      </c>
      <c r="H36" s="114">
        <f t="shared" si="2"/>
        <v>907091.0499999998</v>
      </c>
      <c r="I36" s="115"/>
      <c r="K36" s="235"/>
      <c r="L36" s="235"/>
      <c r="M36" s="235"/>
      <c r="N36" s="237"/>
      <c r="O36" s="237"/>
    </row>
    <row r="37" spans="1:9" ht="12.75">
      <c r="A37" s="100"/>
      <c r="B37" s="64"/>
      <c r="C37" s="64"/>
      <c r="D37" s="64"/>
      <c r="E37" s="64"/>
      <c r="F37" s="64"/>
      <c r="G37" s="64"/>
      <c r="H37" s="64"/>
      <c r="I37" s="64"/>
    </row>
    <row r="38" spans="1:9" ht="12.75">
      <c r="A38" s="100"/>
      <c r="B38" s="64"/>
      <c r="C38" s="64"/>
      <c r="D38" s="64"/>
      <c r="E38" s="64"/>
      <c r="F38" s="64"/>
      <c r="G38" s="64"/>
      <c r="H38" s="64"/>
      <c r="I38" s="64"/>
    </row>
    <row r="39" spans="1:9" ht="12.75">
      <c r="A39" s="100"/>
      <c r="B39" s="64"/>
      <c r="C39" s="64"/>
      <c r="D39" s="64"/>
      <c r="E39" s="64"/>
      <c r="F39" s="64"/>
      <c r="G39" s="64"/>
      <c r="H39" s="64"/>
      <c r="I39" s="64"/>
    </row>
    <row r="40" spans="1:9" ht="12.75">
      <c r="A40" s="100"/>
      <c r="B40" s="64"/>
      <c r="C40" s="64"/>
      <c r="D40" s="64"/>
      <c r="E40" s="64"/>
      <c r="F40" s="64"/>
      <c r="G40" s="64"/>
      <c r="H40" s="64"/>
      <c r="I40" s="64"/>
    </row>
    <row r="42" spans="1:9" ht="84.75" customHeight="1">
      <c r="A42" s="96" t="s">
        <v>110</v>
      </c>
      <c r="B42" s="41"/>
      <c r="C42" s="41"/>
      <c r="D42" s="41"/>
      <c r="E42" s="41"/>
      <c r="F42" s="40" t="s">
        <v>91</v>
      </c>
      <c r="G42" s="41"/>
      <c r="H42" s="41"/>
      <c r="I42" s="41"/>
    </row>
    <row r="43" spans="1:9" ht="12.75">
      <c r="A43" s="279" t="s">
        <v>92</v>
      </c>
      <c r="B43" s="268" t="s">
        <v>93</v>
      </c>
      <c r="C43" s="266" t="s">
        <v>94</v>
      </c>
      <c r="D43" s="78" t="s">
        <v>106</v>
      </c>
      <c r="E43" s="79"/>
      <c r="F43" s="80"/>
      <c r="G43" s="80"/>
      <c r="H43" s="81"/>
      <c r="I43" s="266" t="s">
        <v>107</v>
      </c>
    </row>
    <row r="44" spans="1:9" ht="12.75">
      <c r="A44" s="280"/>
      <c r="B44" s="269"/>
      <c r="C44" s="267"/>
      <c r="D44" s="82" t="s">
        <v>111</v>
      </c>
      <c r="E44" s="82" t="s">
        <v>112</v>
      </c>
      <c r="F44" s="83" t="s">
        <v>113</v>
      </c>
      <c r="G44" s="83" t="s">
        <v>97</v>
      </c>
      <c r="H44" s="83" t="s">
        <v>98</v>
      </c>
      <c r="I44" s="267"/>
    </row>
    <row r="45" spans="1:9" ht="12.75">
      <c r="A45" s="106" t="s">
        <v>108</v>
      </c>
      <c r="B45" s="84"/>
      <c r="C45" s="84"/>
      <c r="D45" s="84"/>
      <c r="E45" s="84"/>
      <c r="F45" s="84"/>
      <c r="G45" s="84"/>
      <c r="H45" s="84"/>
      <c r="I45" s="84"/>
    </row>
    <row r="46" spans="1:10" ht="12.75">
      <c r="A46" s="107">
        <v>1000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f>SUM(D46:F46)</f>
        <v>0</v>
      </c>
      <c r="H46" s="86">
        <v>0</v>
      </c>
      <c r="I46" s="85"/>
      <c r="J46" s="58"/>
    </row>
    <row r="47" spans="1:10" ht="12.75">
      <c r="A47" s="107">
        <v>2000</v>
      </c>
      <c r="B47" s="86">
        <v>0</v>
      </c>
      <c r="C47" s="86">
        <v>0</v>
      </c>
      <c r="D47" s="86">
        <v>0</v>
      </c>
      <c r="E47" s="86">
        <v>0</v>
      </c>
      <c r="F47" s="86">
        <v>0</v>
      </c>
      <c r="G47" s="86">
        <f aca="true" t="shared" si="3" ref="G47:G54">SUM(D47:F47)</f>
        <v>0</v>
      </c>
      <c r="H47" s="86"/>
      <c r="I47" s="85"/>
      <c r="J47" s="58"/>
    </row>
    <row r="48" spans="1:10" ht="12.75">
      <c r="A48" s="107">
        <v>3000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f t="shared" si="3"/>
        <v>0</v>
      </c>
      <c r="H48" s="86"/>
      <c r="I48" s="85"/>
      <c r="J48" s="58"/>
    </row>
    <row r="49" spans="1:10" ht="12.75">
      <c r="A49" s="107">
        <v>4000</v>
      </c>
      <c r="B49" s="86">
        <v>0</v>
      </c>
      <c r="C49" s="86">
        <v>0</v>
      </c>
      <c r="D49" s="86">
        <v>0</v>
      </c>
      <c r="E49" s="86">
        <v>0</v>
      </c>
      <c r="F49" s="86">
        <v>0</v>
      </c>
      <c r="G49" s="86">
        <f t="shared" si="3"/>
        <v>0</v>
      </c>
      <c r="H49" s="86"/>
      <c r="I49" s="85"/>
      <c r="J49" s="58"/>
    </row>
    <row r="50" spans="1:10" ht="12.75">
      <c r="A50" s="107">
        <v>5000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f t="shared" si="3"/>
        <v>0</v>
      </c>
      <c r="H50" s="86"/>
      <c r="I50" s="85"/>
      <c r="J50" s="58"/>
    </row>
    <row r="51" spans="1:9" ht="12.75">
      <c r="A51" s="107">
        <v>6000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f t="shared" si="3"/>
        <v>0</v>
      </c>
      <c r="H51" s="86"/>
      <c r="I51" s="85"/>
    </row>
    <row r="52" spans="1:9" ht="12.75">
      <c r="A52" s="107">
        <v>7000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3"/>
        <v>0</v>
      </c>
      <c r="H52" s="86"/>
      <c r="I52" s="85"/>
    </row>
    <row r="53" spans="1:9" ht="12.75">
      <c r="A53" s="107">
        <v>8000</v>
      </c>
      <c r="B53" s="86">
        <v>0</v>
      </c>
      <c r="C53" s="86">
        <v>0</v>
      </c>
      <c r="D53" s="86">
        <v>0</v>
      </c>
      <c r="E53" s="86">
        <v>0</v>
      </c>
      <c r="F53" s="86">
        <v>0</v>
      </c>
      <c r="G53" s="86">
        <f t="shared" si="3"/>
        <v>0</v>
      </c>
      <c r="H53" s="86"/>
      <c r="I53" s="85"/>
    </row>
    <row r="54" spans="1:9" ht="12.75">
      <c r="A54" s="108">
        <v>9000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3"/>
        <v>0</v>
      </c>
      <c r="H54" s="88"/>
      <c r="I54" s="87"/>
    </row>
    <row r="55" spans="1:9" ht="12.75">
      <c r="A55" s="109"/>
      <c r="B55" s="89"/>
      <c r="C55" s="89"/>
      <c r="D55" s="89"/>
      <c r="E55" s="89"/>
      <c r="F55" s="89"/>
      <c r="G55" s="89"/>
      <c r="H55" s="89"/>
      <c r="I55" s="40"/>
    </row>
    <row r="56" spans="1:9" ht="13.5" thickBot="1">
      <c r="A56" s="110" t="s">
        <v>104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1"/>
    </row>
    <row r="57" spans="1:9" ht="13.5" thickTop="1">
      <c r="A57" s="277" t="s">
        <v>114</v>
      </c>
      <c r="B57" s="278"/>
      <c r="C57" s="278"/>
      <c r="D57" s="278"/>
      <c r="E57" s="278"/>
      <c r="F57" s="278"/>
      <c r="G57" s="278"/>
      <c r="H57" s="278"/>
      <c r="I57" s="40"/>
    </row>
    <row r="59" spans="1:9" ht="12.75">
      <c r="A59" s="100" t="s">
        <v>115</v>
      </c>
      <c r="G59" s="282" t="s">
        <v>116</v>
      </c>
      <c r="H59" s="282"/>
      <c r="I59" s="282"/>
    </row>
    <row r="60" spans="1:9" ht="12.75">
      <c r="A60" s="111" t="s">
        <v>117</v>
      </c>
      <c r="B60" s="92"/>
      <c r="G60" s="259" t="s">
        <v>117</v>
      </c>
      <c r="H60" s="259"/>
      <c r="I60" s="259"/>
    </row>
    <row r="61" spans="1:9" ht="12.75">
      <c r="A61" s="112" t="s">
        <v>118</v>
      </c>
      <c r="B61" s="93"/>
      <c r="G61" s="259" t="s">
        <v>119</v>
      </c>
      <c r="H61" s="259"/>
      <c r="I61" s="259"/>
    </row>
  </sheetData>
  <sheetProtection/>
  <mergeCells count="21">
    <mergeCell ref="A10:A11"/>
    <mergeCell ref="I10:I11"/>
    <mergeCell ref="G59:I59"/>
    <mergeCell ref="A2:I2"/>
    <mergeCell ref="A3:I3"/>
    <mergeCell ref="A4:I4"/>
    <mergeCell ref="F6:I6"/>
    <mergeCell ref="A7:I7"/>
    <mergeCell ref="A57:H57"/>
    <mergeCell ref="I43:I44"/>
    <mergeCell ref="C10:C11"/>
    <mergeCell ref="B10:B11"/>
    <mergeCell ref="A43:A44"/>
    <mergeCell ref="G61:I61"/>
    <mergeCell ref="A21:A22"/>
    <mergeCell ref="B21:B22"/>
    <mergeCell ref="C21:C22"/>
    <mergeCell ref="I21:I22"/>
    <mergeCell ref="C43:C44"/>
    <mergeCell ref="B43:B44"/>
    <mergeCell ref="G60:I60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B9" sqref="B9:B11"/>
    </sheetView>
  </sheetViews>
  <sheetFormatPr defaultColWidth="11.421875" defaultRowHeight="12.75"/>
  <cols>
    <col min="1" max="1" width="12.421875" style="119" customWidth="1"/>
    <col min="2" max="2" width="54.57421875" style="118" customWidth="1"/>
    <col min="3" max="3" width="15.8515625" style="118" customWidth="1"/>
    <col min="4" max="4" width="17.140625" style="118" customWidth="1"/>
    <col min="5" max="5" width="15.7109375" style="118" customWidth="1"/>
    <col min="6" max="6" width="18.421875" style="118" bestFit="1" customWidth="1"/>
    <col min="7" max="7" width="8.57421875" style="118" customWidth="1"/>
    <col min="8" max="8" width="18.421875" style="118" bestFit="1" customWidth="1"/>
    <col min="9" max="16384" width="11.421875" style="118" customWidth="1"/>
  </cols>
  <sheetData>
    <row r="1" ht="11.25">
      <c r="A1" s="117"/>
    </row>
    <row r="2" ht="11.25">
      <c r="A2" s="117"/>
    </row>
    <row r="3" ht="11.25">
      <c r="A3" s="117"/>
    </row>
    <row r="4" ht="11.25">
      <c r="A4" s="117"/>
    </row>
    <row r="5" ht="11.25">
      <c r="A5" s="117"/>
    </row>
    <row r="6" ht="11.25">
      <c r="A6" s="117"/>
    </row>
    <row r="7" spans="1:8" ht="15.75">
      <c r="A7" s="283" t="s">
        <v>250</v>
      </c>
      <c r="B7" s="283"/>
      <c r="C7" s="283"/>
      <c r="D7" s="283"/>
      <c r="E7" s="283"/>
      <c r="F7" s="283"/>
      <c r="G7" s="283"/>
      <c r="H7" s="283"/>
    </row>
    <row r="8" ht="12" thickBot="1"/>
    <row r="9" spans="1:8" ht="12" thickTop="1">
      <c r="A9" s="284" t="s">
        <v>120</v>
      </c>
      <c r="B9" s="286" t="s">
        <v>4</v>
      </c>
      <c r="C9" s="288" t="s">
        <v>121</v>
      </c>
      <c r="D9" s="288" t="s">
        <v>122</v>
      </c>
      <c r="E9" s="290" t="s">
        <v>123</v>
      </c>
      <c r="F9" s="290" t="s">
        <v>98</v>
      </c>
      <c r="G9" s="290"/>
      <c r="H9" s="292" t="s">
        <v>124</v>
      </c>
    </row>
    <row r="10" spans="1:8" ht="12" thickBot="1">
      <c r="A10" s="285"/>
      <c r="B10" s="287"/>
      <c r="C10" s="289"/>
      <c r="D10" s="289"/>
      <c r="E10" s="291"/>
      <c r="F10" s="120" t="s">
        <v>125</v>
      </c>
      <c r="G10" s="121" t="s">
        <v>126</v>
      </c>
      <c r="H10" s="293"/>
    </row>
    <row r="11" spans="1:8" ht="12.75" thickBot="1" thickTop="1">
      <c r="A11" s="122"/>
      <c r="B11" s="123" t="s">
        <v>127</v>
      </c>
      <c r="C11" s="124">
        <f>SUM(C12:C25)</f>
        <v>2753608</v>
      </c>
      <c r="D11" s="124">
        <v>2753608</v>
      </c>
      <c r="E11" s="125">
        <f>SUM(E12:E25)</f>
        <v>739026.15</v>
      </c>
      <c r="F11" s="125">
        <v>1526599.55</v>
      </c>
      <c r="G11" s="126">
        <f>+F11/C11</f>
        <v>0.554399736636442</v>
      </c>
      <c r="H11" s="127">
        <f>+D11-F11</f>
        <v>1227008.45</v>
      </c>
    </row>
    <row r="12" spans="1:8" ht="12" thickTop="1">
      <c r="A12" s="128">
        <v>11301</v>
      </c>
      <c r="B12" s="129" t="s">
        <v>128</v>
      </c>
      <c r="C12" s="130">
        <v>608391.27</v>
      </c>
      <c r="D12" s="130">
        <v>608391.27</v>
      </c>
      <c r="E12" s="131">
        <v>152197.2</v>
      </c>
      <c r="F12" s="131">
        <v>303996.87</v>
      </c>
      <c r="G12" s="132">
        <f>+F12/C12</f>
        <v>0.49967329412862876</v>
      </c>
      <c r="H12" s="133">
        <f>+D12-+F12</f>
        <v>304394.4</v>
      </c>
    </row>
    <row r="13" spans="1:8" ht="11.25">
      <c r="A13" s="134">
        <v>11306</v>
      </c>
      <c r="B13" s="135" t="s">
        <v>129</v>
      </c>
      <c r="C13" s="130">
        <v>629863.19</v>
      </c>
      <c r="D13" s="130">
        <v>629863.19</v>
      </c>
      <c r="E13" s="131">
        <v>235299.6</v>
      </c>
      <c r="F13" s="131">
        <v>516304.64</v>
      </c>
      <c r="G13" s="132">
        <f aca="true" t="shared" si="0" ref="G13:G25">+F13/C13</f>
        <v>0.8197091816081522</v>
      </c>
      <c r="H13" s="133">
        <f aca="true" t="shared" si="1" ref="H13:H25">+D13-+F13</f>
        <v>113558.54999999993</v>
      </c>
    </row>
    <row r="14" spans="1:8" ht="11.25">
      <c r="A14" s="134">
        <v>11307</v>
      </c>
      <c r="B14" s="135" t="s">
        <v>130</v>
      </c>
      <c r="C14" s="131">
        <v>198705.96</v>
      </c>
      <c r="D14" s="131">
        <v>198705.96</v>
      </c>
      <c r="E14" s="131">
        <v>41491.26</v>
      </c>
      <c r="F14" s="131">
        <v>91167.75</v>
      </c>
      <c r="G14" s="132">
        <f t="shared" si="0"/>
        <v>0.4588073251552193</v>
      </c>
      <c r="H14" s="133">
        <f t="shared" si="1"/>
        <v>107538.20999999999</v>
      </c>
    </row>
    <row r="15" spans="1:8" ht="11.25">
      <c r="A15" s="134">
        <v>11310</v>
      </c>
      <c r="B15" s="135" t="s">
        <v>131</v>
      </c>
      <c r="C15" s="131">
        <v>121557</v>
      </c>
      <c r="D15" s="131">
        <v>121557</v>
      </c>
      <c r="E15" s="131">
        <v>27660.96</v>
      </c>
      <c r="F15" s="131">
        <v>60778.72</v>
      </c>
      <c r="G15" s="132">
        <f t="shared" si="0"/>
        <v>0.5000018098505228</v>
      </c>
      <c r="H15" s="133">
        <f t="shared" si="1"/>
        <v>60778.28</v>
      </c>
    </row>
    <row r="16" spans="1:8" ht="11.25">
      <c r="A16" s="134">
        <v>13201</v>
      </c>
      <c r="B16" s="135" t="s">
        <v>190</v>
      </c>
      <c r="C16" s="130">
        <v>107193.3</v>
      </c>
      <c r="D16" s="130">
        <v>107193.3</v>
      </c>
      <c r="E16" s="131">
        <v>0</v>
      </c>
      <c r="F16" s="131">
        <v>0</v>
      </c>
      <c r="G16" s="132">
        <f t="shared" si="0"/>
        <v>0</v>
      </c>
      <c r="H16" s="133">
        <f t="shared" si="1"/>
        <v>107193.3</v>
      </c>
    </row>
    <row r="17" spans="1:8" ht="11.25">
      <c r="A17" s="134">
        <v>14101</v>
      </c>
      <c r="B17" s="135" t="s">
        <v>132</v>
      </c>
      <c r="C17" s="130">
        <v>150271.92</v>
      </c>
      <c r="D17" s="130">
        <v>150271.92</v>
      </c>
      <c r="E17" s="131">
        <v>37567.98</v>
      </c>
      <c r="F17" s="131">
        <v>75135.96</v>
      </c>
      <c r="G17" s="132">
        <f t="shared" si="0"/>
        <v>0.5</v>
      </c>
      <c r="H17" s="133">
        <f t="shared" si="1"/>
        <v>75135.96</v>
      </c>
    </row>
    <row r="18" spans="1:8" ht="12.75" customHeight="1">
      <c r="A18" s="134">
        <v>14102</v>
      </c>
      <c r="B18" s="137" t="s">
        <v>133</v>
      </c>
      <c r="C18" s="130">
        <v>16.8</v>
      </c>
      <c r="D18" s="130">
        <v>16.8</v>
      </c>
      <c r="E18" s="131">
        <v>4.2</v>
      </c>
      <c r="F18" s="131">
        <v>8.4</v>
      </c>
      <c r="G18" s="132">
        <f t="shared" si="0"/>
        <v>0.5</v>
      </c>
      <c r="H18" s="133">
        <f t="shared" si="1"/>
        <v>8.4</v>
      </c>
    </row>
    <row r="19" spans="1:8" ht="12.75" customHeight="1">
      <c r="A19" s="134">
        <v>14102</v>
      </c>
      <c r="B19" s="138" t="s">
        <v>134</v>
      </c>
      <c r="C19" s="130">
        <v>223.44</v>
      </c>
      <c r="D19" s="130">
        <v>223.44</v>
      </c>
      <c r="E19" s="131">
        <v>56.91</v>
      </c>
      <c r="F19" s="131">
        <v>112.77</v>
      </c>
      <c r="G19" s="132">
        <f t="shared" si="0"/>
        <v>0.5046992481203008</v>
      </c>
      <c r="H19" s="133">
        <f t="shared" si="1"/>
        <v>110.67</v>
      </c>
    </row>
    <row r="20" spans="1:8" ht="12.75" customHeight="1">
      <c r="A20" s="134">
        <v>14104</v>
      </c>
      <c r="B20" s="135" t="s">
        <v>135</v>
      </c>
      <c r="C20" s="130">
        <v>8838.72</v>
      </c>
      <c r="D20" s="130">
        <v>8838.72</v>
      </c>
      <c r="E20" s="131">
        <v>2209.68</v>
      </c>
      <c r="F20" s="131">
        <v>4419.39</v>
      </c>
      <c r="G20" s="132">
        <f t="shared" si="0"/>
        <v>0.50000339415662</v>
      </c>
      <c r="H20" s="133">
        <f t="shared" si="1"/>
        <v>4419.329999999999</v>
      </c>
    </row>
    <row r="21" spans="1:8" ht="12.75" customHeight="1">
      <c r="A21" s="134">
        <v>14105</v>
      </c>
      <c r="B21" s="135" t="s">
        <v>136</v>
      </c>
      <c r="C21" s="130">
        <v>8838.72</v>
      </c>
      <c r="D21" s="130">
        <v>8838.72</v>
      </c>
      <c r="E21" s="131">
        <v>2209.68</v>
      </c>
      <c r="F21" s="131">
        <v>4419.39</v>
      </c>
      <c r="G21" s="132">
        <f t="shared" si="0"/>
        <v>0.50000339415662</v>
      </c>
      <c r="H21" s="133">
        <f t="shared" si="1"/>
        <v>4419.329999999999</v>
      </c>
    </row>
    <row r="22" spans="1:8" ht="12.75" customHeight="1">
      <c r="A22" s="139">
        <v>14107</v>
      </c>
      <c r="B22" s="135" t="s">
        <v>137</v>
      </c>
      <c r="C22" s="130">
        <v>61875.36</v>
      </c>
      <c r="D22" s="130">
        <v>61875.36</v>
      </c>
      <c r="E22" s="131">
        <v>15468.84</v>
      </c>
      <c r="F22" s="131">
        <v>30937.71</v>
      </c>
      <c r="G22" s="132">
        <f t="shared" si="0"/>
        <v>0.500000484845664</v>
      </c>
      <c r="H22" s="133">
        <f t="shared" si="1"/>
        <v>30937.65</v>
      </c>
    </row>
    <row r="23" spans="1:8" ht="12.75" customHeight="1">
      <c r="A23" s="140">
        <v>14201</v>
      </c>
      <c r="B23" s="135" t="s">
        <v>138</v>
      </c>
      <c r="C23" s="130">
        <v>70715.52</v>
      </c>
      <c r="D23" s="130">
        <v>70715.52</v>
      </c>
      <c r="E23" s="131">
        <v>17678.88</v>
      </c>
      <c r="F23" s="131">
        <v>35357.79</v>
      </c>
      <c r="G23" s="132">
        <f t="shared" si="0"/>
        <v>0.5000004242350194</v>
      </c>
      <c r="H23" s="133">
        <f t="shared" si="1"/>
        <v>35357.73</v>
      </c>
    </row>
    <row r="24" spans="1:8" ht="12.75" customHeight="1">
      <c r="A24" s="141">
        <v>14301</v>
      </c>
      <c r="B24" s="135" t="s">
        <v>139</v>
      </c>
      <c r="C24" s="130">
        <v>309382.32</v>
      </c>
      <c r="D24" s="130">
        <v>309382.32</v>
      </c>
      <c r="E24" s="131">
        <v>77345.58</v>
      </c>
      <c r="F24" s="131">
        <v>154691.16</v>
      </c>
      <c r="G24" s="132">
        <f t="shared" si="0"/>
        <v>0.5</v>
      </c>
      <c r="H24" s="133">
        <f t="shared" si="1"/>
        <v>154691.16</v>
      </c>
    </row>
    <row r="25" spans="1:8" ht="12.75" customHeight="1" thickBot="1">
      <c r="A25" s="142">
        <v>15901</v>
      </c>
      <c r="B25" s="135" t="s">
        <v>140</v>
      </c>
      <c r="C25" s="131">
        <v>477734.48</v>
      </c>
      <c r="D25" s="131">
        <v>477734.48</v>
      </c>
      <c r="E25" s="131">
        <v>129835.38</v>
      </c>
      <c r="F25" s="131">
        <v>249269</v>
      </c>
      <c r="G25" s="132">
        <f t="shared" si="0"/>
        <v>0.5217730987304915</v>
      </c>
      <c r="H25" s="133">
        <f t="shared" si="1"/>
        <v>228465.47999999998</v>
      </c>
    </row>
    <row r="26" spans="1:9" ht="12.75" thickBot="1" thickTop="1">
      <c r="A26" s="122"/>
      <c r="B26" s="123" t="s">
        <v>141</v>
      </c>
      <c r="C26" s="124">
        <f>SUM(C27:C41)</f>
        <v>250000</v>
      </c>
      <c r="D26" s="124">
        <f>SUM(D27:D41)</f>
        <v>250000</v>
      </c>
      <c r="E26" s="143">
        <f>SUM(E27:E41)</f>
        <v>35664.01</v>
      </c>
      <c r="F26" s="143">
        <f>SUM(F27:F41)</f>
        <v>59471.71</v>
      </c>
      <c r="G26" s="144">
        <f>F26/C26</f>
        <v>0.23788684</v>
      </c>
      <c r="H26" s="145">
        <f>D26-F26</f>
        <v>190528.29</v>
      </c>
      <c r="I26" s="146"/>
    </row>
    <row r="27" spans="1:8" ht="12.75" customHeight="1" thickTop="1">
      <c r="A27" s="128">
        <v>21101</v>
      </c>
      <c r="B27" s="147" t="s">
        <v>142</v>
      </c>
      <c r="C27" s="147">
        <v>60000</v>
      </c>
      <c r="D27" s="147">
        <v>60000</v>
      </c>
      <c r="E27" s="131">
        <v>19898.68</v>
      </c>
      <c r="F27" s="131">
        <v>32183.04</v>
      </c>
      <c r="G27" s="132">
        <f>F27/C27</f>
        <v>0.536384</v>
      </c>
      <c r="H27" s="133">
        <f>D27-F27</f>
        <v>27816.96</v>
      </c>
    </row>
    <row r="28" spans="1:8" ht="12.75" customHeight="1">
      <c r="A28" s="134">
        <v>21102</v>
      </c>
      <c r="B28" s="148" t="s">
        <v>143</v>
      </c>
      <c r="C28" s="148">
        <v>20000</v>
      </c>
      <c r="D28" s="148">
        <v>20000</v>
      </c>
      <c r="E28" s="131">
        <v>0</v>
      </c>
      <c r="F28" s="131">
        <v>0</v>
      </c>
      <c r="G28" s="132">
        <f aca="true" t="shared" si="2" ref="G28:G39">F28/C28</f>
        <v>0</v>
      </c>
      <c r="H28" s="133">
        <f aca="true" t="shared" si="3" ref="H28:H39">D28-F28</f>
        <v>20000</v>
      </c>
    </row>
    <row r="29" spans="1:8" ht="22.5" customHeight="1">
      <c r="A29" s="134">
        <v>21401</v>
      </c>
      <c r="B29" s="148" t="s">
        <v>192</v>
      </c>
      <c r="C29" s="148">
        <v>15000</v>
      </c>
      <c r="D29" s="148">
        <v>15000</v>
      </c>
      <c r="E29" s="131">
        <v>0</v>
      </c>
      <c r="F29" s="131">
        <v>0</v>
      </c>
      <c r="G29" s="132">
        <f t="shared" si="2"/>
        <v>0</v>
      </c>
      <c r="H29" s="133">
        <f t="shared" si="3"/>
        <v>15000</v>
      </c>
    </row>
    <row r="30" spans="1:8" ht="12.75" customHeight="1">
      <c r="A30" s="134">
        <v>21501</v>
      </c>
      <c r="B30" s="148" t="s">
        <v>144</v>
      </c>
      <c r="C30" s="148">
        <v>30000</v>
      </c>
      <c r="D30" s="256">
        <v>25000</v>
      </c>
      <c r="E30" s="131">
        <v>1499</v>
      </c>
      <c r="F30" s="131">
        <v>1499</v>
      </c>
      <c r="G30" s="132">
        <f t="shared" si="2"/>
        <v>0.049966666666666666</v>
      </c>
      <c r="H30" s="133">
        <f t="shared" si="3"/>
        <v>23501</v>
      </c>
    </row>
    <row r="31" spans="1:8" ht="12.75" customHeight="1">
      <c r="A31" s="134">
        <v>21601</v>
      </c>
      <c r="B31" s="148" t="s">
        <v>224</v>
      </c>
      <c r="C31" s="148"/>
      <c r="D31" s="256">
        <v>5000</v>
      </c>
      <c r="E31" s="131">
        <v>4408</v>
      </c>
      <c r="F31" s="131">
        <v>4408</v>
      </c>
      <c r="G31" s="132"/>
      <c r="H31" s="133">
        <f t="shared" si="3"/>
        <v>592</v>
      </c>
    </row>
    <row r="32" spans="1:8" ht="12.75" customHeight="1">
      <c r="A32" s="134">
        <v>21701</v>
      </c>
      <c r="B32" s="148" t="s">
        <v>145</v>
      </c>
      <c r="C32" s="148">
        <v>9000</v>
      </c>
      <c r="D32" s="256">
        <v>9000</v>
      </c>
      <c r="E32" s="131">
        <v>118</v>
      </c>
      <c r="F32" s="131">
        <v>298.78</v>
      </c>
      <c r="G32" s="132">
        <f t="shared" si="2"/>
        <v>0.03319777777777778</v>
      </c>
      <c r="H32" s="133">
        <f t="shared" si="3"/>
        <v>8701.22</v>
      </c>
    </row>
    <row r="33" spans="1:8" ht="12.75" customHeight="1">
      <c r="A33" s="139">
        <v>22101</v>
      </c>
      <c r="B33" s="130" t="s">
        <v>146</v>
      </c>
      <c r="C33" s="130">
        <v>40000</v>
      </c>
      <c r="D33" s="130">
        <v>40000</v>
      </c>
      <c r="E33" s="131">
        <v>2551.75</v>
      </c>
      <c r="F33" s="131">
        <v>5866.44</v>
      </c>
      <c r="G33" s="132">
        <f t="shared" si="2"/>
        <v>0.14666099999999999</v>
      </c>
      <c r="H33" s="133">
        <f t="shared" si="3"/>
        <v>34133.56</v>
      </c>
    </row>
    <row r="34" spans="1:8" ht="12.75" customHeight="1">
      <c r="A34" s="139">
        <v>22106</v>
      </c>
      <c r="B34" s="130" t="s">
        <v>147</v>
      </c>
      <c r="C34" s="130">
        <v>11800</v>
      </c>
      <c r="D34" s="130">
        <v>11800</v>
      </c>
      <c r="E34" s="131">
        <v>1294.56</v>
      </c>
      <c r="F34" s="131">
        <v>2484.96</v>
      </c>
      <c r="G34" s="132">
        <f t="shared" si="2"/>
        <v>0.21058983050847457</v>
      </c>
      <c r="H34" s="133">
        <f t="shared" si="3"/>
        <v>9315.04</v>
      </c>
    </row>
    <row r="35" spans="1:8" ht="12.75" customHeight="1">
      <c r="A35" s="139">
        <v>22301</v>
      </c>
      <c r="B35" s="130" t="s">
        <v>148</v>
      </c>
      <c r="C35" s="130">
        <v>2200</v>
      </c>
      <c r="D35" s="130">
        <v>2200</v>
      </c>
      <c r="E35" s="131"/>
      <c r="F35" s="131">
        <v>0</v>
      </c>
      <c r="G35" s="132">
        <f t="shared" si="2"/>
        <v>0</v>
      </c>
      <c r="H35" s="133">
        <f t="shared" si="3"/>
        <v>2200</v>
      </c>
    </row>
    <row r="36" spans="1:8" ht="12.75" customHeight="1">
      <c r="A36" s="139">
        <v>24801</v>
      </c>
      <c r="B36" s="130" t="s">
        <v>149</v>
      </c>
      <c r="C36" s="130">
        <v>5000</v>
      </c>
      <c r="D36" s="130">
        <v>5000</v>
      </c>
      <c r="E36" s="131"/>
      <c r="F36" s="131">
        <v>0</v>
      </c>
      <c r="G36" s="132">
        <f t="shared" si="2"/>
        <v>0</v>
      </c>
      <c r="H36" s="133">
        <f t="shared" si="3"/>
        <v>5000</v>
      </c>
    </row>
    <row r="37" spans="1:8" ht="12.75" customHeight="1">
      <c r="A37" s="139">
        <v>26101</v>
      </c>
      <c r="B37" s="130" t="s">
        <v>150</v>
      </c>
      <c r="C37" s="130">
        <v>30000</v>
      </c>
      <c r="D37" s="130">
        <v>30000</v>
      </c>
      <c r="E37" s="131">
        <v>5516.11</v>
      </c>
      <c r="F37" s="131">
        <v>8980.99</v>
      </c>
      <c r="G37" s="132">
        <f t="shared" si="2"/>
        <v>0.29936633333333335</v>
      </c>
      <c r="H37" s="133">
        <f t="shared" si="3"/>
        <v>21019.010000000002</v>
      </c>
    </row>
    <row r="38" spans="1:8" ht="12.75" customHeight="1">
      <c r="A38" s="139">
        <v>29201</v>
      </c>
      <c r="B38" s="130" t="s">
        <v>151</v>
      </c>
      <c r="C38" s="130">
        <v>2000</v>
      </c>
      <c r="D38" s="130">
        <v>2000</v>
      </c>
      <c r="E38" s="131">
        <v>377.91</v>
      </c>
      <c r="F38" s="131">
        <v>747.74</v>
      </c>
      <c r="G38" s="132">
        <f t="shared" si="2"/>
        <v>0.37387</v>
      </c>
      <c r="H38" s="133">
        <f t="shared" si="3"/>
        <v>1252.26</v>
      </c>
    </row>
    <row r="39" spans="1:8" ht="27" customHeight="1">
      <c r="A39" s="139">
        <v>29301</v>
      </c>
      <c r="B39" s="130" t="s">
        <v>193</v>
      </c>
      <c r="C39" s="130">
        <v>10000</v>
      </c>
      <c r="D39" s="130">
        <v>10000</v>
      </c>
      <c r="E39" s="131"/>
      <c r="F39" s="131">
        <v>0</v>
      </c>
      <c r="G39" s="132">
        <f t="shared" si="2"/>
        <v>0</v>
      </c>
      <c r="H39" s="133">
        <f t="shared" si="3"/>
        <v>10000</v>
      </c>
    </row>
    <row r="40" spans="1:8" ht="27" customHeight="1">
      <c r="A40" s="139">
        <v>29401</v>
      </c>
      <c r="B40" s="130" t="s">
        <v>152</v>
      </c>
      <c r="C40" s="130">
        <v>15000</v>
      </c>
      <c r="D40" s="130">
        <v>15000</v>
      </c>
      <c r="E40" s="131"/>
      <c r="F40" s="131">
        <v>0</v>
      </c>
      <c r="G40" s="132">
        <f>F40/C40</f>
        <v>0</v>
      </c>
      <c r="H40" s="133">
        <f>D40-F40</f>
        <v>15000</v>
      </c>
    </row>
    <row r="41" spans="1:8" ht="12.75" customHeight="1" thickBot="1">
      <c r="A41" s="139"/>
      <c r="B41" s="130" t="s">
        <v>217</v>
      </c>
      <c r="C41" s="130"/>
      <c r="D41" s="130"/>
      <c r="E41" s="131"/>
      <c r="F41" s="131">
        <v>3002.76</v>
      </c>
      <c r="G41" s="132"/>
      <c r="H41" s="133"/>
    </row>
    <row r="42" spans="1:9" ht="12.75" thickBot="1" thickTop="1">
      <c r="A42" s="122"/>
      <c r="B42" s="123" t="s">
        <v>153</v>
      </c>
      <c r="C42" s="124">
        <f>SUM(C43:C74)</f>
        <v>2415000</v>
      </c>
      <c r="D42" s="124">
        <f>SUM(D43:D74)</f>
        <v>2604730.48</v>
      </c>
      <c r="E42" s="124">
        <f>SUM(E43:E74)</f>
        <v>548259.7300000001</v>
      </c>
      <c r="F42" s="124">
        <f>SUM(F43:F74)</f>
        <v>1053825.45</v>
      </c>
      <c r="G42" s="144">
        <f>F42/C42</f>
        <v>0.4363666459627329</v>
      </c>
      <c r="H42" s="124">
        <f>D42-F42</f>
        <v>1550905.03</v>
      </c>
      <c r="I42" s="194"/>
    </row>
    <row r="43" spans="1:8" ht="23.25" thickTop="1">
      <c r="A43" s="139">
        <v>31601</v>
      </c>
      <c r="B43" s="130" t="s">
        <v>194</v>
      </c>
      <c r="C43" s="130">
        <v>24000</v>
      </c>
      <c r="D43" s="130">
        <v>24000</v>
      </c>
      <c r="E43" s="131"/>
      <c r="F43" s="131">
        <v>0</v>
      </c>
      <c r="G43" s="149">
        <f>F43/C43</f>
        <v>0</v>
      </c>
      <c r="H43" s="150">
        <f>D43-F43</f>
        <v>24000</v>
      </c>
    </row>
    <row r="44" spans="1:8" ht="11.25">
      <c r="A44" s="139">
        <v>31801</v>
      </c>
      <c r="B44" s="130" t="s">
        <v>154</v>
      </c>
      <c r="C44" s="130">
        <v>20000</v>
      </c>
      <c r="D44" s="130">
        <v>20000</v>
      </c>
      <c r="E44" s="131">
        <v>16181.06</v>
      </c>
      <c r="F44" s="131">
        <v>16691.46</v>
      </c>
      <c r="G44" s="149">
        <f aca="true" t="shared" si="4" ref="G44:G72">F44/C44</f>
        <v>0.834573</v>
      </c>
      <c r="H44" s="150">
        <f aca="true" t="shared" si="5" ref="H44:H73">D44-F44</f>
        <v>3308.540000000001</v>
      </c>
    </row>
    <row r="45" spans="1:8" ht="11.25">
      <c r="A45" s="139">
        <v>31901</v>
      </c>
      <c r="B45" s="130" t="s">
        <v>155</v>
      </c>
      <c r="C45" s="130">
        <v>30000</v>
      </c>
      <c r="D45" s="130">
        <v>30000</v>
      </c>
      <c r="E45" s="131"/>
      <c r="F45" s="131">
        <v>0</v>
      </c>
      <c r="G45" s="149">
        <f t="shared" si="4"/>
        <v>0</v>
      </c>
      <c r="H45" s="150">
        <f t="shared" si="5"/>
        <v>30000</v>
      </c>
    </row>
    <row r="46" spans="1:8" ht="11.25">
      <c r="A46" s="139">
        <v>32201</v>
      </c>
      <c r="B46" s="130" t="s">
        <v>156</v>
      </c>
      <c r="C46" s="130">
        <v>270000</v>
      </c>
      <c r="D46" s="130">
        <v>270000</v>
      </c>
      <c r="E46" s="152">
        <v>11614.64</v>
      </c>
      <c r="F46" s="152">
        <v>17459.47</v>
      </c>
      <c r="G46" s="149">
        <f t="shared" si="4"/>
        <v>0.06466470370370371</v>
      </c>
      <c r="H46" s="150">
        <f t="shared" si="5"/>
        <v>252540.53</v>
      </c>
    </row>
    <row r="47" spans="1:8" ht="11.25">
      <c r="A47" s="139">
        <v>32301</v>
      </c>
      <c r="B47" s="130" t="s">
        <v>157</v>
      </c>
      <c r="C47" s="130">
        <v>30000</v>
      </c>
      <c r="D47" s="130">
        <v>30000</v>
      </c>
      <c r="E47" s="131"/>
      <c r="F47" s="131">
        <v>0</v>
      </c>
      <c r="G47" s="149">
        <f t="shared" si="4"/>
        <v>0</v>
      </c>
      <c r="H47" s="150">
        <f t="shared" si="5"/>
        <v>30000</v>
      </c>
    </row>
    <row r="48" spans="1:8" ht="11.25">
      <c r="A48" s="139">
        <v>32501</v>
      </c>
      <c r="B48" s="130" t="s">
        <v>158</v>
      </c>
      <c r="C48" s="130">
        <v>25000</v>
      </c>
      <c r="D48" s="130">
        <v>25000</v>
      </c>
      <c r="E48" s="131"/>
      <c r="F48" s="131">
        <v>1687</v>
      </c>
      <c r="G48" s="149">
        <f t="shared" si="4"/>
        <v>0.06748</v>
      </c>
      <c r="H48" s="150">
        <f t="shared" si="5"/>
        <v>23313</v>
      </c>
    </row>
    <row r="49" spans="1:8" ht="11.25">
      <c r="A49" s="139">
        <v>32701</v>
      </c>
      <c r="B49" s="130" t="s">
        <v>159</v>
      </c>
      <c r="C49" s="130">
        <v>100000</v>
      </c>
      <c r="D49" s="130">
        <v>100000</v>
      </c>
      <c r="E49" s="131"/>
      <c r="F49" s="131">
        <v>0</v>
      </c>
      <c r="G49" s="149">
        <f t="shared" si="4"/>
        <v>0</v>
      </c>
      <c r="H49" s="150">
        <f t="shared" si="5"/>
        <v>100000</v>
      </c>
    </row>
    <row r="50" spans="1:8" ht="11.25">
      <c r="A50" s="139">
        <v>33101</v>
      </c>
      <c r="B50" s="130" t="s">
        <v>160</v>
      </c>
      <c r="C50" s="130">
        <v>250000</v>
      </c>
      <c r="D50" s="130">
        <v>250000</v>
      </c>
      <c r="E50" s="131">
        <v>141520</v>
      </c>
      <c r="F50" s="131">
        <v>149520</v>
      </c>
      <c r="G50" s="149">
        <f t="shared" si="4"/>
        <v>0.59808</v>
      </c>
      <c r="H50" s="150">
        <f t="shared" si="5"/>
        <v>100480</v>
      </c>
    </row>
    <row r="51" spans="1:8" ht="11.25">
      <c r="A51" s="139">
        <v>33302</v>
      </c>
      <c r="B51" s="130" t="s">
        <v>161</v>
      </c>
      <c r="C51" s="131">
        <v>350000</v>
      </c>
      <c r="D51" s="131">
        <v>350000</v>
      </c>
      <c r="E51" s="152">
        <v>45400</v>
      </c>
      <c r="F51" s="152">
        <v>351000</v>
      </c>
      <c r="G51" s="149">
        <f t="shared" si="4"/>
        <v>1.002857142857143</v>
      </c>
      <c r="H51" s="150">
        <f t="shared" si="5"/>
        <v>-1000</v>
      </c>
    </row>
    <row r="52" spans="1:8" ht="11.25">
      <c r="A52" s="139">
        <v>33401</v>
      </c>
      <c r="B52" s="130" t="s">
        <v>223</v>
      </c>
      <c r="C52" s="131"/>
      <c r="D52" s="131">
        <v>189730.48</v>
      </c>
      <c r="E52" s="152">
        <v>189730.48</v>
      </c>
      <c r="F52" s="152">
        <v>189730.48</v>
      </c>
      <c r="G52" s="149"/>
      <c r="H52" s="150">
        <f t="shared" si="5"/>
        <v>0</v>
      </c>
    </row>
    <row r="53" spans="1:10" ht="11.25">
      <c r="A53" s="139">
        <v>33603</v>
      </c>
      <c r="B53" s="130" t="s">
        <v>162</v>
      </c>
      <c r="C53" s="130">
        <v>200000</v>
      </c>
      <c r="D53" s="130">
        <v>200000</v>
      </c>
      <c r="E53" s="152">
        <v>3654</v>
      </c>
      <c r="F53" s="152">
        <v>16215.74</v>
      </c>
      <c r="G53" s="149">
        <f t="shared" si="4"/>
        <v>0.0810787</v>
      </c>
      <c r="H53" s="150">
        <f t="shared" si="5"/>
        <v>183784.26</v>
      </c>
      <c r="J53" s="146"/>
    </row>
    <row r="54" spans="1:8" ht="11.25">
      <c r="A54" s="139">
        <v>34101</v>
      </c>
      <c r="B54" s="130" t="s">
        <v>163</v>
      </c>
      <c r="C54" s="130">
        <v>5000</v>
      </c>
      <c r="D54" s="130">
        <v>5000</v>
      </c>
      <c r="E54" s="152">
        <v>1570.64</v>
      </c>
      <c r="F54" s="152">
        <v>2470.64</v>
      </c>
      <c r="G54" s="149">
        <f t="shared" si="4"/>
        <v>0.49412799999999996</v>
      </c>
      <c r="H54" s="150">
        <f t="shared" si="5"/>
        <v>2529.36</v>
      </c>
    </row>
    <row r="55" spans="1:8" ht="21" customHeight="1">
      <c r="A55" s="139">
        <v>34701</v>
      </c>
      <c r="B55" s="130" t="s">
        <v>164</v>
      </c>
      <c r="C55" s="130">
        <v>5000</v>
      </c>
      <c r="D55" s="130">
        <v>5000</v>
      </c>
      <c r="E55" s="152"/>
      <c r="F55" s="152">
        <v>211.51</v>
      </c>
      <c r="G55" s="149">
        <f t="shared" si="4"/>
        <v>0.042302</v>
      </c>
      <c r="H55" s="150">
        <f t="shared" si="5"/>
        <v>4788.49</v>
      </c>
    </row>
    <row r="56" spans="1:8" ht="11.25">
      <c r="A56" s="139">
        <v>35101</v>
      </c>
      <c r="B56" s="130" t="s">
        <v>165</v>
      </c>
      <c r="C56" s="130">
        <v>60000</v>
      </c>
      <c r="D56" s="130">
        <v>60000</v>
      </c>
      <c r="E56" s="152">
        <v>20416</v>
      </c>
      <c r="F56" s="152">
        <v>30248</v>
      </c>
      <c r="G56" s="149">
        <f t="shared" si="4"/>
        <v>0.5041333333333333</v>
      </c>
      <c r="H56" s="150">
        <f t="shared" si="5"/>
        <v>29752</v>
      </c>
    </row>
    <row r="57" spans="1:8" ht="11.25">
      <c r="A57" s="139">
        <v>35201</v>
      </c>
      <c r="B57" s="130" t="s">
        <v>166</v>
      </c>
      <c r="C57" s="130">
        <v>20000</v>
      </c>
      <c r="D57" s="130">
        <v>20000</v>
      </c>
      <c r="E57" s="152">
        <v>7540</v>
      </c>
      <c r="F57" s="152">
        <v>7540</v>
      </c>
      <c r="G57" s="149">
        <f t="shared" si="4"/>
        <v>0.377</v>
      </c>
      <c r="H57" s="150">
        <f t="shared" si="5"/>
        <v>12460</v>
      </c>
    </row>
    <row r="58" spans="1:8" ht="11.25">
      <c r="A58" s="139">
        <v>35301</v>
      </c>
      <c r="B58" s="130" t="s">
        <v>191</v>
      </c>
      <c r="C58" s="130">
        <v>20000</v>
      </c>
      <c r="D58" s="130">
        <v>20000</v>
      </c>
      <c r="E58" s="152">
        <v>928</v>
      </c>
      <c r="F58" s="152">
        <v>3728</v>
      </c>
      <c r="G58" s="149">
        <f t="shared" si="4"/>
        <v>0.1864</v>
      </c>
      <c r="H58" s="150">
        <f t="shared" si="5"/>
        <v>16272</v>
      </c>
    </row>
    <row r="59" spans="1:8" ht="11.25">
      <c r="A59" s="139">
        <v>35302</v>
      </c>
      <c r="B59" s="130" t="s">
        <v>167</v>
      </c>
      <c r="C59" s="130">
        <v>10000</v>
      </c>
      <c r="D59" s="130">
        <v>20000</v>
      </c>
      <c r="E59" s="152">
        <v>12180</v>
      </c>
      <c r="F59" s="152">
        <v>12180</v>
      </c>
      <c r="G59" s="149">
        <f t="shared" si="4"/>
        <v>1.218</v>
      </c>
      <c r="H59" s="150">
        <f t="shared" si="5"/>
        <v>7820</v>
      </c>
    </row>
    <row r="60" spans="1:8" ht="11.25">
      <c r="A60" s="139">
        <v>35501</v>
      </c>
      <c r="B60" s="130" t="s">
        <v>168</v>
      </c>
      <c r="C60" s="131">
        <v>15000</v>
      </c>
      <c r="D60" s="131">
        <v>15000</v>
      </c>
      <c r="E60" s="151">
        <v>240</v>
      </c>
      <c r="F60" s="151">
        <v>453.76</v>
      </c>
      <c r="G60" s="149">
        <f t="shared" si="4"/>
        <v>0.030250666666666665</v>
      </c>
      <c r="H60" s="150">
        <f t="shared" si="5"/>
        <v>14546.24</v>
      </c>
    </row>
    <row r="61" spans="1:8" ht="11.25">
      <c r="A61" s="139">
        <v>36101</v>
      </c>
      <c r="B61" s="130" t="s">
        <v>169</v>
      </c>
      <c r="C61" s="131">
        <v>100000</v>
      </c>
      <c r="D61" s="131">
        <v>100000</v>
      </c>
      <c r="E61" s="131"/>
      <c r="F61" s="131">
        <v>0</v>
      </c>
      <c r="G61" s="149">
        <f t="shared" si="4"/>
        <v>0</v>
      </c>
      <c r="H61" s="150">
        <f t="shared" si="5"/>
        <v>100000</v>
      </c>
    </row>
    <row r="62" spans="1:8" ht="11.25">
      <c r="A62" s="139">
        <v>37101</v>
      </c>
      <c r="B62" s="130" t="s">
        <v>170</v>
      </c>
      <c r="C62" s="130">
        <v>300000</v>
      </c>
      <c r="D62" s="130">
        <v>290000</v>
      </c>
      <c r="E62" s="131">
        <v>57867</v>
      </c>
      <c r="F62" s="131">
        <v>109098</v>
      </c>
      <c r="G62" s="149">
        <f t="shared" si="4"/>
        <v>0.36366</v>
      </c>
      <c r="H62" s="150">
        <f t="shared" si="5"/>
        <v>180902</v>
      </c>
    </row>
    <row r="63" spans="1:8" ht="11.25">
      <c r="A63" s="139">
        <v>37201</v>
      </c>
      <c r="B63" s="130" t="s">
        <v>171</v>
      </c>
      <c r="C63" s="130">
        <v>10000</v>
      </c>
      <c r="D63" s="130">
        <v>10000</v>
      </c>
      <c r="E63" s="131"/>
      <c r="F63" s="131">
        <v>534</v>
      </c>
      <c r="G63" s="149">
        <f t="shared" si="4"/>
        <v>0.0534</v>
      </c>
      <c r="H63" s="150">
        <f t="shared" si="5"/>
        <v>9466</v>
      </c>
    </row>
    <row r="64" spans="1:8" ht="11.25">
      <c r="A64" s="139">
        <v>37501</v>
      </c>
      <c r="B64" s="130" t="s">
        <v>172</v>
      </c>
      <c r="C64" s="130">
        <v>100000</v>
      </c>
      <c r="D64" s="130">
        <v>100000</v>
      </c>
      <c r="E64" s="131">
        <v>13500</v>
      </c>
      <c r="F64" s="131">
        <v>24084.3</v>
      </c>
      <c r="G64" s="149">
        <f t="shared" si="4"/>
        <v>0.240843</v>
      </c>
      <c r="H64" s="150">
        <f t="shared" si="5"/>
        <v>75915.7</v>
      </c>
    </row>
    <row r="65" spans="1:8" ht="11.25">
      <c r="A65" s="139">
        <v>37502</v>
      </c>
      <c r="B65" s="130" t="s">
        <v>173</v>
      </c>
      <c r="C65" s="130">
        <v>20000</v>
      </c>
      <c r="D65" s="130">
        <v>20000</v>
      </c>
      <c r="E65" s="131">
        <v>1500</v>
      </c>
      <c r="F65" s="131">
        <v>3100</v>
      </c>
      <c r="G65" s="149">
        <f t="shared" si="4"/>
        <v>0.155</v>
      </c>
      <c r="H65" s="150">
        <f t="shared" si="5"/>
        <v>16900</v>
      </c>
    </row>
    <row r="66" spans="1:8" ht="11.25">
      <c r="A66" s="139">
        <v>37601</v>
      </c>
      <c r="B66" s="130" t="s">
        <v>174</v>
      </c>
      <c r="C66" s="130">
        <v>30000</v>
      </c>
      <c r="D66" s="130">
        <v>30000</v>
      </c>
      <c r="E66" s="131"/>
      <c r="F66" s="131">
        <v>0</v>
      </c>
      <c r="G66" s="149">
        <f t="shared" si="4"/>
        <v>0</v>
      </c>
      <c r="H66" s="150">
        <f t="shared" si="5"/>
        <v>30000</v>
      </c>
    </row>
    <row r="67" spans="1:8" ht="11.25">
      <c r="A67" s="139">
        <v>37801</v>
      </c>
      <c r="B67" s="130" t="s">
        <v>175</v>
      </c>
      <c r="C67" s="130">
        <v>2000</v>
      </c>
      <c r="D67" s="130">
        <v>2000</v>
      </c>
      <c r="E67" s="131"/>
      <c r="F67" s="131">
        <v>0</v>
      </c>
      <c r="G67" s="149">
        <f t="shared" si="4"/>
        <v>0</v>
      </c>
      <c r="H67" s="150">
        <f t="shared" si="5"/>
        <v>2000</v>
      </c>
    </row>
    <row r="68" spans="1:8" ht="11.25">
      <c r="A68" s="139">
        <v>37901</v>
      </c>
      <c r="B68" s="130" t="s">
        <v>176</v>
      </c>
      <c r="C68" s="130">
        <v>10000</v>
      </c>
      <c r="D68" s="130">
        <v>10000</v>
      </c>
      <c r="E68" s="131">
        <v>5045</v>
      </c>
      <c r="F68" s="131">
        <v>5200.18</v>
      </c>
      <c r="G68" s="149">
        <f t="shared" si="4"/>
        <v>0.520018</v>
      </c>
      <c r="H68" s="150">
        <f t="shared" si="5"/>
        <v>4799.82</v>
      </c>
    </row>
    <row r="69" spans="1:8" ht="11.25">
      <c r="A69" s="139">
        <v>38101</v>
      </c>
      <c r="B69" s="130" t="s">
        <v>177</v>
      </c>
      <c r="C69" s="130">
        <v>50000</v>
      </c>
      <c r="D69" s="130">
        <v>50000</v>
      </c>
      <c r="E69" s="131">
        <v>18251.91</v>
      </c>
      <c r="F69" s="131">
        <v>21787.01</v>
      </c>
      <c r="G69" s="149">
        <f t="shared" si="4"/>
        <v>0.43574019999999997</v>
      </c>
      <c r="H69" s="150">
        <f t="shared" si="5"/>
        <v>28212.99</v>
      </c>
    </row>
    <row r="70" spans="1:8" ht="11.25">
      <c r="A70" s="139">
        <v>38301</v>
      </c>
      <c r="B70" s="130" t="s">
        <v>178</v>
      </c>
      <c r="C70" s="130">
        <v>150000</v>
      </c>
      <c r="D70" s="130">
        <v>150000</v>
      </c>
      <c r="E70" s="131"/>
      <c r="F70" s="131">
        <v>0</v>
      </c>
      <c r="G70" s="149">
        <f t="shared" si="4"/>
        <v>0</v>
      </c>
      <c r="H70" s="150">
        <f t="shared" si="5"/>
        <v>150000</v>
      </c>
    </row>
    <row r="71" spans="1:8" ht="11.25">
      <c r="A71" s="139">
        <v>38501</v>
      </c>
      <c r="B71" s="130" t="s">
        <v>179</v>
      </c>
      <c r="C71" s="130">
        <v>200000</v>
      </c>
      <c r="D71" s="130">
        <v>200000</v>
      </c>
      <c r="E71" s="131">
        <v>712</v>
      </c>
      <c r="F71" s="131">
        <v>21258.6</v>
      </c>
      <c r="G71" s="149">
        <f t="shared" si="4"/>
        <v>0.106293</v>
      </c>
      <c r="H71" s="150">
        <f t="shared" si="5"/>
        <v>178741.4</v>
      </c>
    </row>
    <row r="72" spans="1:8" ht="11.25">
      <c r="A72" s="139">
        <v>39201</v>
      </c>
      <c r="B72" s="130" t="s">
        <v>180</v>
      </c>
      <c r="C72" s="130">
        <v>3000</v>
      </c>
      <c r="D72" s="130">
        <v>3000</v>
      </c>
      <c r="E72" s="131"/>
      <c r="F72" s="131">
        <v>661</v>
      </c>
      <c r="G72" s="149">
        <f t="shared" si="4"/>
        <v>0.22033333333333333</v>
      </c>
      <c r="H72" s="150">
        <f t="shared" si="5"/>
        <v>2339</v>
      </c>
    </row>
    <row r="73" spans="1:8" ht="11.25">
      <c r="A73" s="139">
        <v>39501</v>
      </c>
      <c r="B73" s="130" t="s">
        <v>181</v>
      </c>
      <c r="C73" s="130">
        <v>6000</v>
      </c>
      <c r="D73" s="130">
        <v>6000</v>
      </c>
      <c r="E73" s="131">
        <v>409</v>
      </c>
      <c r="F73" s="131">
        <v>3675</v>
      </c>
      <c r="G73" s="149">
        <f>F73/C73</f>
        <v>0.6125</v>
      </c>
      <c r="H73" s="150">
        <f t="shared" si="5"/>
        <v>2325</v>
      </c>
    </row>
    <row r="74" spans="1:8" ht="12" thickBot="1">
      <c r="A74" s="139"/>
      <c r="B74" s="130" t="s">
        <v>217</v>
      </c>
      <c r="C74" s="130"/>
      <c r="D74" s="130"/>
      <c r="E74" s="131"/>
      <c r="F74" s="131">
        <v>65291.3</v>
      </c>
      <c r="G74" s="149"/>
      <c r="H74" s="150"/>
    </row>
    <row r="75" spans="1:8" ht="12.75" thickBot="1" thickTop="1">
      <c r="A75" s="122"/>
      <c r="B75" s="123" t="s">
        <v>212</v>
      </c>
      <c r="C75" s="124">
        <f>SUM(C76:C95)</f>
        <v>10800000</v>
      </c>
      <c r="D75" s="124">
        <f>SUM(D76:D95)</f>
        <v>10800000</v>
      </c>
      <c r="E75" s="124">
        <f>SUM(E76:E96)</f>
        <v>546990</v>
      </c>
      <c r="F75" s="124">
        <f>SUM(F76:F96)</f>
        <v>546990</v>
      </c>
      <c r="G75" s="144">
        <f>F75/C75</f>
        <v>0.050647222222222225</v>
      </c>
      <c r="H75" s="145">
        <f>D75-F75</f>
        <v>10253010</v>
      </c>
    </row>
    <row r="76" spans="1:8" ht="13.5" thickTop="1">
      <c r="A76" s="139">
        <v>44401</v>
      </c>
      <c r="B76" s="182" t="s">
        <v>54</v>
      </c>
      <c r="C76" s="131">
        <v>200000</v>
      </c>
      <c r="D76" s="131">
        <v>200000</v>
      </c>
      <c r="E76" s="131">
        <v>0</v>
      </c>
      <c r="F76" s="131">
        <v>0</v>
      </c>
      <c r="G76" s="149">
        <f>F76/C76</f>
        <v>0</v>
      </c>
      <c r="H76" s="150">
        <f>D76-F76</f>
        <v>200000</v>
      </c>
    </row>
    <row r="77" spans="1:8" ht="12.75">
      <c r="A77" s="139">
        <v>44401</v>
      </c>
      <c r="B77" s="182" t="s">
        <v>203</v>
      </c>
      <c r="C77" s="131">
        <v>1500000</v>
      </c>
      <c r="D77" s="131">
        <v>1500000</v>
      </c>
      <c r="E77" s="131">
        <v>0</v>
      </c>
      <c r="F77" s="131">
        <v>0</v>
      </c>
      <c r="G77" s="149">
        <f aca="true" t="shared" si="6" ref="G77:G94">F77/C77</f>
        <v>0</v>
      </c>
      <c r="H77" s="150">
        <f aca="true" t="shared" si="7" ref="H77:H94">D77-F77</f>
        <v>1500000</v>
      </c>
    </row>
    <row r="78" spans="1:8" ht="25.5">
      <c r="A78" s="139">
        <v>44401</v>
      </c>
      <c r="B78" s="182" t="s">
        <v>204</v>
      </c>
      <c r="C78" s="131">
        <v>500000</v>
      </c>
      <c r="D78" s="131">
        <v>500000</v>
      </c>
      <c r="E78" s="131">
        <v>0</v>
      </c>
      <c r="F78" s="131">
        <v>0</v>
      </c>
      <c r="G78" s="149">
        <f t="shared" si="6"/>
        <v>0</v>
      </c>
      <c r="H78" s="150">
        <f t="shared" si="7"/>
        <v>500000</v>
      </c>
    </row>
    <row r="79" spans="1:8" ht="25.5">
      <c r="A79" s="139">
        <v>44401</v>
      </c>
      <c r="B79" s="182" t="s">
        <v>205</v>
      </c>
      <c r="C79" s="131">
        <v>1500000</v>
      </c>
      <c r="D79" s="131">
        <v>1500000</v>
      </c>
      <c r="E79" s="131">
        <v>0</v>
      </c>
      <c r="F79" s="131">
        <v>0</v>
      </c>
      <c r="G79" s="149">
        <f t="shared" si="6"/>
        <v>0</v>
      </c>
      <c r="H79" s="150">
        <f t="shared" si="7"/>
        <v>1500000</v>
      </c>
    </row>
    <row r="80" spans="1:8" ht="12.75">
      <c r="A80" s="139">
        <v>44401</v>
      </c>
      <c r="B80" s="183" t="s">
        <v>206</v>
      </c>
      <c r="C80" s="131">
        <v>1500000</v>
      </c>
      <c r="D80" s="131">
        <v>1500000</v>
      </c>
      <c r="E80" s="131">
        <v>0</v>
      </c>
      <c r="F80" s="131">
        <v>0</v>
      </c>
      <c r="G80" s="149">
        <f t="shared" si="6"/>
        <v>0</v>
      </c>
      <c r="H80" s="150">
        <f t="shared" si="7"/>
        <v>1500000</v>
      </c>
    </row>
    <row r="81" spans="1:8" ht="12.75">
      <c r="A81" s="139">
        <v>44401</v>
      </c>
      <c r="B81" s="182" t="s">
        <v>207</v>
      </c>
      <c r="C81" s="131">
        <v>200000</v>
      </c>
      <c r="D81" s="131">
        <v>200000</v>
      </c>
      <c r="E81" s="131">
        <v>0</v>
      </c>
      <c r="F81" s="131">
        <v>0</v>
      </c>
      <c r="G81" s="149">
        <f t="shared" si="6"/>
        <v>0</v>
      </c>
      <c r="H81" s="150">
        <f t="shared" si="7"/>
        <v>200000</v>
      </c>
    </row>
    <row r="82" spans="1:8" ht="12.75">
      <c r="A82" s="139">
        <v>44401</v>
      </c>
      <c r="B82" s="182" t="s">
        <v>59</v>
      </c>
      <c r="C82" s="131">
        <v>80000</v>
      </c>
      <c r="D82" s="131">
        <v>80000</v>
      </c>
      <c r="E82" s="131">
        <v>0</v>
      </c>
      <c r="F82" s="131">
        <v>0</v>
      </c>
      <c r="G82" s="149">
        <f t="shared" si="6"/>
        <v>0</v>
      </c>
      <c r="H82" s="150">
        <f t="shared" si="7"/>
        <v>80000</v>
      </c>
    </row>
    <row r="83" spans="1:8" ht="25.5">
      <c r="A83" s="139">
        <v>49301</v>
      </c>
      <c r="B83" s="182" t="s">
        <v>208</v>
      </c>
      <c r="C83" s="131">
        <v>1500000</v>
      </c>
      <c r="D83" s="131">
        <v>1500000</v>
      </c>
      <c r="E83" s="131">
        <v>0</v>
      </c>
      <c r="F83" s="131">
        <v>0</v>
      </c>
      <c r="G83" s="149">
        <f t="shared" si="6"/>
        <v>0</v>
      </c>
      <c r="H83" s="150">
        <f t="shared" si="7"/>
        <v>1500000</v>
      </c>
    </row>
    <row r="84" spans="1:8" ht="12.75">
      <c r="A84" s="139">
        <v>44401</v>
      </c>
      <c r="B84" s="182" t="s">
        <v>209</v>
      </c>
      <c r="C84" s="131">
        <v>80000</v>
      </c>
      <c r="D84" s="131">
        <v>80000</v>
      </c>
      <c r="E84" s="131">
        <v>0</v>
      </c>
      <c r="F84" s="131">
        <v>0</v>
      </c>
      <c r="G84" s="149">
        <f t="shared" si="6"/>
        <v>0</v>
      </c>
      <c r="H84" s="150">
        <f t="shared" si="7"/>
        <v>80000</v>
      </c>
    </row>
    <row r="85" spans="1:8" ht="12.75">
      <c r="A85" s="139">
        <v>44401</v>
      </c>
      <c r="B85" s="182" t="s">
        <v>75</v>
      </c>
      <c r="C85" s="131">
        <v>90000</v>
      </c>
      <c r="D85" s="131">
        <v>90000</v>
      </c>
      <c r="E85" s="131">
        <v>0</v>
      </c>
      <c r="F85" s="131">
        <v>0</v>
      </c>
      <c r="G85" s="149">
        <f t="shared" si="6"/>
        <v>0</v>
      </c>
      <c r="H85" s="150">
        <f t="shared" si="7"/>
        <v>90000</v>
      </c>
    </row>
    <row r="86" spans="1:8" ht="12.75">
      <c r="A86" s="139">
        <v>44401</v>
      </c>
      <c r="B86" s="182" t="s">
        <v>53</v>
      </c>
      <c r="C86" s="131">
        <v>90000</v>
      </c>
      <c r="D86" s="131">
        <v>90000</v>
      </c>
      <c r="E86" s="131">
        <v>0</v>
      </c>
      <c r="F86" s="131">
        <v>0</v>
      </c>
      <c r="G86" s="149">
        <f t="shared" si="6"/>
        <v>0</v>
      </c>
      <c r="H86" s="150">
        <f t="shared" si="7"/>
        <v>90000</v>
      </c>
    </row>
    <row r="87" spans="1:8" ht="25.5">
      <c r="A87" s="139">
        <v>44401</v>
      </c>
      <c r="B87" s="182" t="s">
        <v>195</v>
      </c>
      <c r="C87" s="131">
        <v>200000</v>
      </c>
      <c r="D87" s="131">
        <v>200000</v>
      </c>
      <c r="E87" s="131">
        <v>0</v>
      </c>
      <c r="F87" s="131">
        <v>0</v>
      </c>
      <c r="G87" s="149">
        <f t="shared" si="6"/>
        <v>0</v>
      </c>
      <c r="H87" s="150">
        <f t="shared" si="7"/>
        <v>200000</v>
      </c>
    </row>
    <row r="88" spans="1:8" ht="38.25">
      <c r="A88" s="139">
        <v>44401</v>
      </c>
      <c r="B88" s="182" t="s">
        <v>196</v>
      </c>
      <c r="C88" s="131">
        <v>100000</v>
      </c>
      <c r="D88" s="131">
        <v>100000</v>
      </c>
      <c r="E88" s="131">
        <v>0</v>
      </c>
      <c r="F88" s="131">
        <v>0</v>
      </c>
      <c r="G88" s="149">
        <f t="shared" si="6"/>
        <v>0</v>
      </c>
      <c r="H88" s="150">
        <f t="shared" si="7"/>
        <v>100000</v>
      </c>
    </row>
    <row r="89" spans="1:8" ht="12.75">
      <c r="A89" s="139">
        <v>44401</v>
      </c>
      <c r="B89" s="182" t="s">
        <v>197</v>
      </c>
      <c r="C89" s="131">
        <v>1000000</v>
      </c>
      <c r="D89" s="131">
        <v>1000000</v>
      </c>
      <c r="E89" s="131">
        <v>216990</v>
      </c>
      <c r="F89" s="131">
        <v>216990</v>
      </c>
      <c r="G89" s="149">
        <f t="shared" si="6"/>
        <v>0.21699</v>
      </c>
      <c r="H89" s="150">
        <f t="shared" si="7"/>
        <v>783010</v>
      </c>
    </row>
    <row r="90" spans="1:8" ht="25.5">
      <c r="A90" s="139">
        <v>44401</v>
      </c>
      <c r="B90" s="182" t="s">
        <v>198</v>
      </c>
      <c r="C90" s="131">
        <v>100000</v>
      </c>
      <c r="D90" s="131">
        <v>100000</v>
      </c>
      <c r="E90" s="131">
        <v>0</v>
      </c>
      <c r="F90" s="131">
        <v>0</v>
      </c>
      <c r="G90" s="149">
        <f t="shared" si="6"/>
        <v>0</v>
      </c>
      <c r="H90" s="150">
        <f t="shared" si="7"/>
        <v>100000</v>
      </c>
    </row>
    <row r="91" spans="1:8" ht="25.5">
      <c r="A91" s="139">
        <v>49301</v>
      </c>
      <c r="B91" s="182" t="s">
        <v>200</v>
      </c>
      <c r="C91" s="131">
        <v>660000</v>
      </c>
      <c r="D91" s="131">
        <v>660000</v>
      </c>
      <c r="E91" s="131">
        <v>0</v>
      </c>
      <c r="F91" s="131">
        <v>0</v>
      </c>
      <c r="G91" s="149">
        <f t="shared" si="6"/>
        <v>0</v>
      </c>
      <c r="H91" s="150">
        <f t="shared" si="7"/>
        <v>660000</v>
      </c>
    </row>
    <row r="92" spans="1:9" ht="25.5">
      <c r="A92" s="139">
        <v>49301</v>
      </c>
      <c r="B92" s="182" t="s">
        <v>211</v>
      </c>
      <c r="C92" s="131">
        <v>500000</v>
      </c>
      <c r="D92" s="131">
        <v>500000</v>
      </c>
      <c r="E92" s="131">
        <v>330000</v>
      </c>
      <c r="F92" s="131">
        <v>330000</v>
      </c>
      <c r="G92" s="149">
        <f t="shared" si="6"/>
        <v>0.66</v>
      </c>
      <c r="H92" s="150">
        <f t="shared" si="7"/>
        <v>170000</v>
      </c>
      <c r="I92" s="191"/>
    </row>
    <row r="93" spans="1:8" ht="25.5">
      <c r="A93" s="139">
        <v>49301</v>
      </c>
      <c r="B93" s="182" t="s">
        <v>202</v>
      </c>
      <c r="C93" s="131">
        <v>500000</v>
      </c>
      <c r="D93" s="131">
        <v>500000</v>
      </c>
      <c r="E93" s="131">
        <v>0</v>
      </c>
      <c r="F93" s="131">
        <v>0</v>
      </c>
      <c r="G93" s="149">
        <f t="shared" si="6"/>
        <v>0</v>
      </c>
      <c r="H93" s="150">
        <f t="shared" si="7"/>
        <v>500000</v>
      </c>
    </row>
    <row r="94" spans="1:8" ht="11.25">
      <c r="A94" s="139">
        <v>49301</v>
      </c>
      <c r="B94" s="184" t="s">
        <v>73</v>
      </c>
      <c r="C94" s="131">
        <v>500000</v>
      </c>
      <c r="D94" s="131">
        <v>500000</v>
      </c>
      <c r="E94" s="131">
        <v>0</v>
      </c>
      <c r="F94" s="131">
        <v>0</v>
      </c>
      <c r="G94" s="149">
        <f t="shared" si="6"/>
        <v>0</v>
      </c>
      <c r="H94" s="150">
        <f t="shared" si="7"/>
        <v>500000</v>
      </c>
    </row>
    <row r="95" spans="1:8" ht="11.25">
      <c r="A95" s="141">
        <v>49301</v>
      </c>
      <c r="B95" s="189" t="s">
        <v>76</v>
      </c>
      <c r="C95" s="131"/>
      <c r="D95" s="136"/>
      <c r="E95" s="190">
        <v>0</v>
      </c>
      <c r="F95" s="190">
        <v>0</v>
      </c>
      <c r="G95" s="149"/>
      <c r="H95" s="150">
        <f>D95-F95</f>
        <v>0</v>
      </c>
    </row>
    <row r="96" spans="1:8" ht="12" thickBot="1">
      <c r="A96" s="142">
        <v>49301</v>
      </c>
      <c r="B96" s="188" t="s">
        <v>217</v>
      </c>
      <c r="C96" s="158"/>
      <c r="D96" s="185"/>
      <c r="E96" s="164">
        <v>0</v>
      </c>
      <c r="F96" s="164">
        <v>0</v>
      </c>
      <c r="G96" s="149">
        <v>0</v>
      </c>
      <c r="H96" s="150">
        <v>0</v>
      </c>
    </row>
    <row r="97" spans="1:8" ht="12.75" thickBot="1" thickTop="1">
      <c r="A97" s="122"/>
      <c r="B97" s="123" t="s">
        <v>182</v>
      </c>
      <c r="C97" s="124">
        <f>SUM(C98:C100)</f>
        <v>35000</v>
      </c>
      <c r="D97" s="124">
        <f>SUM(D98:D100)</f>
        <v>35000</v>
      </c>
      <c r="E97" s="124">
        <f>SUM(E98:E101)</f>
        <v>10653.6</v>
      </c>
      <c r="F97" s="124">
        <f>SUM(F98:F101)</f>
        <v>26058.399999999998</v>
      </c>
      <c r="G97" s="144">
        <f>F97/C97</f>
        <v>0.7445257142857142</v>
      </c>
      <c r="H97" s="145">
        <f>D97-F97</f>
        <v>8941.600000000002</v>
      </c>
    </row>
    <row r="98" spans="1:8" ht="12" thickTop="1">
      <c r="A98" s="139">
        <v>51101</v>
      </c>
      <c r="B98" s="130" t="s">
        <v>183</v>
      </c>
      <c r="C98" s="130">
        <v>20000</v>
      </c>
      <c r="D98" s="131">
        <v>15000</v>
      </c>
      <c r="E98" s="257">
        <v>5054.6</v>
      </c>
      <c r="F98" s="257">
        <v>10554.6</v>
      </c>
      <c r="G98" s="149">
        <f>F98/C98</f>
        <v>0.52773</v>
      </c>
      <c r="H98" s="150">
        <f>D98-F98</f>
        <v>4445.4</v>
      </c>
    </row>
    <row r="99" spans="1:8" ht="11.25">
      <c r="A99" s="139">
        <v>51901</v>
      </c>
      <c r="B99" s="130" t="s">
        <v>225</v>
      </c>
      <c r="C99" s="130"/>
      <c r="D99" s="131">
        <v>5000</v>
      </c>
      <c r="E99" s="131">
        <v>5599</v>
      </c>
      <c r="F99" s="131">
        <v>5599</v>
      </c>
      <c r="G99" s="149"/>
      <c r="H99" s="150">
        <f>D99-F99</f>
        <v>-599</v>
      </c>
    </row>
    <row r="100" spans="1:8" ht="11.25">
      <c r="A100" s="139">
        <v>59101</v>
      </c>
      <c r="B100" s="130" t="s">
        <v>184</v>
      </c>
      <c r="C100" s="130">
        <v>15000</v>
      </c>
      <c r="D100" s="130">
        <v>15000</v>
      </c>
      <c r="E100" s="131"/>
      <c r="F100" s="131">
        <v>7780</v>
      </c>
      <c r="G100" s="149">
        <f>F100/C100</f>
        <v>0.5186666666666667</v>
      </c>
      <c r="H100" s="150">
        <f>D100-F100</f>
        <v>7220</v>
      </c>
    </row>
    <row r="101" spans="1:8" ht="12" thickBot="1">
      <c r="A101" s="153"/>
      <c r="B101" s="154" t="s">
        <v>217</v>
      </c>
      <c r="C101" s="155">
        <v>0</v>
      </c>
      <c r="D101" s="156">
        <v>0</v>
      </c>
      <c r="E101" s="157"/>
      <c r="F101" s="158">
        <v>2124.8</v>
      </c>
      <c r="G101" s="192"/>
      <c r="H101" s="159"/>
    </row>
    <row r="102" spans="1:8" ht="12.75" thickBot="1" thickTop="1">
      <c r="A102" s="160"/>
      <c r="B102" s="161"/>
      <c r="C102" s="162"/>
      <c r="D102" s="162"/>
      <c r="E102" s="163"/>
      <c r="F102" s="163"/>
      <c r="G102" s="193"/>
      <c r="H102" s="163"/>
    </row>
    <row r="103" spans="1:8" ht="12.75" thickBot="1" thickTop="1">
      <c r="A103" s="122"/>
      <c r="B103" s="165" t="s">
        <v>104</v>
      </c>
      <c r="C103" s="124">
        <f>+C11+C26+C42+C97+C75</f>
        <v>16253608</v>
      </c>
      <c r="D103" s="124">
        <f>+D11+D26+D42+D97+D75</f>
        <v>16443338.48</v>
      </c>
      <c r="E103" s="124">
        <f>+E11+E26+E42+E97+E75</f>
        <v>1880593.4900000002</v>
      </c>
      <c r="F103" s="124">
        <f>+F11+F26+F42+F97+F75</f>
        <v>3212945.11</v>
      </c>
      <c r="G103" s="144">
        <f>F103/C103</f>
        <v>0.19767580896500025</v>
      </c>
      <c r="H103" s="145">
        <f>+H11+H26+H42+H97+H75</f>
        <v>13230393.370000001</v>
      </c>
    </row>
    <row r="104" ht="12" thickTop="1"/>
    <row r="105" spans="1:8" ht="11.25">
      <c r="A105" s="294"/>
      <c r="B105" s="294"/>
      <c r="C105" s="294"/>
      <c r="D105" s="294"/>
      <c r="E105" s="294"/>
      <c r="F105" s="294"/>
      <c r="G105" s="294"/>
      <c r="H105" s="294"/>
    </row>
    <row r="107" spans="1:8" ht="11.25">
      <c r="A107" s="294"/>
      <c r="B107" s="294"/>
      <c r="C107" s="294"/>
      <c r="D107" s="294"/>
      <c r="E107" s="294"/>
      <c r="F107" s="294"/>
      <c r="G107" s="294"/>
      <c r="H107" s="294"/>
    </row>
    <row r="108" ht="11.25">
      <c r="F108" s="146"/>
    </row>
    <row r="109" spans="1:8" ht="44.25" customHeight="1">
      <c r="A109" s="294"/>
      <c r="B109" s="294"/>
      <c r="C109" s="294"/>
      <c r="D109" s="294"/>
      <c r="E109" s="294"/>
      <c r="F109" s="294"/>
      <c r="G109" s="294"/>
      <c r="H109" s="294"/>
    </row>
    <row r="111" spans="1:8" ht="11.25">
      <c r="A111" s="294"/>
      <c r="B111" s="294"/>
      <c r="C111" s="294"/>
      <c r="D111" s="294"/>
      <c r="E111" s="294"/>
      <c r="F111" s="294"/>
      <c r="G111" s="294"/>
      <c r="H111" s="294"/>
    </row>
    <row r="113" spans="1:8" ht="22.5" customHeight="1">
      <c r="A113" s="294"/>
      <c r="B113" s="294"/>
      <c r="C113" s="294"/>
      <c r="D113" s="294"/>
      <c r="E113" s="294"/>
      <c r="F113" s="294"/>
      <c r="G113" s="294"/>
      <c r="H113" s="294"/>
    </row>
    <row r="115" spans="1:8" ht="11.25">
      <c r="A115" s="294"/>
      <c r="B115" s="294"/>
      <c r="C115" s="294"/>
      <c r="D115" s="294"/>
      <c r="E115" s="294"/>
      <c r="F115" s="294"/>
      <c r="G115" s="294"/>
      <c r="H115" s="294"/>
    </row>
  </sheetData>
  <sheetProtection/>
  <mergeCells count="14">
    <mergeCell ref="A105:H105"/>
    <mergeCell ref="A107:H107"/>
    <mergeCell ref="A109:H109"/>
    <mergeCell ref="A111:H111"/>
    <mergeCell ref="A113:H113"/>
    <mergeCell ref="A115:H115"/>
    <mergeCell ref="A7:H7"/>
    <mergeCell ref="A9:A10"/>
    <mergeCell ref="B9:B10"/>
    <mergeCell ref="C9:C10"/>
    <mergeCell ref="D9:D10"/>
    <mergeCell ref="E9:E10"/>
    <mergeCell ref="F9:G9"/>
    <mergeCell ref="H9:H10"/>
  </mergeCells>
  <printOptions/>
  <pageMargins left="0.7086614173228347" right="0.7086614173228347" top="0.7480314960629921" bottom="0.7480314960629921" header="0.31496062992125984" footer="0.31496062992125984"/>
  <pageSetup fitToWidth="2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0.140625" style="116" bestFit="1" customWidth="1"/>
    <col min="2" max="2" width="12.421875" style="116" customWidth="1"/>
    <col min="3" max="3" width="90.8515625" style="116" customWidth="1"/>
    <col min="4" max="4" width="20.57421875" style="169" customWidth="1"/>
    <col min="5" max="7" width="14.7109375" style="116" customWidth="1"/>
    <col min="8" max="8" width="8.28125" style="116" customWidth="1"/>
    <col min="9" max="16384" width="11.421875" style="116" customWidth="1"/>
  </cols>
  <sheetData>
    <row r="1" ht="12.75">
      <c r="D1" s="166" t="s">
        <v>185</v>
      </c>
    </row>
    <row r="2" spans="1:4" ht="12.75">
      <c r="A2" s="167"/>
      <c r="B2" s="167"/>
      <c r="C2" s="167"/>
      <c r="D2" s="168"/>
    </row>
    <row r="3" spans="1:4" ht="15.75">
      <c r="A3" s="283" t="s">
        <v>186</v>
      </c>
      <c r="B3" s="283"/>
      <c r="C3" s="283"/>
      <c r="D3" s="283"/>
    </row>
    <row r="4" spans="1:4" ht="12.75">
      <c r="A4" s="167"/>
      <c r="B4" s="167"/>
      <c r="C4" s="167"/>
      <c r="D4" s="168"/>
    </row>
    <row r="5" spans="1:4" ht="12.75">
      <c r="A5" s="167"/>
      <c r="B5" s="167"/>
      <c r="C5" s="167"/>
      <c r="D5" s="168"/>
    </row>
    <row r="6" spans="1:4" ht="12.75">
      <c r="A6" s="167"/>
      <c r="B6" s="167"/>
      <c r="C6" s="295" t="s">
        <v>248</v>
      </c>
      <c r="D6" s="295"/>
    </row>
    <row r="7" spans="1:4" ht="15.75">
      <c r="A7" s="296" t="s">
        <v>2</v>
      </c>
      <c r="B7" s="296"/>
      <c r="C7" s="296"/>
      <c r="D7" s="296"/>
    </row>
    <row r="8" ht="13.5" thickBot="1"/>
    <row r="9" spans="1:4" ht="38.25">
      <c r="A9" s="170" t="s">
        <v>187</v>
      </c>
      <c r="B9" s="171" t="s">
        <v>188</v>
      </c>
      <c r="C9" s="171" t="s">
        <v>92</v>
      </c>
      <c r="D9" s="172" t="s">
        <v>189</v>
      </c>
    </row>
    <row r="10" spans="1:4" ht="15">
      <c r="A10" s="173">
        <v>41003</v>
      </c>
      <c r="B10" s="174">
        <v>16279</v>
      </c>
      <c r="C10" s="175" t="s">
        <v>226</v>
      </c>
      <c r="D10" s="186">
        <v>62768.42</v>
      </c>
    </row>
    <row r="11" spans="1:4" ht="15">
      <c r="A11" s="173">
        <v>41002</v>
      </c>
      <c r="B11" s="174">
        <v>16473</v>
      </c>
      <c r="C11" s="175" t="s">
        <v>227</v>
      </c>
      <c r="D11" s="176">
        <v>3603.35</v>
      </c>
    </row>
    <row r="12" spans="1:4" ht="15">
      <c r="A12" s="173">
        <v>41022</v>
      </c>
      <c r="B12" s="174">
        <v>19207</v>
      </c>
      <c r="C12" s="175" t="s">
        <v>228</v>
      </c>
      <c r="D12" s="176">
        <v>62768.42</v>
      </c>
    </row>
    <row r="13" spans="1:4" ht="15">
      <c r="A13" s="173">
        <v>41023</v>
      </c>
      <c r="B13" s="174">
        <v>19264</v>
      </c>
      <c r="C13" s="175" t="s">
        <v>229</v>
      </c>
      <c r="D13" s="176">
        <v>3603.35</v>
      </c>
    </row>
    <row r="14" spans="1:4" ht="15">
      <c r="A14" s="173">
        <v>41015</v>
      </c>
      <c r="B14" s="174">
        <v>18047</v>
      </c>
      <c r="C14" s="175" t="s">
        <v>230</v>
      </c>
      <c r="D14" s="176">
        <v>31000</v>
      </c>
    </row>
    <row r="15" spans="1:4" ht="30">
      <c r="A15" s="173">
        <v>40998</v>
      </c>
      <c r="B15" s="174">
        <v>15751</v>
      </c>
      <c r="C15" s="175" t="s">
        <v>233</v>
      </c>
      <c r="D15" s="176">
        <v>90000</v>
      </c>
    </row>
    <row r="16" spans="1:4" ht="30">
      <c r="A16" s="173">
        <v>40998</v>
      </c>
      <c r="B16" s="174">
        <v>15756</v>
      </c>
      <c r="C16" s="175" t="s">
        <v>232</v>
      </c>
      <c r="D16" s="176">
        <v>90000</v>
      </c>
    </row>
    <row r="17" spans="1:4" ht="30">
      <c r="A17" s="173">
        <v>41002</v>
      </c>
      <c r="B17" s="174">
        <v>16846</v>
      </c>
      <c r="C17" s="175" t="s">
        <v>231</v>
      </c>
      <c r="D17" s="176">
        <v>90000</v>
      </c>
    </row>
    <row r="18" spans="1:4" ht="30">
      <c r="A18" s="173">
        <v>41051</v>
      </c>
      <c r="B18" s="174">
        <v>70914</v>
      </c>
      <c r="C18" s="175" t="s">
        <v>234</v>
      </c>
      <c r="D18" s="176">
        <v>90000</v>
      </c>
    </row>
    <row r="19" spans="1:4" ht="15">
      <c r="A19" s="173">
        <v>41038</v>
      </c>
      <c r="B19" s="174">
        <v>261</v>
      </c>
      <c r="C19" s="175" t="s">
        <v>235</v>
      </c>
      <c r="D19" s="176">
        <v>349000</v>
      </c>
    </row>
    <row r="20" spans="1:4" ht="15">
      <c r="A20" s="173"/>
      <c r="B20" s="174">
        <v>254</v>
      </c>
      <c r="C20" s="175" t="s">
        <v>236</v>
      </c>
      <c r="D20" s="176">
        <v>213400</v>
      </c>
    </row>
    <row r="21" spans="1:4" ht="15">
      <c r="A21" s="173">
        <v>41033</v>
      </c>
      <c r="B21" s="174">
        <v>21531</v>
      </c>
      <c r="C21" s="175" t="s">
        <v>239</v>
      </c>
      <c r="D21" s="176">
        <v>62768.42</v>
      </c>
    </row>
    <row r="22" spans="1:4" ht="15">
      <c r="A22" s="173">
        <v>41033</v>
      </c>
      <c r="B22" s="174">
        <v>21604</v>
      </c>
      <c r="C22" s="175" t="s">
        <v>240</v>
      </c>
      <c r="D22" s="176">
        <v>3603.35</v>
      </c>
    </row>
    <row r="23" spans="1:4" ht="15">
      <c r="A23" s="173">
        <v>41050</v>
      </c>
      <c r="B23" s="174">
        <v>24327</v>
      </c>
      <c r="C23" s="175" t="s">
        <v>238</v>
      </c>
      <c r="D23" s="176">
        <v>62768.07</v>
      </c>
    </row>
    <row r="24" spans="1:4" ht="15">
      <c r="A24" s="173">
        <v>41051</v>
      </c>
      <c r="B24" s="174">
        <v>24370</v>
      </c>
      <c r="C24" s="175" t="s">
        <v>237</v>
      </c>
      <c r="D24" s="176">
        <v>3603.35</v>
      </c>
    </row>
    <row r="25" spans="1:4" ht="15">
      <c r="A25" s="173">
        <v>41043</v>
      </c>
      <c r="B25" s="174">
        <v>22943</v>
      </c>
      <c r="C25" s="175" t="s">
        <v>241</v>
      </c>
      <c r="D25" s="176">
        <v>31000</v>
      </c>
    </row>
    <row r="26" spans="1:4" ht="30">
      <c r="A26" s="173">
        <v>41081</v>
      </c>
      <c r="B26" s="174">
        <v>114552</v>
      </c>
      <c r="C26" s="175" t="s">
        <v>242</v>
      </c>
      <c r="D26" s="176">
        <v>90000</v>
      </c>
    </row>
    <row r="27" spans="1:4" ht="15">
      <c r="A27" s="173">
        <v>41067</v>
      </c>
      <c r="B27" s="174">
        <v>27728</v>
      </c>
      <c r="C27" s="175" t="s">
        <v>243</v>
      </c>
      <c r="D27" s="176">
        <v>62768.07</v>
      </c>
    </row>
    <row r="28" spans="1:4" ht="15">
      <c r="A28" s="173">
        <v>41067</v>
      </c>
      <c r="B28" s="174">
        <v>27778</v>
      </c>
      <c r="C28" s="175" t="s">
        <v>244</v>
      </c>
      <c r="D28" s="176">
        <v>3603.35</v>
      </c>
    </row>
    <row r="29" spans="1:4" ht="15">
      <c r="A29" s="173">
        <v>41086</v>
      </c>
      <c r="B29" s="174">
        <v>30121</v>
      </c>
      <c r="C29" s="175" t="s">
        <v>245</v>
      </c>
      <c r="D29" s="176">
        <v>62768.07</v>
      </c>
    </row>
    <row r="30" spans="1:4" ht="15">
      <c r="A30" s="173">
        <v>41085</v>
      </c>
      <c r="B30" s="174">
        <v>30282</v>
      </c>
      <c r="C30" s="175" t="s">
        <v>246</v>
      </c>
      <c r="D30" s="176">
        <v>3603.35</v>
      </c>
    </row>
    <row r="31" spans="1:4" ht="15">
      <c r="A31" s="173">
        <v>41075</v>
      </c>
      <c r="B31" s="174">
        <v>29139</v>
      </c>
      <c r="C31" s="175" t="s">
        <v>247</v>
      </c>
      <c r="D31" s="176">
        <v>31000</v>
      </c>
    </row>
    <row r="32" spans="1:4" ht="15.75" thickBot="1">
      <c r="A32" s="177"/>
      <c r="B32" s="178"/>
      <c r="C32" s="179" t="s">
        <v>104</v>
      </c>
      <c r="D32" s="180">
        <f>SUM(D10:D31)</f>
        <v>1503629.5700000005</v>
      </c>
    </row>
  </sheetData>
  <sheetProtection/>
  <mergeCells count="3">
    <mergeCell ref="A3:D3"/>
    <mergeCell ref="C6:D6"/>
    <mergeCell ref="A7:D7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H28">
      <selection activeCell="K13" sqref="K13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7.7109375" style="35" customWidth="1"/>
    <col min="14" max="14" width="6.00390625" style="205" customWidth="1"/>
    <col min="15" max="17" width="3.28125" style="36" bestFit="1" customWidth="1"/>
    <col min="18" max="18" width="4.00390625" style="36" bestFit="1" customWidth="1"/>
    <col min="19" max="21" width="3.28125" style="36" bestFit="1" customWidth="1"/>
    <col min="22" max="22" width="3.28125" style="36" customWidth="1"/>
    <col min="23" max="23" width="6.7109375" style="36" customWidth="1"/>
    <col min="24" max="24" width="11.8515625" style="36" customWidth="1"/>
    <col min="25" max="255" width="11.421875" style="4" customWidth="1"/>
    <col min="256" max="16384" width="4.00390625" style="4" customWidth="1"/>
  </cols>
  <sheetData>
    <row r="1" spans="1:25" ht="13.5" thickTop="1">
      <c r="A1" s="21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195"/>
      <c r="N1" s="196"/>
      <c r="O1" s="29"/>
      <c r="P1" s="29"/>
      <c r="Q1" s="29"/>
      <c r="R1" s="29"/>
      <c r="S1" s="29"/>
      <c r="T1" s="29"/>
      <c r="U1" s="29"/>
      <c r="V1" s="29"/>
      <c r="W1" s="29"/>
      <c r="X1" s="29"/>
      <c r="Y1" s="247"/>
    </row>
    <row r="2" spans="1:25" ht="18">
      <c r="A2" s="355" t="s">
        <v>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247"/>
    </row>
    <row r="3" spans="1:25" ht="12.75">
      <c r="A3" s="22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197"/>
      <c r="N3" s="198"/>
      <c r="O3" s="30"/>
      <c r="P3" s="30"/>
      <c r="Q3" s="30"/>
      <c r="R3" s="30"/>
      <c r="S3" s="30"/>
      <c r="T3" s="30"/>
      <c r="U3" s="30"/>
      <c r="V3" s="30"/>
      <c r="W3" s="30"/>
      <c r="X3" s="30"/>
      <c r="Y3" s="247"/>
    </row>
    <row r="4" spans="1:25" ht="12.75">
      <c r="A4" s="357" t="s">
        <v>35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247"/>
    </row>
    <row r="5" spans="1:25" ht="13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7"/>
      <c r="L5" s="358"/>
      <c r="M5" s="358"/>
      <c r="N5" s="199"/>
      <c r="O5" s="30"/>
      <c r="P5" s="30"/>
      <c r="Q5" s="30"/>
      <c r="R5" s="30"/>
      <c r="S5" s="30"/>
      <c r="T5" s="30"/>
      <c r="U5" s="30"/>
      <c r="V5" s="30"/>
      <c r="W5" s="30"/>
      <c r="X5" s="30"/>
      <c r="Y5" s="247"/>
    </row>
    <row r="6" spans="1:24" ht="12.75" customHeight="1">
      <c r="A6" s="359" t="s">
        <v>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12" t="s">
        <v>216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</row>
    <row r="7" spans="1:25" ht="12.75" customHeight="1" thickBot="1">
      <c r="A7" s="361" t="s">
        <v>34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3"/>
      <c r="Y7" s="247"/>
    </row>
    <row r="8" spans="1:24" ht="13.5" customHeight="1">
      <c r="A8" s="364" t="s">
        <v>36</v>
      </c>
      <c r="B8" s="365"/>
      <c r="C8" s="344" t="s">
        <v>3</v>
      </c>
      <c r="D8" s="344"/>
      <c r="E8" s="344"/>
      <c r="F8" s="344"/>
      <c r="G8" s="344"/>
      <c r="H8" s="344"/>
      <c r="I8" s="344"/>
      <c r="J8" s="344"/>
      <c r="K8" s="369" t="s">
        <v>4</v>
      </c>
      <c r="L8" s="344" t="s">
        <v>5</v>
      </c>
      <c r="M8" s="344"/>
      <c r="N8" s="344"/>
      <c r="O8" s="344"/>
      <c r="P8" s="344"/>
      <c r="Q8" s="344"/>
      <c r="R8" s="344"/>
      <c r="S8" s="344"/>
      <c r="T8" s="344"/>
      <c r="U8" s="344"/>
      <c r="V8" s="345"/>
      <c r="W8" s="345"/>
      <c r="X8" s="346"/>
    </row>
    <row r="9" spans="1:25" ht="12.75" customHeight="1">
      <c r="A9" s="366"/>
      <c r="B9" s="367"/>
      <c r="C9" s="368"/>
      <c r="D9" s="368"/>
      <c r="E9" s="368"/>
      <c r="F9" s="368"/>
      <c r="G9" s="368"/>
      <c r="H9" s="368"/>
      <c r="I9" s="368"/>
      <c r="J9" s="368"/>
      <c r="K9" s="370"/>
      <c r="L9" s="368"/>
      <c r="M9" s="347" t="s">
        <v>6</v>
      </c>
      <c r="N9" s="348" t="s">
        <v>7</v>
      </c>
      <c r="O9" s="304" t="s">
        <v>8</v>
      </c>
      <c r="P9" s="305"/>
      <c r="Q9" s="305"/>
      <c r="R9" s="306"/>
      <c r="S9" s="307" t="s">
        <v>213</v>
      </c>
      <c r="T9" s="305"/>
      <c r="U9" s="305"/>
      <c r="V9" s="305"/>
      <c r="W9" s="308" t="s">
        <v>214</v>
      </c>
      <c r="X9" s="304" t="s">
        <v>215</v>
      </c>
      <c r="Y9" s="247"/>
    </row>
    <row r="10" spans="1:25" ht="25.5">
      <c r="A10" s="24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39</v>
      </c>
      <c r="I10" s="13" t="s">
        <v>16</v>
      </c>
      <c r="J10" s="13" t="s">
        <v>37</v>
      </c>
      <c r="K10" s="370"/>
      <c r="L10" s="368"/>
      <c r="M10" s="347"/>
      <c r="N10" s="348"/>
      <c r="O10" s="31" t="s">
        <v>17</v>
      </c>
      <c r="P10" s="31" t="s">
        <v>18</v>
      </c>
      <c r="Q10" s="31" t="s">
        <v>19</v>
      </c>
      <c r="R10" s="32" t="s">
        <v>20</v>
      </c>
      <c r="S10" s="31" t="s">
        <v>17</v>
      </c>
      <c r="T10" s="31" t="s">
        <v>18</v>
      </c>
      <c r="U10" s="31" t="s">
        <v>19</v>
      </c>
      <c r="V10" s="187" t="s">
        <v>20</v>
      </c>
      <c r="W10" s="308"/>
      <c r="X10" s="304"/>
      <c r="Y10" s="247"/>
    </row>
    <row r="11" spans="1:24" ht="12.75">
      <c r="A11" s="349"/>
      <c r="B11" s="350"/>
      <c r="C11" s="350"/>
      <c r="D11" s="350"/>
      <c r="E11" s="350"/>
      <c r="F11" s="350"/>
      <c r="G11" s="350"/>
      <c r="H11" s="350"/>
      <c r="I11" s="350"/>
      <c r="J11" s="351"/>
      <c r="K11" s="11"/>
      <c r="L11" s="12"/>
      <c r="M11" s="200"/>
      <c r="N11" s="13"/>
      <c r="O11" s="27"/>
      <c r="P11" s="27"/>
      <c r="Q11" s="27"/>
      <c r="R11" s="28"/>
      <c r="S11" s="27"/>
      <c r="T11" s="27"/>
      <c r="U11" s="27"/>
      <c r="V11" s="206"/>
      <c r="W11" s="206"/>
      <c r="X11" s="28"/>
    </row>
    <row r="12" spans="1:24" ht="12.75">
      <c r="A12" s="20" t="s">
        <v>21</v>
      </c>
      <c r="B12" s="333"/>
      <c r="C12" s="310"/>
      <c r="D12" s="310"/>
      <c r="E12" s="310"/>
      <c r="F12" s="310"/>
      <c r="G12" s="310"/>
      <c r="H12" s="310"/>
      <c r="I12" s="310"/>
      <c r="J12" s="311"/>
      <c r="K12" s="15" t="s">
        <v>22</v>
      </c>
      <c r="L12" s="12"/>
      <c r="M12" s="200"/>
      <c r="N12" s="13"/>
      <c r="O12" s="27"/>
      <c r="P12" s="27"/>
      <c r="Q12" s="27"/>
      <c r="R12" s="28"/>
      <c r="S12" s="27"/>
      <c r="T12" s="27"/>
      <c r="U12" s="27"/>
      <c r="V12" s="206"/>
      <c r="W12" s="206"/>
      <c r="X12" s="28"/>
    </row>
    <row r="13" spans="1:24" ht="12.75">
      <c r="A13" s="317">
        <v>93</v>
      </c>
      <c r="B13" s="319"/>
      <c r="C13" s="352"/>
      <c r="D13" s="353"/>
      <c r="E13" s="353"/>
      <c r="F13" s="353"/>
      <c r="G13" s="353"/>
      <c r="H13" s="353"/>
      <c r="I13" s="353"/>
      <c r="J13" s="354"/>
      <c r="K13" s="15" t="s">
        <v>0</v>
      </c>
      <c r="L13" s="12"/>
      <c r="M13" s="200"/>
      <c r="N13" s="13"/>
      <c r="O13" s="27"/>
      <c r="P13" s="27"/>
      <c r="Q13" s="27"/>
      <c r="R13" s="28"/>
      <c r="S13" s="27"/>
      <c r="T13" s="27"/>
      <c r="U13" s="27"/>
      <c r="V13" s="206"/>
      <c r="W13" s="206"/>
      <c r="X13" s="28"/>
    </row>
    <row r="14" spans="1:24" ht="12.75">
      <c r="A14" s="317">
        <v>3</v>
      </c>
      <c r="B14" s="318"/>
      <c r="C14" s="319"/>
      <c r="D14" s="315"/>
      <c r="E14" s="323"/>
      <c r="F14" s="323"/>
      <c r="G14" s="323"/>
      <c r="H14" s="323"/>
      <c r="I14" s="323"/>
      <c r="J14" s="316"/>
      <c r="K14" s="15" t="s">
        <v>23</v>
      </c>
      <c r="L14" s="12"/>
      <c r="M14" s="200"/>
      <c r="N14" s="13"/>
      <c r="O14" s="27"/>
      <c r="P14" s="27"/>
      <c r="Q14" s="27"/>
      <c r="R14" s="28"/>
      <c r="S14" s="27"/>
      <c r="T14" s="27"/>
      <c r="U14" s="27"/>
      <c r="V14" s="206"/>
      <c r="W14" s="206"/>
      <c r="X14" s="28"/>
    </row>
    <row r="15" spans="1:24" ht="12.75">
      <c r="A15" s="309"/>
      <c r="B15" s="310"/>
      <c r="C15" s="311"/>
      <c r="D15" s="338">
        <v>3.8</v>
      </c>
      <c r="E15" s="339"/>
      <c r="F15" s="339"/>
      <c r="G15" s="339"/>
      <c r="H15" s="339"/>
      <c r="I15" s="339"/>
      <c r="J15" s="340"/>
      <c r="K15" s="15" t="s">
        <v>24</v>
      </c>
      <c r="L15" s="12"/>
      <c r="M15" s="200"/>
      <c r="N15" s="13"/>
      <c r="O15" s="27"/>
      <c r="P15" s="27"/>
      <c r="Q15" s="27"/>
      <c r="R15" s="28"/>
      <c r="S15" s="27"/>
      <c r="T15" s="27"/>
      <c r="U15" s="27"/>
      <c r="V15" s="206"/>
      <c r="W15" s="206"/>
      <c r="X15" s="28"/>
    </row>
    <row r="16" spans="1:24" ht="12.75">
      <c r="A16" s="309"/>
      <c r="B16" s="310"/>
      <c r="C16" s="310"/>
      <c r="D16" s="311"/>
      <c r="E16" s="341" t="s">
        <v>21</v>
      </c>
      <c r="F16" s="342"/>
      <c r="G16" s="342"/>
      <c r="H16" s="342"/>
      <c r="I16" s="342"/>
      <c r="J16" s="343"/>
      <c r="K16" s="15" t="s">
        <v>25</v>
      </c>
      <c r="L16" s="12"/>
      <c r="M16" s="200"/>
      <c r="N16" s="13"/>
      <c r="O16" s="27"/>
      <c r="P16" s="27"/>
      <c r="Q16" s="27"/>
      <c r="R16" s="28"/>
      <c r="S16" s="27"/>
      <c r="T16" s="27"/>
      <c r="U16" s="27"/>
      <c r="V16" s="206"/>
      <c r="W16" s="206"/>
      <c r="X16" s="28"/>
    </row>
    <row r="17" spans="1:24" ht="12.75">
      <c r="A17" s="309"/>
      <c r="B17" s="310"/>
      <c r="C17" s="310"/>
      <c r="D17" s="310"/>
      <c r="E17" s="311"/>
      <c r="F17" s="335" t="s">
        <v>26</v>
      </c>
      <c r="G17" s="336"/>
      <c r="H17" s="336"/>
      <c r="I17" s="336"/>
      <c r="J17" s="337"/>
      <c r="K17" s="15" t="s">
        <v>27</v>
      </c>
      <c r="L17" s="12"/>
      <c r="M17" s="200"/>
      <c r="N17" s="13"/>
      <c r="O17" s="27"/>
      <c r="P17" s="27"/>
      <c r="Q17" s="27"/>
      <c r="R17" s="28"/>
      <c r="S17" s="27"/>
      <c r="T17" s="27"/>
      <c r="U17" s="27"/>
      <c r="V17" s="206"/>
      <c r="W17" s="206"/>
      <c r="X17" s="28"/>
    </row>
    <row r="18" spans="1:24" ht="12.75">
      <c r="A18" s="309"/>
      <c r="B18" s="310"/>
      <c r="C18" s="310"/>
      <c r="D18" s="310"/>
      <c r="E18" s="310"/>
      <c r="F18" s="311"/>
      <c r="G18" s="335">
        <v>51</v>
      </c>
      <c r="H18" s="336"/>
      <c r="I18" s="336"/>
      <c r="J18" s="337"/>
      <c r="K18" s="15" t="s">
        <v>38</v>
      </c>
      <c r="L18" s="12"/>
      <c r="M18" s="200"/>
      <c r="N18" s="13"/>
      <c r="O18" s="27"/>
      <c r="P18" s="27"/>
      <c r="Q18" s="27"/>
      <c r="R18" s="28"/>
      <c r="S18" s="27"/>
      <c r="T18" s="27"/>
      <c r="U18" s="27"/>
      <c r="V18" s="206"/>
      <c r="W18" s="206"/>
      <c r="X18" s="28"/>
    </row>
    <row r="19" spans="1:24" ht="12.75">
      <c r="A19" s="309"/>
      <c r="B19" s="310"/>
      <c r="C19" s="310"/>
      <c r="D19" s="310"/>
      <c r="E19" s="310"/>
      <c r="F19" s="310"/>
      <c r="G19" s="311"/>
      <c r="H19" s="14" t="s">
        <v>21</v>
      </c>
      <c r="I19" s="333"/>
      <c r="J19" s="311"/>
      <c r="K19" s="15" t="s">
        <v>28</v>
      </c>
      <c r="L19" s="12"/>
      <c r="M19" s="200"/>
      <c r="N19" s="13"/>
      <c r="O19" s="27"/>
      <c r="P19" s="27"/>
      <c r="Q19" s="27"/>
      <c r="R19" s="28"/>
      <c r="S19" s="27"/>
      <c r="T19" s="27"/>
      <c r="U19" s="27"/>
      <c r="V19" s="206"/>
      <c r="W19" s="206"/>
      <c r="X19" s="28"/>
    </row>
    <row r="20" spans="1:24" ht="12.75">
      <c r="A20" s="309"/>
      <c r="B20" s="310"/>
      <c r="C20" s="310"/>
      <c r="D20" s="310"/>
      <c r="E20" s="310"/>
      <c r="F20" s="310"/>
      <c r="G20" s="310"/>
      <c r="H20" s="311"/>
      <c r="I20" s="14" t="s">
        <v>71</v>
      </c>
      <c r="J20" s="320" t="s">
        <v>40</v>
      </c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2"/>
    </row>
    <row r="21" spans="1:24" ht="25.5">
      <c r="A21" s="334">
        <v>93</v>
      </c>
      <c r="B21" s="319"/>
      <c r="C21" s="315"/>
      <c r="D21" s="323"/>
      <c r="E21" s="323"/>
      <c r="F21" s="323"/>
      <c r="G21" s="323"/>
      <c r="H21" s="323"/>
      <c r="I21" s="316"/>
      <c r="J21" s="19" t="s">
        <v>41</v>
      </c>
      <c r="K21" s="18" t="s">
        <v>42</v>
      </c>
      <c r="L21" s="16" t="s">
        <v>31</v>
      </c>
      <c r="M21" s="210">
        <f>SUM(O21:R21)</f>
        <v>1</v>
      </c>
      <c r="N21" s="25"/>
      <c r="O21" s="25">
        <v>1</v>
      </c>
      <c r="P21" s="25">
        <v>0</v>
      </c>
      <c r="Q21" s="25">
        <v>0</v>
      </c>
      <c r="R21" s="26">
        <v>0</v>
      </c>
      <c r="S21" s="25">
        <v>1</v>
      </c>
      <c r="T21" s="25">
        <v>0</v>
      </c>
      <c r="U21" s="25"/>
      <c r="V21" s="207"/>
      <c r="W21" s="207">
        <f>SUM(S21:V21)</f>
        <v>1</v>
      </c>
      <c r="X21" s="214">
        <f aca="true" t="shared" si="0" ref="X21:X27">+W21/M21</f>
        <v>1</v>
      </c>
    </row>
    <row r="22" spans="1:24" ht="25.5">
      <c r="A22" s="317" t="s">
        <v>83</v>
      </c>
      <c r="B22" s="318"/>
      <c r="C22" s="319"/>
      <c r="D22" s="333"/>
      <c r="E22" s="310"/>
      <c r="F22" s="310"/>
      <c r="G22" s="310"/>
      <c r="H22" s="310"/>
      <c r="I22" s="311"/>
      <c r="J22" s="17" t="s">
        <v>43</v>
      </c>
      <c r="K22" s="18" t="s">
        <v>44</v>
      </c>
      <c r="L22" s="16" t="s">
        <v>45</v>
      </c>
      <c r="M22" s="210">
        <f aca="true" t="shared" si="1" ref="M22:M27">SUM(O22:R22)</f>
        <v>12</v>
      </c>
      <c r="N22" s="25"/>
      <c r="O22" s="25">
        <v>3</v>
      </c>
      <c r="P22" s="25">
        <v>3</v>
      </c>
      <c r="Q22" s="25">
        <v>3</v>
      </c>
      <c r="R22" s="26">
        <v>3</v>
      </c>
      <c r="S22" s="25">
        <v>3</v>
      </c>
      <c r="T22" s="25">
        <v>3</v>
      </c>
      <c r="U22" s="25"/>
      <c r="V22" s="207"/>
      <c r="W22" s="207">
        <f aca="true" t="shared" si="2" ref="W22:W27">SUM(S22:V22)</f>
        <v>6</v>
      </c>
      <c r="X22" s="214">
        <f t="shared" si="0"/>
        <v>0.5</v>
      </c>
    </row>
    <row r="23" spans="1:24" ht="12.75">
      <c r="A23" s="317">
        <v>3.8</v>
      </c>
      <c r="B23" s="318"/>
      <c r="C23" s="318"/>
      <c r="D23" s="319"/>
      <c r="E23" s="315"/>
      <c r="F23" s="323"/>
      <c r="G23" s="323"/>
      <c r="H23" s="323"/>
      <c r="I23" s="316"/>
      <c r="J23" s="17" t="s">
        <v>47</v>
      </c>
      <c r="K23" s="18" t="s">
        <v>46</v>
      </c>
      <c r="L23" s="16" t="s">
        <v>31</v>
      </c>
      <c r="M23" s="210">
        <f t="shared" si="1"/>
        <v>4</v>
      </c>
      <c r="N23" s="25"/>
      <c r="O23" s="25">
        <v>1</v>
      </c>
      <c r="P23" s="25">
        <v>1</v>
      </c>
      <c r="Q23" s="25">
        <v>1</v>
      </c>
      <c r="R23" s="26">
        <v>1</v>
      </c>
      <c r="S23" s="25">
        <v>1</v>
      </c>
      <c r="T23" s="25">
        <v>1</v>
      </c>
      <c r="U23" s="25"/>
      <c r="V23" s="207"/>
      <c r="W23" s="207">
        <f t="shared" si="2"/>
        <v>2</v>
      </c>
      <c r="X23" s="214">
        <f t="shared" si="0"/>
        <v>0.5</v>
      </c>
    </row>
    <row r="24" spans="1:24" ht="12.75">
      <c r="A24" s="317">
        <v>1</v>
      </c>
      <c r="B24" s="318"/>
      <c r="C24" s="318"/>
      <c r="D24" s="318"/>
      <c r="E24" s="319"/>
      <c r="F24" s="315"/>
      <c r="G24" s="323"/>
      <c r="H24" s="323"/>
      <c r="I24" s="316"/>
      <c r="J24" s="17" t="s">
        <v>48</v>
      </c>
      <c r="K24" s="18" t="s">
        <v>73</v>
      </c>
      <c r="L24" s="16" t="s">
        <v>31</v>
      </c>
      <c r="M24" s="210">
        <f t="shared" si="1"/>
        <v>1</v>
      </c>
      <c r="N24" s="25"/>
      <c r="O24" s="25">
        <v>0</v>
      </c>
      <c r="P24" s="25">
        <v>0</v>
      </c>
      <c r="Q24" s="25">
        <v>1</v>
      </c>
      <c r="R24" s="26">
        <v>0</v>
      </c>
      <c r="S24" s="25">
        <v>0</v>
      </c>
      <c r="T24" s="25">
        <v>0</v>
      </c>
      <c r="U24" s="25"/>
      <c r="V24" s="207"/>
      <c r="W24" s="207">
        <f t="shared" si="2"/>
        <v>0</v>
      </c>
      <c r="X24" s="214">
        <f t="shared" si="0"/>
        <v>0</v>
      </c>
    </row>
    <row r="25" spans="1:24" ht="12.75">
      <c r="A25" s="309"/>
      <c r="B25" s="310"/>
      <c r="C25" s="310"/>
      <c r="D25" s="310"/>
      <c r="E25" s="310"/>
      <c r="F25" s="310"/>
      <c r="G25" s="310"/>
      <c r="H25" s="310"/>
      <c r="I25" s="311"/>
      <c r="J25" s="17" t="s">
        <v>49</v>
      </c>
      <c r="K25" s="18" t="s">
        <v>76</v>
      </c>
      <c r="L25" s="16" t="s">
        <v>29</v>
      </c>
      <c r="M25" s="210">
        <f t="shared" si="1"/>
        <v>1</v>
      </c>
      <c r="N25" s="25"/>
      <c r="O25" s="25">
        <v>0</v>
      </c>
      <c r="P25" s="25">
        <v>0</v>
      </c>
      <c r="Q25" s="25">
        <v>1</v>
      </c>
      <c r="R25" s="26">
        <v>0</v>
      </c>
      <c r="S25" s="25">
        <v>0</v>
      </c>
      <c r="T25" s="25">
        <v>0</v>
      </c>
      <c r="U25" s="25"/>
      <c r="V25" s="207"/>
      <c r="W25" s="207">
        <f t="shared" si="2"/>
        <v>0</v>
      </c>
      <c r="X25" s="214">
        <f t="shared" si="0"/>
        <v>0</v>
      </c>
    </row>
    <row r="26" spans="1:24" ht="25.5">
      <c r="A26" s="317" t="s">
        <v>26</v>
      </c>
      <c r="B26" s="318"/>
      <c r="C26" s="318"/>
      <c r="D26" s="318"/>
      <c r="E26" s="318"/>
      <c r="F26" s="319"/>
      <c r="G26" s="315"/>
      <c r="H26" s="323"/>
      <c r="I26" s="316"/>
      <c r="J26" s="17" t="s">
        <v>50</v>
      </c>
      <c r="K26" s="18" t="s">
        <v>32</v>
      </c>
      <c r="L26" s="16" t="s">
        <v>30</v>
      </c>
      <c r="M26" s="210">
        <f t="shared" si="1"/>
        <v>3</v>
      </c>
      <c r="N26" s="25"/>
      <c r="O26" s="25">
        <v>0</v>
      </c>
      <c r="P26" s="25">
        <v>1</v>
      </c>
      <c r="Q26" s="25">
        <v>1</v>
      </c>
      <c r="R26" s="26">
        <v>1</v>
      </c>
      <c r="S26" s="25">
        <v>0</v>
      </c>
      <c r="T26" s="25">
        <v>1</v>
      </c>
      <c r="U26" s="25"/>
      <c r="V26" s="207"/>
      <c r="W26" s="207">
        <f t="shared" si="2"/>
        <v>1</v>
      </c>
      <c r="X26" s="214">
        <f t="shared" si="0"/>
        <v>0.3333333333333333</v>
      </c>
    </row>
    <row r="27" spans="1:24" ht="12.75">
      <c r="A27" s="317">
        <v>51</v>
      </c>
      <c r="B27" s="318"/>
      <c r="C27" s="318"/>
      <c r="D27" s="318"/>
      <c r="E27" s="318"/>
      <c r="F27" s="318"/>
      <c r="G27" s="319"/>
      <c r="H27" s="315"/>
      <c r="I27" s="316"/>
      <c r="J27" s="17" t="s">
        <v>77</v>
      </c>
      <c r="K27" s="18" t="s">
        <v>33</v>
      </c>
      <c r="L27" s="16" t="s">
        <v>30</v>
      </c>
      <c r="M27" s="210">
        <f t="shared" si="1"/>
        <v>3</v>
      </c>
      <c r="N27" s="25"/>
      <c r="O27" s="25">
        <v>0</v>
      </c>
      <c r="P27" s="25">
        <v>1</v>
      </c>
      <c r="Q27" s="25">
        <v>1</v>
      </c>
      <c r="R27" s="26">
        <v>1</v>
      </c>
      <c r="S27" s="25">
        <v>0</v>
      </c>
      <c r="T27" s="25">
        <v>1</v>
      </c>
      <c r="U27" s="25"/>
      <c r="V27" s="207"/>
      <c r="W27" s="207">
        <f t="shared" si="2"/>
        <v>1</v>
      </c>
      <c r="X27" s="214">
        <f t="shared" si="0"/>
        <v>0.3333333333333333</v>
      </c>
    </row>
    <row r="28" spans="1:24" ht="12.75" customHeight="1">
      <c r="A28" s="317" t="s">
        <v>21</v>
      </c>
      <c r="B28" s="318"/>
      <c r="C28" s="318"/>
      <c r="D28" s="318"/>
      <c r="E28" s="318"/>
      <c r="F28" s="318"/>
      <c r="G28" s="318"/>
      <c r="H28" s="319"/>
      <c r="I28" s="14" t="s">
        <v>72</v>
      </c>
      <c r="J28" s="320" t="s">
        <v>85</v>
      </c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2"/>
    </row>
    <row r="29" spans="1:24" ht="12.75">
      <c r="A29" s="324"/>
      <c r="B29" s="325"/>
      <c r="C29" s="325"/>
      <c r="D29" s="325"/>
      <c r="E29" s="325"/>
      <c r="F29" s="325"/>
      <c r="G29" s="325"/>
      <c r="H29" s="325"/>
      <c r="I29" s="326"/>
      <c r="J29" s="17" t="s">
        <v>60</v>
      </c>
      <c r="K29" s="18" t="s">
        <v>54</v>
      </c>
      <c r="L29" s="16" t="s">
        <v>29</v>
      </c>
      <c r="M29" s="210">
        <f>SUM(O29:R29)</f>
        <v>1</v>
      </c>
      <c r="N29" s="25"/>
      <c r="O29" s="25">
        <v>0</v>
      </c>
      <c r="P29" s="25">
        <v>0</v>
      </c>
      <c r="Q29" s="25">
        <v>0</v>
      </c>
      <c r="R29" s="26">
        <v>1</v>
      </c>
      <c r="S29" s="25">
        <v>0</v>
      </c>
      <c r="T29" s="25">
        <v>0</v>
      </c>
      <c r="U29" s="25"/>
      <c r="V29" s="207"/>
      <c r="W29" s="207">
        <f>SUM(S29:V29)</f>
        <v>0</v>
      </c>
      <c r="X29" s="214">
        <f>+W29/M29</f>
        <v>0</v>
      </c>
    </row>
    <row r="30" spans="1:24" ht="12.75">
      <c r="A30" s="327"/>
      <c r="B30" s="328"/>
      <c r="C30" s="328"/>
      <c r="D30" s="328"/>
      <c r="E30" s="328"/>
      <c r="F30" s="328"/>
      <c r="G30" s="328"/>
      <c r="H30" s="328"/>
      <c r="I30" s="329"/>
      <c r="J30" s="17" t="s">
        <v>61</v>
      </c>
      <c r="K30" s="18" t="s">
        <v>203</v>
      </c>
      <c r="L30" s="16" t="s">
        <v>29</v>
      </c>
      <c r="M30" s="210">
        <f aca="true" t="shared" si="3" ref="M30:M37">SUM(O30:R30)</f>
        <v>1</v>
      </c>
      <c r="N30" s="25"/>
      <c r="O30" s="25">
        <v>0</v>
      </c>
      <c r="P30" s="25">
        <v>0</v>
      </c>
      <c r="Q30" s="25">
        <v>0</v>
      </c>
      <c r="R30" s="26">
        <v>1</v>
      </c>
      <c r="S30" s="25">
        <v>0</v>
      </c>
      <c r="T30" s="25">
        <v>0</v>
      </c>
      <c r="U30" s="25"/>
      <c r="V30" s="207"/>
      <c r="W30" s="207">
        <f aca="true" t="shared" si="4" ref="W30:W37">SUM(S30:V30)</f>
        <v>0</v>
      </c>
      <c r="X30" s="214">
        <f aca="true" t="shared" si="5" ref="X30:X37">+W30/M30</f>
        <v>0</v>
      </c>
    </row>
    <row r="31" spans="1:24" ht="25.5">
      <c r="A31" s="330"/>
      <c r="B31" s="331"/>
      <c r="C31" s="331"/>
      <c r="D31" s="331"/>
      <c r="E31" s="331"/>
      <c r="F31" s="331"/>
      <c r="G31" s="331"/>
      <c r="H31" s="331"/>
      <c r="I31" s="332"/>
      <c r="J31" s="17" t="s">
        <v>62</v>
      </c>
      <c r="K31" s="18" t="s">
        <v>204</v>
      </c>
      <c r="L31" s="16" t="s">
        <v>57</v>
      </c>
      <c r="M31" s="210">
        <f t="shared" si="3"/>
        <v>20</v>
      </c>
      <c r="N31" s="25"/>
      <c r="O31" s="25">
        <v>0</v>
      </c>
      <c r="P31" s="25">
        <v>0</v>
      </c>
      <c r="Q31" s="25">
        <v>10</v>
      </c>
      <c r="R31" s="26">
        <v>10</v>
      </c>
      <c r="S31" s="25">
        <v>0</v>
      </c>
      <c r="T31" s="25">
        <v>0</v>
      </c>
      <c r="U31" s="25"/>
      <c r="V31" s="207"/>
      <c r="W31" s="207">
        <f t="shared" si="4"/>
        <v>0</v>
      </c>
      <c r="X31" s="214">
        <f t="shared" si="5"/>
        <v>0</v>
      </c>
    </row>
    <row r="32" spans="1:24" ht="25.5">
      <c r="A32" s="317">
        <v>93</v>
      </c>
      <c r="B32" s="319"/>
      <c r="C32" s="315"/>
      <c r="D32" s="323"/>
      <c r="E32" s="323"/>
      <c r="F32" s="323"/>
      <c r="G32" s="323"/>
      <c r="H32" s="323"/>
      <c r="I32" s="316"/>
      <c r="J32" s="17" t="s">
        <v>63</v>
      </c>
      <c r="K32" s="18" t="s">
        <v>205</v>
      </c>
      <c r="L32" s="16" t="s">
        <v>56</v>
      </c>
      <c r="M32" s="210">
        <f t="shared" si="3"/>
        <v>30</v>
      </c>
      <c r="N32" s="25"/>
      <c r="O32" s="25">
        <v>0</v>
      </c>
      <c r="P32" s="25">
        <v>0</v>
      </c>
      <c r="Q32" s="25">
        <v>0</v>
      </c>
      <c r="R32" s="26">
        <v>30</v>
      </c>
      <c r="S32" s="25">
        <v>0</v>
      </c>
      <c r="T32" s="25">
        <v>0</v>
      </c>
      <c r="U32" s="25"/>
      <c r="V32" s="207"/>
      <c r="W32" s="207">
        <f t="shared" si="4"/>
        <v>0</v>
      </c>
      <c r="X32" s="214">
        <f t="shared" si="5"/>
        <v>0</v>
      </c>
    </row>
    <row r="33" spans="1:24" ht="12.75">
      <c r="A33" s="317" t="s">
        <v>83</v>
      </c>
      <c r="B33" s="318"/>
      <c r="C33" s="319"/>
      <c r="D33" s="333"/>
      <c r="E33" s="310"/>
      <c r="F33" s="310"/>
      <c r="G33" s="310"/>
      <c r="H33" s="310"/>
      <c r="I33" s="311"/>
      <c r="J33" s="17" t="s">
        <v>64</v>
      </c>
      <c r="K33" s="181" t="s">
        <v>206</v>
      </c>
      <c r="L33" s="12" t="s">
        <v>56</v>
      </c>
      <c r="M33" s="210">
        <f t="shared" si="3"/>
        <v>30</v>
      </c>
      <c r="N33" s="201"/>
      <c r="O33" s="202">
        <v>0</v>
      </c>
      <c r="P33" s="202">
        <v>0</v>
      </c>
      <c r="Q33" s="202">
        <v>0</v>
      </c>
      <c r="R33" s="203">
        <v>30</v>
      </c>
      <c r="S33" s="202">
        <v>0</v>
      </c>
      <c r="T33" s="202">
        <v>0</v>
      </c>
      <c r="U33" s="202"/>
      <c r="V33" s="208"/>
      <c r="W33" s="207">
        <f t="shared" si="4"/>
        <v>0</v>
      </c>
      <c r="X33" s="214">
        <f t="shared" si="5"/>
        <v>0</v>
      </c>
    </row>
    <row r="34" spans="1:24" ht="12.75">
      <c r="A34" s="317">
        <v>3.8</v>
      </c>
      <c r="B34" s="318"/>
      <c r="C34" s="318"/>
      <c r="D34" s="319"/>
      <c r="E34" s="315"/>
      <c r="F34" s="323"/>
      <c r="G34" s="323"/>
      <c r="H34" s="323"/>
      <c r="I34" s="316"/>
      <c r="J34" s="17" t="s">
        <v>65</v>
      </c>
      <c r="K34" s="18" t="s">
        <v>207</v>
      </c>
      <c r="L34" s="16" t="s">
        <v>58</v>
      </c>
      <c r="M34" s="210">
        <f t="shared" si="3"/>
        <v>8</v>
      </c>
      <c r="N34" s="25"/>
      <c r="O34" s="25">
        <v>0</v>
      </c>
      <c r="P34" s="25">
        <v>0</v>
      </c>
      <c r="Q34" s="25">
        <v>0</v>
      </c>
      <c r="R34" s="26">
        <v>8</v>
      </c>
      <c r="S34" s="25">
        <v>0</v>
      </c>
      <c r="T34" s="25">
        <v>0</v>
      </c>
      <c r="U34" s="25"/>
      <c r="V34" s="207"/>
      <c r="W34" s="207">
        <f t="shared" si="4"/>
        <v>0</v>
      </c>
      <c r="X34" s="214">
        <f t="shared" si="5"/>
        <v>0</v>
      </c>
    </row>
    <row r="35" spans="1:24" ht="12.75">
      <c r="A35" s="317">
        <v>1</v>
      </c>
      <c r="B35" s="318"/>
      <c r="C35" s="318"/>
      <c r="D35" s="318"/>
      <c r="E35" s="319"/>
      <c r="F35" s="315"/>
      <c r="G35" s="323"/>
      <c r="H35" s="323"/>
      <c r="I35" s="316"/>
      <c r="J35" s="17" t="s">
        <v>66</v>
      </c>
      <c r="K35" s="18" t="s">
        <v>59</v>
      </c>
      <c r="L35" s="16" t="s">
        <v>29</v>
      </c>
      <c r="M35" s="210">
        <f t="shared" si="3"/>
        <v>1</v>
      </c>
      <c r="N35" s="25"/>
      <c r="O35" s="25">
        <v>0</v>
      </c>
      <c r="P35" s="25">
        <v>0</v>
      </c>
      <c r="Q35" s="25">
        <v>0</v>
      </c>
      <c r="R35" s="26">
        <v>1</v>
      </c>
      <c r="S35" s="25">
        <v>0</v>
      </c>
      <c r="T35" s="25">
        <v>0</v>
      </c>
      <c r="U35" s="25"/>
      <c r="V35" s="207"/>
      <c r="W35" s="207">
        <f t="shared" si="4"/>
        <v>0</v>
      </c>
      <c r="X35" s="214">
        <f t="shared" si="5"/>
        <v>0</v>
      </c>
    </row>
    <row r="36" spans="1:24" ht="12.75">
      <c r="A36" s="317" t="s">
        <v>26</v>
      </c>
      <c r="B36" s="318"/>
      <c r="C36" s="318"/>
      <c r="D36" s="318"/>
      <c r="E36" s="318"/>
      <c r="F36" s="319"/>
      <c r="G36" s="315"/>
      <c r="H36" s="323"/>
      <c r="I36" s="316"/>
      <c r="J36" s="17" t="s">
        <v>67</v>
      </c>
      <c r="K36" s="18" t="s">
        <v>208</v>
      </c>
      <c r="L36" s="16" t="s">
        <v>55</v>
      </c>
      <c r="M36" s="210">
        <f t="shared" si="3"/>
        <v>5</v>
      </c>
      <c r="N36" s="25"/>
      <c r="O36" s="25">
        <v>0</v>
      </c>
      <c r="P36" s="25">
        <v>0</v>
      </c>
      <c r="Q36" s="25">
        <v>0</v>
      </c>
      <c r="R36" s="26">
        <v>5</v>
      </c>
      <c r="S36" s="25">
        <v>0</v>
      </c>
      <c r="T36" s="25">
        <v>0</v>
      </c>
      <c r="U36" s="25"/>
      <c r="V36" s="207"/>
      <c r="W36" s="207">
        <f t="shared" si="4"/>
        <v>0</v>
      </c>
      <c r="X36" s="214">
        <f t="shared" si="5"/>
        <v>0</v>
      </c>
    </row>
    <row r="37" spans="1:24" ht="12.75">
      <c r="A37" s="317">
        <v>51</v>
      </c>
      <c r="B37" s="318"/>
      <c r="C37" s="318"/>
      <c r="D37" s="318"/>
      <c r="E37" s="318"/>
      <c r="F37" s="318"/>
      <c r="G37" s="319"/>
      <c r="H37" s="315"/>
      <c r="I37" s="316"/>
      <c r="J37" s="17" t="s">
        <v>68</v>
      </c>
      <c r="K37" s="18" t="s">
        <v>209</v>
      </c>
      <c r="L37" s="16" t="s">
        <v>29</v>
      </c>
      <c r="M37" s="210">
        <f t="shared" si="3"/>
        <v>2</v>
      </c>
      <c r="N37" s="25"/>
      <c r="O37" s="25">
        <v>0</v>
      </c>
      <c r="P37" s="25">
        <v>0</v>
      </c>
      <c r="Q37" s="25">
        <v>1</v>
      </c>
      <c r="R37" s="26">
        <v>1</v>
      </c>
      <c r="S37" s="25">
        <v>0</v>
      </c>
      <c r="T37" s="25">
        <v>1</v>
      </c>
      <c r="U37" s="25"/>
      <c r="V37" s="207"/>
      <c r="W37" s="207">
        <f t="shared" si="4"/>
        <v>1</v>
      </c>
      <c r="X37" s="214">
        <f t="shared" si="5"/>
        <v>0.5</v>
      </c>
    </row>
    <row r="38" spans="1:24" ht="12.75">
      <c r="A38" s="317" t="s">
        <v>21</v>
      </c>
      <c r="B38" s="318"/>
      <c r="C38" s="318"/>
      <c r="D38" s="318"/>
      <c r="E38" s="318"/>
      <c r="F38" s="318"/>
      <c r="G38" s="318"/>
      <c r="H38" s="319"/>
      <c r="I38" s="14" t="s">
        <v>78</v>
      </c>
      <c r="J38" s="320" t="s">
        <v>84</v>
      </c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2"/>
    </row>
    <row r="39" spans="1:24" ht="12.75">
      <c r="A39" s="309"/>
      <c r="B39" s="310"/>
      <c r="C39" s="310"/>
      <c r="D39" s="310"/>
      <c r="E39" s="310"/>
      <c r="F39" s="310"/>
      <c r="G39" s="310"/>
      <c r="H39" s="310"/>
      <c r="I39" s="311"/>
      <c r="J39" s="19" t="s">
        <v>79</v>
      </c>
      <c r="K39" s="18" t="s">
        <v>75</v>
      </c>
      <c r="L39" s="16" t="s">
        <v>51</v>
      </c>
      <c r="M39" s="25">
        <f>SUM(O39:R39)</f>
        <v>20</v>
      </c>
      <c r="N39" s="25"/>
      <c r="O39" s="25">
        <v>5</v>
      </c>
      <c r="P39" s="25">
        <v>5</v>
      </c>
      <c r="Q39" s="25">
        <v>5</v>
      </c>
      <c r="R39" s="26">
        <v>5</v>
      </c>
      <c r="S39" s="25">
        <v>5</v>
      </c>
      <c r="T39" s="25">
        <v>5</v>
      </c>
      <c r="U39" s="25"/>
      <c r="V39" s="207"/>
      <c r="W39" s="207">
        <f>SUM(S39:V39)</f>
        <v>10</v>
      </c>
      <c r="X39" s="214">
        <f>+W39/M39</f>
        <v>0.5</v>
      </c>
    </row>
    <row r="40" spans="1:24" ht="12.75">
      <c r="A40" s="309"/>
      <c r="B40" s="310"/>
      <c r="C40" s="310"/>
      <c r="D40" s="310"/>
      <c r="E40" s="310"/>
      <c r="F40" s="310"/>
      <c r="G40" s="310"/>
      <c r="H40" s="310"/>
      <c r="I40" s="311"/>
      <c r="J40" s="17" t="s">
        <v>80</v>
      </c>
      <c r="K40" s="18" t="s">
        <v>53</v>
      </c>
      <c r="L40" s="16" t="s">
        <v>29</v>
      </c>
      <c r="M40" s="25">
        <f aca="true" t="shared" si="6" ref="M40:M47">SUM(O40:R40)</f>
        <v>4</v>
      </c>
      <c r="N40" s="25"/>
      <c r="O40" s="25">
        <v>2</v>
      </c>
      <c r="P40" s="25">
        <v>0</v>
      </c>
      <c r="Q40" s="25">
        <v>1</v>
      </c>
      <c r="R40" s="26">
        <v>1</v>
      </c>
      <c r="S40" s="25">
        <v>2</v>
      </c>
      <c r="T40" s="25">
        <v>2</v>
      </c>
      <c r="U40" s="25"/>
      <c r="V40" s="207"/>
      <c r="W40" s="207">
        <f aca="true" t="shared" si="7" ref="W40:W48">SUM(S40:V40)</f>
        <v>4</v>
      </c>
      <c r="X40" s="214">
        <f aca="true" t="shared" si="8" ref="X40:X47">+W40/M40</f>
        <v>1</v>
      </c>
    </row>
    <row r="41" spans="1:24" ht="25.5">
      <c r="A41" s="309"/>
      <c r="B41" s="310"/>
      <c r="C41" s="310"/>
      <c r="D41" s="310"/>
      <c r="E41" s="310"/>
      <c r="F41" s="310"/>
      <c r="G41" s="310"/>
      <c r="H41" s="310"/>
      <c r="I41" s="311"/>
      <c r="J41" s="17" t="s">
        <v>69</v>
      </c>
      <c r="K41" s="18" t="s">
        <v>195</v>
      </c>
      <c r="L41" s="16" t="s">
        <v>52</v>
      </c>
      <c r="M41" s="25">
        <f t="shared" si="6"/>
        <v>6</v>
      </c>
      <c r="N41" s="25"/>
      <c r="O41" s="25">
        <v>0</v>
      </c>
      <c r="P41" s="25">
        <v>0</v>
      </c>
      <c r="Q41" s="25">
        <v>3</v>
      </c>
      <c r="R41" s="26">
        <v>3</v>
      </c>
      <c r="S41" s="25">
        <v>0</v>
      </c>
      <c r="T41" s="25">
        <v>0</v>
      </c>
      <c r="U41" s="25"/>
      <c r="V41" s="207"/>
      <c r="W41" s="207">
        <f t="shared" si="7"/>
        <v>0</v>
      </c>
      <c r="X41" s="214">
        <f t="shared" si="8"/>
        <v>0</v>
      </c>
    </row>
    <row r="42" spans="1:24" ht="25.5">
      <c r="A42" s="309"/>
      <c r="B42" s="310"/>
      <c r="C42" s="310"/>
      <c r="D42" s="310"/>
      <c r="E42" s="310"/>
      <c r="F42" s="310"/>
      <c r="G42" s="310"/>
      <c r="H42" s="310"/>
      <c r="I42" s="311"/>
      <c r="J42" s="19" t="s">
        <v>81</v>
      </c>
      <c r="K42" s="18" t="s">
        <v>196</v>
      </c>
      <c r="L42" s="16" t="s">
        <v>30</v>
      </c>
      <c r="M42" s="25">
        <f t="shared" si="6"/>
        <v>2</v>
      </c>
      <c r="N42" s="25"/>
      <c r="O42" s="25">
        <v>1</v>
      </c>
      <c r="P42" s="25">
        <v>0</v>
      </c>
      <c r="Q42" s="25">
        <v>1</v>
      </c>
      <c r="R42" s="26">
        <v>0</v>
      </c>
      <c r="S42" s="25">
        <v>1</v>
      </c>
      <c r="T42" s="25">
        <v>0</v>
      </c>
      <c r="U42" s="25"/>
      <c r="V42" s="207"/>
      <c r="W42" s="207">
        <f t="shared" si="7"/>
        <v>1</v>
      </c>
      <c r="X42" s="214">
        <f t="shared" si="8"/>
        <v>0.5</v>
      </c>
    </row>
    <row r="43" spans="1:24" ht="12.75">
      <c r="A43" s="309"/>
      <c r="B43" s="310"/>
      <c r="C43" s="310"/>
      <c r="D43" s="310"/>
      <c r="E43" s="310"/>
      <c r="F43" s="310"/>
      <c r="G43" s="310"/>
      <c r="H43" s="310"/>
      <c r="I43" s="311"/>
      <c r="J43" s="19" t="s">
        <v>70</v>
      </c>
      <c r="K43" s="18" t="s">
        <v>197</v>
      </c>
      <c r="L43" s="16" t="s">
        <v>52</v>
      </c>
      <c r="M43" s="25">
        <f t="shared" si="6"/>
        <v>9</v>
      </c>
      <c r="N43" s="25"/>
      <c r="O43" s="25">
        <v>3</v>
      </c>
      <c r="P43" s="25">
        <v>0</v>
      </c>
      <c r="Q43" s="25">
        <v>3</v>
      </c>
      <c r="R43" s="26">
        <v>3</v>
      </c>
      <c r="S43" s="25">
        <v>3</v>
      </c>
      <c r="T43" s="25">
        <v>0</v>
      </c>
      <c r="U43" s="25"/>
      <c r="V43" s="207"/>
      <c r="W43" s="207">
        <f t="shared" si="7"/>
        <v>3</v>
      </c>
      <c r="X43" s="214">
        <f t="shared" si="8"/>
        <v>0.3333333333333333</v>
      </c>
    </row>
    <row r="44" spans="1:24" ht="12.75">
      <c r="A44" s="309"/>
      <c r="B44" s="310"/>
      <c r="C44" s="310"/>
      <c r="D44" s="310"/>
      <c r="E44" s="310"/>
      <c r="F44" s="310"/>
      <c r="G44" s="310"/>
      <c r="H44" s="310"/>
      <c r="I44" s="311"/>
      <c r="J44" s="19" t="s">
        <v>82</v>
      </c>
      <c r="K44" s="18" t="s">
        <v>198</v>
      </c>
      <c r="L44" s="16" t="s">
        <v>30</v>
      </c>
      <c r="M44" s="25">
        <f t="shared" si="6"/>
        <v>5</v>
      </c>
      <c r="N44" s="25"/>
      <c r="O44" s="25">
        <v>0</v>
      </c>
      <c r="P44" s="25">
        <v>2</v>
      </c>
      <c r="Q44" s="25">
        <v>2</v>
      </c>
      <c r="R44" s="26">
        <v>1</v>
      </c>
      <c r="S44" s="25">
        <v>0</v>
      </c>
      <c r="T44" s="25">
        <v>2</v>
      </c>
      <c r="U44" s="25"/>
      <c r="V44" s="207"/>
      <c r="W44" s="207">
        <f t="shared" si="7"/>
        <v>2</v>
      </c>
      <c r="X44" s="214">
        <f t="shared" si="8"/>
        <v>0.4</v>
      </c>
    </row>
    <row r="45" spans="1:24" ht="25.5">
      <c r="A45" s="309"/>
      <c r="B45" s="310"/>
      <c r="C45" s="310"/>
      <c r="D45" s="310"/>
      <c r="E45" s="310"/>
      <c r="F45" s="310"/>
      <c r="G45" s="310"/>
      <c r="H45" s="310"/>
      <c r="I45" s="311"/>
      <c r="J45" s="19" t="s">
        <v>199</v>
      </c>
      <c r="K45" s="18" t="s">
        <v>200</v>
      </c>
      <c r="L45" s="16" t="s">
        <v>31</v>
      </c>
      <c r="M45" s="25">
        <f t="shared" si="6"/>
        <v>1</v>
      </c>
      <c r="N45" s="25"/>
      <c r="O45" s="25">
        <v>0</v>
      </c>
      <c r="P45" s="25">
        <v>0</v>
      </c>
      <c r="Q45" s="25">
        <v>0</v>
      </c>
      <c r="R45" s="26">
        <v>1</v>
      </c>
      <c r="S45" s="25">
        <v>0</v>
      </c>
      <c r="T45" s="25">
        <v>0</v>
      </c>
      <c r="U45" s="25"/>
      <c r="V45" s="207"/>
      <c r="W45" s="207">
        <f t="shared" si="7"/>
        <v>0</v>
      </c>
      <c r="X45" s="214">
        <f t="shared" si="8"/>
        <v>0</v>
      </c>
    </row>
    <row r="46" spans="1:24" ht="12.75">
      <c r="A46" s="309"/>
      <c r="B46" s="310"/>
      <c r="C46" s="310"/>
      <c r="D46" s="310"/>
      <c r="E46" s="310"/>
      <c r="F46" s="310"/>
      <c r="G46" s="310"/>
      <c r="H46" s="310"/>
      <c r="I46" s="311"/>
      <c r="J46" s="19" t="s">
        <v>201</v>
      </c>
      <c r="K46" s="18" t="s">
        <v>211</v>
      </c>
      <c r="L46" s="16" t="s">
        <v>31</v>
      </c>
      <c r="M46" s="25">
        <f t="shared" si="6"/>
        <v>1</v>
      </c>
      <c r="N46" s="25"/>
      <c r="O46" s="25">
        <v>0</v>
      </c>
      <c r="P46" s="25">
        <v>1</v>
      </c>
      <c r="Q46" s="25">
        <v>0</v>
      </c>
      <c r="R46" s="26">
        <v>0</v>
      </c>
      <c r="S46" s="25">
        <v>0</v>
      </c>
      <c r="T46" s="25">
        <v>1</v>
      </c>
      <c r="U46" s="25"/>
      <c r="V46" s="207"/>
      <c r="W46" s="207">
        <f t="shared" si="7"/>
        <v>1</v>
      </c>
      <c r="X46" s="214">
        <f t="shared" si="8"/>
        <v>1</v>
      </c>
    </row>
    <row r="47" spans="1:24" ht="13.5" thickBot="1">
      <c r="A47" s="297"/>
      <c r="B47" s="298"/>
      <c r="C47" s="298"/>
      <c r="D47" s="298"/>
      <c r="E47" s="298"/>
      <c r="F47" s="298"/>
      <c r="G47" s="298"/>
      <c r="H47" s="298"/>
      <c r="I47" s="299"/>
      <c r="J47" s="19" t="s">
        <v>210</v>
      </c>
      <c r="K47" s="18" t="s">
        <v>202</v>
      </c>
      <c r="L47" s="16" t="s">
        <v>31</v>
      </c>
      <c r="M47" s="25">
        <f t="shared" si="6"/>
        <v>1</v>
      </c>
      <c r="N47" s="25"/>
      <c r="O47" s="25">
        <v>0</v>
      </c>
      <c r="P47" s="25">
        <v>0</v>
      </c>
      <c r="Q47" s="25">
        <v>0</v>
      </c>
      <c r="R47" s="26">
        <v>1</v>
      </c>
      <c r="S47" s="25">
        <v>0</v>
      </c>
      <c r="T47" s="25">
        <v>0</v>
      </c>
      <c r="U47" s="25"/>
      <c r="V47" s="207"/>
      <c r="W47" s="211">
        <f t="shared" si="7"/>
        <v>0</v>
      </c>
      <c r="X47" s="216">
        <f t="shared" si="8"/>
        <v>0</v>
      </c>
    </row>
    <row r="48" spans="1:24" ht="12.75" customHeight="1" thickBot="1">
      <c r="A48" s="300" t="s">
        <v>74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204">
        <f>SUM(M21:M47)</f>
        <v>172</v>
      </c>
      <c r="N48" s="33"/>
      <c r="O48" s="33">
        <f aca="true" t="shared" si="9" ref="O48:U48">SUM(O21:O47)</f>
        <v>16</v>
      </c>
      <c r="P48" s="33">
        <f t="shared" si="9"/>
        <v>14</v>
      </c>
      <c r="Q48" s="33">
        <f t="shared" si="9"/>
        <v>34</v>
      </c>
      <c r="R48" s="34">
        <f t="shared" si="9"/>
        <v>108</v>
      </c>
      <c r="S48" s="33">
        <f t="shared" si="9"/>
        <v>16</v>
      </c>
      <c r="T48" s="33">
        <f t="shared" si="9"/>
        <v>17</v>
      </c>
      <c r="U48" s="33">
        <f t="shared" si="9"/>
        <v>0</v>
      </c>
      <c r="V48" s="209"/>
      <c r="W48" s="212">
        <f t="shared" si="7"/>
        <v>33</v>
      </c>
      <c r="X48" s="217">
        <f>+W48/M48</f>
        <v>0.19186046511627908</v>
      </c>
    </row>
    <row r="49" spans="6:24" ht="12.75">
      <c r="F49" s="302"/>
      <c r="G49" s="302"/>
      <c r="H49" s="302"/>
      <c r="I49" s="302"/>
      <c r="J49" s="302"/>
      <c r="K49" s="302"/>
      <c r="L49" s="302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5.7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</row>
    <row r="52" ht="12.75">
      <c r="W52" s="213"/>
    </row>
  </sheetData>
  <sheetProtection/>
  <mergeCells count="77">
    <mergeCell ref="A2:X2"/>
    <mergeCell ref="A4:X4"/>
    <mergeCell ref="L5:M5"/>
    <mergeCell ref="A6:K6"/>
    <mergeCell ref="A7:X7"/>
    <mergeCell ref="A27:G27"/>
    <mergeCell ref="A8:B9"/>
    <mergeCell ref="C8:J9"/>
    <mergeCell ref="K8:K10"/>
    <mergeCell ref="L8:L10"/>
    <mergeCell ref="M8:X8"/>
    <mergeCell ref="M9:M10"/>
    <mergeCell ref="N9:N10"/>
    <mergeCell ref="A11:J11"/>
    <mergeCell ref="B12:J12"/>
    <mergeCell ref="A13:B13"/>
    <mergeCell ref="C13:J13"/>
    <mergeCell ref="A14:C14"/>
    <mergeCell ref="D14:J14"/>
    <mergeCell ref="A15:C15"/>
    <mergeCell ref="D15:J15"/>
    <mergeCell ref="A16:D16"/>
    <mergeCell ref="E16:J16"/>
    <mergeCell ref="A17:E17"/>
    <mergeCell ref="F17:J17"/>
    <mergeCell ref="E23:I23"/>
    <mergeCell ref="A18:F18"/>
    <mergeCell ref="G18:J18"/>
    <mergeCell ref="A19:G19"/>
    <mergeCell ref="I19:J19"/>
    <mergeCell ref="A20:H20"/>
    <mergeCell ref="J20:X20"/>
    <mergeCell ref="A24:E24"/>
    <mergeCell ref="F24:I24"/>
    <mergeCell ref="A25:I25"/>
    <mergeCell ref="A26:F26"/>
    <mergeCell ref="G26:I26"/>
    <mergeCell ref="A21:B21"/>
    <mergeCell ref="C21:I21"/>
    <mergeCell ref="A22:C22"/>
    <mergeCell ref="D22:I22"/>
    <mergeCell ref="A23:D23"/>
    <mergeCell ref="A28:H28"/>
    <mergeCell ref="J28:X28"/>
    <mergeCell ref="A29:I31"/>
    <mergeCell ref="A32:B32"/>
    <mergeCell ref="C32:I32"/>
    <mergeCell ref="A33:C33"/>
    <mergeCell ref="D33:I33"/>
    <mergeCell ref="A39:I39"/>
    <mergeCell ref="A40:I40"/>
    <mergeCell ref="A34:D34"/>
    <mergeCell ref="E34:I34"/>
    <mergeCell ref="A35:E35"/>
    <mergeCell ref="F35:I35"/>
    <mergeCell ref="A36:F36"/>
    <mergeCell ref="G36:I36"/>
    <mergeCell ref="L6:X6"/>
    <mergeCell ref="H27:I27"/>
    <mergeCell ref="A41:I41"/>
    <mergeCell ref="A42:I42"/>
    <mergeCell ref="A43:I43"/>
    <mergeCell ref="A44:I44"/>
    <mergeCell ref="A37:G37"/>
    <mergeCell ref="H37:I37"/>
    <mergeCell ref="A38:H38"/>
    <mergeCell ref="J38:X38"/>
    <mergeCell ref="A47:I47"/>
    <mergeCell ref="A48:L48"/>
    <mergeCell ref="F49:L49"/>
    <mergeCell ref="A50:X50"/>
    <mergeCell ref="O9:R9"/>
    <mergeCell ref="S9:V9"/>
    <mergeCell ref="W9:W10"/>
    <mergeCell ref="X9:X10"/>
    <mergeCell ref="A45:I45"/>
    <mergeCell ref="A46:I46"/>
  </mergeCells>
  <printOptions/>
  <pageMargins left="0.7086614173228347" right="0.7086614173228347" top="0.7480314960629921" bottom="0.7480314960629921" header="0.31496062992125984" footer="0.31496062992125984"/>
  <pageSetup orientation="landscape" scale="55" r:id="rId2"/>
  <ignoredErrors>
    <ignoredError sqref="W21:W27 M21:M27 W29:W37 M29:M37 W39:W4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E1">
      <selection activeCell="X25" sqref="X25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13.00390625" style="35" bestFit="1" customWidth="1"/>
    <col min="14" max="14" width="11.28125" style="205" customWidth="1"/>
    <col min="15" max="15" width="3.421875" style="36" bestFit="1" customWidth="1"/>
    <col min="16" max="16" width="8.421875" style="36" bestFit="1" customWidth="1"/>
    <col min="17" max="17" width="9.57421875" style="36" bestFit="1" customWidth="1"/>
    <col min="18" max="18" width="10.28125" style="36" bestFit="1" customWidth="1"/>
    <col min="19" max="20" width="9.57421875" style="36" bestFit="1" customWidth="1"/>
    <col min="21" max="21" width="3.28125" style="36" bestFit="1" customWidth="1"/>
    <col min="22" max="22" width="3.28125" style="36" customWidth="1"/>
    <col min="23" max="23" width="10.28125" style="36" bestFit="1" customWidth="1"/>
    <col min="24" max="24" width="11.8515625" style="254" customWidth="1"/>
    <col min="25" max="255" width="11.421875" style="4" customWidth="1"/>
    <col min="256" max="16384" width="4.00390625" style="4" customWidth="1"/>
  </cols>
  <sheetData>
    <row r="1" spans="1:24" ht="13.5" thickTop="1">
      <c r="A1" s="21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195"/>
      <c r="N1" s="196"/>
      <c r="O1" s="29"/>
      <c r="P1" s="29"/>
      <c r="Q1" s="29"/>
      <c r="R1" s="29"/>
      <c r="S1" s="29"/>
      <c r="T1" s="29"/>
      <c r="U1" s="29"/>
      <c r="V1" s="29"/>
      <c r="W1" s="29"/>
      <c r="X1" s="248"/>
    </row>
    <row r="2" spans="1:24" ht="15.7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</row>
    <row r="3" spans="1:24" ht="12.75">
      <c r="A3" s="22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197"/>
      <c r="N3" s="198"/>
      <c r="O3" s="30"/>
      <c r="P3" s="30"/>
      <c r="Q3" s="30"/>
      <c r="R3" s="30"/>
      <c r="S3" s="30"/>
      <c r="T3" s="30"/>
      <c r="U3" s="30"/>
      <c r="V3" s="30"/>
      <c r="W3" s="30"/>
      <c r="X3" s="249"/>
    </row>
    <row r="4" spans="1:24" ht="12.75">
      <c r="A4" s="375" t="s">
        <v>35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</row>
    <row r="5" spans="1:24" ht="13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7"/>
      <c r="L5" s="358"/>
      <c r="M5" s="358"/>
      <c r="N5" s="199"/>
      <c r="O5" s="30"/>
      <c r="P5" s="30"/>
      <c r="Q5" s="30"/>
      <c r="R5" s="30"/>
      <c r="S5" s="30"/>
      <c r="T5" s="30"/>
      <c r="U5" s="30"/>
      <c r="V5" s="30"/>
      <c r="W5" s="30"/>
      <c r="X5" s="249"/>
    </row>
    <row r="6" spans="1:24" ht="12.75" customHeight="1">
      <c r="A6" s="359" t="s">
        <v>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12" t="s">
        <v>216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</row>
    <row r="7" spans="1:24" ht="12.75" customHeight="1">
      <c r="A7" s="377" t="s">
        <v>34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</row>
    <row r="8" spans="1:24" ht="13.5" customHeight="1">
      <c r="A8" s="366" t="s">
        <v>36</v>
      </c>
      <c r="B8" s="367"/>
      <c r="C8" s="368" t="s">
        <v>3</v>
      </c>
      <c r="D8" s="368"/>
      <c r="E8" s="368"/>
      <c r="F8" s="368"/>
      <c r="G8" s="368"/>
      <c r="H8" s="368"/>
      <c r="I8" s="368"/>
      <c r="J8" s="368"/>
      <c r="K8" s="370" t="s">
        <v>4</v>
      </c>
      <c r="L8" s="368" t="s">
        <v>5</v>
      </c>
      <c r="M8" s="368"/>
      <c r="N8" s="368"/>
      <c r="O8" s="368"/>
      <c r="P8" s="368"/>
      <c r="Q8" s="368"/>
      <c r="R8" s="368"/>
      <c r="S8" s="368"/>
      <c r="T8" s="368"/>
      <c r="U8" s="368"/>
      <c r="V8" s="380"/>
      <c r="W8" s="380"/>
      <c r="X8" s="381"/>
    </row>
    <row r="9" spans="1:24" ht="12.75" customHeight="1">
      <c r="A9" s="366"/>
      <c r="B9" s="367"/>
      <c r="C9" s="368"/>
      <c r="D9" s="368"/>
      <c r="E9" s="368"/>
      <c r="F9" s="368"/>
      <c r="G9" s="368"/>
      <c r="H9" s="368"/>
      <c r="I9" s="368"/>
      <c r="J9" s="368"/>
      <c r="K9" s="370"/>
      <c r="L9" s="368"/>
      <c r="M9" s="347" t="s">
        <v>6</v>
      </c>
      <c r="N9" s="348" t="s">
        <v>7</v>
      </c>
      <c r="O9" s="304" t="s">
        <v>8</v>
      </c>
      <c r="P9" s="305"/>
      <c r="Q9" s="305"/>
      <c r="R9" s="306"/>
      <c r="S9" s="307" t="s">
        <v>213</v>
      </c>
      <c r="T9" s="305"/>
      <c r="U9" s="305"/>
      <c r="V9" s="305"/>
      <c r="W9" s="308" t="s">
        <v>214</v>
      </c>
      <c r="X9" s="371" t="s">
        <v>215</v>
      </c>
    </row>
    <row r="10" spans="1:24" ht="25.5">
      <c r="A10" s="24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39</v>
      </c>
      <c r="I10" s="13" t="s">
        <v>16</v>
      </c>
      <c r="J10" s="13" t="s">
        <v>37</v>
      </c>
      <c r="K10" s="370"/>
      <c r="L10" s="368"/>
      <c r="M10" s="347"/>
      <c r="N10" s="348"/>
      <c r="O10" s="31" t="s">
        <v>17</v>
      </c>
      <c r="P10" s="31" t="s">
        <v>18</v>
      </c>
      <c r="Q10" s="31" t="s">
        <v>19</v>
      </c>
      <c r="R10" s="32" t="s">
        <v>20</v>
      </c>
      <c r="S10" s="31" t="s">
        <v>17</v>
      </c>
      <c r="T10" s="31" t="s">
        <v>18</v>
      </c>
      <c r="U10" s="31" t="s">
        <v>19</v>
      </c>
      <c r="V10" s="187" t="s">
        <v>20</v>
      </c>
      <c r="W10" s="308"/>
      <c r="X10" s="371"/>
    </row>
    <row r="11" spans="1:24" ht="12.75">
      <c r="A11" s="349"/>
      <c r="B11" s="350"/>
      <c r="C11" s="350"/>
      <c r="D11" s="350"/>
      <c r="E11" s="350"/>
      <c r="F11" s="350"/>
      <c r="G11" s="350"/>
      <c r="H11" s="350"/>
      <c r="I11" s="350"/>
      <c r="J11" s="351"/>
      <c r="K11" s="11" t="s">
        <v>218</v>
      </c>
      <c r="L11" s="12"/>
      <c r="M11" s="228">
        <v>5453608</v>
      </c>
      <c r="N11" s="228">
        <v>5453608</v>
      </c>
      <c r="O11" s="229"/>
      <c r="P11" s="229"/>
      <c r="Q11" s="229"/>
      <c r="R11" s="230"/>
      <c r="S11" s="229">
        <v>1332371.62</v>
      </c>
      <c r="T11" s="229">
        <v>1323347</v>
      </c>
      <c r="U11" s="229"/>
      <c r="V11" s="231"/>
      <c r="W11" s="231">
        <f>SUM(S11:T11)</f>
        <v>2655718.62</v>
      </c>
      <c r="X11" s="250">
        <f>+W11/N11</f>
        <v>0.4869654401269765</v>
      </c>
    </row>
    <row r="12" spans="1:24" ht="12.75">
      <c r="A12" s="20" t="s">
        <v>21</v>
      </c>
      <c r="B12" s="333"/>
      <c r="C12" s="310"/>
      <c r="D12" s="310"/>
      <c r="E12" s="310"/>
      <c r="F12" s="310"/>
      <c r="G12" s="310"/>
      <c r="H12" s="310"/>
      <c r="I12" s="310"/>
      <c r="J12" s="311"/>
      <c r="K12" s="15" t="s">
        <v>22</v>
      </c>
      <c r="L12" s="12"/>
      <c r="M12" s="200"/>
      <c r="N12" s="13"/>
      <c r="O12" s="27"/>
      <c r="P12" s="27"/>
      <c r="Q12" s="27"/>
      <c r="R12" s="28"/>
      <c r="S12" s="27"/>
      <c r="T12" s="27"/>
      <c r="U12" s="27"/>
      <c r="V12" s="206"/>
      <c r="W12" s="206"/>
      <c r="X12" s="250"/>
    </row>
    <row r="13" spans="1:24" ht="12.75">
      <c r="A13" s="317">
        <v>93</v>
      </c>
      <c r="B13" s="319"/>
      <c r="C13" s="352"/>
      <c r="D13" s="353"/>
      <c r="E13" s="353"/>
      <c r="F13" s="353"/>
      <c r="G13" s="353"/>
      <c r="H13" s="353"/>
      <c r="I13" s="353"/>
      <c r="J13" s="354"/>
      <c r="K13" s="15" t="s">
        <v>0</v>
      </c>
      <c r="L13" s="12"/>
      <c r="M13" s="200"/>
      <c r="N13" s="13"/>
      <c r="O13" s="27"/>
      <c r="P13" s="27"/>
      <c r="Q13" s="27"/>
      <c r="R13" s="28"/>
      <c r="S13" s="27"/>
      <c r="T13" s="27"/>
      <c r="U13" s="27"/>
      <c r="V13" s="206"/>
      <c r="W13" s="206"/>
      <c r="X13" s="250"/>
    </row>
    <row r="14" spans="1:24" ht="12.75">
      <c r="A14" s="317">
        <v>3</v>
      </c>
      <c r="B14" s="318"/>
      <c r="C14" s="319"/>
      <c r="D14" s="315"/>
      <c r="E14" s="323"/>
      <c r="F14" s="323"/>
      <c r="G14" s="323"/>
      <c r="H14" s="323"/>
      <c r="I14" s="323"/>
      <c r="J14" s="316"/>
      <c r="K14" s="15" t="s">
        <v>23</v>
      </c>
      <c r="L14" s="12"/>
      <c r="M14" s="200"/>
      <c r="N14" s="13"/>
      <c r="O14" s="27"/>
      <c r="P14" s="27"/>
      <c r="Q14" s="27"/>
      <c r="R14" s="28"/>
      <c r="S14" s="27"/>
      <c r="T14" s="27"/>
      <c r="U14" s="27"/>
      <c r="V14" s="206"/>
      <c r="W14" s="206"/>
      <c r="X14" s="250"/>
    </row>
    <row r="15" spans="1:24" ht="12.75">
      <c r="A15" s="309"/>
      <c r="B15" s="310"/>
      <c r="C15" s="311"/>
      <c r="D15" s="338">
        <v>3.8</v>
      </c>
      <c r="E15" s="339"/>
      <c r="F15" s="339"/>
      <c r="G15" s="339"/>
      <c r="H15" s="339"/>
      <c r="I15" s="339"/>
      <c r="J15" s="340"/>
      <c r="K15" s="15" t="s">
        <v>24</v>
      </c>
      <c r="L15" s="12"/>
      <c r="M15" s="200"/>
      <c r="N15" s="13"/>
      <c r="O15" s="27"/>
      <c r="P15" s="27"/>
      <c r="Q15" s="27"/>
      <c r="R15" s="28"/>
      <c r="S15" s="27"/>
      <c r="T15" s="27"/>
      <c r="U15" s="27"/>
      <c r="V15" s="206"/>
      <c r="W15" s="206"/>
      <c r="X15" s="250"/>
    </row>
    <row r="16" spans="1:24" ht="12.75">
      <c r="A16" s="309"/>
      <c r="B16" s="310"/>
      <c r="C16" s="310"/>
      <c r="D16" s="311"/>
      <c r="E16" s="341" t="s">
        <v>21</v>
      </c>
      <c r="F16" s="342"/>
      <c r="G16" s="342"/>
      <c r="H16" s="342"/>
      <c r="I16" s="342"/>
      <c r="J16" s="343"/>
      <c r="K16" s="15" t="s">
        <v>25</v>
      </c>
      <c r="L16" s="12"/>
      <c r="M16" s="200"/>
      <c r="N16" s="13"/>
      <c r="O16" s="27"/>
      <c r="P16" s="27"/>
      <c r="Q16" s="27"/>
      <c r="R16" s="28"/>
      <c r="S16" s="27"/>
      <c r="T16" s="27"/>
      <c r="U16" s="27"/>
      <c r="V16" s="206"/>
      <c r="W16" s="206"/>
      <c r="X16" s="250"/>
    </row>
    <row r="17" spans="1:24" ht="12.75">
      <c r="A17" s="309"/>
      <c r="B17" s="310"/>
      <c r="C17" s="310"/>
      <c r="D17" s="310"/>
      <c r="E17" s="311"/>
      <c r="F17" s="335" t="s">
        <v>26</v>
      </c>
      <c r="G17" s="336"/>
      <c r="H17" s="336"/>
      <c r="I17" s="336"/>
      <c r="J17" s="337"/>
      <c r="K17" s="15" t="s">
        <v>27</v>
      </c>
      <c r="L17" s="12"/>
      <c r="M17" s="200"/>
      <c r="N17" s="13"/>
      <c r="O17" s="27"/>
      <c r="P17" s="27"/>
      <c r="Q17" s="27"/>
      <c r="R17" s="28"/>
      <c r="S17" s="27"/>
      <c r="T17" s="27"/>
      <c r="U17" s="27"/>
      <c r="V17" s="206"/>
      <c r="W17" s="206"/>
      <c r="X17" s="250"/>
    </row>
    <row r="18" spans="1:24" ht="12.75">
      <c r="A18" s="309"/>
      <c r="B18" s="310"/>
      <c r="C18" s="310"/>
      <c r="D18" s="310"/>
      <c r="E18" s="310"/>
      <c r="F18" s="311"/>
      <c r="G18" s="335">
        <v>51</v>
      </c>
      <c r="H18" s="336"/>
      <c r="I18" s="336"/>
      <c r="J18" s="337"/>
      <c r="K18" s="15" t="s">
        <v>38</v>
      </c>
      <c r="L18" s="12"/>
      <c r="M18" s="200"/>
      <c r="N18" s="13"/>
      <c r="O18" s="27"/>
      <c r="P18" s="27"/>
      <c r="Q18" s="27"/>
      <c r="R18" s="28"/>
      <c r="S18" s="27"/>
      <c r="T18" s="27"/>
      <c r="U18" s="27"/>
      <c r="V18" s="206"/>
      <c r="W18" s="206"/>
      <c r="X18" s="250"/>
    </row>
    <row r="19" spans="1:24" ht="15" customHeight="1">
      <c r="A19" s="309"/>
      <c r="B19" s="310"/>
      <c r="C19" s="310"/>
      <c r="D19" s="310"/>
      <c r="E19" s="310"/>
      <c r="F19" s="310"/>
      <c r="G19" s="311"/>
      <c r="H19" s="14" t="s">
        <v>21</v>
      </c>
      <c r="I19" s="333"/>
      <c r="J19" s="311"/>
      <c r="K19" s="15" t="s">
        <v>28</v>
      </c>
      <c r="L19" s="12"/>
      <c r="M19" s="200"/>
      <c r="N19" s="13"/>
      <c r="O19" s="27"/>
      <c r="P19" s="27"/>
      <c r="Q19" s="27"/>
      <c r="R19" s="28"/>
      <c r="S19" s="27"/>
      <c r="T19" s="27"/>
      <c r="U19" s="27"/>
      <c r="V19" s="206"/>
      <c r="W19" s="206"/>
      <c r="X19" s="250"/>
    </row>
    <row r="20" spans="1:24" ht="12.75" customHeight="1">
      <c r="A20" s="309"/>
      <c r="B20" s="310"/>
      <c r="C20" s="310"/>
      <c r="D20" s="310"/>
      <c r="E20" s="310"/>
      <c r="F20" s="310"/>
      <c r="G20" s="310"/>
      <c r="H20" s="311"/>
      <c r="I20" s="14" t="s">
        <v>71</v>
      </c>
      <c r="J20" s="352" t="s">
        <v>40</v>
      </c>
      <c r="K20" s="353"/>
      <c r="L20" s="353" t="s">
        <v>249</v>
      </c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72"/>
    </row>
    <row r="21" spans="1:24" ht="25.5">
      <c r="A21" s="334">
        <v>93</v>
      </c>
      <c r="B21" s="319"/>
      <c r="C21" s="315"/>
      <c r="D21" s="323"/>
      <c r="E21" s="323"/>
      <c r="F21" s="323"/>
      <c r="G21" s="323"/>
      <c r="H21" s="323"/>
      <c r="I21" s="316"/>
      <c r="J21" s="19" t="s">
        <v>41</v>
      </c>
      <c r="K21" s="18" t="s">
        <v>42</v>
      </c>
      <c r="L21" s="16" t="s">
        <v>31</v>
      </c>
      <c r="M21" s="210">
        <v>0</v>
      </c>
      <c r="N21" s="210">
        <v>0</v>
      </c>
      <c r="O21" s="25"/>
      <c r="P21" s="25"/>
      <c r="Q21" s="25"/>
      <c r="R21" s="26"/>
      <c r="S21" s="25"/>
      <c r="T21" s="25"/>
      <c r="U21" s="25"/>
      <c r="V21" s="207"/>
      <c r="W21" s="207">
        <f>SUM(S21:V21)</f>
        <v>0</v>
      </c>
      <c r="X21" s="251"/>
    </row>
    <row r="22" spans="1:24" ht="25.5">
      <c r="A22" s="317" t="s">
        <v>83</v>
      </c>
      <c r="B22" s="318"/>
      <c r="C22" s="319"/>
      <c r="D22" s="333"/>
      <c r="E22" s="310"/>
      <c r="F22" s="310"/>
      <c r="G22" s="310"/>
      <c r="H22" s="310"/>
      <c r="I22" s="311"/>
      <c r="J22" s="17" t="s">
        <v>43</v>
      </c>
      <c r="K22" s="18" t="s">
        <v>44</v>
      </c>
      <c r="L22" s="16" t="s">
        <v>45</v>
      </c>
      <c r="M22" s="210">
        <v>0</v>
      </c>
      <c r="N22" s="210">
        <v>0</v>
      </c>
      <c r="O22" s="25"/>
      <c r="P22" s="25"/>
      <c r="Q22" s="25"/>
      <c r="R22" s="26"/>
      <c r="S22" s="25"/>
      <c r="T22" s="25"/>
      <c r="U22" s="25"/>
      <c r="V22" s="207"/>
      <c r="W22" s="207">
        <f aca="true" t="shared" si="0" ref="W22:W27">SUM(S22:V22)</f>
        <v>0</v>
      </c>
      <c r="X22" s="251"/>
    </row>
    <row r="23" spans="1:24" ht="12.75">
      <c r="A23" s="317">
        <v>3.8</v>
      </c>
      <c r="B23" s="318"/>
      <c r="C23" s="318"/>
      <c r="D23" s="319"/>
      <c r="E23" s="315"/>
      <c r="F23" s="323"/>
      <c r="G23" s="323"/>
      <c r="H23" s="323"/>
      <c r="I23" s="316"/>
      <c r="J23" s="17" t="s">
        <v>47</v>
      </c>
      <c r="K23" s="18" t="s">
        <v>46</v>
      </c>
      <c r="L23" s="16" t="s">
        <v>31</v>
      </c>
      <c r="M23" s="210">
        <v>0</v>
      </c>
      <c r="N23" s="210">
        <v>0</v>
      </c>
      <c r="O23" s="25"/>
      <c r="P23" s="25"/>
      <c r="Q23" s="25"/>
      <c r="R23" s="26"/>
      <c r="S23" s="25"/>
      <c r="T23" s="25"/>
      <c r="U23" s="25"/>
      <c r="V23" s="207"/>
      <c r="W23" s="207">
        <f t="shared" si="0"/>
        <v>0</v>
      </c>
      <c r="X23" s="251"/>
    </row>
    <row r="24" spans="1:24" ht="12.75">
      <c r="A24" s="317">
        <v>1</v>
      </c>
      <c r="B24" s="318"/>
      <c r="C24" s="318"/>
      <c r="D24" s="318"/>
      <c r="E24" s="319"/>
      <c r="F24" s="315"/>
      <c r="G24" s="323"/>
      <c r="H24" s="323"/>
      <c r="I24" s="316"/>
      <c r="J24" s="17" t="s">
        <v>48</v>
      </c>
      <c r="K24" s="18" t="s">
        <v>73</v>
      </c>
      <c r="L24" s="16" t="s">
        <v>31</v>
      </c>
      <c r="M24" s="210">
        <v>500000</v>
      </c>
      <c r="N24" s="210">
        <v>500000</v>
      </c>
      <c r="O24" s="25"/>
      <c r="P24" s="25"/>
      <c r="Q24" s="25">
        <v>500000</v>
      </c>
      <c r="R24" s="26"/>
      <c r="S24" s="25"/>
      <c r="T24" s="25"/>
      <c r="U24" s="25"/>
      <c r="V24" s="207"/>
      <c r="W24" s="207">
        <f t="shared" si="0"/>
        <v>0</v>
      </c>
      <c r="X24" s="251">
        <f>+W24/N24</f>
        <v>0</v>
      </c>
    </row>
    <row r="25" spans="1:24" ht="12.75">
      <c r="A25" s="309"/>
      <c r="B25" s="310"/>
      <c r="C25" s="310"/>
      <c r="D25" s="310"/>
      <c r="E25" s="310"/>
      <c r="F25" s="310"/>
      <c r="G25" s="310"/>
      <c r="H25" s="310"/>
      <c r="I25" s="311"/>
      <c r="J25" s="17" t="s">
        <v>49</v>
      </c>
      <c r="K25" s="18" t="s">
        <v>76</v>
      </c>
      <c r="L25" s="16" t="s">
        <v>29</v>
      </c>
      <c r="M25" s="210"/>
      <c r="N25" s="210"/>
      <c r="O25" s="25"/>
      <c r="P25" s="25"/>
      <c r="Q25" s="25"/>
      <c r="R25" s="26"/>
      <c r="S25" s="25"/>
      <c r="T25" s="25"/>
      <c r="U25" s="25"/>
      <c r="V25" s="207"/>
      <c r="W25" s="207">
        <f t="shared" si="0"/>
        <v>0</v>
      </c>
      <c r="X25" s="251"/>
    </row>
    <row r="26" spans="1:25" ht="25.5">
      <c r="A26" s="317" t="s">
        <v>26</v>
      </c>
      <c r="B26" s="318"/>
      <c r="C26" s="318"/>
      <c r="D26" s="318"/>
      <c r="E26" s="318"/>
      <c r="F26" s="319"/>
      <c r="G26" s="315"/>
      <c r="H26" s="323"/>
      <c r="I26" s="316"/>
      <c r="J26" s="17" t="s">
        <v>50</v>
      </c>
      <c r="K26" s="18" t="s">
        <v>32</v>
      </c>
      <c r="L26" s="16" t="s">
        <v>30</v>
      </c>
      <c r="M26" s="210">
        <v>0</v>
      </c>
      <c r="N26" s="210">
        <v>0</v>
      </c>
      <c r="O26" s="25"/>
      <c r="P26" s="25"/>
      <c r="Q26" s="25"/>
      <c r="R26" s="26"/>
      <c r="S26" s="25"/>
      <c r="T26" s="25"/>
      <c r="U26" s="25"/>
      <c r="V26" s="207"/>
      <c r="W26" s="207">
        <f t="shared" si="0"/>
        <v>0</v>
      </c>
      <c r="X26" s="251"/>
      <c r="Y26" s="258"/>
    </row>
    <row r="27" spans="1:24" ht="12.75">
      <c r="A27" s="317">
        <v>51</v>
      </c>
      <c r="B27" s="318"/>
      <c r="C27" s="318"/>
      <c r="D27" s="318"/>
      <c r="E27" s="318"/>
      <c r="F27" s="318"/>
      <c r="G27" s="319"/>
      <c r="H27" s="315"/>
      <c r="I27" s="316"/>
      <c r="J27" s="17" t="s">
        <v>77</v>
      </c>
      <c r="K27" s="18" t="s">
        <v>33</v>
      </c>
      <c r="L27" s="16" t="s">
        <v>30</v>
      </c>
      <c r="M27" s="210">
        <v>0</v>
      </c>
      <c r="N27" s="210">
        <v>0</v>
      </c>
      <c r="O27" s="25"/>
      <c r="P27" s="25"/>
      <c r="Q27" s="25"/>
      <c r="R27" s="26"/>
      <c r="S27" s="25"/>
      <c r="T27" s="25"/>
      <c r="U27" s="25"/>
      <c r="V27" s="207"/>
      <c r="W27" s="207">
        <f t="shared" si="0"/>
        <v>0</v>
      </c>
      <c r="X27" s="251"/>
    </row>
    <row r="28" spans="1:24" ht="12.75" customHeight="1">
      <c r="A28" s="317" t="s">
        <v>21</v>
      </c>
      <c r="B28" s="318"/>
      <c r="C28" s="318"/>
      <c r="D28" s="318"/>
      <c r="E28" s="318"/>
      <c r="F28" s="318"/>
      <c r="G28" s="318"/>
      <c r="H28" s="319"/>
      <c r="I28" s="14" t="s">
        <v>72</v>
      </c>
      <c r="J28" s="352" t="s">
        <v>85</v>
      </c>
      <c r="K28" s="353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3"/>
    </row>
    <row r="29" spans="1:24" ht="12.75">
      <c r="A29" s="324"/>
      <c r="B29" s="325"/>
      <c r="C29" s="325"/>
      <c r="D29" s="325"/>
      <c r="E29" s="325"/>
      <c r="F29" s="325"/>
      <c r="G29" s="325"/>
      <c r="H29" s="325"/>
      <c r="I29" s="326"/>
      <c r="J29" s="17" t="s">
        <v>60</v>
      </c>
      <c r="K29" s="18" t="s">
        <v>54</v>
      </c>
      <c r="L29" s="16" t="s">
        <v>29</v>
      </c>
      <c r="M29" s="227">
        <v>200000</v>
      </c>
      <c r="N29" s="227">
        <v>200000</v>
      </c>
      <c r="O29" s="218"/>
      <c r="P29" s="218"/>
      <c r="Q29" s="218"/>
      <c r="R29" s="215">
        <v>200000</v>
      </c>
      <c r="S29" s="218"/>
      <c r="T29" s="218"/>
      <c r="U29" s="218"/>
      <c r="V29" s="219"/>
      <c r="W29" s="219"/>
      <c r="X29" s="251">
        <f>+W29/N29</f>
        <v>0</v>
      </c>
    </row>
    <row r="30" spans="1:24" ht="12.75">
      <c r="A30" s="327"/>
      <c r="B30" s="328"/>
      <c r="C30" s="328"/>
      <c r="D30" s="328"/>
      <c r="E30" s="328"/>
      <c r="F30" s="328"/>
      <c r="G30" s="328"/>
      <c r="H30" s="328"/>
      <c r="I30" s="329"/>
      <c r="J30" s="17" t="s">
        <v>61</v>
      </c>
      <c r="K30" s="18" t="s">
        <v>203</v>
      </c>
      <c r="L30" s="16" t="s">
        <v>29</v>
      </c>
      <c r="M30" s="227">
        <v>1500000</v>
      </c>
      <c r="N30" s="227">
        <v>1500000</v>
      </c>
      <c r="O30" s="218"/>
      <c r="P30" s="218"/>
      <c r="Q30" s="218"/>
      <c r="R30" s="215">
        <v>1500000</v>
      </c>
      <c r="S30" s="218"/>
      <c r="T30" s="218"/>
      <c r="U30" s="218"/>
      <c r="V30" s="219"/>
      <c r="W30" s="219"/>
      <c r="X30" s="251">
        <f aca="true" t="shared" si="1" ref="X30:X37">+W30/N30</f>
        <v>0</v>
      </c>
    </row>
    <row r="31" spans="1:24" ht="25.5">
      <c r="A31" s="330"/>
      <c r="B31" s="331"/>
      <c r="C31" s="331"/>
      <c r="D31" s="331"/>
      <c r="E31" s="331"/>
      <c r="F31" s="331"/>
      <c r="G31" s="331"/>
      <c r="H31" s="331"/>
      <c r="I31" s="332"/>
      <c r="J31" s="17" t="s">
        <v>62</v>
      </c>
      <c r="K31" s="18" t="s">
        <v>204</v>
      </c>
      <c r="L31" s="16" t="s">
        <v>57</v>
      </c>
      <c r="M31" s="227">
        <v>500000</v>
      </c>
      <c r="N31" s="227">
        <v>500000</v>
      </c>
      <c r="O31" s="218"/>
      <c r="P31" s="218"/>
      <c r="Q31" s="218">
        <v>250000</v>
      </c>
      <c r="R31" s="215">
        <v>250000</v>
      </c>
      <c r="S31" s="218"/>
      <c r="T31" s="218"/>
      <c r="U31" s="218"/>
      <c r="V31" s="219"/>
      <c r="W31" s="219"/>
      <c r="X31" s="251">
        <f t="shared" si="1"/>
        <v>0</v>
      </c>
    </row>
    <row r="32" spans="1:24" ht="25.5">
      <c r="A32" s="317">
        <v>93</v>
      </c>
      <c r="B32" s="319"/>
      <c r="C32" s="315"/>
      <c r="D32" s="323"/>
      <c r="E32" s="323"/>
      <c r="F32" s="323"/>
      <c r="G32" s="323"/>
      <c r="H32" s="323"/>
      <c r="I32" s="316"/>
      <c r="J32" s="17" t="s">
        <v>63</v>
      </c>
      <c r="K32" s="18" t="s">
        <v>205</v>
      </c>
      <c r="L32" s="16" t="s">
        <v>56</v>
      </c>
      <c r="M32" s="227">
        <v>1500000</v>
      </c>
      <c r="N32" s="227">
        <v>1500000</v>
      </c>
      <c r="O32" s="218"/>
      <c r="P32" s="218"/>
      <c r="Q32" s="218"/>
      <c r="R32" s="215">
        <v>1500000</v>
      </c>
      <c r="S32" s="218"/>
      <c r="T32" s="218"/>
      <c r="U32" s="218"/>
      <c r="V32" s="219"/>
      <c r="W32" s="219"/>
      <c r="X32" s="251">
        <f t="shared" si="1"/>
        <v>0</v>
      </c>
    </row>
    <row r="33" spans="1:24" ht="12.75">
      <c r="A33" s="317" t="s">
        <v>83</v>
      </c>
      <c r="B33" s="318"/>
      <c r="C33" s="319"/>
      <c r="D33" s="333"/>
      <c r="E33" s="310"/>
      <c r="F33" s="310"/>
      <c r="G33" s="310"/>
      <c r="H33" s="310"/>
      <c r="I33" s="311"/>
      <c r="J33" s="17" t="s">
        <v>64</v>
      </c>
      <c r="K33" s="181" t="s">
        <v>206</v>
      </c>
      <c r="L33" s="12" t="s">
        <v>56</v>
      </c>
      <c r="M33" s="227">
        <v>1500000</v>
      </c>
      <c r="N33" s="227">
        <v>1500000</v>
      </c>
      <c r="O33" s="220"/>
      <c r="P33" s="220"/>
      <c r="Q33" s="220"/>
      <c r="R33" s="221">
        <v>1500000</v>
      </c>
      <c r="S33" s="220"/>
      <c r="T33" s="220"/>
      <c r="U33" s="220"/>
      <c r="V33" s="222"/>
      <c r="W33" s="219"/>
      <c r="X33" s="251">
        <f t="shared" si="1"/>
        <v>0</v>
      </c>
    </row>
    <row r="34" spans="1:24" ht="12.75">
      <c r="A34" s="317">
        <v>3.8</v>
      </c>
      <c r="B34" s="318"/>
      <c r="C34" s="318"/>
      <c r="D34" s="319"/>
      <c r="E34" s="315"/>
      <c r="F34" s="323"/>
      <c r="G34" s="323"/>
      <c r="H34" s="323"/>
      <c r="I34" s="316"/>
      <c r="J34" s="17" t="s">
        <v>65</v>
      </c>
      <c r="K34" s="18" t="s">
        <v>207</v>
      </c>
      <c r="L34" s="16" t="s">
        <v>58</v>
      </c>
      <c r="M34" s="227">
        <v>200000</v>
      </c>
      <c r="N34" s="227">
        <v>200000</v>
      </c>
      <c r="O34" s="218"/>
      <c r="P34" s="218"/>
      <c r="Q34" s="218"/>
      <c r="R34" s="215">
        <v>200000</v>
      </c>
      <c r="S34" s="218"/>
      <c r="T34" s="218"/>
      <c r="U34" s="218"/>
      <c r="V34" s="219"/>
      <c r="W34" s="219"/>
      <c r="X34" s="251">
        <f t="shared" si="1"/>
        <v>0</v>
      </c>
    </row>
    <row r="35" spans="1:24" ht="12.75">
      <c r="A35" s="317">
        <v>1</v>
      </c>
      <c r="B35" s="318"/>
      <c r="C35" s="318"/>
      <c r="D35" s="318"/>
      <c r="E35" s="319"/>
      <c r="F35" s="315"/>
      <c r="G35" s="323"/>
      <c r="H35" s="323"/>
      <c r="I35" s="316"/>
      <c r="J35" s="17" t="s">
        <v>66</v>
      </c>
      <c r="K35" s="18" t="s">
        <v>59</v>
      </c>
      <c r="L35" s="16" t="s">
        <v>29</v>
      </c>
      <c r="M35" s="227">
        <v>80000</v>
      </c>
      <c r="N35" s="227">
        <v>80000</v>
      </c>
      <c r="O35" s="218"/>
      <c r="P35" s="218"/>
      <c r="Q35" s="218"/>
      <c r="R35" s="215">
        <v>80000</v>
      </c>
      <c r="S35" s="218"/>
      <c r="T35" s="218"/>
      <c r="U35" s="218"/>
      <c r="V35" s="219"/>
      <c r="W35" s="219"/>
      <c r="X35" s="251">
        <f t="shared" si="1"/>
        <v>0</v>
      </c>
    </row>
    <row r="36" spans="1:24" ht="12.75">
      <c r="A36" s="317" t="s">
        <v>26</v>
      </c>
      <c r="B36" s="318"/>
      <c r="C36" s="318"/>
      <c r="D36" s="318"/>
      <c r="E36" s="318"/>
      <c r="F36" s="319"/>
      <c r="G36" s="315"/>
      <c r="H36" s="323"/>
      <c r="I36" s="316"/>
      <c r="J36" s="17" t="s">
        <v>67</v>
      </c>
      <c r="K36" s="18" t="s">
        <v>208</v>
      </c>
      <c r="L36" s="16" t="s">
        <v>55</v>
      </c>
      <c r="M36" s="227">
        <v>1500000</v>
      </c>
      <c r="N36" s="227">
        <v>1500000</v>
      </c>
      <c r="O36" s="218"/>
      <c r="P36" s="218"/>
      <c r="Q36" s="218"/>
      <c r="R36" s="215">
        <v>1500000</v>
      </c>
      <c r="S36" s="218"/>
      <c r="T36" s="218"/>
      <c r="U36" s="218"/>
      <c r="V36" s="219"/>
      <c r="W36" s="219"/>
      <c r="X36" s="251">
        <f t="shared" si="1"/>
        <v>0</v>
      </c>
    </row>
    <row r="37" spans="1:24" ht="12.75">
      <c r="A37" s="317">
        <v>51</v>
      </c>
      <c r="B37" s="318"/>
      <c r="C37" s="318"/>
      <c r="D37" s="318"/>
      <c r="E37" s="318"/>
      <c r="F37" s="318"/>
      <c r="G37" s="319"/>
      <c r="H37" s="315"/>
      <c r="I37" s="316"/>
      <c r="J37" s="17" t="s">
        <v>68</v>
      </c>
      <c r="K37" s="18" t="s">
        <v>209</v>
      </c>
      <c r="L37" s="16" t="s">
        <v>29</v>
      </c>
      <c r="M37" s="227">
        <v>80000</v>
      </c>
      <c r="N37" s="227">
        <v>80000</v>
      </c>
      <c r="O37" s="218"/>
      <c r="P37" s="218"/>
      <c r="Q37" s="218">
        <v>40000</v>
      </c>
      <c r="R37" s="215">
        <v>40000</v>
      </c>
      <c r="S37" s="218"/>
      <c r="T37" s="218"/>
      <c r="U37" s="218"/>
      <c r="V37" s="219"/>
      <c r="W37" s="219"/>
      <c r="X37" s="251">
        <f t="shared" si="1"/>
        <v>0</v>
      </c>
    </row>
    <row r="38" spans="1:24" ht="12.75" customHeight="1">
      <c r="A38" s="317" t="s">
        <v>21</v>
      </c>
      <c r="B38" s="318"/>
      <c r="C38" s="318"/>
      <c r="D38" s="318"/>
      <c r="E38" s="318"/>
      <c r="F38" s="318"/>
      <c r="G38" s="318"/>
      <c r="H38" s="319"/>
      <c r="I38" s="14" t="s">
        <v>78</v>
      </c>
      <c r="J38" s="320" t="s">
        <v>84</v>
      </c>
      <c r="K38" s="321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3"/>
    </row>
    <row r="39" spans="1:24" ht="12.75">
      <c r="A39" s="309"/>
      <c r="B39" s="310"/>
      <c r="C39" s="310"/>
      <c r="D39" s="310"/>
      <c r="E39" s="310"/>
      <c r="F39" s="310"/>
      <c r="G39" s="310"/>
      <c r="H39" s="310"/>
      <c r="I39" s="311"/>
      <c r="J39" s="19" t="s">
        <v>79</v>
      </c>
      <c r="K39" s="18" t="s">
        <v>75</v>
      </c>
      <c r="L39" s="16" t="s">
        <v>51</v>
      </c>
      <c r="M39" s="227">
        <v>90000</v>
      </c>
      <c r="N39" s="227">
        <v>90000</v>
      </c>
      <c r="O39" s="218"/>
      <c r="P39" s="218"/>
      <c r="Q39" s="218">
        <v>45000</v>
      </c>
      <c r="R39" s="215">
        <v>45000</v>
      </c>
      <c r="S39" s="218"/>
      <c r="T39" s="218"/>
      <c r="U39" s="218"/>
      <c r="V39" s="219"/>
      <c r="W39" s="219"/>
      <c r="X39" s="251"/>
    </row>
    <row r="40" spans="1:24" ht="12.75">
      <c r="A40" s="309"/>
      <c r="B40" s="310"/>
      <c r="C40" s="310"/>
      <c r="D40" s="310"/>
      <c r="E40" s="310"/>
      <c r="F40" s="310"/>
      <c r="G40" s="310"/>
      <c r="H40" s="310"/>
      <c r="I40" s="311"/>
      <c r="J40" s="17" t="s">
        <v>80</v>
      </c>
      <c r="K40" s="18" t="s">
        <v>53</v>
      </c>
      <c r="L40" s="16" t="s">
        <v>29</v>
      </c>
      <c r="M40" s="227">
        <v>90000</v>
      </c>
      <c r="N40" s="227">
        <v>90000</v>
      </c>
      <c r="O40" s="218"/>
      <c r="P40" s="218"/>
      <c r="Q40" s="218">
        <v>45000</v>
      </c>
      <c r="R40" s="215">
        <v>45000</v>
      </c>
      <c r="S40" s="218"/>
      <c r="T40" s="218"/>
      <c r="U40" s="218"/>
      <c r="V40" s="219"/>
      <c r="W40" s="219"/>
      <c r="X40" s="251"/>
    </row>
    <row r="41" spans="1:24" ht="25.5">
      <c r="A41" s="309"/>
      <c r="B41" s="310"/>
      <c r="C41" s="310"/>
      <c r="D41" s="310"/>
      <c r="E41" s="310"/>
      <c r="F41" s="310"/>
      <c r="G41" s="310"/>
      <c r="H41" s="310"/>
      <c r="I41" s="311"/>
      <c r="J41" s="17" t="s">
        <v>69</v>
      </c>
      <c r="K41" s="18" t="s">
        <v>195</v>
      </c>
      <c r="L41" s="16" t="s">
        <v>30</v>
      </c>
      <c r="M41" s="227">
        <v>200000</v>
      </c>
      <c r="N41" s="227">
        <v>200000</v>
      </c>
      <c r="O41" s="218"/>
      <c r="P41" s="218"/>
      <c r="Q41" s="218">
        <v>100000</v>
      </c>
      <c r="R41" s="215">
        <v>100000</v>
      </c>
      <c r="S41" s="218"/>
      <c r="T41" s="218"/>
      <c r="U41" s="218"/>
      <c r="V41" s="219"/>
      <c r="W41" s="219"/>
      <c r="X41" s="251"/>
    </row>
    <row r="42" spans="1:24" ht="25.5">
      <c r="A42" s="309"/>
      <c r="B42" s="310"/>
      <c r="C42" s="310"/>
      <c r="D42" s="310"/>
      <c r="E42" s="310"/>
      <c r="F42" s="310"/>
      <c r="G42" s="310"/>
      <c r="H42" s="310"/>
      <c r="I42" s="311"/>
      <c r="J42" s="19" t="s">
        <v>81</v>
      </c>
      <c r="K42" s="18" t="s">
        <v>196</v>
      </c>
      <c r="L42" s="16" t="s">
        <v>30</v>
      </c>
      <c r="M42" s="227">
        <v>100000</v>
      </c>
      <c r="N42" s="227">
        <v>100000</v>
      </c>
      <c r="O42" s="218"/>
      <c r="P42" s="218"/>
      <c r="Q42" s="218">
        <v>100000</v>
      </c>
      <c r="R42" s="215"/>
      <c r="S42" s="218"/>
      <c r="T42" s="218"/>
      <c r="U42" s="218"/>
      <c r="V42" s="219"/>
      <c r="W42" s="219"/>
      <c r="X42" s="251"/>
    </row>
    <row r="43" spans="1:25" ht="12.75">
      <c r="A43" s="309"/>
      <c r="B43" s="310"/>
      <c r="C43" s="310"/>
      <c r="D43" s="310"/>
      <c r="E43" s="310"/>
      <c r="F43" s="310"/>
      <c r="G43" s="310"/>
      <c r="H43" s="310"/>
      <c r="I43" s="311"/>
      <c r="J43" s="19" t="s">
        <v>70</v>
      </c>
      <c r="K43" s="18" t="s">
        <v>197</v>
      </c>
      <c r="L43" s="16" t="s">
        <v>52</v>
      </c>
      <c r="M43" s="227">
        <v>1000000</v>
      </c>
      <c r="N43" s="227">
        <v>1000000</v>
      </c>
      <c r="O43" s="218"/>
      <c r="P43" s="218"/>
      <c r="Q43" s="218">
        <v>500000</v>
      </c>
      <c r="R43" s="215">
        <v>500000</v>
      </c>
      <c r="S43" s="218"/>
      <c r="T43" s="218">
        <v>216990</v>
      </c>
      <c r="U43" s="218"/>
      <c r="V43" s="219"/>
      <c r="W43" s="219">
        <v>216990</v>
      </c>
      <c r="X43" s="251">
        <f>+W43/N43</f>
        <v>0.21699</v>
      </c>
      <c r="Y43" s="258"/>
    </row>
    <row r="44" spans="1:24" ht="12.75">
      <c r="A44" s="309"/>
      <c r="B44" s="310"/>
      <c r="C44" s="310"/>
      <c r="D44" s="310"/>
      <c r="E44" s="310"/>
      <c r="F44" s="310"/>
      <c r="G44" s="310"/>
      <c r="H44" s="310"/>
      <c r="I44" s="311"/>
      <c r="J44" s="19" t="s">
        <v>82</v>
      </c>
      <c r="K44" s="18" t="s">
        <v>198</v>
      </c>
      <c r="L44" s="16" t="s">
        <v>30</v>
      </c>
      <c r="M44" s="227">
        <v>100000</v>
      </c>
      <c r="N44" s="227">
        <v>100000</v>
      </c>
      <c r="O44" s="218"/>
      <c r="P44" s="218"/>
      <c r="Q44" s="218">
        <v>50000</v>
      </c>
      <c r="R44" s="215">
        <v>50000</v>
      </c>
      <c r="S44" s="218"/>
      <c r="T44" s="218"/>
      <c r="U44" s="218"/>
      <c r="V44" s="219"/>
      <c r="W44" s="219"/>
      <c r="X44" s="251"/>
    </row>
    <row r="45" spans="1:24" ht="25.5">
      <c r="A45" s="309"/>
      <c r="B45" s="310"/>
      <c r="C45" s="310"/>
      <c r="D45" s="310"/>
      <c r="E45" s="310"/>
      <c r="F45" s="310"/>
      <c r="G45" s="310"/>
      <c r="H45" s="310"/>
      <c r="I45" s="311"/>
      <c r="J45" s="19" t="s">
        <v>199</v>
      </c>
      <c r="K45" s="18" t="s">
        <v>200</v>
      </c>
      <c r="L45" s="16" t="s">
        <v>31</v>
      </c>
      <c r="M45" s="227">
        <v>500000</v>
      </c>
      <c r="N45" s="227">
        <v>500000</v>
      </c>
      <c r="O45" s="218"/>
      <c r="P45" s="218"/>
      <c r="Q45" s="218"/>
      <c r="R45" s="215">
        <v>500000</v>
      </c>
      <c r="S45" s="218"/>
      <c r="T45" s="218"/>
      <c r="U45" s="218"/>
      <c r="V45" s="219"/>
      <c r="W45" s="219"/>
      <c r="X45" s="251"/>
    </row>
    <row r="46" spans="1:24" ht="12.75">
      <c r="A46" s="309"/>
      <c r="B46" s="310"/>
      <c r="C46" s="310"/>
      <c r="D46" s="310"/>
      <c r="E46" s="310"/>
      <c r="F46" s="310"/>
      <c r="G46" s="310"/>
      <c r="H46" s="310"/>
      <c r="I46" s="311"/>
      <c r="J46" s="19" t="s">
        <v>201</v>
      </c>
      <c r="K46" s="18" t="s">
        <v>211</v>
      </c>
      <c r="L46" s="16" t="s">
        <v>31</v>
      </c>
      <c r="M46" s="227">
        <v>660000</v>
      </c>
      <c r="N46" s="227">
        <v>660000</v>
      </c>
      <c r="O46" s="218"/>
      <c r="P46" s="218">
        <v>660000</v>
      </c>
      <c r="Q46" s="218"/>
      <c r="R46" s="215"/>
      <c r="S46" s="218"/>
      <c r="T46" s="218">
        <v>330000</v>
      </c>
      <c r="U46" s="218"/>
      <c r="V46" s="219"/>
      <c r="W46" s="219">
        <v>330000</v>
      </c>
      <c r="X46" s="251">
        <f>+W46/N46</f>
        <v>0.5</v>
      </c>
    </row>
    <row r="47" spans="1:24" ht="13.5" thickBot="1">
      <c r="A47" s="297"/>
      <c r="B47" s="298"/>
      <c r="C47" s="298"/>
      <c r="D47" s="298"/>
      <c r="E47" s="298"/>
      <c r="F47" s="298"/>
      <c r="G47" s="298"/>
      <c r="H47" s="298"/>
      <c r="I47" s="299"/>
      <c r="J47" s="19" t="s">
        <v>210</v>
      </c>
      <c r="K47" s="18" t="s">
        <v>202</v>
      </c>
      <c r="L47" s="16" t="s">
        <v>31</v>
      </c>
      <c r="M47" s="227">
        <v>500000</v>
      </c>
      <c r="N47" s="227">
        <v>500000</v>
      </c>
      <c r="O47" s="218"/>
      <c r="P47" s="218"/>
      <c r="Q47" s="218"/>
      <c r="R47" s="215">
        <v>500000</v>
      </c>
      <c r="S47" s="218"/>
      <c r="T47" s="218"/>
      <c r="U47" s="218"/>
      <c r="V47" s="219"/>
      <c r="W47" s="223"/>
      <c r="X47" s="252"/>
    </row>
    <row r="48" spans="1:24" ht="12.75" customHeight="1" thickBot="1">
      <c r="A48" s="300" t="s">
        <v>74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224">
        <f>SUM(M11:M47)</f>
        <v>16253608</v>
      </c>
      <c r="N48" s="224">
        <f>SUM(N11:N47)</f>
        <v>16253608</v>
      </c>
      <c r="O48" s="224"/>
      <c r="P48" s="224">
        <f>SUM(P21:P47)</f>
        <v>660000</v>
      </c>
      <c r="Q48" s="224">
        <f>SUM(Q21:Q47)</f>
        <v>1630000</v>
      </c>
      <c r="R48" s="224">
        <f>SUM(R21:R47)</f>
        <v>8510000</v>
      </c>
      <c r="S48" s="224"/>
      <c r="T48" s="224">
        <f>SUM(T11:T47)</f>
        <v>1870337</v>
      </c>
      <c r="U48" s="224"/>
      <c r="V48" s="225"/>
      <c r="W48" s="226">
        <f>SUM(W11:W46)</f>
        <v>3202708.62</v>
      </c>
      <c r="X48" s="251">
        <f>+W48/N48</f>
        <v>0.1970460109533834</v>
      </c>
    </row>
    <row r="49" spans="6:24" ht="12.75">
      <c r="F49" s="302"/>
      <c r="G49" s="302"/>
      <c r="H49" s="302"/>
      <c r="I49" s="302"/>
      <c r="J49" s="302"/>
      <c r="K49" s="302"/>
      <c r="L49" s="302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253"/>
    </row>
    <row r="50" spans="1:24" ht="15.7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</row>
    <row r="52" ht="12.75">
      <c r="W52" s="213"/>
    </row>
  </sheetData>
  <sheetProtection/>
  <mergeCells count="78">
    <mergeCell ref="A2:X2"/>
    <mergeCell ref="A4:X4"/>
    <mergeCell ref="L5:M5"/>
    <mergeCell ref="A6:K6"/>
    <mergeCell ref="L6:X6"/>
    <mergeCell ref="A7:X7"/>
    <mergeCell ref="N9:N10"/>
    <mergeCell ref="O9:R9"/>
    <mergeCell ref="S9:V9"/>
    <mergeCell ref="W9:W10"/>
    <mergeCell ref="F17:J17"/>
    <mergeCell ref="L20:X20"/>
    <mergeCell ref="K8:K10"/>
    <mergeCell ref="L8:L10"/>
    <mergeCell ref="M8:X8"/>
    <mergeCell ref="X9:X10"/>
    <mergeCell ref="A11:J11"/>
    <mergeCell ref="B12:J12"/>
    <mergeCell ref="A13:B13"/>
    <mergeCell ref="C13:J13"/>
    <mergeCell ref="A14:C14"/>
    <mergeCell ref="D14:J14"/>
    <mergeCell ref="A8:B9"/>
    <mergeCell ref="C8:J9"/>
    <mergeCell ref="M9:M10"/>
    <mergeCell ref="A18:F18"/>
    <mergeCell ref="G18:J18"/>
    <mergeCell ref="A19:G19"/>
    <mergeCell ref="I19:J19"/>
    <mergeCell ref="A20:H20"/>
    <mergeCell ref="A15:C15"/>
    <mergeCell ref="D15:J15"/>
    <mergeCell ref="A16:D16"/>
    <mergeCell ref="E16:J16"/>
    <mergeCell ref="A17:E17"/>
    <mergeCell ref="A21:B21"/>
    <mergeCell ref="C21:I21"/>
    <mergeCell ref="A22:C22"/>
    <mergeCell ref="D22:I22"/>
    <mergeCell ref="A23:D23"/>
    <mergeCell ref="E23:I23"/>
    <mergeCell ref="A24:E24"/>
    <mergeCell ref="F24:I24"/>
    <mergeCell ref="A25:I25"/>
    <mergeCell ref="A26:F26"/>
    <mergeCell ref="G26:I26"/>
    <mergeCell ref="A27:G27"/>
    <mergeCell ref="H27:I27"/>
    <mergeCell ref="A28:H28"/>
    <mergeCell ref="A29:I31"/>
    <mergeCell ref="A32:B32"/>
    <mergeCell ref="C32:I32"/>
    <mergeCell ref="A33:C33"/>
    <mergeCell ref="D33:I33"/>
    <mergeCell ref="A40:I40"/>
    <mergeCell ref="A34:D34"/>
    <mergeCell ref="E34:I34"/>
    <mergeCell ref="A35:E35"/>
    <mergeCell ref="F35:I35"/>
    <mergeCell ref="A36:F36"/>
    <mergeCell ref="G36:I36"/>
    <mergeCell ref="A50:X50"/>
    <mergeCell ref="A41:I41"/>
    <mergeCell ref="A42:I42"/>
    <mergeCell ref="A43:I43"/>
    <mergeCell ref="A44:I44"/>
    <mergeCell ref="A45:I45"/>
    <mergeCell ref="A46:I46"/>
    <mergeCell ref="J20:K20"/>
    <mergeCell ref="J28:K28"/>
    <mergeCell ref="J38:K38"/>
    <mergeCell ref="A47:I47"/>
    <mergeCell ref="A48:L48"/>
    <mergeCell ref="F49:L49"/>
    <mergeCell ref="A37:G37"/>
    <mergeCell ref="H37:I37"/>
    <mergeCell ref="A38:H38"/>
    <mergeCell ref="A39:I3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2012-07-13T19:32:13Z</cp:lastPrinted>
  <dcterms:created xsi:type="dcterms:W3CDTF">1999-04-27T18:26:38Z</dcterms:created>
  <dcterms:modified xsi:type="dcterms:W3CDTF">2012-08-09T19:59:07Z</dcterms:modified>
  <cp:category/>
  <cp:version/>
  <cp:contentType/>
  <cp:contentStatus/>
</cp:coreProperties>
</file>