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020" windowWidth="17400" windowHeight="4080" tabRatio="599" firstSheet="4" activeTab="9"/>
  </bookViews>
  <sheets>
    <sheet name="ETCA-I-01" sheetId="2" r:id="rId1"/>
    <sheet name="ETCA-I-01-A (EDO RESULTADOS)" sheetId="1" r:id="rId2"/>
    <sheet name="ETCA-I-01-B" sheetId="23" r:id="rId3"/>
    <sheet name="ETCA-I-02" sheetId="3" r:id="rId4"/>
    <sheet name="ETCA-I-03" sheetId="5" r:id="rId5"/>
    <sheet name="ETCA-I-04" sheetId="26" r:id="rId6"/>
    <sheet name="ETCA-I-05 Notas" sheetId="13" r:id="rId7"/>
    <sheet name="ETCA-I-06" sheetId="6" r:id="rId8"/>
    <sheet name="ETCA-I-07" sheetId="7" r:id="rId9"/>
    <sheet name="ETCA-II-08 " sheetId="34" r:id="rId10"/>
    <sheet name="Lista  FORMATOS" sheetId="39" r:id="rId11"/>
  </sheets>
  <externalReferences>
    <externalReference r:id="rId12"/>
  </externalReferences>
  <definedNames>
    <definedName name="_xlnm._FilterDatabase" localSheetId="0" hidden="1">'ETCA-I-01'!#REF!</definedName>
    <definedName name="_xlnm._FilterDatabase" localSheetId="4" hidden="1">'ETCA-I-03'!$A$1:$C$73</definedName>
    <definedName name="_ftn1" localSheetId="1">'ETCA-I-01-A (EDO RESULTADOS)'!#REF!</definedName>
    <definedName name="_ftnref1" localSheetId="1">'ETCA-I-01-A (EDO RESULTADOS)'!#REF!</definedName>
    <definedName name="_xlnm.Print_Area" localSheetId="0">'ETCA-I-01'!#REF!</definedName>
    <definedName name="_xlnm.Print_Area" localSheetId="1">'ETCA-I-01-A (EDO RESULTADOS)'!$A$1:$D$69</definedName>
    <definedName name="_xlnm.Print_Area" localSheetId="2">'ETCA-I-01-B'!$A$1:$D$66</definedName>
    <definedName name="_xlnm.Print_Area" localSheetId="4">'ETCA-I-03'!$A$1:$C$62</definedName>
    <definedName name="_xlnm.Print_Area" localSheetId="5">'ETCA-I-04'!$A$1:$I$41</definedName>
    <definedName name="_xlnm.Print_Area" localSheetId="6">'ETCA-I-05 Notas'!$A$1:$J$53</definedName>
    <definedName name="_xlnm.Print_Area" localSheetId="7">'ETCA-I-06'!$A$1:$G$30</definedName>
    <definedName name="_xlnm.Print_Area" localSheetId="10">'Lista  FORMATOS'!$A$1:$G$48</definedName>
    <definedName name="_xlnm.Database" localSheetId="5">#REF!</definedName>
    <definedName name="_xlnm.Database" localSheetId="9">#REF!</definedName>
    <definedName name="_xlnm.Database" localSheetId="10">#REF!</definedName>
    <definedName name="_xlnm.Database">#REF!</definedName>
    <definedName name="ppto">[1]Hoja2!$B$3:$M$95</definedName>
    <definedName name="qw">#REF!</definedName>
    <definedName name="_xlnm.Print_Titles" localSheetId="1">'ETCA-I-01-A (EDO RESULTADOS)'!$2:$5</definedName>
    <definedName name="_xlnm.Print_Titles" localSheetId="4">'ETCA-I-03'!$1:$5</definedName>
    <definedName name="_xlnm.Print_Titles" localSheetId="9">'ETCA-II-08 '!$1:$5</definedName>
  </definedNames>
  <calcPr calcId="125725"/>
</workbook>
</file>

<file path=xl/calcChain.xml><?xml version="1.0" encoding="utf-8"?>
<calcChain xmlns="http://schemas.openxmlformats.org/spreadsheetml/2006/main">
  <c r="C12" i="6"/>
  <c r="E12"/>
  <c r="D12"/>
  <c r="C10" i="2" l="1"/>
  <c r="B10"/>
  <c r="K55" i="34"/>
  <c r="J55"/>
  <c r="I55"/>
  <c r="H55"/>
  <c r="E55"/>
  <c r="K53"/>
  <c r="J53"/>
  <c r="I53"/>
  <c r="H53"/>
  <c r="E53"/>
  <c r="I60"/>
  <c r="H60"/>
  <c r="G60"/>
  <c r="F60"/>
  <c r="E60"/>
  <c r="D60"/>
  <c r="C60"/>
  <c r="I25"/>
  <c r="H25"/>
  <c r="G25"/>
  <c r="F25"/>
  <c r="E25"/>
  <c r="D25"/>
  <c r="C25"/>
  <c r="I23"/>
  <c r="H23"/>
  <c r="K23"/>
  <c r="J23"/>
  <c r="E23"/>
  <c r="I20"/>
  <c r="H20"/>
  <c r="K20"/>
  <c r="J20"/>
  <c r="E20"/>
  <c r="E25" i="6"/>
  <c r="E19" s="1"/>
  <c r="E23"/>
  <c r="D23"/>
  <c r="C23"/>
  <c r="E11"/>
  <c r="D11"/>
  <c r="C11"/>
  <c r="F13"/>
  <c r="G13" s="1"/>
  <c r="F14"/>
  <c r="G14" s="1"/>
  <c r="F15"/>
  <c r="G15" s="1"/>
  <c r="F16"/>
  <c r="G16" s="1"/>
  <c r="F17"/>
  <c r="G17" s="1"/>
  <c r="F18"/>
  <c r="G18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11"/>
  <c r="G11" s="1"/>
  <c r="D19"/>
  <c r="C19"/>
  <c r="E10"/>
  <c r="D10"/>
  <c r="C10"/>
  <c r="F19" l="1"/>
  <c r="G19" s="1"/>
  <c r="F12"/>
  <c r="G12" s="1"/>
  <c r="G10" s="1"/>
  <c r="G37" s="1"/>
  <c r="G12" i="26"/>
  <c r="F10" i="6" l="1"/>
  <c r="C48" i="5"/>
  <c r="B48"/>
  <c r="C39"/>
  <c r="B39"/>
  <c r="C29"/>
  <c r="B29"/>
  <c r="C17"/>
  <c r="B17"/>
  <c r="C8"/>
  <c r="B8"/>
  <c r="B24" i="2"/>
  <c r="E34" i="3"/>
  <c r="D34"/>
  <c r="C34"/>
  <c r="B34"/>
  <c r="E23"/>
  <c r="D23"/>
  <c r="C23"/>
  <c r="B23"/>
  <c r="F23" s="1"/>
  <c r="E28"/>
  <c r="D28"/>
  <c r="C28"/>
  <c r="B28"/>
  <c r="F33"/>
  <c r="F32"/>
  <c r="F31"/>
  <c r="F30"/>
  <c r="F29"/>
  <c r="F27"/>
  <c r="F26"/>
  <c r="F25"/>
  <c r="F24"/>
  <c r="F21"/>
  <c r="E21"/>
  <c r="D21"/>
  <c r="C21"/>
  <c r="B21"/>
  <c r="F19"/>
  <c r="F18"/>
  <c r="F17"/>
  <c r="F16"/>
  <c r="F13"/>
  <c r="F12"/>
  <c r="F11"/>
  <c r="F15"/>
  <c r="E15"/>
  <c r="D15"/>
  <c r="C15"/>
  <c r="B15"/>
  <c r="C10"/>
  <c r="D10"/>
  <c r="E10"/>
  <c r="B10"/>
  <c r="F8"/>
  <c r="D63" i="23"/>
  <c r="C63"/>
  <c r="C61"/>
  <c r="C56"/>
  <c r="D56"/>
  <c r="D51"/>
  <c r="C51"/>
  <c r="D44"/>
  <c r="C44"/>
  <c r="D40"/>
  <c r="C40"/>
  <c r="D20"/>
  <c r="D8"/>
  <c r="C20"/>
  <c r="C8"/>
  <c r="D54" i="1"/>
  <c r="C54"/>
  <c r="C64" s="1"/>
  <c r="C66" s="1"/>
  <c r="C27"/>
  <c r="D27"/>
  <c r="D66" s="1"/>
  <c r="C30"/>
  <c r="C17"/>
  <c r="C20"/>
  <c r="C8"/>
  <c r="D8"/>
  <c r="D17"/>
  <c r="D20"/>
  <c r="D30"/>
  <c r="D64" s="1"/>
  <c r="B26" i="2"/>
  <c r="C24"/>
  <c r="F34" i="3" l="1"/>
  <c r="F28"/>
  <c r="F10"/>
  <c r="D61" i="23"/>
  <c r="F36" i="2" l="1"/>
  <c r="G36"/>
  <c r="F40"/>
  <c r="G40"/>
  <c r="F46"/>
  <c r="G46"/>
  <c r="F31"/>
  <c r="C31"/>
  <c r="G31"/>
  <c r="B31"/>
  <c r="B18"/>
  <c r="G18"/>
  <c r="F18"/>
  <c r="C18"/>
  <c r="G33" l="1"/>
  <c r="F50"/>
  <c r="G50"/>
  <c r="C52"/>
  <c r="B52"/>
  <c r="F33"/>
  <c r="F52" l="1"/>
  <c r="F60" s="1"/>
  <c r="G52"/>
  <c r="G60" s="1"/>
</calcChain>
</file>

<file path=xl/sharedStrings.xml><?xml version="1.0" encoding="utf-8"?>
<sst xmlns="http://schemas.openxmlformats.org/spreadsheetml/2006/main" count="571" uniqueCount="359">
  <si>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</si>
  <si>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</si>
  <si>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</si>
  <si>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</si>
  <si>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</si>
  <si>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</si>
  <si>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</si>
  <si>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</si>
  <si>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</si>
  <si>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</si>
  <si>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</si>
  <si>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</si>
  <si>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</si>
  <si>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</si>
  <si>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</si>
  <si>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</si>
  <si>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</si>
  <si>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</si>
  <si>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</si>
  <si>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</si>
  <si>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</si>
  <si>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</si>
  <si>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</si>
  <si>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</si>
  <si>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</si>
  <si>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</si>
  <si>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</si>
  <si>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</si>
  <si>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</si>
  <si>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</si>
  <si>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</si>
  <si>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</si>
  <si>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</si>
  <si>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</si>
  <si>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</si>
  <si>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</si>
  <si>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</si>
  <si>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</si>
  <si>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</si>
  <si>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</si>
  <si>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</si>
  <si>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</si>
  <si>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</si>
  <si>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</si>
  <si>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</si>
  <si>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</si>
  <si>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</si>
  <si>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</si>
  <si>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</si>
  <si>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</si>
  <si>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</si>
  <si>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</si>
  <si>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</si>
  <si>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</si>
  <si>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</si>
  <si>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</si>
  <si>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</si>
  <si>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</si>
  <si>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</si>
  <si>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</si>
  <si>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</si>
  <si>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</si>
  <si>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</si>
  <si>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</si>
  <si>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</si>
  <si>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</si>
  <si>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</si>
  <si>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</si>
  <si>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</si>
  <si>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</si>
  <si>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</si>
  <si>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</si>
  <si>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</si>
  <si>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</si>
  <si>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</si>
  <si>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</si>
  <si>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</si>
  <si>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</si>
  <si>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</si>
  <si>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</si>
  <si>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</si>
  <si>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</si>
  <si>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</si>
  <si>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</si>
  <si>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</si>
  <si>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</si>
  <si>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</si>
  <si>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</si>
  <si>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</si>
  <si>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</si>
  <si>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</si>
  <si>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</si>
  <si>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</si>
  <si>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</si>
  <si>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</si>
  <si>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</si>
  <si>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</si>
  <si>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</si>
  <si>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</si>
  <si>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</si>
  <si>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</si>
  <si>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</si>
  <si>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</si>
  <si>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</si>
  <si>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</si>
  <si>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</si>
  <si>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</si>
  <si>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</si>
  <si>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</si>
  <si>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</si>
  <si>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</si>
  <si>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</si>
  <si>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</si>
  <si>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</si>
  <si>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</si>
  <si>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</si>
  <si>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</si>
  <si>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</si>
  <si>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</si>
  <si>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</si>
  <si>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</si>
  <si>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</si>
  <si>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</si>
  <si>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</si>
  <si>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</si>
  <si>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</si>
  <si>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</si>
  <si>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</si>
  <si>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</si>
  <si>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</si>
  <si>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</si>
  <si>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</si>
  <si>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</si>
  <si>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</si>
  <si>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</si>
  <si>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</si>
  <si>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</si>
  <si>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</si>
  <si>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</si>
  <si>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</si>
  <si>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</si>
  <si>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</si>
  <si>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</si>
  <si>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</si>
  <si>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</si>
  <si>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</si>
  <si>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</si>
  <si>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</si>
  <si>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</si>
  <si>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</si>
  <si>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</si>
  <si>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</si>
  <si>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</si>
  <si>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</si>
  <si>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</si>
  <si>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</si>
  <si>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</si>
  <si>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Transferencias, Asignaciones, Subsidios y Otras Ayudas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</si>
  <si>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</si>
  <si>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</si>
  <si>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Sistema Estatal de Evaluación</t>
  </si>
  <si>
    <t>Por Partida del Gasto</t>
  </si>
  <si>
    <t>No</t>
  </si>
  <si>
    <t>Formato</t>
  </si>
  <si>
    <t>Informe sobre Pasivos Contingentes</t>
  </si>
  <si>
    <t>Notas a los Estados Financieros</t>
  </si>
  <si>
    <t>Endeudamiento Neto</t>
  </si>
  <si>
    <t>Interéses de la Deuda</t>
  </si>
  <si>
    <t>Descripción</t>
  </si>
  <si>
    <t>I.- Información Contable</t>
  </si>
  <si>
    <t>II.- Información Presupuestaria</t>
  </si>
  <si>
    <t>III.- Información Programática</t>
  </si>
  <si>
    <t>La información complementaria para generar las cuentas nacionales y atender otros requerimientos</t>
  </si>
  <si>
    <t>provenientes de Organismos Internacionales de los que México es miembro.</t>
  </si>
  <si>
    <t>Artículos del 44 al 59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</si>
  <si>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</si>
  <si>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</si>
  <si>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</si>
  <si>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</si>
  <si>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</si>
  <si>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</si>
  <si>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</si>
  <si>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</si>
  <si>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</si>
  <si>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</si>
  <si>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</si>
  <si>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</si>
  <si>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</si>
  <si>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</si>
  <si>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</si>
  <si>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</si>
  <si>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</si>
  <si>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NOTAS DE DESGLOSE</t>
  </si>
  <si>
    <t>NOTAS DE MEMORIA: Cuentas de Orden</t>
  </si>
  <si>
    <t xml:space="preserve">        NOTAS A LOS ESTADOS FINANCIEROS                     </t>
  </si>
  <si>
    <t>Se deberá cumplir con lo siguiente:</t>
  </si>
  <si>
    <t>Incluir los 17 puntos señalados</t>
  </si>
  <si>
    <t>NOTAS DE GESTION ADMINISTRATIVA:</t>
  </si>
  <si>
    <t>Variación Vs Original</t>
  </si>
  <si>
    <t>Ingresos del Gobierno</t>
  </si>
  <si>
    <t xml:space="preserve">Impuesto </t>
  </si>
  <si>
    <t xml:space="preserve">      Corriente</t>
  </si>
  <si>
    <t xml:space="preserve">      Capital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</si>
  <si>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</si>
  <si>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</si>
  <si>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</si>
  <si>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</si>
  <si>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</si>
  <si>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</si>
  <si>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Saldo Inicial Caja y Bancos</t>
  </si>
  <si>
    <t>El saldo Inicial de Caja y Bancos es informativo, No SE SUMA EN EL TOTAL.</t>
  </si>
  <si>
    <t>Ampliaciones y Reducciones           (+ ó -)</t>
  </si>
  <si>
    <t>% de Avance  Anual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</si>
  <si>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</si>
  <si>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</si>
  <si>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</si>
  <si>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Conciliacion entre los Egresos Presupuestarios y los Gastos Contables</t>
  </si>
  <si>
    <t>Flujo de Fondos, Indicadores de Postura Fiscal</t>
  </si>
  <si>
    <t xml:space="preserve">Ley General de Contabilidad Gubernamental </t>
  </si>
  <si>
    <t>Subsecretaria de Planeación del Desarrollo</t>
  </si>
  <si>
    <t>Dirección General de Planeación y Evaluación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</si>
  <si>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</si>
  <si>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</si>
  <si>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A Largo Plazo</t>
  </si>
  <si>
    <t>A Mediano Plazo</t>
  </si>
  <si>
    <t>A Corto Plazo</t>
  </si>
  <si>
    <t>Hoja  _ de _</t>
  </si>
  <si>
    <r>
      <t xml:space="preserve">Ingresos Excedentes </t>
    </r>
    <r>
      <rPr>
        <b/>
        <sz val="9"/>
        <color theme="1"/>
        <rFont val="Arial Black"/>
        <family val="2"/>
      </rPr>
      <t>1</t>
    </r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</si>
  <si>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</si>
  <si>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</si>
  <si>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</si>
  <si>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</si>
  <si>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</si>
  <si>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</si>
  <si>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</si>
  <si>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</si>
  <si>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</si>
  <si>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</si>
  <si>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</si>
  <si>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</si>
  <si>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</si>
  <si>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</si>
  <si>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</si>
  <si>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</si>
  <si>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</si>
  <si>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</si>
  <si>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</si>
  <si>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</si>
  <si>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</si>
  <si>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</si>
  <si>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NORA lo excluye</t>
  </si>
  <si>
    <t>Introducción.</t>
  </si>
  <si>
    <t>Panorama Económico y Financiero.</t>
  </si>
  <si>
    <t>Autorización e Historia.</t>
  </si>
  <si>
    <t>1.</t>
  </si>
  <si>
    <t>2.</t>
  </si>
  <si>
    <t>3.</t>
  </si>
  <si>
    <t>4.</t>
  </si>
  <si>
    <t>5.</t>
  </si>
  <si>
    <t>6.</t>
  </si>
  <si>
    <t>7.</t>
  </si>
  <si>
    <t>8.</t>
  </si>
  <si>
    <t>Organización y Objeto Social.</t>
  </si>
  <si>
    <t>Bases de Preparación de los Estados Financieros.</t>
  </si>
  <si>
    <t>Políticas de Contabilidad Significativas.</t>
  </si>
  <si>
    <t>Posición en Moneda Estranjera y Protección por Riesgo Cambiario.</t>
  </si>
  <si>
    <t>Reporte Analítico del Activo.</t>
  </si>
  <si>
    <t>9.</t>
  </si>
  <si>
    <t>10.</t>
  </si>
  <si>
    <t>11.</t>
  </si>
  <si>
    <t>12.</t>
  </si>
  <si>
    <t>Fideicomisos, Mandatos y Análogos.</t>
  </si>
  <si>
    <t>Reporte de la Recaudación.</t>
  </si>
  <si>
    <t>Información sobre la Deuda y el Reporte Analítico de la Deuda.</t>
  </si>
  <si>
    <t>Calificaciones otorgadas.</t>
  </si>
  <si>
    <t>13.</t>
  </si>
  <si>
    <t>Proceso de Mejora.</t>
  </si>
  <si>
    <t>Información por Segmentos.</t>
  </si>
  <si>
    <t>Eventos Posteriores al Cierre.</t>
  </si>
  <si>
    <t>Partes Relacionadas.</t>
  </si>
  <si>
    <t>Responsabilidad Sobre la Presentación Razonable de los Estados Financieros.</t>
  </si>
  <si>
    <t>14.</t>
  </si>
  <si>
    <t>15.</t>
  </si>
  <si>
    <t>16.</t>
  </si>
  <si>
    <t>17.</t>
  </si>
  <si>
    <t>Relación de Cuentas Bancarias Productivas Específicas</t>
  </si>
  <si>
    <t>Gasto por Proyectos de Inversión</t>
  </si>
  <si>
    <t>Clasificación Por Objeto del Gasto (Capitulo y Concepto)</t>
  </si>
  <si>
    <t>Clasificación Económica (Por Tipo de Gasto)</t>
  </si>
  <si>
    <t>Hoja 2 de 2</t>
  </si>
  <si>
    <t>Hoja 1 de 2</t>
  </si>
  <si>
    <t>Estado de Situacion Financiera</t>
  </si>
  <si>
    <t>Por Unidad Administrativa, Clasificación Administrativa, Por Poderes, Funcional (Finalidad y Función), Por Categoría Programática</t>
  </si>
  <si>
    <t>Relación de Bienes que Componen su Patrimonio</t>
  </si>
  <si>
    <t xml:space="preserve">Estado de Variación en la Hacienda Pública </t>
  </si>
  <si>
    <t>ETCA-I-01</t>
  </si>
  <si>
    <t>ETCA-II-10</t>
  </si>
  <si>
    <t>ETCA-II-11</t>
  </si>
  <si>
    <t>ETCA-II-12</t>
  </si>
  <si>
    <t>ETCA-III-13</t>
  </si>
  <si>
    <t>ETCA-I-01-A</t>
  </si>
  <si>
    <t>ETCA-I-01-B</t>
  </si>
  <si>
    <t>ETCA-I-02</t>
  </si>
  <si>
    <t>ETCA-I-03</t>
  </si>
  <si>
    <t>ETCA-I-04</t>
  </si>
  <si>
    <t>ETCA-I-05</t>
  </si>
  <si>
    <t>ETCA-I-06</t>
  </si>
  <si>
    <t>ETCA-I-07</t>
  </si>
  <si>
    <t>ETCA-II-08</t>
  </si>
  <si>
    <t>ETCA-II-08-A</t>
  </si>
  <si>
    <t>ETCA-II-09</t>
  </si>
  <si>
    <t>ETCA-II-9-A</t>
  </si>
  <si>
    <t>ETCA-II-9-B</t>
  </si>
  <si>
    <t>ETCA-II-9-C</t>
  </si>
  <si>
    <t>ETCA-II-9-D</t>
  </si>
  <si>
    <t>ETCA-III-14</t>
  </si>
  <si>
    <t>ETCA-IV-16</t>
  </si>
  <si>
    <t>Listado de Formatos ETCA "Evaluación Trimestral Contabilidad Armonizada"</t>
  </si>
  <si>
    <t>ETCA-IV-15</t>
  </si>
  <si>
    <t>Seguimiento y Evaluación de Indicadores de Proyectos y Procesos 
(Gasto por Categoría Programática, Metas y Programas; Análisis Programático-Presupuestal con Indicadores de Resultados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</si>
  <si>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</si>
  <si>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</si>
  <si>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</si>
  <si>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</si>
  <si>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Segundo Informe Trimestral 2015</t>
  </si>
  <si>
    <t>ETCA-IV-17</t>
  </si>
  <si>
    <t>Relación de esquemas bursátiles y de coberturas financieras</t>
  </si>
  <si>
    <t>Ingresos Devengado Anual</t>
  </si>
  <si>
    <t>Ingresos Recaudado    Anual</t>
  </si>
  <si>
    <t>Ingresos Devengado Trimestral</t>
  </si>
  <si>
    <t>Ingresos Recaudado    Trimestral</t>
  </si>
  <si>
    <t>(6)</t>
  </si>
  <si>
    <t>(7)</t>
  </si>
  <si>
    <t>(8= 5 - 1 )</t>
  </si>
  <si>
    <t>(9= 5/1)</t>
  </si>
  <si>
    <t>IV.- Información Complementaria-Anexos</t>
  </si>
  <si>
    <t>ANEXO</t>
  </si>
  <si>
    <t>Justificaciones</t>
  </si>
  <si>
    <t>Formatos</t>
  </si>
  <si>
    <t>Al 31 de Diciembre de 2015</t>
  </si>
  <si>
    <t>Del 01 de Octubre al 31 de Diciembre de 2015</t>
  </si>
  <si>
    <t xml:space="preserve">TRIMESTRE: CUARTO DE 2015 </t>
  </si>
  <si>
    <t>Ente Público Telefonia Rural de Sonora</t>
  </si>
  <si>
    <t>Ente Telefonia Rural de Sonora</t>
  </si>
  <si>
    <t>Ente Telefonía Rural de Sonora</t>
  </si>
  <si>
    <t>Hacienda Pública / Patrimonio Neto Final del Ejercicio 2014</t>
  </si>
  <si>
    <t>Cambios en la Hacienda Pública / Patrimonio Neto del Ejercicio 2015</t>
  </si>
  <si>
    <t>Saldo Neto en la Hacienda Pública / Patrimonio 2015</t>
  </si>
  <si>
    <r>
      <t>(</t>
    </r>
    <r>
      <rPr>
        <b/>
        <u/>
        <sz val="11"/>
        <color theme="1"/>
        <rFont val="Arial Narrow"/>
        <family val="2"/>
      </rPr>
      <t>2015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>)</t>
    </r>
  </si>
  <si>
    <r>
      <t>(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2015</t>
    </r>
    <r>
      <rPr>
        <b/>
        <sz val="11"/>
        <color theme="1"/>
        <rFont val="Arial Narrow"/>
        <family val="2"/>
      </rPr>
      <t>)</t>
    </r>
  </si>
  <si>
    <t>Créditos fiscales por concepto de uso de frecuencias de Radio</t>
  </si>
  <si>
    <t>Demanda por despido injustificado del exdirector de este</t>
  </si>
  <si>
    <t>Organismo Jesús Alberto Félix Ibarra</t>
  </si>
  <si>
    <t>Total incluido en cuentas de Orden</t>
  </si>
  <si>
    <t>se anexa en archivo de word</t>
  </si>
  <si>
    <t>ok edo fin</t>
  </si>
  <si>
    <t>Pesos</t>
  </si>
  <si>
    <t>No aplica</t>
  </si>
  <si>
    <t xml:space="preserve"> Al 31 de Diciembre de 2015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</si>
</sst>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6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 Black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sz val="24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26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7" fillId="0" borderId="0"/>
    <xf numFmtId="44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5" fillId="6" borderId="0" applyNumberFormat="0" applyBorder="0" applyAlignment="0" applyProtection="0"/>
    <xf numFmtId="0" fontId="36" fillId="0" borderId="0"/>
    <xf numFmtId="43" fontId="36" fillId="0" borderId="0" applyFont="0" applyFill="0" applyBorder="0" applyAlignment="0" applyProtection="0"/>
  </cellStyleXfs>
  <cellXfs count="412">
    <xf numFmtId="0" fontId="0" fillId="0" borderId="0" xfId="0"/>
    <xf numFmtId="0" fontId="0" fillId="0" borderId="0" xfId="0" applyFont="1"/>
    <xf numFmtId="0" fontId="8" fillId="0" borderId="7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8" fillId="0" borderId="0" xfId="0" applyFont="1"/>
    <xf numFmtId="0" fontId="21" fillId="0" borderId="0" xfId="0" applyFont="1"/>
    <xf numFmtId="0" fontId="6" fillId="0" borderId="7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1" fillId="0" borderId="0" xfId="0" applyFont="1"/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34" fillId="2" borderId="19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34" fillId="0" borderId="20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/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/>
    <xf numFmtId="0" fontId="0" fillId="0" borderId="9" xfId="0" applyFont="1" applyBorder="1"/>
    <xf numFmtId="0" fontId="20" fillId="0" borderId="6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18" fillId="0" borderId="2" xfId="0" applyFont="1" applyBorder="1" applyAlignment="1">
      <alignment horizontal="justify" vertical="top" wrapText="1"/>
    </xf>
    <xf numFmtId="0" fontId="19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vertical="top" wrapText="1"/>
    </xf>
    <xf numFmtId="0" fontId="18" fillId="0" borderId="3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center" vertical="top" wrapText="1"/>
    </xf>
    <xf numFmtId="0" fontId="0" fillId="0" borderId="8" xfId="0" applyFont="1" applyBorder="1"/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5" fillId="3" borderId="5" xfId="0" applyFont="1" applyFill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22" fillId="3" borderId="5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17" fillId="3" borderId="6" xfId="0" applyFont="1" applyFill="1" applyBorder="1" applyAlignment="1">
      <alignment horizontal="justify" vertical="top"/>
    </xf>
    <xf numFmtId="0" fontId="31" fillId="3" borderId="0" xfId="0" applyFont="1" applyFill="1" applyBorder="1" applyAlignment="1">
      <alignment horizontal="center" vertical="top"/>
    </xf>
    <xf numFmtId="0" fontId="8" fillId="0" borderId="0" xfId="0" applyFont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justify"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justify" vertical="center"/>
    </xf>
    <xf numFmtId="0" fontId="23" fillId="3" borderId="7" xfId="0" applyFont="1" applyFill="1" applyBorder="1" applyAlignment="1">
      <alignment horizontal="justify" vertical="center"/>
    </xf>
    <xf numFmtId="0" fontId="7" fillId="3" borderId="6" xfId="0" applyFont="1" applyFill="1" applyBorder="1" applyAlignment="1">
      <alignment horizontal="justify" vertical="center"/>
    </xf>
    <xf numFmtId="0" fontId="24" fillId="3" borderId="7" xfId="0" applyFont="1" applyFill="1" applyBorder="1" applyAlignment="1">
      <alignment horizontal="justify" vertical="center"/>
    </xf>
    <xf numFmtId="0" fontId="7" fillId="3" borderId="8" xfId="0" applyFont="1" applyFill="1" applyBorder="1" applyAlignment="1">
      <alignment horizontal="justify" vertical="center"/>
    </xf>
    <xf numFmtId="0" fontId="7" fillId="3" borderId="10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49" fontId="18" fillId="0" borderId="7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9" fillId="0" borderId="6" xfId="0" applyFont="1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39" fillId="0" borderId="8" xfId="0" applyFont="1" applyBorder="1" applyAlignment="1"/>
    <xf numFmtId="0" fontId="17" fillId="0" borderId="7" xfId="0" applyFont="1" applyBorder="1" applyAlignment="1">
      <alignment horizontal="left" vertical="justify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0" fillId="0" borderId="10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40" fillId="0" borderId="3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0" fontId="0" fillId="0" borderId="18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0" fillId="0" borderId="13" xfId="0" applyFont="1" applyBorder="1" applyAlignment="1">
      <alignment horizontal="right" vertical="center" wrapText="1"/>
    </xf>
    <xf numFmtId="0" fontId="38" fillId="0" borderId="0" xfId="0" applyFont="1" applyBorder="1" applyAlignment="1">
      <alignment vertical="justify"/>
    </xf>
    <xf numFmtId="0" fontId="38" fillId="0" borderId="9" xfId="0" applyFont="1" applyBorder="1" applyAlignment="1">
      <alignment vertical="justify"/>
    </xf>
    <xf numFmtId="0" fontId="0" fillId="0" borderId="2" xfId="0" applyBorder="1"/>
    <xf numFmtId="0" fontId="39" fillId="0" borderId="0" xfId="0" applyFont="1" applyBorder="1"/>
    <xf numFmtId="0" fontId="1" fillId="0" borderId="0" xfId="0" applyFont="1" applyBorder="1"/>
    <xf numFmtId="0" fontId="41" fillId="0" borderId="11" xfId="0" applyFont="1" applyBorder="1" applyAlignment="1">
      <alignment horizontal="right" vertical="center" wrapText="1"/>
    </xf>
    <xf numFmtId="0" fontId="1" fillId="5" borderId="0" xfId="0" applyFont="1" applyFill="1"/>
    <xf numFmtId="0" fontId="0" fillId="0" borderId="6" xfId="0" quotePrefix="1" applyBorder="1"/>
    <xf numFmtId="0" fontId="0" fillId="5" borderId="0" xfId="0" applyFill="1"/>
    <xf numFmtId="0" fontId="0" fillId="0" borderId="25" xfId="0" applyBorder="1"/>
    <xf numFmtId="0" fontId="0" fillId="0" borderId="28" xfId="0" applyBorder="1"/>
    <xf numFmtId="0" fontId="0" fillId="0" borderId="27" xfId="0" applyBorder="1"/>
    <xf numFmtId="0" fontId="0" fillId="0" borderId="26" xfId="0" applyBorder="1"/>
    <xf numFmtId="0" fontId="0" fillId="0" borderId="22" xfId="0" applyBorder="1"/>
    <xf numFmtId="0" fontId="0" fillId="0" borderId="21" xfId="0" applyBorder="1"/>
    <xf numFmtId="0" fontId="0" fillId="0" borderId="15" xfId="0" applyBorder="1"/>
    <xf numFmtId="0" fontId="34" fillId="2" borderId="28" xfId="0" applyFont="1" applyFill="1" applyBorder="1" applyAlignment="1">
      <alignment horizontal="center"/>
    </xf>
    <xf numFmtId="0" fontId="34" fillId="2" borderId="27" xfId="0" applyFon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2" fillId="2" borderId="0" xfId="0" applyFont="1" applyFill="1"/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32" fillId="0" borderId="6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7" fillId="0" borderId="0" xfId="0" applyFont="1" applyBorder="1" applyAlignment="1">
      <alignment horizontal="justify" wrapText="1"/>
    </xf>
    <xf numFmtId="0" fontId="32" fillId="0" borderId="0" xfId="0" applyFont="1" applyBorder="1" applyAlignment="1">
      <alignment wrapText="1"/>
    </xf>
    <xf numFmtId="0" fontId="48" fillId="0" borderId="7" xfId="0" applyFont="1" applyBorder="1" applyAlignment="1">
      <alignment wrapText="1"/>
    </xf>
    <xf numFmtId="0" fontId="27" fillId="0" borderId="6" xfId="0" applyFont="1" applyBorder="1" applyAlignment="1">
      <alignment wrapText="1"/>
    </xf>
    <xf numFmtId="43" fontId="17" fillId="0" borderId="0" xfId="7" applyNumberFormat="1" applyFont="1" applyBorder="1" applyAlignment="1">
      <alignment vertical="top" wrapText="1"/>
    </xf>
    <xf numFmtId="0" fontId="27" fillId="0" borderId="0" xfId="0" applyFont="1" applyBorder="1" applyAlignment="1">
      <alignment wrapText="1"/>
    </xf>
    <xf numFmtId="43" fontId="17" fillId="0" borderId="7" xfId="7" applyNumberFormat="1" applyFont="1" applyBorder="1" applyAlignment="1">
      <alignment vertical="top" wrapText="1"/>
    </xf>
    <xf numFmtId="0" fontId="27" fillId="0" borderId="0" xfId="0" applyFont="1" applyBorder="1" applyAlignment="1">
      <alignment horizontal="left" wrapText="1"/>
    </xf>
    <xf numFmtId="0" fontId="27" fillId="0" borderId="6" xfId="0" applyFont="1" applyBorder="1" applyAlignment="1">
      <alignment horizontal="left" wrapText="1"/>
    </xf>
    <xf numFmtId="0" fontId="49" fillId="0" borderId="6" xfId="0" applyFont="1" applyBorder="1" applyAlignment="1">
      <alignment horizontal="justify" wrapText="1"/>
    </xf>
    <xf numFmtId="43" fontId="17" fillId="0" borderId="0" xfId="0" applyNumberFormat="1" applyFont="1" applyBorder="1" applyAlignment="1">
      <alignment wrapText="1"/>
    </xf>
    <xf numFmtId="43" fontId="17" fillId="0" borderId="7" xfId="0" applyNumberFormat="1" applyFont="1" applyBorder="1" applyAlignment="1">
      <alignment wrapText="1"/>
    </xf>
    <xf numFmtId="43" fontId="48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horizontal="justify" wrapText="1"/>
    </xf>
    <xf numFmtId="0" fontId="32" fillId="0" borderId="0" xfId="0" applyFont="1" applyBorder="1" applyAlignment="1"/>
    <xf numFmtId="43" fontId="48" fillId="0" borderId="7" xfId="0" applyNumberFormat="1" applyFont="1" applyBorder="1" applyAlignment="1">
      <alignment wrapText="1"/>
    </xf>
    <xf numFmtId="43" fontId="50" fillId="0" borderId="0" xfId="0" applyNumberFormat="1" applyFont="1" applyBorder="1" applyAlignment="1">
      <alignment wrapText="1"/>
    </xf>
    <xf numFmtId="0" fontId="51" fillId="0" borderId="0" xfId="0" applyFont="1" applyBorder="1" applyAlignment="1">
      <alignment wrapText="1"/>
    </xf>
    <xf numFmtId="43" fontId="50" fillId="0" borderId="7" xfId="0" applyNumberFormat="1" applyFont="1" applyBorder="1" applyAlignment="1">
      <alignment wrapText="1"/>
    </xf>
    <xf numFmtId="0" fontId="27" fillId="0" borderId="0" xfId="0" applyFont="1" applyBorder="1" applyAlignment="1"/>
    <xf numFmtId="0" fontId="51" fillId="0" borderId="6" xfId="0" applyFont="1" applyBorder="1" applyAlignment="1">
      <alignment wrapText="1"/>
    </xf>
    <xf numFmtId="0" fontId="31" fillId="0" borderId="0" xfId="0" applyFont="1" applyBorder="1" applyAlignment="1">
      <alignment horizontal="justify" wrapText="1"/>
    </xf>
    <xf numFmtId="0" fontId="27" fillId="0" borderId="0" xfId="0" applyFont="1" applyAlignment="1"/>
    <xf numFmtId="43" fontId="17" fillId="0" borderId="0" xfId="0" applyNumberFormat="1" applyFont="1" applyAlignment="1"/>
    <xf numFmtId="0" fontId="31" fillId="0" borderId="0" xfId="0" applyFont="1" applyBorder="1" applyAlignment="1">
      <alignment wrapText="1"/>
    </xf>
    <xf numFmtId="43" fontId="25" fillId="0" borderId="0" xfId="0" applyNumberFormat="1" applyFont="1" applyBorder="1" applyAlignment="1">
      <alignment wrapText="1"/>
    </xf>
    <xf numFmtId="43" fontId="25" fillId="0" borderId="7" xfId="0" applyNumberFormat="1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27" fillId="0" borderId="6" xfId="0" applyFont="1" applyBorder="1" applyAlignment="1"/>
    <xf numFmtId="43" fontId="17" fillId="0" borderId="0" xfId="0" applyNumberFormat="1" applyFont="1" applyBorder="1" applyAlignment="1"/>
    <xf numFmtId="0" fontId="49" fillId="0" borderId="0" xfId="0" applyFont="1" applyBorder="1" applyAlignment="1">
      <alignment horizontal="justify" wrapText="1"/>
    </xf>
    <xf numFmtId="43" fontId="17" fillId="0" borderId="7" xfId="0" applyNumberFormat="1" applyFont="1" applyBorder="1" applyAlignment="1"/>
    <xf numFmtId="43" fontId="50" fillId="0" borderId="0" xfId="0" applyNumberFormat="1" applyFont="1" applyBorder="1" applyAlignment="1"/>
    <xf numFmtId="43" fontId="50" fillId="0" borderId="7" xfId="0" applyNumberFormat="1" applyFont="1" applyBorder="1" applyAlignment="1"/>
    <xf numFmtId="43" fontId="48" fillId="0" borderId="0" xfId="0" applyNumberFormat="1" applyFont="1" applyBorder="1" applyAlignment="1"/>
    <xf numFmtId="43" fontId="48" fillId="0" borderId="7" xfId="0" applyNumberFormat="1" applyFont="1" applyBorder="1" applyAlignment="1"/>
    <xf numFmtId="43" fontId="17" fillId="0" borderId="9" xfId="0" applyNumberFormat="1" applyFont="1" applyBorder="1"/>
    <xf numFmtId="0" fontId="17" fillId="0" borderId="9" xfId="0" applyFont="1" applyBorder="1"/>
    <xf numFmtId="0" fontId="17" fillId="0" borderId="10" xfId="0" applyFont="1" applyBorder="1"/>
    <xf numFmtId="43" fontId="48" fillId="0" borderId="0" xfId="0" applyNumberFormat="1" applyFont="1" applyFill="1" applyBorder="1" applyAlignment="1">
      <alignment wrapText="1"/>
    </xf>
    <xf numFmtId="43" fontId="48" fillId="0" borderId="0" xfId="0" applyNumberFormat="1" applyFont="1" applyFill="1" applyBorder="1" applyAlignment="1"/>
    <xf numFmtId="43" fontId="48" fillId="0" borderId="7" xfId="0" applyNumberFormat="1" applyFont="1" applyFill="1" applyBorder="1" applyAlignment="1"/>
    <xf numFmtId="0" fontId="6" fillId="0" borderId="0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justify" vertical="top" wrapText="1"/>
    </xf>
    <xf numFmtId="43" fontId="14" fillId="0" borderId="0" xfId="11" applyFont="1" applyBorder="1" applyAlignment="1">
      <alignment vertical="top" wrapText="1"/>
    </xf>
    <xf numFmtId="43" fontId="14" fillId="0" borderId="7" xfId="11" applyFont="1" applyBorder="1" applyAlignment="1">
      <alignment vertical="top" wrapText="1"/>
    </xf>
    <xf numFmtId="43" fontId="0" fillId="0" borderId="0" xfId="0" applyNumberFormat="1" applyFont="1"/>
    <xf numFmtId="0" fontId="53" fillId="0" borderId="3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43" fontId="54" fillId="0" borderId="0" xfId="1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3" fillId="0" borderId="4" xfId="0" applyFont="1" applyBorder="1" applyAlignment="1">
      <alignment horizontal="center" vertical="top"/>
    </xf>
    <xf numFmtId="0" fontId="14" fillId="0" borderId="7" xfId="0" applyFont="1" applyBorder="1" applyAlignment="1">
      <alignment horizontal="left" vertical="top"/>
    </xf>
    <xf numFmtId="43" fontId="52" fillId="3" borderId="0" xfId="11" applyFont="1" applyFill="1" applyBorder="1" applyAlignment="1">
      <alignment vertical="top" wrapText="1"/>
    </xf>
    <xf numFmtId="0" fontId="54" fillId="0" borderId="0" xfId="0" applyFont="1"/>
    <xf numFmtId="0" fontId="27" fillId="0" borderId="0" xfId="0" applyFont="1"/>
    <xf numFmtId="0" fontId="27" fillId="0" borderId="2" xfId="0" applyFont="1" applyBorder="1"/>
    <xf numFmtId="0" fontId="55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top"/>
    </xf>
    <xf numFmtId="0" fontId="33" fillId="0" borderId="4" xfId="0" applyFont="1" applyBorder="1" applyAlignment="1">
      <alignment horizontal="center" vertical="top"/>
    </xf>
    <xf numFmtId="0" fontId="27" fillId="0" borderId="7" xfId="0" applyFont="1" applyBorder="1"/>
    <xf numFmtId="0" fontId="57" fillId="3" borderId="6" xfId="0" applyFont="1" applyFill="1" applyBorder="1" applyAlignment="1">
      <alignment horizontal="justify" vertical="top"/>
    </xf>
    <xf numFmtId="0" fontId="56" fillId="3" borderId="0" xfId="0" applyFont="1" applyFill="1" applyBorder="1" applyAlignment="1">
      <alignment vertical="top"/>
    </xf>
    <xf numFmtId="0" fontId="44" fillId="3" borderId="6" xfId="0" applyFont="1" applyFill="1" applyBorder="1" applyAlignment="1">
      <alignment horizontal="justify" vertical="top"/>
    </xf>
    <xf numFmtId="0" fontId="44" fillId="3" borderId="0" xfId="0" applyFont="1" applyFill="1" applyBorder="1" applyAlignment="1">
      <alignment horizontal="justify" vertical="top" wrapText="1"/>
    </xf>
    <xf numFmtId="43" fontId="44" fillId="0" borderId="0" xfId="11" applyFont="1" applyBorder="1"/>
    <xf numFmtId="43" fontId="44" fillId="0" borderId="7" xfId="11" applyFont="1" applyBorder="1"/>
    <xf numFmtId="0" fontId="17" fillId="3" borderId="0" xfId="0" applyFont="1" applyFill="1" applyBorder="1" applyAlignment="1">
      <alignment horizontal="justify" vertical="top" wrapText="1"/>
    </xf>
    <xf numFmtId="43" fontId="17" fillId="0" borderId="0" xfId="11" applyFont="1" applyBorder="1"/>
    <xf numFmtId="43" fontId="17" fillId="0" borderId="7" xfId="11" applyFont="1" applyBorder="1"/>
    <xf numFmtId="0" fontId="25" fillId="3" borderId="0" xfId="0" applyFont="1" applyFill="1" applyBorder="1" applyAlignment="1">
      <alignment vertical="top"/>
    </xf>
    <xf numFmtId="43" fontId="25" fillId="3" borderId="0" xfId="11" applyFont="1" applyFill="1" applyBorder="1" applyAlignment="1">
      <alignment vertical="top"/>
    </xf>
    <xf numFmtId="0" fontId="48" fillId="3" borderId="6" xfId="0" applyFont="1" applyFill="1" applyBorder="1" applyAlignment="1">
      <alignment vertical="top"/>
    </xf>
    <xf numFmtId="0" fontId="48" fillId="3" borderId="0" xfId="0" applyFont="1" applyFill="1" applyBorder="1" applyAlignment="1">
      <alignment vertical="top"/>
    </xf>
    <xf numFmtId="43" fontId="48" fillId="3" borderId="0" xfId="11" applyFont="1" applyFill="1" applyBorder="1" applyAlignment="1">
      <alignment vertical="top"/>
    </xf>
    <xf numFmtId="0" fontId="17" fillId="3" borderId="6" xfId="0" applyFont="1" applyFill="1" applyBorder="1" applyAlignment="1">
      <alignment vertical="top"/>
    </xf>
    <xf numFmtId="0" fontId="17" fillId="3" borderId="0" xfId="0" applyFont="1" applyFill="1" applyBorder="1" applyAlignment="1">
      <alignment vertical="top"/>
    </xf>
    <xf numFmtId="43" fontId="17" fillId="3" borderId="0" xfId="11" applyFont="1" applyFill="1" applyBorder="1" applyAlignment="1">
      <alignment vertical="top"/>
    </xf>
    <xf numFmtId="43" fontId="17" fillId="3" borderId="7" xfId="11" applyFont="1" applyFill="1" applyBorder="1" applyAlignment="1">
      <alignment vertical="top"/>
    </xf>
    <xf numFmtId="0" fontId="25" fillId="3" borderId="6" xfId="0" applyFont="1" applyFill="1" applyBorder="1" applyAlignment="1">
      <alignment vertical="top"/>
    </xf>
    <xf numFmtId="0" fontId="17" fillId="3" borderId="0" xfId="0" applyFont="1" applyFill="1" applyBorder="1" applyAlignment="1">
      <alignment horizontal="justify" vertical="top"/>
    </xf>
    <xf numFmtId="43" fontId="48" fillId="3" borderId="9" xfId="11" applyFont="1" applyFill="1" applyBorder="1" applyAlignment="1">
      <alignment vertical="top" wrapText="1"/>
    </xf>
    <xf numFmtId="0" fontId="17" fillId="0" borderId="0" xfId="0" applyFont="1"/>
    <xf numFmtId="43" fontId="17" fillId="0" borderId="0" xfId="11" applyFont="1"/>
    <xf numFmtId="43" fontId="25" fillId="0" borderId="7" xfId="11" applyFont="1" applyBorder="1" applyAlignment="1">
      <alignment vertical="top"/>
    </xf>
    <xf numFmtId="43" fontId="18" fillId="0" borderId="0" xfId="11" applyFont="1" applyBorder="1"/>
    <xf numFmtId="43" fontId="48" fillId="0" borderId="7" xfId="11" applyFont="1" applyBorder="1"/>
    <xf numFmtId="43" fontId="48" fillId="0" borderId="10" xfId="11" applyFont="1" applyBorder="1"/>
    <xf numFmtId="43" fontId="22" fillId="3" borderId="7" xfId="11" applyFont="1" applyFill="1" applyBorder="1" applyAlignment="1">
      <alignment horizontal="justify" vertical="center" wrapText="1"/>
    </xf>
    <xf numFmtId="43" fontId="15" fillId="3" borderId="7" xfId="11" applyFont="1" applyFill="1" applyBorder="1" applyAlignment="1">
      <alignment horizontal="justify" vertical="center" wrapText="1"/>
    </xf>
    <xf numFmtId="43" fontId="3" fillId="3" borderId="10" xfId="11" applyFont="1" applyFill="1" applyBorder="1" applyAlignment="1">
      <alignment horizontal="justify" vertical="center" wrapText="1"/>
    </xf>
    <xf numFmtId="43" fontId="0" fillId="0" borderId="0" xfId="11" applyFont="1"/>
    <xf numFmtId="0" fontId="0" fillId="5" borderId="19" xfId="0" applyFill="1" applyBorder="1"/>
    <xf numFmtId="0" fontId="0" fillId="5" borderId="23" xfId="0" applyFill="1" applyBorder="1"/>
    <xf numFmtId="0" fontId="17" fillId="3" borderId="29" xfId="0" applyFont="1" applyFill="1" applyBorder="1" applyAlignment="1">
      <alignment horizontal="justify" vertical="top"/>
    </xf>
    <xf numFmtId="0" fontId="17" fillId="3" borderId="26" xfId="0" applyFont="1" applyFill="1" applyBorder="1" applyAlignment="1">
      <alignment horizontal="justify" vertical="top"/>
    </xf>
    <xf numFmtId="43" fontId="31" fillId="3" borderId="0" xfId="0" applyNumberFormat="1" applyFont="1" applyFill="1" applyBorder="1" applyAlignment="1">
      <alignment horizontal="center" vertical="top"/>
    </xf>
    <xf numFmtId="0" fontId="58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59" fillId="3" borderId="25" xfId="0" applyFont="1" applyFill="1" applyBorder="1" applyAlignment="1">
      <alignment horizontal="justify" vertical="top"/>
    </xf>
    <xf numFmtId="0" fontId="60" fillId="3" borderId="20" xfId="0" applyFont="1" applyFill="1" applyBorder="1" applyAlignment="1">
      <alignment horizontal="center" vertical="top"/>
    </xf>
    <xf numFmtId="0" fontId="60" fillId="3" borderId="21" xfId="0" applyFont="1" applyFill="1" applyBorder="1" applyAlignment="1">
      <alignment horizontal="center" vertical="top"/>
    </xf>
    <xf numFmtId="0" fontId="31" fillId="3" borderId="29" xfId="0" applyFont="1" applyFill="1" applyBorder="1" applyAlignment="1">
      <alignment horizontal="justify" vertical="top"/>
    </xf>
    <xf numFmtId="0" fontId="31" fillId="3" borderId="15" xfId="0" applyFont="1" applyFill="1" applyBorder="1" applyAlignment="1">
      <alignment horizontal="center" vertical="top"/>
    </xf>
    <xf numFmtId="0" fontId="32" fillId="3" borderId="29" xfId="0" applyFont="1" applyFill="1" applyBorder="1" applyAlignment="1">
      <alignment horizontal="justify" vertical="top"/>
    </xf>
    <xf numFmtId="43" fontId="27" fillId="3" borderId="0" xfId="11" applyFont="1" applyFill="1" applyBorder="1" applyAlignment="1">
      <alignment horizontal="center" vertical="top"/>
    </xf>
    <xf numFmtId="43" fontId="27" fillId="3" borderId="15" xfId="11" applyFont="1" applyFill="1" applyBorder="1" applyAlignment="1">
      <alignment horizontal="center" vertical="top"/>
    </xf>
    <xf numFmtId="43" fontId="51" fillId="3" borderId="0" xfId="11" applyFont="1" applyFill="1" applyBorder="1" applyAlignment="1">
      <alignment horizontal="center" vertical="top"/>
    </xf>
    <xf numFmtId="43" fontId="51" fillId="3" borderId="15" xfId="11" applyFont="1" applyFill="1" applyBorder="1" applyAlignment="1">
      <alignment horizontal="center" vertical="top"/>
    </xf>
    <xf numFmtId="0" fontId="51" fillId="3" borderId="29" xfId="0" applyFont="1" applyFill="1" applyBorder="1" applyAlignment="1">
      <alignment horizontal="justify" vertical="top"/>
    </xf>
    <xf numFmtId="43" fontId="49" fillId="3" borderId="0" xfId="11" applyFont="1" applyFill="1" applyBorder="1" applyAlignment="1">
      <alignment horizontal="center" vertical="top"/>
    </xf>
    <xf numFmtId="43" fontId="49" fillId="3" borderId="15" xfId="11" applyFont="1" applyFill="1" applyBorder="1" applyAlignment="1">
      <alignment horizontal="center" vertical="top"/>
    </xf>
    <xf numFmtId="43" fontId="49" fillId="3" borderId="0" xfId="11" applyFont="1" applyFill="1" applyBorder="1" applyAlignment="1">
      <alignment horizontal="justify" vertical="top"/>
    </xf>
    <xf numFmtId="43" fontId="49" fillId="3" borderId="15" xfId="11" applyFont="1" applyFill="1" applyBorder="1" applyAlignment="1">
      <alignment horizontal="justify" vertical="top"/>
    </xf>
    <xf numFmtId="43" fontId="27" fillId="3" borderId="0" xfId="11" applyFont="1" applyFill="1" applyBorder="1" applyAlignment="1">
      <alignment horizontal="justify" vertical="top"/>
    </xf>
    <xf numFmtId="43" fontId="27" fillId="3" borderId="15" xfId="11" applyFont="1" applyFill="1" applyBorder="1" applyAlignment="1">
      <alignment horizontal="justify" vertical="top"/>
    </xf>
    <xf numFmtId="43" fontId="49" fillId="3" borderId="16" xfId="11" applyFont="1" applyFill="1" applyBorder="1" applyAlignment="1">
      <alignment horizontal="justify" vertical="top"/>
    </xf>
    <xf numFmtId="43" fontId="49" fillId="3" borderId="22" xfId="11" applyFont="1" applyFill="1" applyBorder="1" applyAlignment="1">
      <alignment horizontal="justify" vertical="top"/>
    </xf>
    <xf numFmtId="43" fontId="31" fillId="3" borderId="15" xfId="11" applyFont="1" applyFill="1" applyBorder="1" applyAlignment="1">
      <alignment horizontal="center" vertical="top"/>
    </xf>
    <xf numFmtId="43" fontId="31" fillId="3" borderId="0" xfId="11" applyFont="1" applyFill="1" applyBorder="1" applyAlignment="1">
      <alignment horizontal="center" vertical="top"/>
    </xf>
    <xf numFmtId="43" fontId="0" fillId="0" borderId="0" xfId="11" applyFont="1" applyBorder="1"/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0" fontId="0" fillId="0" borderId="16" xfId="0" applyBorder="1"/>
    <xf numFmtId="43" fontId="7" fillId="3" borderId="7" xfId="11" applyFont="1" applyFill="1" applyBorder="1" applyAlignment="1">
      <alignment horizontal="justify" vertical="center"/>
    </xf>
    <xf numFmtId="43" fontId="7" fillId="3" borderId="10" xfId="11" applyFont="1" applyFill="1" applyBorder="1" applyAlignment="1">
      <alignment horizontal="justify" vertical="center"/>
    </xf>
    <xf numFmtId="43" fontId="9" fillId="3" borderId="7" xfId="11" applyFont="1" applyFill="1" applyBorder="1" applyAlignment="1">
      <alignment horizontal="justify" vertical="center"/>
    </xf>
    <xf numFmtId="43" fontId="8" fillId="0" borderId="0" xfId="0" applyNumberFormat="1" applyFont="1" applyAlignment="1">
      <alignment vertical="center"/>
    </xf>
    <xf numFmtId="43" fontId="8" fillId="0" borderId="7" xfId="11" applyFont="1" applyBorder="1" applyAlignment="1">
      <alignment horizontal="right" vertical="top" wrapText="1"/>
    </xf>
    <xf numFmtId="43" fontId="18" fillId="0" borderId="7" xfId="11" applyFont="1" applyFill="1" applyBorder="1" applyAlignment="1">
      <alignment horizontal="center" vertical="center" wrapText="1"/>
    </xf>
    <xf numFmtId="43" fontId="18" fillId="0" borderId="5" xfId="11" applyFont="1" applyFill="1" applyBorder="1" applyAlignment="1">
      <alignment horizontal="center" vertical="center" wrapText="1"/>
    </xf>
    <xf numFmtId="43" fontId="14" fillId="0" borderId="7" xfId="11" applyFont="1" applyBorder="1" applyAlignment="1">
      <alignment horizontal="justify" vertical="center" wrapText="1"/>
    </xf>
    <xf numFmtId="43" fontId="14" fillId="0" borderId="5" xfId="11" applyFont="1" applyBorder="1" applyAlignment="1">
      <alignment vertical="center" wrapText="1"/>
    </xf>
    <xf numFmtId="43" fontId="14" fillId="0" borderId="5" xfId="11" applyFont="1" applyBorder="1" applyAlignment="1">
      <alignment horizontal="justify" vertical="center" wrapText="1"/>
    </xf>
    <xf numFmtId="43" fontId="14" fillId="0" borderId="10" xfId="11" applyFont="1" applyBorder="1" applyAlignment="1">
      <alignment horizontal="justify" vertical="center" wrapText="1"/>
    </xf>
    <xf numFmtId="43" fontId="14" fillId="0" borderId="14" xfId="11" applyFont="1" applyBorder="1" applyAlignment="1">
      <alignment vertical="center" wrapText="1"/>
    </xf>
    <xf numFmtId="43" fontId="14" fillId="0" borderId="14" xfId="11" applyFont="1" applyBorder="1" applyAlignment="1">
      <alignment horizontal="justify" vertical="center" wrapText="1"/>
    </xf>
    <xf numFmtId="43" fontId="14" fillId="0" borderId="9" xfId="11" applyFont="1" applyBorder="1" applyAlignment="1">
      <alignment horizontal="justify" vertical="center" wrapText="1"/>
    </xf>
    <xf numFmtId="43" fontId="18" fillId="0" borderId="7" xfId="11" applyFont="1" applyBorder="1" applyAlignment="1">
      <alignment horizontal="left" vertical="center"/>
    </xf>
    <xf numFmtId="43" fontId="18" fillId="0" borderId="1" xfId="11" applyFont="1" applyBorder="1" applyAlignment="1">
      <alignment horizontal="left" vertical="center"/>
    </xf>
    <xf numFmtId="43" fontId="14" fillId="0" borderId="7" xfId="11" applyFont="1" applyBorder="1" applyAlignment="1">
      <alignment horizontal="left" vertical="center"/>
    </xf>
    <xf numFmtId="43" fontId="14" fillId="0" borderId="5" xfId="11" applyFont="1" applyBorder="1" applyAlignment="1">
      <alignment horizontal="left" vertical="center"/>
    </xf>
    <xf numFmtId="43" fontId="14" fillId="0" borderId="10" xfId="11" applyFont="1" applyBorder="1" applyAlignment="1">
      <alignment horizontal="left" vertical="center"/>
    </xf>
    <xf numFmtId="43" fontId="14" fillId="0" borderId="14" xfId="11" applyFont="1" applyBorder="1" applyAlignment="1">
      <alignment horizontal="left" vertical="center"/>
    </xf>
    <xf numFmtId="43" fontId="14" fillId="0" borderId="17" xfId="11" applyFont="1" applyBorder="1" applyAlignment="1">
      <alignment vertical="center" wrapText="1"/>
    </xf>
    <xf numFmtId="4" fontId="18" fillId="0" borderId="7" xfId="11" applyNumberFormat="1" applyFont="1" applyFill="1" applyBorder="1" applyAlignment="1">
      <alignment horizontal="center" vertical="center" wrapText="1"/>
    </xf>
    <xf numFmtId="43" fontId="32" fillId="0" borderId="0" xfId="11" applyFont="1" applyBorder="1" applyAlignment="1">
      <alignment horizontal="left" vertical="top"/>
    </xf>
    <xf numFmtId="43" fontId="32" fillId="0" borderId="7" xfId="0" applyNumberFormat="1" applyFont="1" applyBorder="1" applyAlignment="1">
      <alignment horizontal="left" vertical="top"/>
    </xf>
    <xf numFmtId="43" fontId="27" fillId="0" borderId="0" xfId="11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43" fontId="51" fillId="0" borderId="0" xfId="11" applyFont="1" applyBorder="1" applyAlignment="1">
      <alignment horizontal="left" vertical="top"/>
    </xf>
    <xf numFmtId="0" fontId="51" fillId="0" borderId="7" xfId="0" applyFont="1" applyBorder="1" applyAlignment="1">
      <alignment horizontal="left" vertical="top"/>
    </xf>
    <xf numFmtId="43" fontId="51" fillId="0" borderId="7" xfId="11" applyFont="1" applyBorder="1" applyAlignment="1">
      <alignment horizontal="left" vertical="top"/>
    </xf>
    <xf numFmtId="43" fontId="31" fillId="0" borderId="0" xfId="11" applyFont="1" applyBorder="1" applyAlignment="1">
      <alignment horizontal="left" vertical="top"/>
    </xf>
    <xf numFmtId="43" fontId="31" fillId="0" borderId="7" xfId="0" applyNumberFormat="1" applyFont="1" applyBorder="1" applyAlignment="1">
      <alignment horizontal="left" vertical="top"/>
    </xf>
    <xf numFmtId="43" fontId="27" fillId="0" borderId="7" xfId="11" applyFont="1" applyBorder="1" applyAlignment="1">
      <alignment horizontal="left" vertical="top"/>
    </xf>
    <xf numFmtId="43" fontId="32" fillId="0" borderId="7" xfId="11" applyFont="1" applyBorder="1" applyAlignment="1">
      <alignment horizontal="left" vertical="top"/>
    </xf>
    <xf numFmtId="43" fontId="31" fillId="0" borderId="7" xfId="11" applyFont="1" applyBorder="1" applyAlignment="1">
      <alignment horizontal="left" vertical="top"/>
    </xf>
    <xf numFmtId="43" fontId="49" fillId="0" borderId="9" xfId="11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8" fillId="3" borderId="6" xfId="0" applyFont="1" applyFill="1" applyBorder="1" applyAlignment="1">
      <alignment horizontal="center" vertical="top" wrapText="1"/>
    </xf>
    <xf numFmtId="0" fontId="48" fillId="3" borderId="0" xfId="0" applyFont="1" applyFill="1" applyBorder="1" applyAlignment="1">
      <alignment horizontal="center" vertical="top" wrapText="1"/>
    </xf>
    <xf numFmtId="0" fontId="48" fillId="3" borderId="8" xfId="0" applyFont="1" applyFill="1" applyBorder="1" applyAlignment="1">
      <alignment horizontal="center" vertical="top" wrapText="1"/>
    </xf>
    <xf numFmtId="0" fontId="48" fillId="3" borderId="9" xfId="0" applyFont="1" applyFill="1" applyBorder="1" applyAlignment="1">
      <alignment horizontal="center" vertical="top" wrapText="1"/>
    </xf>
    <xf numFmtId="0" fontId="56" fillId="3" borderId="6" xfId="0" applyFont="1" applyFill="1" applyBorder="1" applyAlignment="1">
      <alignment horizontal="justify" vertical="top"/>
    </xf>
    <xf numFmtId="0" fontId="56" fillId="3" borderId="0" xfId="0" applyFont="1" applyFill="1" applyBorder="1" applyAlignment="1">
      <alignment horizontal="justify" vertical="top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0" fontId="42" fillId="0" borderId="0" xfId="0" applyFont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top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43" fontId="8" fillId="0" borderId="6" xfId="11" applyFont="1" applyBorder="1" applyAlignment="1">
      <alignment horizontal="right" vertical="top" wrapText="1"/>
    </xf>
    <xf numFmtId="43" fontId="8" fillId="0" borderId="7" xfId="11" applyFont="1" applyBorder="1" applyAlignment="1">
      <alignment horizontal="righ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left" vertical="top" wrapText="1" indent="5"/>
    </xf>
    <xf numFmtId="0" fontId="6" fillId="0" borderId="7" xfId="0" applyFont="1" applyBorder="1" applyAlignment="1">
      <alignment horizontal="left" vertical="top" wrapText="1" indent="5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2">
    <cellStyle name="20% - Accent6" xfId="9"/>
    <cellStyle name="Euro" xfId="2"/>
    <cellStyle name="Euro 2" xfId="3"/>
    <cellStyle name="Euro 3" xfId="4"/>
    <cellStyle name="Millares" xfId="11" builtinId="3"/>
    <cellStyle name="Millares 3" xfId="8"/>
    <cellStyle name="Moneda" xfId="7" builtinId="4"/>
    <cellStyle name="Normal" xfId="0" builtinId="0"/>
    <cellStyle name="Normal 2" xfId="1"/>
    <cellStyle name="Normal 3" xfId="6"/>
    <cellStyle name="Normal 4 8" xfId="10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6135951</xdr:colOff>
      <xdr:row>3</xdr:row>
      <xdr:rowOff>152878</xdr:rowOff>
    </xdr:from>
    <xdr:ext cx="2316724" cy="254557"/>
    <xdr:sp macro="" textlink="">
      <xdr:nvSpPr>
        <xdr:cNvPr id="3" name="2 CuadroTexto"/>
        <xdr:cNvSpPr txBox="1"/>
      </xdr:nvSpPr>
      <xdr:spPr>
        <a:xfrm>
          <a:off x="6240726" y="743428"/>
          <a:ext cx="23167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11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CUARTO DE 2015</a:t>
          </a:r>
          <a:r>
            <a:rPr lang="es-ES">
              <a:latin typeface="Arial" pitchFamily="34" charset="0"/>
              <a:cs typeface="Arial" pitchFamily="34" charset="0"/>
            </a:rPr>
            <a:t>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872221</xdr:colOff>
      <xdr:row>0</xdr:row>
      <xdr:rowOff>57150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7558771" y="571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38100</xdr:rowOff>
    </xdr:from>
    <xdr:ext cx="1066800" cy="254557"/>
    <xdr:sp macro="" textlink="">
      <xdr:nvSpPr>
        <xdr:cNvPr id="2" name="1 CuadroTexto"/>
        <xdr:cNvSpPr txBox="1"/>
      </xdr:nvSpPr>
      <xdr:spPr>
        <a:xfrm>
          <a:off x="5495925" y="38100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1</xdr:col>
      <xdr:colOff>4142814</xdr:colOff>
      <xdr:row>3</xdr:row>
      <xdr:rowOff>114300</xdr:rowOff>
    </xdr:from>
    <xdr:ext cx="2277547" cy="254557"/>
    <xdr:sp macro="" textlink="">
      <xdr:nvSpPr>
        <xdr:cNvPr id="4" name="3 CuadroTexto"/>
        <xdr:cNvSpPr txBox="1"/>
      </xdr:nvSpPr>
      <xdr:spPr>
        <a:xfrm>
          <a:off x="4333314" y="68580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0</xdr:row>
      <xdr:rowOff>47625</xdr:rowOff>
    </xdr:from>
    <xdr:ext cx="858825" cy="254557"/>
    <xdr:sp macro="" textlink="">
      <xdr:nvSpPr>
        <xdr:cNvPr id="4" name="3 CuadroTexto"/>
        <xdr:cNvSpPr txBox="1"/>
      </xdr:nvSpPr>
      <xdr:spPr>
        <a:xfrm>
          <a:off x="6059833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3</xdr:col>
      <xdr:colOff>19050</xdr:colOff>
      <xdr:row>3</xdr:row>
      <xdr:rowOff>95250</xdr:rowOff>
    </xdr:from>
    <xdr:ext cx="2277547" cy="254557"/>
    <xdr:sp macro="" textlink="">
      <xdr:nvSpPr>
        <xdr:cNvPr id="5" name="4 CuadroTexto"/>
        <xdr:cNvSpPr txBox="1"/>
      </xdr:nvSpPr>
      <xdr:spPr>
        <a:xfrm>
          <a:off x="5076825" y="68580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CUARTO DE 2015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0</xdr:col>
      <xdr:colOff>5352489</xdr:colOff>
      <xdr:row>3</xdr:row>
      <xdr:rowOff>85725</xdr:rowOff>
    </xdr:from>
    <xdr:ext cx="2277547" cy="254557"/>
    <xdr:sp macro="" textlink="">
      <xdr:nvSpPr>
        <xdr:cNvPr id="9" name="8 CuadroTexto"/>
        <xdr:cNvSpPr txBox="1"/>
      </xdr:nvSpPr>
      <xdr:spPr>
        <a:xfrm>
          <a:off x="5352489" y="67627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6</xdr:col>
      <xdr:colOff>103762</xdr:colOff>
      <xdr:row>3</xdr:row>
      <xdr:rowOff>114300</xdr:rowOff>
    </xdr:from>
    <xdr:ext cx="2363724" cy="254557"/>
    <xdr:sp macro="" textlink="">
      <xdr:nvSpPr>
        <xdr:cNvPr id="5" name="4 CuadroTexto"/>
        <xdr:cNvSpPr txBox="1"/>
      </xdr:nvSpPr>
      <xdr:spPr>
        <a:xfrm>
          <a:off x="5171062" y="685800"/>
          <a:ext cx="23637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DEL 2015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2573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602008</xdr:colOff>
      <xdr:row>0</xdr:row>
      <xdr:rowOff>38100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17413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6</xdr:col>
      <xdr:colOff>751914</xdr:colOff>
      <xdr:row>3</xdr:row>
      <xdr:rowOff>104775</xdr:rowOff>
    </xdr:from>
    <xdr:ext cx="2277547" cy="254557"/>
    <xdr:sp macro="" textlink="">
      <xdr:nvSpPr>
        <xdr:cNvPr id="5" name="4 CuadroTexto"/>
        <xdr:cNvSpPr txBox="1"/>
      </xdr:nvSpPr>
      <xdr:spPr>
        <a:xfrm>
          <a:off x="4800039" y="67627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383683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4</xdr:col>
      <xdr:colOff>237564</xdr:colOff>
      <xdr:row>3</xdr:row>
      <xdr:rowOff>95250</xdr:rowOff>
    </xdr:from>
    <xdr:ext cx="2277547" cy="254557"/>
    <xdr:sp macro="" textlink="">
      <xdr:nvSpPr>
        <xdr:cNvPr id="5" name="4 CuadroTexto"/>
        <xdr:cNvSpPr txBox="1"/>
      </xdr:nvSpPr>
      <xdr:spPr>
        <a:xfrm>
          <a:off x="4981014" y="68580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249583</xdr:colOff>
      <xdr:row>0</xdr:row>
      <xdr:rowOff>47625</xdr:rowOff>
    </xdr:from>
    <xdr:ext cx="858825" cy="254557"/>
    <xdr:sp macro="" textlink="">
      <xdr:nvSpPr>
        <xdr:cNvPr id="4" name="3 CuadroTexto"/>
        <xdr:cNvSpPr txBox="1"/>
      </xdr:nvSpPr>
      <xdr:spPr>
        <a:xfrm>
          <a:off x="6240808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3</xdr:col>
      <xdr:colOff>1100353</xdr:colOff>
      <xdr:row>3</xdr:row>
      <xdr:rowOff>104775</xdr:rowOff>
    </xdr:from>
    <xdr:ext cx="2277547" cy="254557"/>
    <xdr:sp macro="" textlink="">
      <xdr:nvSpPr>
        <xdr:cNvPr id="5" name="4 CuadroTexto"/>
        <xdr:cNvSpPr txBox="1"/>
      </xdr:nvSpPr>
      <xdr:spPr>
        <a:xfrm>
          <a:off x="4834153" y="69532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10</xdr:col>
      <xdr:colOff>15709</xdr:colOff>
      <xdr:row>0</xdr:row>
      <xdr:rowOff>28575</xdr:rowOff>
    </xdr:from>
    <xdr:ext cx="898003" cy="254557"/>
    <xdr:sp macro="" textlink="">
      <xdr:nvSpPr>
        <xdr:cNvPr id="6" name="5 CuadroTexto"/>
        <xdr:cNvSpPr txBox="1"/>
      </xdr:nvSpPr>
      <xdr:spPr>
        <a:xfrm>
          <a:off x="10988509" y="285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8</xdr:col>
      <xdr:colOff>732864</xdr:colOff>
      <xdr:row>3</xdr:row>
      <xdr:rowOff>76200</xdr:rowOff>
    </xdr:from>
    <xdr:ext cx="2277547" cy="254557"/>
    <xdr:sp macro="" textlink="">
      <xdr:nvSpPr>
        <xdr:cNvPr id="7" name="6 CuadroTexto"/>
        <xdr:cNvSpPr txBox="1"/>
      </xdr:nvSpPr>
      <xdr:spPr>
        <a:xfrm>
          <a:off x="9533964" y="66675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60"/>
  <sheetViews>
    <sheetView workbookViewId="0">
      <selection activeCell="G48" sqref="G48"/>
    </sheetView>
  </sheetViews>
  <sheetFormatPr baseColWidth="10" defaultRowHeight="15"/>
  <cols>
    <col min="1" max="1" width="48.85546875" style="1" customWidth="1"/>
    <col min="2" max="2" width="13" style="1" customWidth="1"/>
    <col min="3" max="3" width="14.42578125" style="1" customWidth="1"/>
    <col min="4" max="4" width="0.42578125" style="1" hidden="1" customWidth="1"/>
    <col min="5" max="5" width="48.28515625" style="1" customWidth="1"/>
    <col min="6" max="6" width="12.28515625" style="1" customWidth="1"/>
    <col min="7" max="7" width="13.7109375" style="1" customWidth="1"/>
    <col min="8" max="16384" width="11.42578125" style="1"/>
  </cols>
  <sheetData>
    <row r="1" spans="1:7">
      <c r="A1" s="37"/>
      <c r="C1" s="192" t="s">
        <v>160</v>
      </c>
      <c r="D1" s="39"/>
      <c r="E1" s="39"/>
      <c r="G1" s="38" t="s">
        <v>295</v>
      </c>
    </row>
    <row r="2" spans="1:7">
      <c r="B2" s="36"/>
      <c r="C2" s="191" t="s">
        <v>55</v>
      </c>
      <c r="D2" s="36"/>
      <c r="E2" s="36"/>
      <c r="F2" s="36"/>
      <c r="G2" s="36"/>
    </row>
    <row r="3" spans="1:7">
      <c r="B3" s="37"/>
      <c r="C3" s="237" t="s">
        <v>342</v>
      </c>
      <c r="D3" s="37"/>
      <c r="E3" s="37"/>
      <c r="F3" s="37"/>
      <c r="G3" s="37"/>
    </row>
    <row r="4" spans="1:7">
      <c r="A4" s="36"/>
      <c r="C4" s="191" t="s">
        <v>339</v>
      </c>
      <c r="D4" s="37"/>
      <c r="E4" s="37"/>
      <c r="F4" s="36"/>
      <c r="G4" s="36"/>
    </row>
    <row r="5" spans="1:7" ht="15.75" thickBot="1">
      <c r="A5" s="36"/>
      <c r="B5" s="44"/>
      <c r="C5" s="45" t="s">
        <v>121</v>
      </c>
      <c r="D5" s="45"/>
      <c r="E5" s="45"/>
      <c r="F5" s="36"/>
      <c r="G5" s="38" t="s">
        <v>341</v>
      </c>
    </row>
    <row r="6" spans="1:7">
      <c r="A6" s="46" t="s">
        <v>56</v>
      </c>
      <c r="B6" s="47">
        <v>2015</v>
      </c>
      <c r="C6" s="47">
        <v>2014</v>
      </c>
      <c r="D6" s="48"/>
      <c r="E6" s="49" t="s">
        <v>57</v>
      </c>
      <c r="F6" s="47">
        <v>2015</v>
      </c>
      <c r="G6" s="50">
        <v>2014</v>
      </c>
    </row>
    <row r="7" spans="1:7">
      <c r="A7" s="41"/>
      <c r="B7" s="42"/>
      <c r="C7" s="42"/>
      <c r="D7" s="33"/>
      <c r="E7" s="42"/>
      <c r="F7" s="42"/>
      <c r="G7" s="43"/>
    </row>
    <row r="8" spans="1:7" ht="16.5">
      <c r="A8" s="193" t="s">
        <v>58</v>
      </c>
      <c r="B8" s="194"/>
      <c r="C8" s="194"/>
      <c r="D8" s="195"/>
      <c r="E8" s="196" t="s">
        <v>59</v>
      </c>
      <c r="F8" s="194"/>
      <c r="G8" s="197"/>
    </row>
    <row r="9" spans="1:7" ht="16.5">
      <c r="A9" s="198" t="s">
        <v>60</v>
      </c>
      <c r="B9" s="199">
        <v>1190235.69</v>
      </c>
      <c r="C9" s="199">
        <v>837753.45</v>
      </c>
      <c r="D9" s="195"/>
      <c r="E9" s="200" t="s">
        <v>61</v>
      </c>
      <c r="F9" s="199">
        <v>989233.96</v>
      </c>
      <c r="G9" s="201">
        <v>297032.33</v>
      </c>
    </row>
    <row r="10" spans="1:7" ht="16.5">
      <c r="A10" s="198" t="s">
        <v>62</v>
      </c>
      <c r="B10" s="199">
        <f>1559611.69+19687.81+379906.2</f>
        <v>1959205.7</v>
      </c>
      <c r="C10" s="199">
        <f>1169976.23+37027.52+412771.23</f>
        <v>1619774.98</v>
      </c>
      <c r="D10" s="195"/>
      <c r="E10" s="200" t="s">
        <v>63</v>
      </c>
      <c r="F10" s="199">
        <v>0</v>
      </c>
      <c r="G10" s="201">
        <v>0</v>
      </c>
    </row>
    <row r="11" spans="1:7" ht="16.5">
      <c r="A11" s="198" t="s">
        <v>64</v>
      </c>
      <c r="B11" s="199">
        <v>0</v>
      </c>
      <c r="C11" s="199">
        <v>0</v>
      </c>
      <c r="D11" s="195"/>
      <c r="E11" s="202" t="s">
        <v>65</v>
      </c>
      <c r="F11" s="199">
        <v>0</v>
      </c>
      <c r="G11" s="201">
        <v>0</v>
      </c>
    </row>
    <row r="12" spans="1:7" ht="16.5">
      <c r="A12" s="198" t="s">
        <v>66</v>
      </c>
      <c r="B12" s="199">
        <v>0</v>
      </c>
      <c r="C12" s="199">
        <v>0</v>
      </c>
      <c r="D12" s="195"/>
      <c r="E12" s="200" t="s">
        <v>67</v>
      </c>
      <c r="F12" s="199">
        <v>0</v>
      </c>
      <c r="G12" s="201">
        <v>0</v>
      </c>
    </row>
    <row r="13" spans="1:7" ht="16.5">
      <c r="A13" s="198" t="s">
        <v>68</v>
      </c>
      <c r="B13" s="199">
        <v>0</v>
      </c>
      <c r="C13" s="199">
        <v>0</v>
      </c>
      <c r="D13" s="195"/>
      <c r="E13" s="200" t="s">
        <v>69</v>
      </c>
      <c r="F13" s="199">
        <v>0</v>
      </c>
      <c r="G13" s="201">
        <v>0</v>
      </c>
    </row>
    <row r="14" spans="1:7" ht="33">
      <c r="A14" s="203" t="s">
        <v>70</v>
      </c>
      <c r="B14" s="199">
        <v>0</v>
      </c>
      <c r="C14" s="199">
        <v>0</v>
      </c>
      <c r="D14" s="195"/>
      <c r="E14" s="202" t="s">
        <v>71</v>
      </c>
      <c r="F14" s="199">
        <v>0</v>
      </c>
      <c r="G14" s="201">
        <v>0</v>
      </c>
    </row>
    <row r="15" spans="1:7" ht="16.5">
      <c r="A15" s="198" t="s">
        <v>72</v>
      </c>
      <c r="B15" s="199"/>
      <c r="C15" s="199"/>
      <c r="D15" s="195"/>
      <c r="E15" s="200" t="s">
        <v>73</v>
      </c>
      <c r="F15" s="199">
        <v>0</v>
      </c>
      <c r="G15" s="201">
        <v>0</v>
      </c>
    </row>
    <row r="16" spans="1:7" ht="16.5">
      <c r="A16" s="204"/>
      <c r="B16" s="249"/>
      <c r="C16" s="199"/>
      <c r="D16" s="195"/>
      <c r="E16" s="200" t="s">
        <v>74</v>
      </c>
      <c r="F16" s="199">
        <v>0</v>
      </c>
      <c r="G16" s="201">
        <v>0</v>
      </c>
    </row>
    <row r="17" spans="1:7" ht="16.5">
      <c r="A17" s="204"/>
      <c r="B17" s="205"/>
      <c r="C17" s="205"/>
      <c r="D17" s="195"/>
      <c r="E17" s="195"/>
      <c r="F17" s="205"/>
      <c r="G17" s="206"/>
    </row>
    <row r="18" spans="1:7" ht="16.5">
      <c r="A18" s="193" t="s">
        <v>176</v>
      </c>
      <c r="B18" s="207">
        <f>SUM(B9:B17)</f>
        <v>3149441.3899999997</v>
      </c>
      <c r="C18" s="207">
        <f>SUM(C9:C17)</f>
        <v>2457528.4299999997</v>
      </c>
      <c r="D18" s="208"/>
      <c r="E18" s="209" t="s">
        <v>175</v>
      </c>
      <c r="F18" s="207">
        <f>SUM(F9:F17)</f>
        <v>989233.96</v>
      </c>
      <c r="G18" s="210">
        <f>SUM(G9:G17)</f>
        <v>297032.33</v>
      </c>
    </row>
    <row r="19" spans="1:7" ht="16.5">
      <c r="A19" s="204"/>
      <c r="B19" s="211"/>
      <c r="C19" s="211"/>
      <c r="D19" s="195"/>
      <c r="E19" s="212"/>
      <c r="F19" s="211"/>
      <c r="G19" s="213"/>
    </row>
    <row r="20" spans="1:7" ht="16.5">
      <c r="A20" s="193" t="s">
        <v>75</v>
      </c>
      <c r="B20" s="207"/>
      <c r="C20" s="207"/>
      <c r="D20" s="195"/>
      <c r="E20" s="196" t="s">
        <v>76</v>
      </c>
      <c r="F20" s="207"/>
      <c r="G20" s="210"/>
    </row>
    <row r="21" spans="1:7" ht="16.5">
      <c r="A21" s="198" t="s">
        <v>77</v>
      </c>
      <c r="B21" s="199">
        <v>0</v>
      </c>
      <c r="C21" s="199">
        <v>0</v>
      </c>
      <c r="D21" s="195"/>
      <c r="E21" s="200" t="s">
        <v>78</v>
      </c>
      <c r="F21" s="199">
        <v>0</v>
      </c>
      <c r="G21" s="201">
        <v>0</v>
      </c>
    </row>
    <row r="22" spans="1:7" ht="16.5">
      <c r="A22" s="203" t="s">
        <v>79</v>
      </c>
      <c r="B22" s="199">
        <v>0</v>
      </c>
      <c r="C22" s="199">
        <v>0</v>
      </c>
      <c r="D22" s="195"/>
      <c r="E22" s="202" t="s">
        <v>80</v>
      </c>
      <c r="F22" s="199">
        <v>0</v>
      </c>
      <c r="G22" s="201">
        <v>0</v>
      </c>
    </row>
    <row r="23" spans="1:7" ht="33">
      <c r="A23" s="203" t="s">
        <v>82</v>
      </c>
      <c r="B23" s="199">
        <v>86000</v>
      </c>
      <c r="C23" s="199">
        <v>86000</v>
      </c>
      <c r="D23" s="195"/>
      <c r="E23" s="200" t="s">
        <v>81</v>
      </c>
      <c r="F23" s="199">
        <v>0</v>
      </c>
      <c r="G23" s="201">
        <v>0</v>
      </c>
    </row>
    <row r="24" spans="1:7" ht="16.5" customHeight="1">
      <c r="A24" s="198" t="s">
        <v>85</v>
      </c>
      <c r="B24" s="199">
        <f>358758.98+475000+10579071.2</f>
        <v>11412830.18</v>
      </c>
      <c r="C24" s="239">
        <f>458075.07+475000+10499429.02</f>
        <v>11432504.09</v>
      </c>
      <c r="D24" s="195"/>
      <c r="E24" s="200" t="s">
        <v>83</v>
      </c>
      <c r="F24" s="199">
        <v>0</v>
      </c>
      <c r="G24" s="201">
        <v>0</v>
      </c>
    </row>
    <row r="25" spans="1:7" ht="33">
      <c r="A25" s="198" t="s">
        <v>86</v>
      </c>
      <c r="B25" s="199">
        <v>1790</v>
      </c>
      <c r="C25" s="199">
        <v>0</v>
      </c>
      <c r="D25" s="195"/>
      <c r="E25" s="202" t="s">
        <v>84</v>
      </c>
      <c r="F25" s="199">
        <v>0</v>
      </c>
      <c r="G25" s="201">
        <v>0</v>
      </c>
    </row>
    <row r="26" spans="1:7" ht="33">
      <c r="A26" s="203" t="s">
        <v>88</v>
      </c>
      <c r="B26" s="199">
        <f>-(45627.78+8553260.63)</f>
        <v>-8598888.4100000001</v>
      </c>
      <c r="C26" s="199">
        <v>0</v>
      </c>
      <c r="D26" s="195"/>
      <c r="E26" s="200" t="s">
        <v>87</v>
      </c>
      <c r="F26" s="199">
        <v>0</v>
      </c>
      <c r="G26" s="201">
        <v>0</v>
      </c>
    </row>
    <row r="27" spans="1:7" ht="16.5">
      <c r="A27" s="198" t="s">
        <v>89</v>
      </c>
      <c r="B27" s="199">
        <v>0</v>
      </c>
      <c r="C27" s="199">
        <v>0</v>
      </c>
      <c r="D27" s="195"/>
      <c r="E27" s="200"/>
      <c r="F27" s="205"/>
      <c r="G27" s="206"/>
    </row>
    <row r="28" spans="1:7" ht="33">
      <c r="A28" s="203" t="s">
        <v>91</v>
      </c>
      <c r="B28" s="199">
        <v>0</v>
      </c>
      <c r="C28" s="199">
        <v>0</v>
      </c>
      <c r="D28" s="195"/>
      <c r="E28" s="214"/>
      <c r="F28" s="211"/>
      <c r="G28" s="213"/>
    </row>
    <row r="29" spans="1:7" ht="16.5">
      <c r="A29" s="198" t="s">
        <v>93</v>
      </c>
      <c r="B29" s="199">
        <v>0</v>
      </c>
      <c r="C29" s="199">
        <v>0</v>
      </c>
      <c r="D29" s="195"/>
      <c r="E29" s="214"/>
      <c r="F29" s="207"/>
      <c r="G29" s="210"/>
    </row>
    <row r="30" spans="1:7" ht="16.5">
      <c r="A30" s="215"/>
      <c r="B30" s="211"/>
      <c r="C30" s="211"/>
      <c r="D30" s="195"/>
      <c r="E30" s="214"/>
      <c r="F30" s="207"/>
      <c r="G30" s="210"/>
    </row>
    <row r="31" spans="1:7" ht="16.5">
      <c r="A31" s="193" t="s">
        <v>96</v>
      </c>
      <c r="B31" s="234">
        <f>SUM(B21:B29)</f>
        <v>2901731.7699999996</v>
      </c>
      <c r="C31" s="234">
        <f>SUM(C21:C29)</f>
        <v>11518504.09</v>
      </c>
      <c r="D31" s="216"/>
      <c r="E31" s="196" t="s">
        <v>90</v>
      </c>
      <c r="F31" s="207">
        <f>SUM(F21:F29)</f>
        <v>0</v>
      </c>
      <c r="G31" s="210">
        <f>SUM(G21:G29)</f>
        <v>0</v>
      </c>
    </row>
    <row r="32" spans="1:7" ht="16.5">
      <c r="A32" s="215"/>
      <c r="B32" s="211"/>
      <c r="C32" s="211"/>
      <c r="D32" s="195"/>
      <c r="E32" s="214"/>
      <c r="F32" s="205"/>
      <c r="G32" s="206"/>
    </row>
    <row r="33" spans="1:7" ht="16.5">
      <c r="A33" s="217"/>
      <c r="B33" s="218"/>
      <c r="C33" s="218"/>
      <c r="D33" s="195"/>
      <c r="E33" s="196" t="s">
        <v>92</v>
      </c>
      <c r="F33" s="207">
        <f>F31+F18</f>
        <v>989233.96</v>
      </c>
      <c r="G33" s="210">
        <f>G31+G18</f>
        <v>297032.33</v>
      </c>
    </row>
    <row r="34" spans="1:7" ht="16.5">
      <c r="A34" s="204"/>
      <c r="B34" s="205"/>
      <c r="C34" s="205"/>
      <c r="D34" s="195"/>
      <c r="E34" s="214"/>
      <c r="F34" s="207"/>
      <c r="G34" s="210"/>
    </row>
    <row r="35" spans="1:7" ht="16.5">
      <c r="A35" s="204"/>
      <c r="B35" s="205"/>
      <c r="C35" s="205"/>
      <c r="D35" s="195"/>
      <c r="E35" s="219" t="s">
        <v>94</v>
      </c>
      <c r="F35" s="205"/>
      <c r="G35" s="206"/>
    </row>
    <row r="36" spans="1:7" ht="16.5">
      <c r="A36" s="204"/>
      <c r="B36" s="205"/>
      <c r="C36" s="205"/>
      <c r="D36" s="195"/>
      <c r="E36" s="196" t="s">
        <v>95</v>
      </c>
      <c r="F36" s="220">
        <f>SUM(F37:F39)</f>
        <v>10543823.84</v>
      </c>
      <c r="G36" s="221">
        <f>SUM(G37:G39)</f>
        <v>10648966</v>
      </c>
    </row>
    <row r="37" spans="1:7" ht="16.5">
      <c r="A37" s="204"/>
      <c r="B37" s="205"/>
      <c r="C37" s="205"/>
      <c r="D37" s="195"/>
      <c r="E37" s="200" t="s">
        <v>36</v>
      </c>
      <c r="F37" s="199">
        <v>10543823.84</v>
      </c>
      <c r="G37" s="240">
        <v>10648966</v>
      </c>
    </row>
    <row r="38" spans="1:7" ht="16.5">
      <c r="A38" s="204"/>
      <c r="B38" s="205"/>
      <c r="C38" s="205"/>
      <c r="D38" s="195"/>
      <c r="E38" s="200" t="s">
        <v>97</v>
      </c>
      <c r="F38" s="199"/>
      <c r="G38" s="201"/>
    </row>
    <row r="39" spans="1:7" ht="16.5">
      <c r="A39" s="204"/>
      <c r="B39" s="205"/>
      <c r="C39" s="205"/>
      <c r="D39" s="195"/>
      <c r="E39" s="200" t="s">
        <v>99</v>
      </c>
      <c r="F39" s="199"/>
      <c r="G39" s="201"/>
    </row>
    <row r="40" spans="1:7" ht="16.5">
      <c r="A40" s="215"/>
      <c r="B40" s="211"/>
      <c r="C40" s="211"/>
      <c r="D40" s="195"/>
      <c r="E40" s="196" t="s">
        <v>100</v>
      </c>
      <c r="F40" s="220">
        <f>SUM(F41:F45)</f>
        <v>-5481884.6400000006</v>
      </c>
      <c r="G40" s="221">
        <f>SUM(G41:G45)</f>
        <v>3030034.19</v>
      </c>
    </row>
    <row r="41" spans="1:7" ht="16.5">
      <c r="A41" s="215"/>
      <c r="B41" s="211"/>
      <c r="C41" s="211"/>
      <c r="D41" s="195"/>
      <c r="E41" s="200" t="s">
        <v>101</v>
      </c>
      <c r="F41" s="199">
        <v>-8511918.8300000001</v>
      </c>
      <c r="G41" s="201">
        <v>738600.26</v>
      </c>
    </row>
    <row r="42" spans="1:7" ht="16.5">
      <c r="A42" s="215"/>
      <c r="B42" s="211"/>
      <c r="C42" s="211"/>
      <c r="D42" s="195"/>
      <c r="E42" s="200" t="s">
        <v>102</v>
      </c>
      <c r="F42" s="199">
        <v>3379925.3</v>
      </c>
      <c r="G42" s="201">
        <v>2641325.04</v>
      </c>
    </row>
    <row r="43" spans="1:7" ht="16.5">
      <c r="A43" s="204"/>
      <c r="B43" s="205"/>
      <c r="C43" s="205"/>
      <c r="D43" s="195"/>
      <c r="E43" s="200" t="s">
        <v>103</v>
      </c>
      <c r="F43" s="199">
        <v>-349891.11</v>
      </c>
      <c r="G43" s="201">
        <v>-349891.11</v>
      </c>
    </row>
    <row r="44" spans="1:7" ht="16.5">
      <c r="A44" s="204"/>
      <c r="B44" s="205"/>
      <c r="C44" s="205"/>
      <c r="D44" s="195"/>
      <c r="E44" s="200" t="s">
        <v>104</v>
      </c>
      <c r="F44" s="199"/>
      <c r="G44" s="201"/>
    </row>
    <row r="45" spans="1:7" ht="16.5">
      <c r="A45" s="204"/>
      <c r="B45" s="205"/>
      <c r="C45" s="205"/>
      <c r="D45" s="195"/>
      <c r="E45" s="200" t="s">
        <v>105</v>
      </c>
      <c r="F45" s="199"/>
      <c r="G45" s="201"/>
    </row>
    <row r="46" spans="1:7" ht="33">
      <c r="A46" s="204"/>
      <c r="B46" s="205"/>
      <c r="C46" s="205"/>
      <c r="D46" s="195"/>
      <c r="E46" s="222" t="s">
        <v>106</v>
      </c>
      <c r="F46" s="220">
        <f>SUM(F47:F48)</f>
        <v>0</v>
      </c>
      <c r="G46" s="221">
        <f>SUM(G47:G48)</f>
        <v>0</v>
      </c>
    </row>
    <row r="47" spans="1:7" ht="16.5">
      <c r="A47" s="198"/>
      <c r="B47" s="205"/>
      <c r="C47" s="205"/>
      <c r="D47" s="195"/>
      <c r="E47" s="200" t="s">
        <v>107</v>
      </c>
      <c r="F47" s="199">
        <v>0</v>
      </c>
      <c r="G47" s="201">
        <v>0</v>
      </c>
    </row>
    <row r="48" spans="1:7" ht="16.5">
      <c r="A48" s="223"/>
      <c r="B48" s="224"/>
      <c r="C48" s="224"/>
      <c r="D48" s="195"/>
      <c r="E48" s="200" t="s">
        <v>108</v>
      </c>
      <c r="F48" s="199">
        <v>0</v>
      </c>
      <c r="G48" s="201">
        <v>0</v>
      </c>
    </row>
    <row r="49" spans="1:7" ht="16.5">
      <c r="A49" s="223"/>
      <c r="B49" s="224"/>
      <c r="C49" s="224"/>
      <c r="D49" s="225"/>
      <c r="E49" s="225"/>
      <c r="F49" s="224"/>
      <c r="G49" s="226"/>
    </row>
    <row r="50" spans="1:7" ht="16.5">
      <c r="A50" s="223"/>
      <c r="B50" s="224"/>
      <c r="C50" s="224"/>
      <c r="D50" s="214"/>
      <c r="E50" s="196" t="s">
        <v>109</v>
      </c>
      <c r="F50" s="235">
        <f>F46+F40+F36</f>
        <v>5061939.1999999993</v>
      </c>
      <c r="G50" s="236">
        <f>G46+G40+G36</f>
        <v>13679000.189999999</v>
      </c>
    </row>
    <row r="51" spans="1:7" ht="16.5">
      <c r="A51" s="223"/>
      <c r="B51" s="224"/>
      <c r="C51" s="224"/>
      <c r="D51" s="214"/>
      <c r="E51" s="212"/>
      <c r="F51" s="227"/>
      <c r="G51" s="228"/>
    </row>
    <row r="52" spans="1:7" ht="16.5">
      <c r="A52" s="193" t="s">
        <v>98</v>
      </c>
      <c r="B52" s="207">
        <f>B31+B18</f>
        <v>6051173.1599999992</v>
      </c>
      <c r="C52" s="207">
        <f>C31+C18</f>
        <v>13976032.52</v>
      </c>
      <c r="D52" s="214"/>
      <c r="E52" s="196" t="s">
        <v>110</v>
      </c>
      <c r="F52" s="229">
        <f>F50+F33</f>
        <v>6051173.1599999992</v>
      </c>
      <c r="G52" s="230">
        <f>G50+G33</f>
        <v>13976032.52</v>
      </c>
    </row>
    <row r="53" spans="1:7" ht="15.75" thickBot="1">
      <c r="A53" s="51"/>
      <c r="B53" s="231"/>
      <c r="C53" s="231"/>
      <c r="D53" s="44"/>
      <c r="E53" s="40"/>
      <c r="F53" s="232"/>
      <c r="G53" s="233"/>
    </row>
    <row r="54" spans="1:7">
      <c r="D54" s="44"/>
    </row>
    <row r="55" spans="1:7" ht="15.75" thickBot="1">
      <c r="D55" s="40"/>
    </row>
    <row r="60" spans="1:7">
      <c r="F60" s="241">
        <f>F52-B52</f>
        <v>0</v>
      </c>
      <c r="G60" s="241">
        <f>G52-C52</f>
        <v>0</v>
      </c>
    </row>
  </sheetData>
  <pageMargins left="0.27559055118110237" right="0.15748031496062992" top="0.39370078740157483" bottom="0.51181102362204722" header="0.31496062992125984" footer="0.31496062992125984"/>
  <pageSetup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>
      <selection activeCell="C55" sqref="C55:K55"/>
    </sheetView>
  </sheetViews>
  <sheetFormatPr baseColWidth="10" defaultRowHeight="15"/>
  <cols>
    <col min="1" max="1" width="2.85546875" style="120" customWidth="1"/>
    <col min="2" max="2" width="31.7109375" style="120" customWidth="1"/>
    <col min="3" max="3" width="15.28515625" style="74" customWidth="1"/>
    <col min="4" max="4" width="14.7109375" style="74" customWidth="1"/>
    <col min="5" max="5" width="15.7109375" style="74" customWidth="1"/>
    <col min="6" max="6" width="15.140625" style="74" customWidth="1"/>
    <col min="7" max="9" width="18.28515625" style="74" customWidth="1"/>
    <col min="10" max="10" width="14.28515625" style="74" customWidth="1"/>
    <col min="11" max="11" width="13.7109375" style="74" customWidth="1"/>
    <col min="12" max="16384" width="11.42578125" style="74"/>
  </cols>
  <sheetData>
    <row r="1" spans="1:11" s="83" customFormat="1">
      <c r="A1" s="380" t="s">
        <v>160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s="84" customFormat="1" ht="15.75">
      <c r="A2" s="380" t="s">
        <v>151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s="84" customFormat="1" ht="15.75">
      <c r="A3" s="380" t="s">
        <v>344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s="84" customFormat="1" ht="15.75">
      <c r="A4" s="380" t="s">
        <v>340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s="85" customFormat="1" ht="15.75" thickBot="1">
      <c r="A5" s="381" t="s">
        <v>121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1" s="100" customFormat="1" ht="62.25" customHeight="1">
      <c r="A6" s="403" t="s">
        <v>152</v>
      </c>
      <c r="B6" s="404"/>
      <c r="C6" s="183" t="s">
        <v>207</v>
      </c>
      <c r="D6" s="183" t="s">
        <v>211</v>
      </c>
      <c r="E6" s="183" t="s">
        <v>208</v>
      </c>
      <c r="F6" s="184" t="s">
        <v>327</v>
      </c>
      <c r="G6" s="184" t="s">
        <v>328</v>
      </c>
      <c r="H6" s="142" t="s">
        <v>329</v>
      </c>
      <c r="I6" s="142" t="s">
        <v>330</v>
      </c>
      <c r="J6" s="101" t="s">
        <v>198</v>
      </c>
      <c r="K6" s="101" t="s">
        <v>212</v>
      </c>
    </row>
    <row r="7" spans="1:11" s="100" customFormat="1" ht="15.75" thickBot="1">
      <c r="A7" s="405"/>
      <c r="B7" s="406"/>
      <c r="C7" s="102" t="s">
        <v>182</v>
      </c>
      <c r="D7" s="102" t="s">
        <v>183</v>
      </c>
      <c r="E7" s="102" t="s">
        <v>153</v>
      </c>
      <c r="F7" s="185" t="s">
        <v>184</v>
      </c>
      <c r="G7" s="185" t="s">
        <v>185</v>
      </c>
      <c r="H7" s="143" t="s">
        <v>331</v>
      </c>
      <c r="I7" s="143" t="s">
        <v>332</v>
      </c>
      <c r="J7" s="103" t="s">
        <v>333</v>
      </c>
      <c r="K7" s="103" t="s">
        <v>334</v>
      </c>
    </row>
    <row r="8" spans="1:11" s="100" customFormat="1">
      <c r="A8" s="138"/>
      <c r="B8" s="139" t="s">
        <v>209</v>
      </c>
      <c r="C8" s="340">
        <v>837753.45</v>
      </c>
      <c r="D8" s="121"/>
      <c r="E8" s="121"/>
      <c r="F8" s="121"/>
      <c r="G8" s="121"/>
      <c r="H8" s="121"/>
      <c r="I8" s="121"/>
      <c r="J8" s="140"/>
      <c r="K8" s="141"/>
    </row>
    <row r="9" spans="1:11" s="100" customFormat="1">
      <c r="A9" s="138"/>
      <c r="B9" s="139"/>
      <c r="C9" s="324"/>
      <c r="D9" s="324"/>
      <c r="E9" s="324"/>
      <c r="F9" s="324"/>
      <c r="G9" s="324"/>
      <c r="H9" s="324"/>
      <c r="I9" s="324"/>
      <c r="J9" s="325"/>
      <c r="K9" s="325"/>
    </row>
    <row r="10" spans="1:11" ht="17.100000000000001" customHeight="1">
      <c r="A10" s="105">
        <v>1</v>
      </c>
      <c r="B10" s="106" t="s">
        <v>3</v>
      </c>
      <c r="C10" s="326">
        <v>0</v>
      </c>
      <c r="D10" s="326">
        <v>0</v>
      </c>
      <c r="E10" s="326">
        <v>0</v>
      </c>
      <c r="F10" s="326">
        <v>0</v>
      </c>
      <c r="G10" s="326">
        <v>0</v>
      </c>
      <c r="H10" s="326">
        <v>0</v>
      </c>
      <c r="I10" s="326">
        <v>0</v>
      </c>
      <c r="J10" s="327">
        <v>0</v>
      </c>
      <c r="K10" s="328">
        <v>0</v>
      </c>
    </row>
    <row r="11" spans="1:11" ht="17.100000000000001" customHeight="1">
      <c r="A11" s="105">
        <v>2</v>
      </c>
      <c r="B11" s="106" t="s">
        <v>4</v>
      </c>
      <c r="C11" s="326">
        <v>0</v>
      </c>
      <c r="D11" s="326">
        <v>0</v>
      </c>
      <c r="E11" s="326">
        <v>0</v>
      </c>
      <c r="F11" s="326">
        <v>0</v>
      </c>
      <c r="G11" s="326">
        <v>0</v>
      </c>
      <c r="H11" s="326">
        <v>0</v>
      </c>
      <c r="I11" s="326">
        <v>0</v>
      </c>
      <c r="J11" s="327">
        <v>0</v>
      </c>
      <c r="K11" s="328">
        <v>0</v>
      </c>
    </row>
    <row r="12" spans="1:11" ht="17.100000000000001" customHeight="1">
      <c r="A12" s="105">
        <v>3</v>
      </c>
      <c r="B12" s="106" t="s">
        <v>186</v>
      </c>
      <c r="C12" s="326">
        <v>0</v>
      </c>
      <c r="D12" s="326">
        <v>0</v>
      </c>
      <c r="E12" s="326">
        <v>0</v>
      </c>
      <c r="F12" s="326">
        <v>0</v>
      </c>
      <c r="G12" s="326">
        <v>0</v>
      </c>
      <c r="H12" s="326">
        <v>0</v>
      </c>
      <c r="I12" s="326">
        <v>0</v>
      </c>
      <c r="J12" s="327">
        <v>0</v>
      </c>
      <c r="K12" s="328">
        <v>0</v>
      </c>
    </row>
    <row r="13" spans="1:11" ht="17.100000000000001" customHeight="1">
      <c r="A13" s="105">
        <v>4</v>
      </c>
      <c r="B13" s="106" t="s">
        <v>6</v>
      </c>
      <c r="C13" s="326">
        <v>0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7">
        <v>0</v>
      </c>
      <c r="K13" s="328">
        <v>0</v>
      </c>
    </row>
    <row r="14" spans="1:11" ht="17.100000000000001" customHeight="1">
      <c r="A14" s="105">
        <v>5</v>
      </c>
      <c r="B14" s="106" t="s">
        <v>187</v>
      </c>
      <c r="C14" s="326">
        <v>0</v>
      </c>
      <c r="D14" s="326">
        <v>0</v>
      </c>
      <c r="E14" s="326">
        <v>0</v>
      </c>
      <c r="F14" s="326">
        <v>0</v>
      </c>
      <c r="G14" s="326">
        <v>0</v>
      </c>
      <c r="H14" s="326">
        <v>0</v>
      </c>
      <c r="I14" s="326">
        <v>0</v>
      </c>
      <c r="J14" s="327">
        <v>0</v>
      </c>
      <c r="K14" s="328">
        <v>0</v>
      </c>
    </row>
    <row r="15" spans="1:11" ht="17.100000000000001" customHeight="1">
      <c r="A15" s="105"/>
      <c r="B15" s="106" t="s">
        <v>154</v>
      </c>
      <c r="C15" s="326">
        <v>0</v>
      </c>
      <c r="D15" s="326">
        <v>0</v>
      </c>
      <c r="E15" s="326">
        <v>0</v>
      </c>
      <c r="F15" s="326">
        <v>0</v>
      </c>
      <c r="G15" s="326">
        <v>0</v>
      </c>
      <c r="H15" s="326">
        <v>0</v>
      </c>
      <c r="I15" s="326">
        <v>0</v>
      </c>
      <c r="J15" s="327">
        <v>0</v>
      </c>
      <c r="K15" s="328">
        <v>0</v>
      </c>
    </row>
    <row r="16" spans="1:11" ht="17.100000000000001" customHeight="1">
      <c r="A16" s="105"/>
      <c r="B16" s="106" t="s">
        <v>155</v>
      </c>
      <c r="C16" s="326">
        <v>0</v>
      </c>
      <c r="D16" s="326">
        <v>0</v>
      </c>
      <c r="E16" s="326">
        <v>0</v>
      </c>
      <c r="F16" s="326">
        <v>0</v>
      </c>
      <c r="G16" s="326">
        <v>0</v>
      </c>
      <c r="H16" s="326">
        <v>0</v>
      </c>
      <c r="I16" s="326">
        <v>0</v>
      </c>
      <c r="J16" s="327">
        <v>0</v>
      </c>
      <c r="K16" s="328">
        <v>0</v>
      </c>
    </row>
    <row r="17" spans="1:11" ht="17.100000000000001" customHeight="1">
      <c r="A17" s="105">
        <v>6</v>
      </c>
      <c r="B17" s="106" t="s">
        <v>188</v>
      </c>
      <c r="C17" s="326">
        <v>0</v>
      </c>
      <c r="D17" s="326">
        <v>0</v>
      </c>
      <c r="E17" s="326">
        <v>0</v>
      </c>
      <c r="F17" s="326">
        <v>0</v>
      </c>
      <c r="G17" s="326">
        <v>0</v>
      </c>
      <c r="H17" s="326">
        <v>0</v>
      </c>
      <c r="I17" s="326">
        <v>0</v>
      </c>
      <c r="J17" s="327">
        <v>0</v>
      </c>
      <c r="K17" s="328">
        <v>0</v>
      </c>
    </row>
    <row r="18" spans="1:11" ht="17.100000000000001" customHeight="1">
      <c r="A18" s="105"/>
      <c r="B18" s="106" t="s">
        <v>154</v>
      </c>
      <c r="C18" s="326">
        <v>0</v>
      </c>
      <c r="D18" s="326">
        <v>0</v>
      </c>
      <c r="E18" s="326">
        <v>0</v>
      </c>
      <c r="F18" s="326">
        <v>0</v>
      </c>
      <c r="G18" s="326">
        <v>0</v>
      </c>
      <c r="H18" s="326">
        <v>0</v>
      </c>
      <c r="I18" s="326">
        <v>0</v>
      </c>
      <c r="J18" s="327">
        <v>0</v>
      </c>
      <c r="K18" s="328">
        <v>0</v>
      </c>
    </row>
    <row r="19" spans="1:11" ht="17.100000000000001" customHeight="1">
      <c r="A19" s="105"/>
      <c r="B19" s="106" t="s">
        <v>155</v>
      </c>
      <c r="C19" s="326">
        <v>0</v>
      </c>
      <c r="D19" s="326">
        <v>0</v>
      </c>
      <c r="E19" s="326">
        <v>0</v>
      </c>
      <c r="F19" s="326">
        <v>0</v>
      </c>
      <c r="G19" s="326">
        <v>0</v>
      </c>
      <c r="H19" s="326">
        <v>0</v>
      </c>
      <c r="I19" s="326">
        <v>0</v>
      </c>
      <c r="J19" s="327">
        <v>0</v>
      </c>
      <c r="K19" s="328">
        <v>0</v>
      </c>
    </row>
    <row r="20" spans="1:11" ht="17.100000000000001" customHeight="1">
      <c r="A20" s="105">
        <v>7</v>
      </c>
      <c r="B20" s="106" t="s">
        <v>189</v>
      </c>
      <c r="C20" s="326">
        <v>2203043.04</v>
      </c>
      <c r="D20" s="326">
        <v>-134680.79</v>
      </c>
      <c r="E20" s="326">
        <f>C20+D20</f>
        <v>2068362.25</v>
      </c>
      <c r="F20" s="326">
        <v>2068362.25</v>
      </c>
      <c r="G20" s="326">
        <v>1917194.26</v>
      </c>
      <c r="H20" s="326">
        <f>2068362.25-1566698.24</f>
        <v>501664.01</v>
      </c>
      <c r="I20" s="326">
        <f>1917194.26-675330.25</f>
        <v>1241864.01</v>
      </c>
      <c r="J20" s="327">
        <f>G20-C20</f>
        <v>-285848.78000000003</v>
      </c>
      <c r="K20" s="328">
        <f>G20/C20</f>
        <v>0.87024820904089095</v>
      </c>
    </row>
    <row r="21" spans="1:11" ht="17.100000000000001" customHeight="1">
      <c r="A21" s="105">
        <v>8</v>
      </c>
      <c r="B21" s="106" t="s">
        <v>11</v>
      </c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7">
        <v>0</v>
      </c>
      <c r="K21" s="328">
        <v>0</v>
      </c>
    </row>
    <row r="22" spans="1:11" ht="25.5">
      <c r="A22" s="105">
        <v>9</v>
      </c>
      <c r="B22" s="106" t="s">
        <v>320</v>
      </c>
      <c r="C22" s="326">
        <v>0</v>
      </c>
      <c r="D22" s="326">
        <v>0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7">
        <v>0</v>
      </c>
      <c r="K22" s="328">
        <v>0</v>
      </c>
    </row>
    <row r="23" spans="1:11" ht="25.5">
      <c r="A23" s="105"/>
      <c r="B23" s="106" t="s">
        <v>321</v>
      </c>
      <c r="C23" s="326">
        <v>3668860</v>
      </c>
      <c r="D23" s="326">
        <v>-81887.61</v>
      </c>
      <c r="E23" s="326">
        <f>C23+D23</f>
        <v>3586972.39</v>
      </c>
      <c r="F23" s="326">
        <v>3586972.39</v>
      </c>
      <c r="G23" s="326">
        <v>3055028.64</v>
      </c>
      <c r="H23" s="326">
        <f>3586972.39-2192385.57</f>
        <v>1394586.8200000003</v>
      </c>
      <c r="I23" s="326">
        <f>3055028.64-2192385.57</f>
        <v>862643.0700000003</v>
      </c>
      <c r="J23" s="327">
        <f>G23-C23</f>
        <v>-613831.35999999987</v>
      </c>
      <c r="K23" s="328">
        <f>G23/C23</f>
        <v>0.83269152815861058</v>
      </c>
    </row>
    <row r="24" spans="1:11" ht="17.100000000000001" customHeight="1" thickBot="1">
      <c r="A24" s="107">
        <v>10</v>
      </c>
      <c r="B24" s="108" t="s">
        <v>190</v>
      </c>
      <c r="C24" s="329">
        <v>0</v>
      </c>
      <c r="D24" s="329">
        <v>0</v>
      </c>
      <c r="E24" s="329">
        <v>0</v>
      </c>
      <c r="F24" s="329">
        <v>0</v>
      </c>
      <c r="G24" s="329">
        <v>0</v>
      </c>
      <c r="H24" s="329">
        <v>0</v>
      </c>
      <c r="I24" s="329">
        <v>0</v>
      </c>
      <c r="J24" s="330">
        <v>0</v>
      </c>
      <c r="K24" s="331">
        <v>0</v>
      </c>
    </row>
    <row r="25" spans="1:11" ht="28.5" customHeight="1" thickBot="1">
      <c r="A25" s="401" t="s">
        <v>118</v>
      </c>
      <c r="B25" s="402"/>
      <c r="C25" s="329">
        <f>SUM(C10:C24)</f>
        <v>5871903.04</v>
      </c>
      <c r="D25" s="329">
        <f t="shared" ref="D25:G25" si="0">SUM(D10:D24)</f>
        <v>-216568.40000000002</v>
      </c>
      <c r="E25" s="329">
        <f t="shared" si="0"/>
        <v>5655334.6400000006</v>
      </c>
      <c r="F25" s="329">
        <f t="shared" si="0"/>
        <v>5655334.6400000006</v>
      </c>
      <c r="G25" s="329">
        <f t="shared" si="0"/>
        <v>4972222.9000000004</v>
      </c>
      <c r="H25" s="332">
        <f>SUM(H8:H24)</f>
        <v>1896250.8300000003</v>
      </c>
      <c r="I25" s="332">
        <f>SUM(I8:I24)</f>
        <v>2104507.08</v>
      </c>
      <c r="J25" s="332"/>
      <c r="K25" s="331"/>
    </row>
    <row r="26" spans="1:11" ht="22.5" customHeight="1" thickBot="1">
      <c r="A26" s="132"/>
      <c r="B26" s="132"/>
      <c r="C26" s="133"/>
      <c r="D26" s="133"/>
      <c r="E26" s="133"/>
      <c r="F26" s="145"/>
      <c r="G26" s="165" t="s">
        <v>227</v>
      </c>
      <c r="H26" s="186"/>
      <c r="I26" s="186"/>
      <c r="J26" s="134"/>
      <c r="K26" s="159"/>
    </row>
    <row r="27" spans="1:11" ht="22.5" customHeight="1">
      <c r="A27" s="146"/>
      <c r="B27" s="146"/>
      <c r="C27" s="104"/>
      <c r="D27" s="104"/>
      <c r="E27" s="104"/>
      <c r="F27" s="147"/>
      <c r="G27" s="148"/>
      <c r="H27" s="148"/>
      <c r="I27" s="148"/>
      <c r="J27" s="145"/>
      <c r="K27" s="148"/>
    </row>
    <row r="28" spans="1:11" ht="22.5" customHeight="1">
      <c r="A28" s="146"/>
      <c r="B28" s="146"/>
      <c r="C28" s="104"/>
      <c r="D28" s="104"/>
      <c r="E28" s="104"/>
      <c r="F28" s="147"/>
      <c r="G28" s="148"/>
      <c r="H28" s="148"/>
      <c r="I28" s="148"/>
      <c r="J28" s="147"/>
      <c r="K28" s="148"/>
    </row>
    <row r="29" spans="1:11" ht="22.5" customHeight="1">
      <c r="A29" s="146"/>
      <c r="B29" s="146"/>
      <c r="C29" s="104"/>
      <c r="D29" s="104"/>
      <c r="E29" s="104"/>
      <c r="F29" s="147"/>
      <c r="G29" s="148"/>
      <c r="H29" s="148"/>
      <c r="I29" s="148"/>
      <c r="J29" s="147" t="s">
        <v>290</v>
      </c>
      <c r="K29" s="148"/>
    </row>
    <row r="30" spans="1:11" ht="22.5" customHeight="1">
      <c r="A30" s="146"/>
      <c r="B30" s="146"/>
      <c r="C30" s="104"/>
      <c r="D30" s="104"/>
      <c r="E30" s="104"/>
      <c r="F30" s="147"/>
      <c r="G30" s="148"/>
      <c r="H30" s="148"/>
      <c r="I30" s="148"/>
      <c r="J30" s="147"/>
      <c r="K30" s="148"/>
    </row>
    <row r="31" spans="1:11" ht="22.5" customHeight="1">
      <c r="A31" s="146"/>
      <c r="B31" s="146"/>
      <c r="C31" s="104"/>
      <c r="D31" s="104"/>
      <c r="E31" s="104"/>
      <c r="F31" s="147"/>
      <c r="G31" s="148"/>
      <c r="H31" s="148"/>
      <c r="I31" s="148"/>
      <c r="J31" s="147"/>
      <c r="K31" s="148"/>
    </row>
    <row r="32" spans="1:11" ht="22.5" customHeight="1">
      <c r="A32" s="146"/>
      <c r="B32" s="146"/>
      <c r="C32" s="104"/>
      <c r="D32" s="104"/>
      <c r="E32" s="104"/>
      <c r="F32" s="147"/>
      <c r="G32" s="148"/>
      <c r="H32" s="148"/>
      <c r="I32" s="148"/>
      <c r="J32" s="147"/>
      <c r="K32" s="148"/>
    </row>
    <row r="33" spans="1:11" ht="22.5" customHeight="1">
      <c r="A33" s="146"/>
      <c r="B33" s="146"/>
      <c r="C33" s="104"/>
      <c r="D33" s="104"/>
      <c r="E33" s="104"/>
      <c r="F33" s="147"/>
      <c r="G33" s="148"/>
      <c r="H33" s="148"/>
      <c r="I33" s="148"/>
      <c r="J33" s="147"/>
      <c r="K33" s="148"/>
    </row>
    <row r="34" spans="1:11" s="187" customFormat="1" ht="22.5" customHeight="1">
      <c r="A34" s="146"/>
      <c r="B34" s="146"/>
      <c r="C34" s="104"/>
      <c r="D34" s="104"/>
      <c r="E34" s="104"/>
      <c r="F34" s="147"/>
      <c r="G34" s="148"/>
      <c r="H34" s="148"/>
      <c r="I34" s="148"/>
      <c r="J34" s="147"/>
      <c r="K34" s="148"/>
    </row>
    <row r="35" spans="1:11" ht="9" customHeight="1" thickBot="1">
      <c r="A35" s="146"/>
      <c r="B35" s="146"/>
      <c r="C35" s="104"/>
      <c r="D35" s="104"/>
      <c r="E35" s="104"/>
      <c r="F35" s="147"/>
      <c r="G35" s="148"/>
      <c r="H35" s="148"/>
      <c r="I35" s="148"/>
      <c r="J35" s="147"/>
      <c r="K35" s="148"/>
    </row>
    <row r="36" spans="1:11" s="100" customFormat="1" ht="62.25" customHeight="1">
      <c r="A36" s="403" t="s">
        <v>152</v>
      </c>
      <c r="B36" s="404"/>
      <c r="C36" s="183" t="s">
        <v>207</v>
      </c>
      <c r="D36" s="183" t="s">
        <v>211</v>
      </c>
      <c r="E36" s="183" t="s">
        <v>208</v>
      </c>
      <c r="F36" s="142" t="s">
        <v>327</v>
      </c>
      <c r="G36" s="142" t="s">
        <v>328</v>
      </c>
      <c r="H36" s="142" t="s">
        <v>329</v>
      </c>
      <c r="I36" s="142" t="s">
        <v>330</v>
      </c>
      <c r="J36" s="101" t="s">
        <v>198</v>
      </c>
      <c r="K36" s="101" t="s">
        <v>212</v>
      </c>
    </row>
    <row r="37" spans="1:11" s="100" customFormat="1" ht="15.75" thickBot="1">
      <c r="A37" s="405"/>
      <c r="B37" s="406"/>
      <c r="C37" s="102" t="s">
        <v>182</v>
      </c>
      <c r="D37" s="102" t="s">
        <v>183</v>
      </c>
      <c r="E37" s="102" t="s">
        <v>153</v>
      </c>
      <c r="F37" s="143" t="s">
        <v>184</v>
      </c>
      <c r="G37" s="143" t="s">
        <v>185</v>
      </c>
      <c r="H37" s="143" t="s">
        <v>331</v>
      </c>
      <c r="I37" s="143" t="s">
        <v>332</v>
      </c>
      <c r="J37" s="103" t="s">
        <v>333</v>
      </c>
      <c r="K37" s="103" t="s">
        <v>334</v>
      </c>
    </row>
    <row r="38" spans="1:11" s="111" customFormat="1" ht="17.100000000000001" customHeight="1">
      <c r="A38" s="109" t="s">
        <v>199</v>
      </c>
      <c r="B38" s="110"/>
      <c r="C38" s="333"/>
      <c r="D38" s="333"/>
      <c r="E38" s="333"/>
      <c r="F38" s="333"/>
      <c r="G38" s="333"/>
      <c r="H38" s="333"/>
      <c r="I38" s="333"/>
      <c r="J38" s="334"/>
      <c r="K38" s="334"/>
    </row>
    <row r="39" spans="1:11" s="111" customFormat="1" ht="17.100000000000001" customHeight="1">
      <c r="A39" s="112" t="s">
        <v>200</v>
      </c>
      <c r="B39" s="113"/>
      <c r="C39" s="335">
        <v>0</v>
      </c>
      <c r="D39" s="335">
        <v>0</v>
      </c>
      <c r="E39" s="335">
        <v>0</v>
      </c>
      <c r="F39" s="335">
        <v>0</v>
      </c>
      <c r="G39" s="335">
        <v>0</v>
      </c>
      <c r="H39" s="335">
        <v>0</v>
      </c>
      <c r="I39" s="335">
        <v>0</v>
      </c>
      <c r="J39" s="336">
        <v>0</v>
      </c>
      <c r="K39" s="336">
        <v>0</v>
      </c>
    </row>
    <row r="40" spans="1:11" s="111" customFormat="1" ht="17.100000000000001" customHeight="1">
      <c r="A40" s="112" t="s">
        <v>186</v>
      </c>
      <c r="B40" s="113"/>
      <c r="C40" s="335">
        <v>0</v>
      </c>
      <c r="D40" s="335">
        <v>0</v>
      </c>
      <c r="E40" s="335">
        <v>0</v>
      </c>
      <c r="F40" s="335">
        <v>0</v>
      </c>
      <c r="G40" s="335">
        <v>0</v>
      </c>
      <c r="H40" s="335">
        <v>0</v>
      </c>
      <c r="I40" s="335">
        <v>0</v>
      </c>
      <c r="J40" s="336">
        <v>0</v>
      </c>
      <c r="K40" s="336">
        <v>0</v>
      </c>
    </row>
    <row r="41" spans="1:11" s="111" customFormat="1" ht="27" customHeight="1">
      <c r="A41" s="407" t="s">
        <v>6</v>
      </c>
      <c r="B41" s="408"/>
      <c r="C41" s="335">
        <v>0</v>
      </c>
      <c r="D41" s="335">
        <v>0</v>
      </c>
      <c r="E41" s="335">
        <v>0</v>
      </c>
      <c r="F41" s="335">
        <v>0</v>
      </c>
      <c r="G41" s="335">
        <v>0</v>
      </c>
      <c r="H41" s="335">
        <v>0</v>
      </c>
      <c r="I41" s="335">
        <v>0</v>
      </c>
      <c r="J41" s="336">
        <v>0</v>
      </c>
      <c r="K41" s="336">
        <v>0</v>
      </c>
    </row>
    <row r="42" spans="1:11" s="111" customFormat="1" ht="17.100000000000001" customHeight="1">
      <c r="A42" s="112" t="s">
        <v>187</v>
      </c>
      <c r="B42" s="113"/>
      <c r="C42" s="335">
        <v>0</v>
      </c>
      <c r="D42" s="335">
        <v>0</v>
      </c>
      <c r="E42" s="335">
        <v>0</v>
      </c>
      <c r="F42" s="335">
        <v>0</v>
      </c>
      <c r="G42" s="335">
        <v>0</v>
      </c>
      <c r="H42" s="335">
        <v>0</v>
      </c>
      <c r="I42" s="335">
        <v>0</v>
      </c>
      <c r="J42" s="336">
        <v>0</v>
      </c>
      <c r="K42" s="336">
        <v>0</v>
      </c>
    </row>
    <row r="43" spans="1:11" s="111" customFormat="1" ht="17.100000000000001" customHeight="1">
      <c r="A43" s="112" t="s">
        <v>201</v>
      </c>
      <c r="B43" s="113"/>
      <c r="C43" s="335">
        <v>0</v>
      </c>
      <c r="D43" s="335">
        <v>0</v>
      </c>
      <c r="E43" s="335">
        <v>0</v>
      </c>
      <c r="F43" s="335">
        <v>0</v>
      </c>
      <c r="G43" s="335">
        <v>0</v>
      </c>
      <c r="H43" s="335">
        <v>0</v>
      </c>
      <c r="I43" s="335">
        <v>0</v>
      </c>
      <c r="J43" s="336">
        <v>0</v>
      </c>
      <c r="K43" s="336">
        <v>0</v>
      </c>
    </row>
    <row r="44" spans="1:11" s="111" customFormat="1" ht="17.100000000000001" customHeight="1">
      <c r="A44" s="112" t="s">
        <v>202</v>
      </c>
      <c r="B44" s="113"/>
      <c r="C44" s="335">
        <v>0</v>
      </c>
      <c r="D44" s="335">
        <v>0</v>
      </c>
      <c r="E44" s="335">
        <v>0</v>
      </c>
      <c r="F44" s="335">
        <v>0</v>
      </c>
      <c r="G44" s="335">
        <v>0</v>
      </c>
      <c r="H44" s="335">
        <v>0</v>
      </c>
      <c r="I44" s="335">
        <v>0</v>
      </c>
      <c r="J44" s="336">
        <v>0</v>
      </c>
      <c r="K44" s="336">
        <v>0</v>
      </c>
    </row>
    <row r="45" spans="1:11" ht="17.100000000000001" customHeight="1">
      <c r="A45" s="407" t="s">
        <v>188</v>
      </c>
      <c r="B45" s="408"/>
      <c r="C45" s="326">
        <v>0</v>
      </c>
      <c r="D45" s="326">
        <v>0</v>
      </c>
      <c r="E45" s="326">
        <v>0</v>
      </c>
      <c r="F45" s="326">
        <v>0</v>
      </c>
      <c r="G45" s="326">
        <v>0</v>
      </c>
      <c r="H45" s="326">
        <v>0</v>
      </c>
      <c r="I45" s="326">
        <v>0</v>
      </c>
      <c r="J45" s="327">
        <v>0</v>
      </c>
      <c r="K45" s="328">
        <v>0</v>
      </c>
    </row>
    <row r="46" spans="1:11" ht="17.100000000000001" customHeight="1">
      <c r="A46" s="105"/>
      <c r="B46" s="106" t="s">
        <v>154</v>
      </c>
      <c r="C46" s="326">
        <v>0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7">
        <v>0</v>
      </c>
      <c r="K46" s="328">
        <v>0</v>
      </c>
    </row>
    <row r="47" spans="1:11" ht="17.100000000000001" customHeight="1">
      <c r="A47" s="105"/>
      <c r="B47" s="106" t="s">
        <v>155</v>
      </c>
      <c r="C47" s="326">
        <v>0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326">
        <v>0</v>
      </c>
      <c r="J47" s="327">
        <v>0</v>
      </c>
      <c r="K47" s="328">
        <v>0</v>
      </c>
    </row>
    <row r="48" spans="1:11" s="111" customFormat="1" ht="17.100000000000001" customHeight="1">
      <c r="A48" s="112" t="s">
        <v>11</v>
      </c>
      <c r="B48" s="113"/>
      <c r="C48" s="335">
        <v>0</v>
      </c>
      <c r="D48" s="335"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6">
        <v>0</v>
      </c>
      <c r="K48" s="336">
        <v>0</v>
      </c>
    </row>
    <row r="49" spans="1:11" s="111" customFormat="1" ht="27.75" customHeight="1">
      <c r="A49" s="407" t="s">
        <v>157</v>
      </c>
      <c r="B49" s="408"/>
      <c r="C49" s="335">
        <v>0</v>
      </c>
      <c r="D49" s="335"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6">
        <v>0</v>
      </c>
      <c r="K49" s="336">
        <v>0</v>
      </c>
    </row>
    <row r="50" spans="1:11" s="111" customFormat="1" ht="17.100000000000001" customHeight="1">
      <c r="A50" s="114" t="s">
        <v>191</v>
      </c>
      <c r="B50" s="115"/>
      <c r="C50" s="335"/>
      <c r="D50" s="335"/>
      <c r="E50" s="335"/>
      <c r="F50" s="335"/>
      <c r="G50" s="335"/>
      <c r="H50" s="335"/>
      <c r="I50" s="335"/>
      <c r="J50" s="336"/>
      <c r="K50" s="336"/>
    </row>
    <row r="51" spans="1:11" s="111" customFormat="1" ht="17.100000000000001" customHeight="1">
      <c r="A51" s="116" t="s">
        <v>203</v>
      </c>
      <c r="B51" s="117"/>
      <c r="C51" s="335"/>
      <c r="D51" s="335"/>
      <c r="E51" s="335"/>
      <c r="F51" s="335"/>
      <c r="G51" s="335"/>
      <c r="H51" s="335"/>
      <c r="I51" s="335"/>
      <c r="J51" s="336"/>
      <c r="K51" s="336"/>
    </row>
    <row r="52" spans="1:11" s="111" customFormat="1" ht="17.100000000000001" customHeight="1">
      <c r="A52" s="112"/>
      <c r="B52" s="113" t="s">
        <v>204</v>
      </c>
      <c r="C52" s="335">
        <v>0</v>
      </c>
      <c r="D52" s="335">
        <v>0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6">
        <v>0</v>
      </c>
      <c r="K52" s="336">
        <v>0</v>
      </c>
    </row>
    <row r="53" spans="1:11" s="111" customFormat="1" ht="17.100000000000001" customHeight="1">
      <c r="A53" s="112"/>
      <c r="B53" s="113" t="s">
        <v>205</v>
      </c>
      <c r="C53" s="326">
        <v>2203043.04</v>
      </c>
      <c r="D53" s="326">
        <v>-134680.79</v>
      </c>
      <c r="E53" s="326">
        <f>C53+D53</f>
        <v>2068362.25</v>
      </c>
      <c r="F53" s="326">
        <v>2068362.25</v>
      </c>
      <c r="G53" s="326">
        <v>1917194.26</v>
      </c>
      <c r="H53" s="326">
        <f>2068362.25-1566698.24</f>
        <v>501664.01</v>
      </c>
      <c r="I53" s="326">
        <f>1917194.26-675330.25</f>
        <v>1241864.01</v>
      </c>
      <c r="J53" s="327">
        <f>G53-C53</f>
        <v>-285848.78000000003</v>
      </c>
      <c r="K53" s="328">
        <f>G53/C53</f>
        <v>0.87024820904089095</v>
      </c>
    </row>
    <row r="54" spans="1:11" s="111" customFormat="1" ht="29.25" customHeight="1">
      <c r="A54" s="112"/>
      <c r="B54" s="131" t="s">
        <v>322</v>
      </c>
      <c r="C54" s="335">
        <v>0</v>
      </c>
      <c r="D54" s="335">
        <v>0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6">
        <v>0</v>
      </c>
      <c r="K54" s="336">
        <v>0</v>
      </c>
    </row>
    <row r="55" spans="1:11" s="111" customFormat="1" ht="29.25" customHeight="1">
      <c r="A55" s="112"/>
      <c r="B55" s="131" t="s">
        <v>323</v>
      </c>
      <c r="C55" s="326">
        <v>3668860</v>
      </c>
      <c r="D55" s="326">
        <v>-81887.61</v>
      </c>
      <c r="E55" s="326">
        <f>C55+D55</f>
        <v>3586972.39</v>
      </c>
      <c r="F55" s="326">
        <v>3586972.39</v>
      </c>
      <c r="G55" s="326">
        <v>3055028.64</v>
      </c>
      <c r="H55" s="326">
        <f>3586972.39-2192385.57</f>
        <v>1394586.8200000003</v>
      </c>
      <c r="I55" s="326">
        <f>3055028.64-2192385.57</f>
        <v>862643.0700000003</v>
      </c>
      <c r="J55" s="327">
        <f>G55-C55</f>
        <v>-613831.35999999987</v>
      </c>
      <c r="K55" s="328">
        <f>G55/C55</f>
        <v>0.83269152815861058</v>
      </c>
    </row>
    <row r="56" spans="1:11" s="111" customFormat="1" ht="17.100000000000001" customHeight="1">
      <c r="A56" s="112"/>
      <c r="B56" s="113"/>
      <c r="C56" s="335"/>
      <c r="D56" s="335"/>
      <c r="E56" s="335"/>
      <c r="F56" s="335"/>
      <c r="G56" s="335"/>
      <c r="H56" s="335"/>
      <c r="I56" s="335"/>
      <c r="J56" s="336"/>
      <c r="K56" s="336"/>
    </row>
    <row r="57" spans="1:11" s="111" customFormat="1" ht="17.100000000000001" customHeight="1">
      <c r="A57" s="114" t="s">
        <v>206</v>
      </c>
      <c r="B57" s="115"/>
      <c r="C57" s="335"/>
      <c r="D57" s="335"/>
      <c r="E57" s="335"/>
      <c r="F57" s="335"/>
      <c r="G57" s="335"/>
      <c r="H57" s="335"/>
      <c r="I57" s="335"/>
      <c r="J57" s="336"/>
      <c r="K57" s="336"/>
    </row>
    <row r="58" spans="1:11" s="111" customFormat="1" ht="17.100000000000001" customHeight="1">
      <c r="A58" s="114"/>
      <c r="B58" s="106" t="s">
        <v>190</v>
      </c>
      <c r="C58" s="335">
        <v>0</v>
      </c>
      <c r="D58" s="335">
        <v>0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6">
        <v>0</v>
      </c>
      <c r="K58" s="336">
        <v>0</v>
      </c>
    </row>
    <row r="59" spans="1:11" s="111" customFormat="1" ht="17.100000000000001" customHeight="1" thickBot="1">
      <c r="A59" s="118"/>
      <c r="B59" s="119"/>
      <c r="C59" s="337"/>
      <c r="D59" s="337"/>
      <c r="E59" s="337"/>
      <c r="F59" s="337"/>
      <c r="G59" s="337"/>
      <c r="H59" s="337"/>
      <c r="I59" s="337"/>
      <c r="J59" s="338"/>
      <c r="K59" s="338"/>
    </row>
    <row r="60" spans="1:11" ht="28.5" customHeight="1" thickBot="1">
      <c r="A60" s="401" t="s">
        <v>118</v>
      </c>
      <c r="B60" s="402"/>
      <c r="C60" s="329">
        <f>SUM(C39:C58)</f>
        <v>5871903.04</v>
      </c>
      <c r="D60" s="329">
        <f t="shared" ref="D60:I60" si="1">SUM(D39:D58)</f>
        <v>-216568.40000000002</v>
      </c>
      <c r="E60" s="329">
        <f t="shared" si="1"/>
        <v>5655334.6400000006</v>
      </c>
      <c r="F60" s="329">
        <f t="shared" si="1"/>
        <v>5655334.6400000006</v>
      </c>
      <c r="G60" s="329">
        <f t="shared" si="1"/>
        <v>4972222.9000000004</v>
      </c>
      <c r="H60" s="329">
        <f t="shared" si="1"/>
        <v>1896250.8300000003</v>
      </c>
      <c r="I60" s="329">
        <f t="shared" si="1"/>
        <v>2104507.08</v>
      </c>
      <c r="J60" s="339"/>
      <c r="K60" s="331"/>
    </row>
    <row r="61" spans="1:11" ht="22.5" customHeight="1" thickBot="1">
      <c r="A61" s="132"/>
      <c r="B61" s="132"/>
      <c r="C61" s="133"/>
      <c r="D61" s="133"/>
      <c r="E61" s="133"/>
      <c r="F61" s="135"/>
      <c r="G61" s="165" t="s">
        <v>227</v>
      </c>
      <c r="H61" s="186"/>
      <c r="I61" s="186"/>
      <c r="J61" s="134"/>
      <c r="K61" s="159"/>
    </row>
    <row r="62" spans="1:11" ht="20.25" customHeight="1">
      <c r="A62" s="136">
        <v>1</v>
      </c>
      <c r="B62" s="137" t="s">
        <v>221</v>
      </c>
    </row>
    <row r="63" spans="1:11">
      <c r="B63" s="137" t="s">
        <v>222</v>
      </c>
    </row>
    <row r="64" spans="1:11">
      <c r="A64" s="144"/>
      <c r="B64" s="137" t="s">
        <v>210</v>
      </c>
      <c r="J64" s="74" t="s">
        <v>289</v>
      </c>
    </row>
  </sheetData>
  <mergeCells count="12">
    <mergeCell ref="A60:B60"/>
    <mergeCell ref="A1:K1"/>
    <mergeCell ref="A2:K2"/>
    <mergeCell ref="A3:K3"/>
    <mergeCell ref="A4:K4"/>
    <mergeCell ref="A5:K5"/>
    <mergeCell ref="A6:B7"/>
    <mergeCell ref="A25:B25"/>
    <mergeCell ref="A36:B37"/>
    <mergeCell ref="A41:B41"/>
    <mergeCell ref="A45:B45"/>
    <mergeCell ref="A49:B49"/>
  </mergeCells>
  <pageMargins left="0.19685039370078741" right="0.15748031496062992" top="0.39370078740157483" bottom="0.51181102362204722" header="0.31496062992125984" footer="0.31496062992125984"/>
  <pageSetup scale="7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topLeftCell="B12" zoomScale="115" zoomScaleNormal="115" workbookViewId="0">
      <selection activeCell="E20" sqref="E20"/>
    </sheetView>
  </sheetViews>
  <sheetFormatPr baseColWidth="10" defaultRowHeight="15" customHeight="1"/>
  <cols>
    <col min="1" max="1" width="0.5703125" hidden="1" customWidth="1"/>
    <col min="2" max="2" width="3.28515625" customWidth="1"/>
    <col min="3" max="3" width="12.5703125" customWidth="1"/>
    <col min="5" max="5" width="64.42578125" customWidth="1"/>
    <col min="6" max="6" width="3" customWidth="1"/>
    <col min="7" max="7" width="1.42578125" customWidth="1"/>
    <col min="8" max="8" width="17" hidden="1" customWidth="1"/>
  </cols>
  <sheetData>
    <row r="1" spans="1:5" ht="15" hidden="1" customHeight="1">
      <c r="A1" s="410" t="s">
        <v>219</v>
      </c>
      <c r="B1" s="410"/>
      <c r="C1" s="410"/>
      <c r="D1" s="410"/>
      <c r="E1" s="410"/>
    </row>
    <row r="2" spans="1:5" ht="15" hidden="1" customHeight="1">
      <c r="A2" s="410" t="s">
        <v>220</v>
      </c>
      <c r="B2" s="410"/>
      <c r="C2" s="410"/>
      <c r="D2" s="410"/>
      <c r="E2" s="410"/>
    </row>
    <row r="3" spans="1:5" ht="15" hidden="1" customHeight="1">
      <c r="A3" s="411" t="s">
        <v>324</v>
      </c>
      <c r="B3" s="411"/>
      <c r="C3" s="411"/>
      <c r="D3" s="411"/>
      <c r="E3" s="411"/>
    </row>
    <row r="4" spans="1:5" ht="15" hidden="1" customHeight="1">
      <c r="A4" s="411" t="s">
        <v>218</v>
      </c>
      <c r="B4" s="411"/>
      <c r="C4" s="411"/>
      <c r="D4" s="411"/>
      <c r="E4" s="411"/>
    </row>
    <row r="5" spans="1:5" ht="15" hidden="1" customHeight="1">
      <c r="A5" s="411" t="s">
        <v>174</v>
      </c>
      <c r="B5" s="411"/>
      <c r="C5" s="411"/>
      <c r="D5" s="411"/>
      <c r="E5" s="411"/>
    </row>
    <row r="6" spans="1:5" ht="47.25" customHeight="1">
      <c r="A6" s="189"/>
      <c r="B6" s="189"/>
      <c r="C6" s="190" t="s">
        <v>338</v>
      </c>
      <c r="D6" s="189"/>
      <c r="E6" s="189"/>
    </row>
    <row r="7" spans="1:5" ht="22.5" customHeight="1">
      <c r="A7" s="189"/>
      <c r="B7" s="189"/>
      <c r="C7" s="189"/>
      <c r="D7" s="189"/>
      <c r="E7" s="189"/>
    </row>
    <row r="8" spans="1:5" ht="15" customHeight="1">
      <c r="B8" s="24"/>
      <c r="C8" s="188" t="s">
        <v>317</v>
      </c>
      <c r="D8" s="23"/>
      <c r="E8" s="24"/>
    </row>
    <row r="9" spans="1:5" ht="15" customHeight="1">
      <c r="E9" s="19"/>
    </row>
    <row r="10" spans="1:5" s="14" customFormat="1" ht="15" customHeight="1">
      <c r="B10" s="22" t="s">
        <v>162</v>
      </c>
      <c r="C10" s="176" t="s">
        <v>163</v>
      </c>
      <c r="D10" s="177"/>
      <c r="E10" s="22" t="s">
        <v>168</v>
      </c>
    </row>
    <row r="11" spans="1:5" s="14" customFormat="1" ht="15" customHeight="1">
      <c r="B11" s="25"/>
      <c r="C11" s="409" t="s">
        <v>169</v>
      </c>
      <c r="D11" s="409"/>
      <c r="E11" s="409"/>
    </row>
    <row r="12" spans="1:5" s="14" customFormat="1" ht="15" customHeight="1">
      <c r="B12" s="26"/>
      <c r="C12" s="26"/>
      <c r="D12" s="26"/>
      <c r="E12" s="26"/>
    </row>
    <row r="13" spans="1:5" ht="15" customHeight="1">
      <c r="B13" s="15">
        <v>1</v>
      </c>
      <c r="C13" s="170" t="s">
        <v>295</v>
      </c>
      <c r="D13" s="171"/>
      <c r="E13" s="287" t="s">
        <v>291</v>
      </c>
    </row>
    <row r="14" spans="1:5" ht="15" customHeight="1">
      <c r="B14" s="15">
        <v>2</v>
      </c>
      <c r="C14" s="170" t="s">
        <v>300</v>
      </c>
      <c r="D14" s="171"/>
      <c r="E14" s="287" t="s">
        <v>0</v>
      </c>
    </row>
    <row r="15" spans="1:5" ht="15" customHeight="1">
      <c r="B15" s="15">
        <v>3</v>
      </c>
      <c r="C15" s="170" t="s">
        <v>301</v>
      </c>
      <c r="D15" s="171"/>
      <c r="E15" s="287" t="s">
        <v>111</v>
      </c>
    </row>
    <row r="16" spans="1:5" ht="15" customHeight="1">
      <c r="B16" s="15">
        <v>4</v>
      </c>
      <c r="C16" s="170" t="s">
        <v>302</v>
      </c>
      <c r="D16" s="171"/>
      <c r="E16" s="287" t="s">
        <v>294</v>
      </c>
    </row>
    <row r="17" spans="2:8" ht="15" customHeight="1">
      <c r="B17" s="15">
        <v>5</v>
      </c>
      <c r="C17" s="170" t="s">
        <v>303</v>
      </c>
      <c r="D17" s="171"/>
      <c r="E17" s="287" t="s">
        <v>122</v>
      </c>
    </row>
    <row r="18" spans="2:8" ht="15" customHeight="1">
      <c r="B18" s="15">
        <v>6</v>
      </c>
      <c r="C18" s="170" t="s">
        <v>304</v>
      </c>
      <c r="D18" s="171"/>
      <c r="E18" s="287" t="s">
        <v>164</v>
      </c>
    </row>
    <row r="19" spans="2:8" ht="15" customHeight="1">
      <c r="B19" s="15">
        <v>7</v>
      </c>
      <c r="C19" s="170" t="s">
        <v>305</v>
      </c>
      <c r="D19" s="171"/>
      <c r="E19" s="16" t="s">
        <v>165</v>
      </c>
    </row>
    <row r="20" spans="2:8" ht="15" customHeight="1">
      <c r="B20" s="15">
        <v>8</v>
      </c>
      <c r="C20" s="170" t="s">
        <v>306</v>
      </c>
      <c r="D20" s="171"/>
      <c r="E20" s="287" t="s">
        <v>130</v>
      </c>
    </row>
    <row r="21" spans="2:8" ht="15" customHeight="1">
      <c r="B21" s="15">
        <v>9</v>
      </c>
      <c r="C21" s="170" t="s">
        <v>307</v>
      </c>
      <c r="D21" s="171"/>
      <c r="E21" s="287" t="s">
        <v>131</v>
      </c>
    </row>
    <row r="22" spans="2:8" s="14" customFormat="1" ht="15" customHeight="1">
      <c r="B22" s="25"/>
      <c r="C22" s="409" t="s">
        <v>170</v>
      </c>
      <c r="D22" s="409"/>
      <c r="E22" s="409"/>
    </row>
    <row r="23" spans="2:8" s="14" customFormat="1" ht="15" customHeight="1">
      <c r="B23" s="26"/>
      <c r="C23" s="26"/>
      <c r="D23" s="26"/>
      <c r="E23" s="26"/>
    </row>
    <row r="24" spans="2:8" ht="15" customHeight="1">
      <c r="B24" s="15">
        <v>10</v>
      </c>
      <c r="C24" s="170" t="s">
        <v>308</v>
      </c>
      <c r="D24" s="171"/>
      <c r="E24" s="287" t="s">
        <v>151</v>
      </c>
    </row>
    <row r="25" spans="2:8" ht="15" customHeight="1">
      <c r="B25" s="21">
        <v>11</v>
      </c>
      <c r="C25" s="170" t="s">
        <v>309</v>
      </c>
      <c r="D25" s="171"/>
      <c r="E25" s="288" t="s">
        <v>215</v>
      </c>
      <c r="H25" s="166" t="s">
        <v>250</v>
      </c>
    </row>
    <row r="26" spans="2:8" ht="15" customHeight="1">
      <c r="B26" s="21">
        <v>12</v>
      </c>
      <c r="C26" s="169" t="s">
        <v>310</v>
      </c>
      <c r="D26" s="174"/>
      <c r="E26" s="288" t="s">
        <v>156</v>
      </c>
    </row>
    <row r="27" spans="2:8" ht="15" customHeight="1">
      <c r="B27" s="20"/>
      <c r="C27" s="172"/>
      <c r="D27" s="173"/>
      <c r="E27" s="18" t="s">
        <v>287</v>
      </c>
    </row>
    <row r="28" spans="2:8" ht="15" customHeight="1">
      <c r="B28" s="21">
        <v>13</v>
      </c>
      <c r="C28" s="169" t="s">
        <v>311</v>
      </c>
      <c r="D28" s="174"/>
      <c r="E28" s="17" t="s">
        <v>156</v>
      </c>
    </row>
    <row r="29" spans="2:8" ht="15" customHeight="1">
      <c r="B29" s="20"/>
      <c r="C29" s="172"/>
      <c r="D29" s="173"/>
      <c r="E29" s="18" t="s">
        <v>161</v>
      </c>
    </row>
    <row r="30" spans="2:8" ht="15" customHeight="1">
      <c r="B30" s="21">
        <v>14</v>
      </c>
      <c r="C30" s="169" t="s">
        <v>312</v>
      </c>
      <c r="D30" s="174"/>
      <c r="E30" s="288" t="s">
        <v>156</v>
      </c>
    </row>
    <row r="31" spans="2:8" ht="15" customHeight="1">
      <c r="B31" s="20"/>
      <c r="C31" s="172"/>
      <c r="D31" s="175"/>
      <c r="E31" s="18" t="s">
        <v>288</v>
      </c>
    </row>
    <row r="32" spans="2:8" ht="15" customHeight="1">
      <c r="B32" s="21">
        <v>15</v>
      </c>
      <c r="C32" s="169" t="s">
        <v>313</v>
      </c>
      <c r="D32" s="174"/>
      <c r="E32" s="288" t="s">
        <v>156</v>
      </c>
    </row>
    <row r="33" spans="2:8" ht="15" customHeight="1">
      <c r="B33" s="20"/>
      <c r="C33" s="172"/>
      <c r="D33" s="173"/>
      <c r="E33" s="178" t="s">
        <v>292</v>
      </c>
    </row>
    <row r="34" spans="2:8" ht="15" customHeight="1">
      <c r="B34" s="20">
        <v>16</v>
      </c>
      <c r="C34" s="169" t="s">
        <v>314</v>
      </c>
      <c r="D34" s="174"/>
      <c r="E34" s="149" t="s">
        <v>216</v>
      </c>
      <c r="F34" s="168"/>
      <c r="H34" s="166" t="s">
        <v>250</v>
      </c>
    </row>
    <row r="35" spans="2:8" ht="15" customHeight="1">
      <c r="B35" s="15">
        <v>17</v>
      </c>
      <c r="C35" s="169" t="s">
        <v>296</v>
      </c>
      <c r="D35" s="171"/>
      <c r="E35" s="288" t="s">
        <v>166</v>
      </c>
    </row>
    <row r="36" spans="2:8" ht="15" customHeight="1">
      <c r="B36" s="15">
        <v>18</v>
      </c>
      <c r="C36" s="170" t="s">
        <v>297</v>
      </c>
      <c r="D36" s="171"/>
      <c r="E36" s="287" t="s">
        <v>167</v>
      </c>
    </row>
    <row r="37" spans="2:8" ht="15" customHeight="1">
      <c r="B37" s="15">
        <v>19</v>
      </c>
      <c r="C37" s="170" t="s">
        <v>298</v>
      </c>
      <c r="D37" s="171"/>
      <c r="E37" s="287" t="s">
        <v>217</v>
      </c>
      <c r="F37" s="168"/>
    </row>
    <row r="38" spans="2:8" s="14" customFormat="1" ht="15" customHeight="1">
      <c r="B38" s="25"/>
      <c r="C38" s="409" t="s">
        <v>171</v>
      </c>
      <c r="D38" s="409"/>
      <c r="E38" s="409"/>
    </row>
    <row r="39" spans="2:8" s="14" customFormat="1" ht="15" customHeight="1">
      <c r="B39" s="26"/>
      <c r="C39" s="26"/>
      <c r="D39" s="26"/>
      <c r="E39" s="26"/>
    </row>
    <row r="40" spans="2:8" ht="15" customHeight="1">
      <c r="B40" s="180">
        <v>20</v>
      </c>
      <c r="C40" s="181" t="s">
        <v>299</v>
      </c>
      <c r="D40" s="182"/>
      <c r="E40" s="179" t="s">
        <v>319</v>
      </c>
    </row>
    <row r="41" spans="2:8" ht="15" customHeight="1">
      <c r="B41" s="15">
        <v>21</v>
      </c>
      <c r="C41" s="170" t="s">
        <v>315</v>
      </c>
      <c r="D41" s="171"/>
      <c r="E41" s="287" t="s">
        <v>286</v>
      </c>
    </row>
    <row r="42" spans="2:8" s="14" customFormat="1" ht="15" customHeight="1">
      <c r="B42" s="25"/>
      <c r="C42" s="409" t="s">
        <v>335</v>
      </c>
      <c r="D42" s="409"/>
      <c r="E42" s="409"/>
    </row>
    <row r="43" spans="2:8" s="14" customFormat="1" ht="15" customHeight="1">
      <c r="B43" s="27"/>
      <c r="C43" s="32" t="s">
        <v>172</v>
      </c>
      <c r="D43" s="32"/>
      <c r="E43" s="28"/>
    </row>
    <row r="44" spans="2:8" ht="15" customHeight="1">
      <c r="C44" s="29" t="s">
        <v>173</v>
      </c>
      <c r="D44" s="29"/>
    </row>
    <row r="45" spans="2:8" ht="15" customHeight="1">
      <c r="B45" s="15">
        <v>22</v>
      </c>
      <c r="C45" s="169" t="s">
        <v>318</v>
      </c>
      <c r="D45" s="171"/>
      <c r="E45" s="288" t="s">
        <v>285</v>
      </c>
      <c r="H45" s="168" t="s">
        <v>250</v>
      </c>
    </row>
    <row r="46" spans="2:8" ht="15" customHeight="1">
      <c r="B46" s="15">
        <v>23</v>
      </c>
      <c r="C46" s="170" t="s">
        <v>316</v>
      </c>
      <c r="D46" s="171"/>
      <c r="E46" s="287" t="s">
        <v>293</v>
      </c>
      <c r="H46" s="168" t="s">
        <v>250</v>
      </c>
    </row>
    <row r="47" spans="2:8" ht="15" customHeight="1">
      <c r="B47" s="15">
        <v>24</v>
      </c>
      <c r="C47" s="170" t="s">
        <v>325</v>
      </c>
      <c r="D47" s="171"/>
      <c r="E47" s="287" t="s">
        <v>326</v>
      </c>
      <c r="H47" s="168" t="s">
        <v>250</v>
      </c>
    </row>
    <row r="48" spans="2:8" ht="15" customHeight="1">
      <c r="B48" s="15"/>
      <c r="C48" s="170" t="s">
        <v>336</v>
      </c>
      <c r="D48" s="171"/>
      <c r="E48" s="16" t="s">
        <v>337</v>
      </c>
      <c r="H48" s="168"/>
    </row>
  </sheetData>
  <mergeCells count="9">
    <mergeCell ref="C22:E22"/>
    <mergeCell ref="C38:E38"/>
    <mergeCell ref="C42:E42"/>
    <mergeCell ref="A1:E1"/>
    <mergeCell ref="A2:E2"/>
    <mergeCell ref="A3:E3"/>
    <mergeCell ref="A4:E4"/>
    <mergeCell ref="A5:E5"/>
    <mergeCell ref="C11:E11"/>
  </mergeCells>
  <pageMargins left="0.5" right="0.22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69"/>
  <sheetViews>
    <sheetView topLeftCell="A51" workbookViewId="0">
      <selection activeCell="A5" sqref="A5:D5"/>
    </sheetView>
  </sheetViews>
  <sheetFormatPr baseColWidth="10" defaultRowHeight="15.75"/>
  <cols>
    <col min="1" max="1" width="1.5703125" style="52" customWidth="1"/>
    <col min="2" max="2" width="98.7109375" style="52" customWidth="1"/>
    <col min="3" max="3" width="14.42578125" style="245" customWidth="1"/>
    <col min="4" max="4" width="16" style="245" customWidth="1"/>
    <col min="5" max="5" width="11.42578125" style="53"/>
    <col min="6" max="6" width="22.7109375" style="53" customWidth="1"/>
    <col min="7" max="16384" width="11.42578125" style="53"/>
  </cols>
  <sheetData>
    <row r="1" spans="1:7" s="1" customFormat="1" ht="15">
      <c r="A1" s="357" t="s">
        <v>160</v>
      </c>
      <c r="B1" s="357"/>
      <c r="C1" s="357"/>
      <c r="D1" s="357"/>
      <c r="E1" s="39"/>
      <c r="G1" s="38"/>
    </row>
    <row r="2" spans="1:7">
      <c r="A2" s="355" t="s">
        <v>0</v>
      </c>
      <c r="B2" s="355"/>
      <c r="C2" s="355"/>
      <c r="D2" s="355"/>
    </row>
    <row r="3" spans="1:7">
      <c r="A3" s="355" t="s">
        <v>343</v>
      </c>
      <c r="B3" s="355"/>
      <c r="C3" s="355"/>
      <c r="D3" s="355"/>
    </row>
    <row r="4" spans="1:7">
      <c r="A4" s="355" t="s">
        <v>358</v>
      </c>
      <c r="B4" s="355"/>
      <c r="C4" s="355"/>
      <c r="D4" s="355"/>
    </row>
    <row r="5" spans="1:7" s="52" customFormat="1" thickBot="1">
      <c r="A5" s="356" t="s">
        <v>121</v>
      </c>
      <c r="B5" s="356"/>
      <c r="C5" s="356"/>
      <c r="D5" s="356"/>
    </row>
    <row r="6" spans="1:7">
      <c r="A6" s="67"/>
      <c r="B6" s="68"/>
      <c r="C6" s="242">
        <v>2015</v>
      </c>
      <c r="D6" s="246">
        <v>2014</v>
      </c>
    </row>
    <row r="7" spans="1:7">
      <c r="A7" s="55" t="s">
        <v>1</v>
      </c>
      <c r="B7" s="56"/>
      <c r="C7" s="243"/>
      <c r="D7" s="247"/>
    </row>
    <row r="8" spans="1:7" ht="16.5">
      <c r="A8" s="57" t="s">
        <v>2</v>
      </c>
      <c r="B8" s="58"/>
      <c r="C8" s="341">
        <f>C15</f>
        <v>2068362.25</v>
      </c>
      <c r="D8" s="342">
        <f>D15</f>
        <v>2505326.77</v>
      </c>
    </row>
    <row r="9" spans="1:7" ht="16.5">
      <c r="A9" s="54"/>
      <c r="B9" s="65" t="s">
        <v>3</v>
      </c>
      <c r="C9" s="343"/>
      <c r="D9" s="344"/>
    </row>
    <row r="10" spans="1:7" ht="16.5">
      <c r="A10" s="54"/>
      <c r="B10" s="65" t="s">
        <v>4</v>
      </c>
      <c r="C10" s="343"/>
      <c r="D10" s="344"/>
    </row>
    <row r="11" spans="1:7" ht="16.5">
      <c r="A11" s="54"/>
      <c r="B11" s="65" t="s">
        <v>5</v>
      </c>
      <c r="C11" s="345"/>
      <c r="D11" s="346"/>
    </row>
    <row r="12" spans="1:7" ht="16.5">
      <c r="A12" s="54"/>
      <c r="B12" s="65" t="s">
        <v>6</v>
      </c>
      <c r="C12" s="345"/>
      <c r="D12" s="346"/>
    </row>
    <row r="13" spans="1:7" ht="18.75">
      <c r="A13" s="54"/>
      <c r="B13" s="65" t="s">
        <v>158</v>
      </c>
      <c r="C13" s="345"/>
      <c r="D13" s="346"/>
    </row>
    <row r="14" spans="1:7" ht="16.5">
      <c r="A14" s="54"/>
      <c r="B14" s="65" t="s">
        <v>7</v>
      </c>
      <c r="C14" s="345"/>
      <c r="D14" s="346"/>
    </row>
    <row r="15" spans="1:7" ht="16.5">
      <c r="A15" s="54"/>
      <c r="B15" s="65" t="s">
        <v>8</v>
      </c>
      <c r="C15" s="345">
        <v>2068362.25</v>
      </c>
      <c r="D15" s="347">
        <v>2505326.77</v>
      </c>
    </row>
    <row r="16" spans="1:7" ht="16.5">
      <c r="A16" s="54"/>
      <c r="B16" s="65" t="s">
        <v>9</v>
      </c>
      <c r="C16" s="345"/>
      <c r="D16" s="346"/>
    </row>
    <row r="17" spans="1:4" ht="16.5">
      <c r="A17" s="57" t="s">
        <v>10</v>
      </c>
      <c r="B17" s="58"/>
      <c r="C17" s="348">
        <f>C19</f>
        <v>3586972.39</v>
      </c>
      <c r="D17" s="349">
        <f>D19</f>
        <v>3812984.05</v>
      </c>
    </row>
    <row r="18" spans="1:4" ht="16.5">
      <c r="A18" s="54"/>
      <c r="B18" s="65" t="s">
        <v>11</v>
      </c>
      <c r="C18" s="345"/>
      <c r="D18" s="346"/>
    </row>
    <row r="19" spans="1:4" ht="16.5">
      <c r="A19" s="54"/>
      <c r="B19" s="65" t="s">
        <v>12</v>
      </c>
      <c r="C19" s="343">
        <v>3586972.39</v>
      </c>
      <c r="D19" s="350">
        <v>3812984.05</v>
      </c>
    </row>
    <row r="20" spans="1:4" ht="16.5">
      <c r="A20" s="57" t="s">
        <v>13</v>
      </c>
      <c r="B20" s="58"/>
      <c r="C20" s="348">
        <f>C21</f>
        <v>10.39</v>
      </c>
      <c r="D20" s="349">
        <f>D21</f>
        <v>17.489999999999998</v>
      </c>
    </row>
    <row r="21" spans="1:4" ht="16.5">
      <c r="A21" s="54"/>
      <c r="B21" s="65" t="s">
        <v>14</v>
      </c>
      <c r="C21" s="343">
        <v>10.39</v>
      </c>
      <c r="D21" s="350">
        <v>17.489999999999998</v>
      </c>
    </row>
    <row r="22" spans="1:4" ht="16.5">
      <c r="A22" s="54"/>
      <c r="B22" s="65" t="s">
        <v>15</v>
      </c>
      <c r="C22" s="343"/>
      <c r="D22" s="344"/>
    </row>
    <row r="23" spans="1:4" ht="16.5">
      <c r="A23" s="54"/>
      <c r="B23" s="65" t="s">
        <v>16</v>
      </c>
      <c r="C23" s="343"/>
      <c r="D23" s="344"/>
    </row>
    <row r="24" spans="1:4" ht="16.5">
      <c r="A24" s="54"/>
      <c r="B24" s="65" t="s">
        <v>17</v>
      </c>
      <c r="C24" s="343"/>
      <c r="D24" s="344"/>
    </row>
    <row r="25" spans="1:4" ht="16.5">
      <c r="A25" s="54"/>
      <c r="B25" s="65" t="s">
        <v>18</v>
      </c>
      <c r="C25" s="343"/>
      <c r="D25" s="344"/>
    </row>
    <row r="26" spans="1:4" ht="16.5">
      <c r="A26" s="54"/>
      <c r="B26" s="64"/>
      <c r="C26" s="343"/>
      <c r="D26" s="344"/>
    </row>
    <row r="27" spans="1:4" ht="16.5">
      <c r="A27" s="59" t="s">
        <v>19</v>
      </c>
      <c r="B27" s="60"/>
      <c r="C27" s="341">
        <f>C8+C17+C20</f>
        <v>5655345.0300000003</v>
      </c>
      <c r="D27" s="351">
        <f>SUM(D17+D8+D20)</f>
        <v>6318328.3100000005</v>
      </c>
    </row>
    <row r="28" spans="1:4" ht="16.5">
      <c r="A28" s="54"/>
      <c r="B28" s="64"/>
      <c r="C28" s="343"/>
      <c r="D28" s="350"/>
    </row>
    <row r="29" spans="1:4" ht="16.5">
      <c r="A29" s="55" t="s">
        <v>20</v>
      </c>
      <c r="B29" s="56"/>
      <c r="C29" s="343"/>
      <c r="D29" s="350"/>
    </row>
    <row r="30" spans="1:4" ht="16.5">
      <c r="A30" s="57" t="s">
        <v>21</v>
      </c>
      <c r="B30" s="58"/>
      <c r="C30" s="348">
        <f>SUM(C31:C33)</f>
        <v>5568375.4500000002</v>
      </c>
      <c r="D30" s="352">
        <f>SUM(D31:D33)</f>
        <v>5579728.0499999989</v>
      </c>
    </row>
    <row r="31" spans="1:4" ht="16.5">
      <c r="A31" s="54"/>
      <c r="B31" s="65" t="s">
        <v>22</v>
      </c>
      <c r="C31" s="343">
        <v>4419821.6900000004</v>
      </c>
      <c r="D31" s="350">
        <v>4549513.72</v>
      </c>
    </row>
    <row r="32" spans="1:4" ht="16.5">
      <c r="A32" s="54"/>
      <c r="B32" s="65" t="s">
        <v>23</v>
      </c>
      <c r="C32" s="343">
        <v>228289.92000000001</v>
      </c>
      <c r="D32" s="350">
        <v>209794.77</v>
      </c>
    </row>
    <row r="33" spans="1:4" ht="16.5">
      <c r="A33" s="54"/>
      <c r="B33" s="65" t="s">
        <v>24</v>
      </c>
      <c r="C33" s="343">
        <v>920263.84</v>
      </c>
      <c r="D33" s="350">
        <v>820419.56</v>
      </c>
    </row>
    <row r="34" spans="1:4" ht="16.5">
      <c r="A34" s="57" t="s">
        <v>12</v>
      </c>
      <c r="B34" s="58"/>
      <c r="C34" s="343"/>
      <c r="D34" s="350"/>
    </row>
    <row r="35" spans="1:4" ht="16.5">
      <c r="A35" s="54"/>
      <c r="B35" s="65" t="s">
        <v>25</v>
      </c>
      <c r="C35" s="343"/>
      <c r="D35" s="350"/>
    </row>
    <row r="36" spans="1:4" ht="16.5">
      <c r="A36" s="54"/>
      <c r="B36" s="65" t="s">
        <v>26</v>
      </c>
      <c r="C36" s="343"/>
      <c r="D36" s="350"/>
    </row>
    <row r="37" spans="1:4" ht="16.5">
      <c r="A37" s="54"/>
      <c r="B37" s="65" t="s">
        <v>27</v>
      </c>
      <c r="C37" s="343"/>
      <c r="D37" s="350"/>
    </row>
    <row r="38" spans="1:4" ht="16.5">
      <c r="A38" s="54"/>
      <c r="B38" s="65" t="s">
        <v>28</v>
      </c>
      <c r="C38" s="343"/>
      <c r="D38" s="350"/>
    </row>
    <row r="39" spans="1:4" ht="16.5">
      <c r="A39" s="54"/>
      <c r="B39" s="65" t="s">
        <v>29</v>
      </c>
      <c r="C39" s="343"/>
      <c r="D39" s="350"/>
    </row>
    <row r="40" spans="1:4" ht="16.5">
      <c r="A40" s="54"/>
      <c r="B40" s="65" t="s">
        <v>30</v>
      </c>
      <c r="C40" s="343"/>
      <c r="D40" s="350"/>
    </row>
    <row r="41" spans="1:4" ht="16.5">
      <c r="A41" s="54"/>
      <c r="B41" s="65" t="s">
        <v>31</v>
      </c>
      <c r="C41" s="343"/>
      <c r="D41" s="350"/>
    </row>
    <row r="42" spans="1:4" ht="16.5">
      <c r="A42" s="54"/>
      <c r="B42" s="65" t="s">
        <v>32</v>
      </c>
      <c r="C42" s="343"/>
      <c r="D42" s="350"/>
    </row>
    <row r="43" spans="1:4" ht="16.5">
      <c r="A43" s="54"/>
      <c r="B43" s="65" t="s">
        <v>33</v>
      </c>
      <c r="C43" s="343"/>
      <c r="D43" s="350"/>
    </row>
    <row r="44" spans="1:4" ht="16.5">
      <c r="A44" s="57" t="s">
        <v>34</v>
      </c>
      <c r="B44" s="58"/>
      <c r="C44" s="343"/>
      <c r="D44" s="350"/>
    </row>
    <row r="45" spans="1:4" ht="16.5">
      <c r="A45" s="54"/>
      <c r="B45" s="65" t="s">
        <v>35</v>
      </c>
      <c r="C45" s="343"/>
      <c r="D45" s="350"/>
    </row>
    <row r="46" spans="1:4" ht="16.5">
      <c r="A46" s="54"/>
      <c r="B46" s="65" t="s">
        <v>36</v>
      </c>
      <c r="C46" s="343"/>
      <c r="D46" s="350"/>
    </row>
    <row r="47" spans="1:4" ht="16.5">
      <c r="A47" s="54"/>
      <c r="B47" s="65" t="s">
        <v>37</v>
      </c>
      <c r="C47" s="343"/>
      <c r="D47" s="350"/>
    </row>
    <row r="48" spans="1:4" ht="16.5">
      <c r="A48" s="57" t="s">
        <v>38</v>
      </c>
      <c r="B48" s="58"/>
      <c r="C48" s="343"/>
      <c r="D48" s="350"/>
    </row>
    <row r="49" spans="1:4" ht="16.5">
      <c r="A49" s="54"/>
      <c r="B49" s="65" t="s">
        <v>39</v>
      </c>
      <c r="C49" s="343"/>
      <c r="D49" s="350"/>
    </row>
    <row r="50" spans="1:4" ht="16.5">
      <c r="A50" s="54"/>
      <c r="B50" s="65" t="s">
        <v>40</v>
      </c>
      <c r="C50" s="343"/>
      <c r="D50" s="350"/>
    </row>
    <row r="51" spans="1:4" ht="16.5">
      <c r="A51" s="54"/>
      <c r="B51" s="65" t="s">
        <v>41</v>
      </c>
      <c r="C51" s="343"/>
      <c r="D51" s="350"/>
    </row>
    <row r="52" spans="1:4" ht="16.5">
      <c r="A52" s="54"/>
      <c r="B52" s="65" t="s">
        <v>42</v>
      </c>
      <c r="C52" s="343"/>
      <c r="D52" s="350"/>
    </row>
    <row r="53" spans="1:4" ht="16.5">
      <c r="A53" s="54"/>
      <c r="B53" s="65" t="s">
        <v>43</v>
      </c>
      <c r="C53" s="343"/>
      <c r="D53" s="350"/>
    </row>
    <row r="54" spans="1:4" ht="16.5">
      <c r="A54" s="57" t="s">
        <v>44</v>
      </c>
      <c r="B54" s="58"/>
      <c r="C54" s="341">
        <f>C55</f>
        <v>8598888.4100000001</v>
      </c>
      <c r="D54" s="351">
        <f>D55</f>
        <v>0</v>
      </c>
    </row>
    <row r="55" spans="1:4" ht="16.5">
      <c r="A55" s="54"/>
      <c r="B55" s="65" t="s">
        <v>45</v>
      </c>
      <c r="C55" s="345">
        <v>8598888.4100000001</v>
      </c>
      <c r="D55" s="347"/>
    </row>
    <row r="56" spans="1:4" ht="16.5">
      <c r="A56" s="54"/>
      <c r="B56" s="65" t="s">
        <v>46</v>
      </c>
      <c r="C56" s="345"/>
      <c r="D56" s="347"/>
    </row>
    <row r="57" spans="1:4" ht="16.5">
      <c r="A57" s="54"/>
      <c r="B57" s="65" t="s">
        <v>47</v>
      </c>
      <c r="C57" s="345"/>
      <c r="D57" s="347"/>
    </row>
    <row r="58" spans="1:4" ht="16.5">
      <c r="A58" s="54"/>
      <c r="B58" s="65" t="s">
        <v>48</v>
      </c>
      <c r="C58" s="345"/>
      <c r="D58" s="347"/>
    </row>
    <row r="59" spans="1:4" ht="16.5">
      <c r="A59" s="54"/>
      <c r="B59" s="65" t="s">
        <v>49</v>
      </c>
      <c r="C59" s="345"/>
      <c r="D59" s="347"/>
    </row>
    <row r="60" spans="1:4" ht="16.5">
      <c r="A60" s="54"/>
      <c r="B60" s="65" t="s">
        <v>50</v>
      </c>
      <c r="C60" s="343"/>
      <c r="D60" s="350"/>
    </row>
    <row r="61" spans="1:4" ht="16.5">
      <c r="A61" s="57" t="s">
        <v>51</v>
      </c>
      <c r="B61" s="58"/>
      <c r="C61" s="345"/>
      <c r="D61" s="347"/>
    </row>
    <row r="62" spans="1:4" ht="16.5">
      <c r="A62" s="54"/>
      <c r="B62" s="65" t="s">
        <v>52</v>
      </c>
      <c r="C62" s="343"/>
      <c r="D62" s="350"/>
    </row>
    <row r="63" spans="1:4" ht="16.5">
      <c r="A63" s="54"/>
      <c r="B63" s="61"/>
      <c r="C63" s="343"/>
      <c r="D63" s="350"/>
    </row>
    <row r="64" spans="1:4" ht="16.5">
      <c r="A64" s="57" t="s">
        <v>53</v>
      </c>
      <c r="B64" s="58"/>
      <c r="C64" s="341">
        <f>C30+C54</f>
        <v>14167263.859999999</v>
      </c>
      <c r="D64" s="351">
        <f>D30</f>
        <v>5579728.0499999989</v>
      </c>
    </row>
    <row r="65" spans="1:4" ht="16.5">
      <c r="A65" s="54"/>
      <c r="B65" s="61"/>
      <c r="C65" s="343"/>
      <c r="D65" s="350"/>
    </row>
    <row r="66" spans="1:4" ht="16.5">
      <c r="A66" s="57" t="s">
        <v>54</v>
      </c>
      <c r="B66" s="58"/>
      <c r="C66" s="343">
        <f>C27-C64</f>
        <v>-8511918.8299999982</v>
      </c>
      <c r="D66" s="350">
        <f>D27-D64</f>
        <v>738600.26000000164</v>
      </c>
    </row>
    <row r="67" spans="1:4" ht="17.25" thickBot="1">
      <c r="A67" s="62"/>
      <c r="B67" s="63"/>
      <c r="C67" s="353"/>
      <c r="D67" s="354"/>
    </row>
    <row r="68" spans="1:4" ht="5.25" customHeight="1">
      <c r="C68" s="244"/>
    </row>
    <row r="69" spans="1:4" ht="18.75">
      <c r="B69" s="66" t="s">
        <v>159</v>
      </c>
      <c r="C69" s="244"/>
    </row>
  </sheetData>
  <mergeCells count="5">
    <mergeCell ref="A3:D3"/>
    <mergeCell ref="A2:D2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D81"/>
  <sheetViews>
    <sheetView topLeftCell="A52" workbookViewId="0">
      <selection activeCell="D45" sqref="D45"/>
    </sheetView>
  </sheetViews>
  <sheetFormatPr baseColWidth="10" defaultRowHeight="16.5"/>
  <cols>
    <col min="1" max="1" width="2.85546875" style="250" customWidth="1"/>
    <col min="2" max="2" width="63.85546875" style="250" customWidth="1"/>
    <col min="3" max="3" width="15.42578125" style="250" customWidth="1"/>
    <col min="4" max="4" width="15.7109375" style="250" customWidth="1"/>
    <col min="5" max="16384" width="11.42578125" style="250"/>
  </cols>
  <sheetData>
    <row r="1" spans="1:4">
      <c r="A1" s="364" t="s">
        <v>160</v>
      </c>
      <c r="B1" s="364"/>
      <c r="C1" s="364"/>
      <c r="D1" s="364"/>
    </row>
    <row r="2" spans="1:4">
      <c r="A2" s="365" t="s">
        <v>111</v>
      </c>
      <c r="B2" s="365"/>
      <c r="C2" s="365"/>
      <c r="D2" s="365"/>
    </row>
    <row r="3" spans="1:4">
      <c r="A3" s="365" t="s">
        <v>343</v>
      </c>
      <c r="B3" s="365"/>
      <c r="C3" s="365"/>
      <c r="D3" s="365"/>
    </row>
    <row r="4" spans="1:4">
      <c r="A4" s="365" t="s">
        <v>339</v>
      </c>
      <c r="B4" s="365"/>
      <c r="C4" s="365"/>
      <c r="D4" s="365"/>
    </row>
    <row r="5" spans="1:4" ht="17.25" thickBot="1">
      <c r="A5" s="366" t="s">
        <v>121</v>
      </c>
      <c r="B5" s="366"/>
      <c r="C5" s="366"/>
      <c r="D5" s="366"/>
    </row>
    <row r="6" spans="1:4">
      <c r="A6" s="251"/>
      <c r="B6" s="252" t="s">
        <v>113</v>
      </c>
      <c r="C6" s="253">
        <v>2015</v>
      </c>
      <c r="D6" s="254">
        <v>2014</v>
      </c>
    </row>
    <row r="7" spans="1:4">
      <c r="A7" s="362" t="s">
        <v>228</v>
      </c>
      <c r="B7" s="363"/>
      <c r="C7" s="363"/>
      <c r="D7" s="255"/>
    </row>
    <row r="8" spans="1:4" ht="12.75" customHeight="1">
      <c r="A8" s="256"/>
      <c r="B8" s="257" t="s">
        <v>123</v>
      </c>
      <c r="C8" s="266">
        <f>SUM(C9:C19)</f>
        <v>5987725.2800000003</v>
      </c>
      <c r="D8" s="279">
        <f>SUM(D9:D19)</f>
        <v>5805862.5299999993</v>
      </c>
    </row>
    <row r="9" spans="1:4" ht="12" customHeight="1">
      <c r="A9" s="258"/>
      <c r="B9" s="259" t="s">
        <v>3</v>
      </c>
      <c r="C9" s="260">
        <v>0</v>
      </c>
      <c r="D9" s="261">
        <v>0</v>
      </c>
    </row>
    <row r="10" spans="1:4" ht="12" customHeight="1">
      <c r="A10" s="79"/>
      <c r="B10" s="262" t="s">
        <v>4</v>
      </c>
      <c r="C10" s="263">
        <v>0</v>
      </c>
      <c r="D10" s="264">
        <v>0</v>
      </c>
    </row>
    <row r="11" spans="1:4">
      <c r="A11" s="79"/>
      <c r="B11" s="262" t="s">
        <v>229</v>
      </c>
      <c r="C11" s="263">
        <v>0</v>
      </c>
      <c r="D11" s="264">
        <v>0</v>
      </c>
    </row>
    <row r="12" spans="1:4">
      <c r="A12" s="79"/>
      <c r="B12" s="262" t="s">
        <v>6</v>
      </c>
      <c r="C12" s="263">
        <v>0</v>
      </c>
      <c r="D12" s="264">
        <v>0</v>
      </c>
    </row>
    <row r="13" spans="1:4">
      <c r="A13" s="79"/>
      <c r="B13" s="262" t="s">
        <v>230</v>
      </c>
      <c r="C13" s="263">
        <v>0</v>
      </c>
      <c r="D13" s="264">
        <v>0</v>
      </c>
    </row>
    <row r="14" spans="1:4">
      <c r="A14" s="79"/>
      <c r="B14" s="262" t="s">
        <v>7</v>
      </c>
      <c r="C14" s="263">
        <v>0</v>
      </c>
      <c r="D14" s="264">
        <v>0</v>
      </c>
    </row>
    <row r="15" spans="1:4">
      <c r="A15" s="79"/>
      <c r="B15" s="262" t="s">
        <v>8</v>
      </c>
      <c r="C15" s="263">
        <v>1917194.26</v>
      </c>
      <c r="D15" s="264">
        <v>1430850.51</v>
      </c>
    </row>
    <row r="16" spans="1:4" ht="25.5">
      <c r="A16" s="79"/>
      <c r="B16" s="262" t="s">
        <v>9</v>
      </c>
      <c r="C16" s="263">
        <v>0</v>
      </c>
      <c r="D16" s="264">
        <v>0</v>
      </c>
    </row>
    <row r="17" spans="1:4">
      <c r="A17" s="79"/>
      <c r="B17" s="262" t="s">
        <v>11</v>
      </c>
      <c r="C17" s="263">
        <v>0</v>
      </c>
      <c r="D17" s="264">
        <v>0</v>
      </c>
    </row>
    <row r="18" spans="1:4">
      <c r="A18" s="79"/>
      <c r="B18" s="262" t="s">
        <v>231</v>
      </c>
      <c r="C18" s="263">
        <v>3055028.64</v>
      </c>
      <c r="D18" s="264">
        <v>3812984.05</v>
      </c>
    </row>
    <row r="19" spans="1:4">
      <c r="A19" s="79"/>
      <c r="B19" s="262" t="s">
        <v>232</v>
      </c>
      <c r="C19" s="263">
        <v>1015502.38</v>
      </c>
      <c r="D19" s="264">
        <v>562027.97</v>
      </c>
    </row>
    <row r="20" spans="1:4">
      <c r="A20" s="79"/>
      <c r="B20" s="265" t="s">
        <v>124</v>
      </c>
      <c r="C20" s="266">
        <f>SUM(C21:C36)</f>
        <v>5547984.79</v>
      </c>
      <c r="D20" s="279">
        <f>SUM(D21:D36)</f>
        <v>5579728.0499999989</v>
      </c>
    </row>
    <row r="21" spans="1:4">
      <c r="A21" s="79"/>
      <c r="B21" s="262" t="s">
        <v>22</v>
      </c>
      <c r="C21" s="263">
        <v>4400224.13</v>
      </c>
      <c r="D21" s="264">
        <v>4549513.72</v>
      </c>
    </row>
    <row r="22" spans="1:4">
      <c r="A22" s="79"/>
      <c r="B22" s="262" t="s">
        <v>23</v>
      </c>
      <c r="C22" s="263">
        <v>227496.82</v>
      </c>
      <c r="D22" s="264">
        <v>209794.77</v>
      </c>
    </row>
    <row r="23" spans="1:4">
      <c r="A23" s="79"/>
      <c r="B23" s="262" t="s">
        <v>24</v>
      </c>
      <c r="C23" s="263">
        <v>920263.84</v>
      </c>
      <c r="D23" s="264">
        <v>820419.56</v>
      </c>
    </row>
    <row r="24" spans="1:4">
      <c r="A24" s="79"/>
      <c r="B24" s="262" t="s">
        <v>25</v>
      </c>
      <c r="C24" s="263">
        <v>0</v>
      </c>
      <c r="D24" s="264">
        <v>0</v>
      </c>
    </row>
    <row r="25" spans="1:4">
      <c r="A25" s="79"/>
      <c r="B25" s="262" t="s">
        <v>233</v>
      </c>
      <c r="C25" s="263">
        <v>0</v>
      </c>
      <c r="D25" s="264">
        <v>0</v>
      </c>
    </row>
    <row r="26" spans="1:4">
      <c r="A26" s="79"/>
      <c r="B26" s="262" t="s">
        <v>234</v>
      </c>
      <c r="C26" s="263">
        <v>0</v>
      </c>
      <c r="D26" s="264">
        <v>0</v>
      </c>
    </row>
    <row r="27" spans="1:4">
      <c r="A27" s="79"/>
      <c r="B27" s="262" t="s">
        <v>28</v>
      </c>
      <c r="C27" s="263">
        <v>0</v>
      </c>
      <c r="D27" s="264">
        <v>0</v>
      </c>
    </row>
    <row r="28" spans="1:4">
      <c r="A28" s="79"/>
      <c r="B28" s="262" t="s">
        <v>29</v>
      </c>
      <c r="C28" s="263">
        <v>0</v>
      </c>
      <c r="D28" s="264">
        <v>0</v>
      </c>
    </row>
    <row r="29" spans="1:4">
      <c r="A29" s="79"/>
      <c r="B29" s="262" t="s">
        <v>30</v>
      </c>
      <c r="C29" s="263">
        <v>0</v>
      </c>
      <c r="D29" s="264">
        <v>0</v>
      </c>
    </row>
    <row r="30" spans="1:4">
      <c r="A30" s="79"/>
      <c r="B30" s="262" t="s">
        <v>31</v>
      </c>
      <c r="C30" s="263">
        <v>0</v>
      </c>
      <c r="D30" s="264">
        <v>0</v>
      </c>
    </row>
    <row r="31" spans="1:4">
      <c r="A31" s="79"/>
      <c r="B31" s="262" t="s">
        <v>32</v>
      </c>
      <c r="C31" s="263">
        <v>0</v>
      </c>
      <c r="D31" s="264">
        <v>0</v>
      </c>
    </row>
    <row r="32" spans="1:4">
      <c r="A32" s="79"/>
      <c r="B32" s="262" t="s">
        <v>33</v>
      </c>
      <c r="C32" s="263">
        <v>0</v>
      </c>
      <c r="D32" s="264">
        <v>0</v>
      </c>
    </row>
    <row r="33" spans="1:4">
      <c r="A33" s="79"/>
      <c r="B33" s="262" t="s">
        <v>235</v>
      </c>
      <c r="C33" s="263">
        <v>0</v>
      </c>
      <c r="D33" s="264">
        <v>0</v>
      </c>
    </row>
    <row r="34" spans="1:4">
      <c r="A34" s="79"/>
      <c r="B34" s="262" t="s">
        <v>36</v>
      </c>
      <c r="C34" s="263">
        <v>0</v>
      </c>
      <c r="D34" s="264">
        <v>0</v>
      </c>
    </row>
    <row r="35" spans="1:4">
      <c r="A35" s="79"/>
      <c r="B35" s="262" t="s">
        <v>37</v>
      </c>
      <c r="C35" s="263">
        <v>0</v>
      </c>
      <c r="D35" s="264">
        <v>0</v>
      </c>
    </row>
    <row r="36" spans="1:4">
      <c r="A36" s="79"/>
      <c r="B36" s="262" t="s">
        <v>236</v>
      </c>
      <c r="C36" s="263">
        <v>0</v>
      </c>
      <c r="D36" s="264">
        <v>0</v>
      </c>
    </row>
    <row r="37" spans="1:4">
      <c r="A37" s="267" t="s">
        <v>237</v>
      </c>
      <c r="B37" s="268"/>
      <c r="C37" s="269"/>
      <c r="D37" s="264"/>
    </row>
    <row r="38" spans="1:4" ht="10.5" customHeight="1">
      <c r="A38" s="270"/>
      <c r="B38" s="271"/>
      <c r="C38" s="272"/>
      <c r="D38" s="273"/>
    </row>
    <row r="39" spans="1:4">
      <c r="A39" s="274" t="s">
        <v>238</v>
      </c>
      <c r="B39" s="265"/>
      <c r="C39" s="266"/>
      <c r="D39" s="264"/>
    </row>
    <row r="40" spans="1:4">
      <c r="A40" s="79"/>
      <c r="B40" s="265" t="s">
        <v>123</v>
      </c>
      <c r="C40" s="266">
        <f>SUM(C41:C43)</f>
        <v>0</v>
      </c>
      <c r="D40" s="264">
        <f>SUM(D41:D43)</f>
        <v>0</v>
      </c>
    </row>
    <row r="41" spans="1:4">
      <c r="A41" s="79"/>
      <c r="B41" s="275" t="s">
        <v>82</v>
      </c>
      <c r="C41" s="263">
        <v>0</v>
      </c>
      <c r="D41" s="264">
        <v>0</v>
      </c>
    </row>
    <row r="42" spans="1:4">
      <c r="A42" s="79"/>
      <c r="B42" s="275" t="s">
        <v>85</v>
      </c>
      <c r="C42" s="263">
        <v>0</v>
      </c>
      <c r="D42" s="264">
        <v>0</v>
      </c>
    </row>
    <row r="43" spans="1:4">
      <c r="A43" s="79"/>
      <c r="B43" s="275" t="s">
        <v>239</v>
      </c>
      <c r="C43" s="263">
        <v>0</v>
      </c>
      <c r="D43" s="264">
        <v>0</v>
      </c>
    </row>
    <row r="44" spans="1:4">
      <c r="A44" s="79"/>
      <c r="B44" s="265" t="s">
        <v>124</v>
      </c>
      <c r="C44" s="266">
        <f>SUM(C45:C47)</f>
        <v>87258.25</v>
      </c>
      <c r="D44" s="264">
        <f>SUM(D45:D47)</f>
        <v>264549.84999999998</v>
      </c>
    </row>
    <row r="45" spans="1:4" ht="14.25" customHeight="1">
      <c r="A45" s="79"/>
      <c r="B45" s="275" t="s">
        <v>82</v>
      </c>
      <c r="C45" s="263">
        <v>0</v>
      </c>
      <c r="D45" s="264">
        <v>0</v>
      </c>
    </row>
    <row r="46" spans="1:4">
      <c r="A46" s="79"/>
      <c r="B46" s="275" t="s">
        <v>85</v>
      </c>
      <c r="C46" s="263">
        <v>85468.25</v>
      </c>
      <c r="D46" s="264">
        <v>264549.84999999998</v>
      </c>
    </row>
    <row r="47" spans="1:4">
      <c r="A47" s="79"/>
      <c r="B47" s="275" t="s">
        <v>240</v>
      </c>
      <c r="C47" s="263">
        <v>1790</v>
      </c>
      <c r="D47" s="264">
        <v>0</v>
      </c>
    </row>
    <row r="48" spans="1:4" ht="14.25" customHeight="1">
      <c r="A48" s="267" t="s">
        <v>241</v>
      </c>
      <c r="B48" s="268"/>
      <c r="C48" s="269"/>
      <c r="D48" s="264"/>
    </row>
    <row r="49" spans="1:4" ht="8.25" customHeight="1">
      <c r="A49" s="270"/>
      <c r="B49" s="271"/>
      <c r="C49" s="272"/>
      <c r="D49" s="273"/>
    </row>
    <row r="50" spans="1:4" ht="13.5" customHeight="1">
      <c r="A50" s="274" t="s">
        <v>242</v>
      </c>
      <c r="B50" s="265"/>
      <c r="C50" s="266"/>
      <c r="D50" s="264"/>
    </row>
    <row r="51" spans="1:4">
      <c r="A51" s="79"/>
      <c r="B51" s="265" t="s">
        <v>123</v>
      </c>
      <c r="C51" s="266">
        <f>SUM(C52:C55)</f>
        <v>0</v>
      </c>
      <c r="D51" s="264">
        <f>SUM(D52:D55)</f>
        <v>0</v>
      </c>
    </row>
    <row r="52" spans="1:4" ht="15" customHeight="1">
      <c r="A52" s="79"/>
      <c r="B52" s="275" t="s">
        <v>166</v>
      </c>
      <c r="C52" s="263">
        <v>0</v>
      </c>
      <c r="D52" s="264">
        <v>0</v>
      </c>
    </row>
    <row r="53" spans="1:4" ht="15" customHeight="1">
      <c r="A53" s="79"/>
      <c r="B53" s="275" t="s">
        <v>243</v>
      </c>
      <c r="C53" s="263">
        <v>0</v>
      </c>
      <c r="D53" s="264">
        <v>0</v>
      </c>
    </row>
    <row r="54" spans="1:4" ht="15" customHeight="1">
      <c r="A54" s="79"/>
      <c r="B54" s="275" t="s">
        <v>244</v>
      </c>
      <c r="C54" s="263">
        <v>0</v>
      </c>
      <c r="D54" s="264">
        <v>0</v>
      </c>
    </row>
    <row r="55" spans="1:4" ht="14.25" customHeight="1">
      <c r="A55" s="79"/>
      <c r="B55" s="275" t="s">
        <v>245</v>
      </c>
      <c r="C55" s="263"/>
      <c r="D55" s="264"/>
    </row>
    <row r="56" spans="1:4">
      <c r="A56" s="79"/>
      <c r="B56" s="265" t="s">
        <v>124</v>
      </c>
      <c r="C56" s="266">
        <f>SUM(C57:C60)</f>
        <v>0</v>
      </c>
      <c r="D56" s="264">
        <f>SUM(D57:D60)</f>
        <v>0</v>
      </c>
    </row>
    <row r="57" spans="1:4" ht="12.75" customHeight="1">
      <c r="A57" s="79"/>
      <c r="B57" s="275" t="s">
        <v>246</v>
      </c>
      <c r="C57" s="263">
        <v>0</v>
      </c>
      <c r="D57" s="264">
        <v>0</v>
      </c>
    </row>
    <row r="58" spans="1:4" ht="12.75" customHeight="1">
      <c r="A58" s="79"/>
      <c r="B58" s="275" t="s">
        <v>243</v>
      </c>
      <c r="C58" s="263">
        <v>0</v>
      </c>
      <c r="D58" s="264">
        <v>0</v>
      </c>
    </row>
    <row r="59" spans="1:4" ht="12.75" customHeight="1">
      <c r="A59" s="79"/>
      <c r="B59" s="275" t="s">
        <v>244</v>
      </c>
      <c r="C59" s="263">
        <v>0</v>
      </c>
      <c r="D59" s="264">
        <v>0</v>
      </c>
    </row>
    <row r="60" spans="1:4" ht="12.75" customHeight="1">
      <c r="A60" s="79"/>
      <c r="B60" s="275" t="s">
        <v>247</v>
      </c>
      <c r="C60" s="263">
        <v>0</v>
      </c>
      <c r="D60" s="264">
        <v>0</v>
      </c>
    </row>
    <row r="61" spans="1:4" ht="15.75" customHeight="1">
      <c r="A61" s="267" t="s">
        <v>248</v>
      </c>
      <c r="B61" s="268"/>
      <c r="C61" s="280">
        <f>C53-C57</f>
        <v>0</v>
      </c>
      <c r="D61" s="264">
        <f>D51-D56</f>
        <v>0</v>
      </c>
    </row>
    <row r="62" spans="1:4" ht="6" customHeight="1">
      <c r="A62" s="270"/>
      <c r="B62" s="271"/>
      <c r="C62" s="272"/>
      <c r="D62" s="273"/>
    </row>
    <row r="63" spans="1:4" ht="12.75" customHeight="1">
      <c r="A63" s="358" t="s">
        <v>249</v>
      </c>
      <c r="B63" s="359"/>
      <c r="C63" s="248">
        <f>C66-C65</f>
        <v>352482.24</v>
      </c>
      <c r="D63" s="264">
        <f>D66-D65</f>
        <v>-38415.369999999995</v>
      </c>
    </row>
    <row r="64" spans="1:4" ht="8.25" customHeight="1">
      <c r="A64" s="270"/>
      <c r="B64" s="271"/>
      <c r="C64" s="272"/>
      <c r="D64" s="273"/>
    </row>
    <row r="65" spans="1:4" ht="14.25" customHeight="1">
      <c r="A65" s="267" t="s">
        <v>213</v>
      </c>
      <c r="B65" s="268"/>
      <c r="C65" s="269">
        <v>837753.45</v>
      </c>
      <c r="D65" s="281">
        <v>876168.82</v>
      </c>
    </row>
    <row r="66" spans="1:4" ht="17.25" thickBot="1">
      <c r="A66" s="360" t="s">
        <v>214</v>
      </c>
      <c r="B66" s="361"/>
      <c r="C66" s="276">
        <v>1190235.69</v>
      </c>
      <c r="D66" s="282">
        <v>837753.45</v>
      </c>
    </row>
    <row r="67" spans="1:4">
      <c r="A67" s="277"/>
      <c r="B67" s="277"/>
      <c r="C67" s="278"/>
      <c r="D67" s="278"/>
    </row>
    <row r="68" spans="1:4">
      <c r="A68" s="277"/>
      <c r="B68" s="277"/>
      <c r="C68" s="278"/>
      <c r="D68" s="278"/>
    </row>
    <row r="69" spans="1:4">
      <c r="A69" s="277"/>
      <c r="B69" s="277"/>
      <c r="C69" s="278"/>
      <c r="D69" s="278"/>
    </row>
    <row r="70" spans="1:4">
      <c r="A70" s="277"/>
      <c r="B70" s="277"/>
      <c r="C70" s="278"/>
      <c r="D70" s="278"/>
    </row>
    <row r="71" spans="1:4">
      <c r="A71" s="277"/>
      <c r="B71" s="277"/>
      <c r="C71" s="278"/>
      <c r="D71" s="278"/>
    </row>
    <row r="72" spans="1:4">
      <c r="A72" s="277"/>
      <c r="B72" s="277"/>
      <c r="C72" s="278"/>
      <c r="D72" s="278"/>
    </row>
    <row r="73" spans="1:4">
      <c r="A73" s="277"/>
      <c r="B73" s="277"/>
      <c r="C73" s="278"/>
      <c r="D73" s="278"/>
    </row>
    <row r="74" spans="1:4">
      <c r="A74" s="277"/>
      <c r="B74" s="277"/>
      <c r="C74" s="277"/>
      <c r="D74" s="277"/>
    </row>
    <row r="75" spans="1:4">
      <c r="A75" s="277"/>
      <c r="B75" s="277"/>
      <c r="C75" s="277"/>
      <c r="D75" s="277"/>
    </row>
    <row r="76" spans="1:4">
      <c r="A76" s="277"/>
      <c r="B76" s="277"/>
      <c r="C76" s="277"/>
      <c r="D76" s="277"/>
    </row>
    <row r="77" spans="1:4">
      <c r="A77" s="277"/>
      <c r="B77" s="277"/>
      <c r="C77" s="277"/>
      <c r="D77" s="277"/>
    </row>
    <row r="78" spans="1:4">
      <c r="A78" s="277"/>
      <c r="B78" s="277"/>
      <c r="C78" s="277"/>
      <c r="D78" s="277"/>
    </row>
    <row r="79" spans="1:4">
      <c r="A79" s="277"/>
      <c r="B79" s="277"/>
      <c r="C79" s="277"/>
      <c r="D79" s="277"/>
    </row>
    <row r="80" spans="1:4">
      <c r="A80" s="277"/>
      <c r="B80" s="277"/>
      <c r="C80" s="277"/>
      <c r="D80" s="277"/>
    </row>
    <row r="81" spans="1:4">
      <c r="A81" s="277"/>
      <c r="B81" s="277"/>
      <c r="C81" s="277"/>
      <c r="D81" s="277"/>
    </row>
  </sheetData>
  <mergeCells count="8">
    <mergeCell ref="A63:B63"/>
    <mergeCell ref="A66:B66"/>
    <mergeCell ref="A7:C7"/>
    <mergeCell ref="A1:D1"/>
    <mergeCell ref="A3:D3"/>
    <mergeCell ref="A2:D2"/>
    <mergeCell ref="A4:D4"/>
    <mergeCell ref="A5:D5"/>
  </mergeCells>
  <printOptions horizontalCentered="1"/>
  <pageMargins left="0.15748031496062992" right="0.15748031496062992" top="0.17" bottom="0.2" header="0.2" footer="0.31496062992125984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36"/>
  <sheetViews>
    <sheetView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C9" sqref="C9"/>
    </sheetView>
  </sheetViews>
  <sheetFormatPr baseColWidth="10" defaultRowHeight="15"/>
  <cols>
    <col min="1" max="1" width="50.5703125" customWidth="1"/>
    <col min="2" max="2" width="13.140625" bestFit="1" customWidth="1"/>
    <col min="3" max="3" width="12.140625" bestFit="1" customWidth="1"/>
    <col min="4" max="4" width="12.28515625" bestFit="1" customWidth="1"/>
    <col min="5" max="5" width="9.7109375" customWidth="1"/>
    <col min="6" max="6" width="13.140625" bestFit="1" customWidth="1"/>
  </cols>
  <sheetData>
    <row r="1" spans="1:6" s="1" customFormat="1">
      <c r="A1" s="357" t="s">
        <v>160</v>
      </c>
      <c r="B1" s="357"/>
      <c r="C1" s="357"/>
      <c r="D1" s="357"/>
      <c r="E1" s="357"/>
      <c r="F1" s="357"/>
    </row>
    <row r="2" spans="1:6" s="53" customFormat="1" ht="15.75">
      <c r="A2" s="355" t="s">
        <v>112</v>
      </c>
      <c r="B2" s="355"/>
      <c r="C2" s="355"/>
      <c r="D2" s="355"/>
      <c r="E2" s="355"/>
      <c r="F2" s="355"/>
    </row>
    <row r="3" spans="1:6" s="53" customFormat="1" ht="15.75">
      <c r="A3" s="355" t="s">
        <v>344</v>
      </c>
      <c r="B3" s="355"/>
      <c r="C3" s="355"/>
      <c r="D3" s="355"/>
      <c r="E3" s="355"/>
      <c r="F3" s="355"/>
    </row>
    <row r="4" spans="1:6" s="53" customFormat="1" ht="15.75">
      <c r="A4" s="355" t="s">
        <v>339</v>
      </c>
      <c r="B4" s="355"/>
      <c r="C4" s="355"/>
      <c r="D4" s="355"/>
      <c r="E4" s="355"/>
      <c r="F4" s="355"/>
    </row>
    <row r="5" spans="1:6" s="52" customFormat="1" ht="15.75" thickBot="1">
      <c r="A5" s="356" t="s">
        <v>121</v>
      </c>
      <c r="B5" s="356"/>
      <c r="C5" s="356"/>
      <c r="D5" s="356"/>
      <c r="E5" s="356"/>
      <c r="F5" s="356"/>
    </row>
    <row r="6" spans="1:6" s="9" customFormat="1" ht="72.75" thickBot="1">
      <c r="A6" s="70" t="s">
        <v>113</v>
      </c>
      <c r="B6" s="71" t="s">
        <v>114</v>
      </c>
      <c r="C6" s="71" t="s">
        <v>115</v>
      </c>
      <c r="D6" s="71" t="s">
        <v>116</v>
      </c>
      <c r="E6" s="71" t="s">
        <v>117</v>
      </c>
      <c r="F6" s="71" t="s">
        <v>118</v>
      </c>
    </row>
    <row r="7" spans="1:6" s="74" customFormat="1" ht="16.5" customHeight="1">
      <c r="A7" s="72"/>
      <c r="B7" s="73"/>
      <c r="C7" s="73"/>
      <c r="D7" s="73"/>
      <c r="E7" s="73"/>
      <c r="F7" s="73"/>
    </row>
    <row r="8" spans="1:6" s="76" customFormat="1" ht="16.5" customHeight="1">
      <c r="A8" s="75" t="s">
        <v>105</v>
      </c>
      <c r="B8" s="284"/>
      <c r="C8" s="284">
        <v>-349891.11</v>
      </c>
      <c r="D8" s="284"/>
      <c r="E8" s="284"/>
      <c r="F8" s="284">
        <f>C8</f>
        <v>-349891.11</v>
      </c>
    </row>
    <row r="9" spans="1:6" s="76" customFormat="1" ht="16.5" customHeight="1">
      <c r="A9" s="75"/>
      <c r="B9" s="283"/>
      <c r="C9" s="283"/>
      <c r="D9" s="283"/>
      <c r="E9" s="283"/>
      <c r="F9" s="283"/>
    </row>
    <row r="10" spans="1:6" s="76" customFormat="1" ht="16.5" customHeight="1">
      <c r="A10" s="75" t="s">
        <v>119</v>
      </c>
      <c r="B10" s="284">
        <f>SUM(B11:B13)</f>
        <v>0</v>
      </c>
      <c r="C10" s="284">
        <f t="shared" ref="C10:F10" si="0">SUM(C11:C13)</f>
        <v>0</v>
      </c>
      <c r="D10" s="284">
        <f t="shared" si="0"/>
        <v>0</v>
      </c>
      <c r="E10" s="284">
        <f t="shared" si="0"/>
        <v>0</v>
      </c>
      <c r="F10" s="283">
        <f t="shared" si="0"/>
        <v>0</v>
      </c>
    </row>
    <row r="11" spans="1:6" s="76" customFormat="1" ht="16.5" customHeight="1">
      <c r="A11" s="77" t="s">
        <v>36</v>
      </c>
      <c r="B11" s="283"/>
      <c r="C11" s="283"/>
      <c r="D11" s="283"/>
      <c r="E11" s="283"/>
      <c r="F11" s="283">
        <f>SUM(B11:E11)</f>
        <v>0</v>
      </c>
    </row>
    <row r="12" spans="1:6" s="76" customFormat="1" ht="16.5" customHeight="1">
      <c r="A12" s="77" t="s">
        <v>97</v>
      </c>
      <c r="B12" s="283"/>
      <c r="C12" s="283"/>
      <c r="D12" s="283"/>
      <c r="E12" s="283"/>
      <c r="F12" s="283">
        <f t="shared" ref="F12:F13" si="1">SUM(B12:E12)</f>
        <v>0</v>
      </c>
    </row>
    <row r="13" spans="1:6" s="76" customFormat="1" ht="16.5" customHeight="1">
      <c r="A13" s="77" t="s">
        <v>99</v>
      </c>
      <c r="B13" s="283"/>
      <c r="C13" s="283"/>
      <c r="D13" s="283"/>
      <c r="E13" s="283"/>
      <c r="F13" s="283">
        <f t="shared" si="1"/>
        <v>0</v>
      </c>
    </row>
    <row r="14" spans="1:6" s="76" customFormat="1" ht="16.5" customHeight="1">
      <c r="A14" s="75"/>
      <c r="B14" s="283"/>
      <c r="C14" s="283"/>
      <c r="D14" s="283"/>
      <c r="E14" s="283"/>
      <c r="F14" s="283"/>
    </row>
    <row r="15" spans="1:6" s="76" customFormat="1" ht="24">
      <c r="A15" s="75" t="s">
        <v>120</v>
      </c>
      <c r="B15" s="284">
        <f>SUM(B16:B19)</f>
        <v>0</v>
      </c>
      <c r="C15" s="284">
        <f t="shared" ref="C15:F15" si="2">SUM(C16:C19)</f>
        <v>0</v>
      </c>
      <c r="D15" s="284">
        <f t="shared" si="2"/>
        <v>738600.26</v>
      </c>
      <c r="E15" s="284">
        <f t="shared" si="2"/>
        <v>0</v>
      </c>
      <c r="F15" s="284">
        <f t="shared" si="2"/>
        <v>738600.26</v>
      </c>
    </row>
    <row r="16" spans="1:6" s="76" customFormat="1" ht="16.5" customHeight="1">
      <c r="A16" s="77" t="s">
        <v>54</v>
      </c>
      <c r="B16" s="283"/>
      <c r="C16" s="283"/>
      <c r="D16" s="283">
        <v>738600.26</v>
      </c>
      <c r="E16" s="283"/>
      <c r="F16" s="283">
        <f t="shared" ref="F16:F19" si="3">SUM(B16:E16)</f>
        <v>738600.26</v>
      </c>
    </row>
    <row r="17" spans="1:6" s="76" customFormat="1" ht="16.5" customHeight="1">
      <c r="A17" s="77" t="s">
        <v>102</v>
      </c>
      <c r="B17" s="284"/>
      <c r="C17" s="284"/>
      <c r="D17" s="284"/>
      <c r="E17" s="284"/>
      <c r="F17" s="283">
        <f t="shared" si="3"/>
        <v>0</v>
      </c>
    </row>
    <row r="18" spans="1:6" s="76" customFormat="1" ht="16.5" customHeight="1">
      <c r="A18" s="77" t="s">
        <v>103</v>
      </c>
      <c r="B18" s="283"/>
      <c r="C18" s="283"/>
      <c r="D18" s="283"/>
      <c r="E18" s="283"/>
      <c r="F18" s="283">
        <f t="shared" si="3"/>
        <v>0</v>
      </c>
    </row>
    <row r="19" spans="1:6" s="76" customFormat="1" ht="16.5" customHeight="1">
      <c r="A19" s="77" t="s">
        <v>104</v>
      </c>
      <c r="B19" s="283"/>
      <c r="C19" s="283"/>
      <c r="D19" s="283"/>
      <c r="E19" s="283"/>
      <c r="F19" s="283">
        <f t="shared" si="3"/>
        <v>0</v>
      </c>
    </row>
    <row r="20" spans="1:6" s="76" customFormat="1" ht="16.5" customHeight="1">
      <c r="A20" s="75"/>
      <c r="B20" s="283"/>
      <c r="C20" s="283"/>
      <c r="D20" s="283"/>
      <c r="E20" s="283"/>
      <c r="F20" s="283"/>
    </row>
    <row r="21" spans="1:6" s="76" customFormat="1" ht="16.5" customHeight="1">
      <c r="A21" s="75" t="s">
        <v>345</v>
      </c>
      <c r="B21" s="284">
        <f>B8+B15</f>
        <v>0</v>
      </c>
      <c r="C21" s="284">
        <f t="shared" ref="C21:F21" si="4">C8+C15</f>
        <v>-349891.11</v>
      </c>
      <c r="D21" s="284">
        <f t="shared" si="4"/>
        <v>738600.26</v>
      </c>
      <c r="E21" s="284">
        <f t="shared" si="4"/>
        <v>0</v>
      </c>
      <c r="F21" s="284">
        <f t="shared" si="4"/>
        <v>388709.15</v>
      </c>
    </row>
    <row r="22" spans="1:6" s="76" customFormat="1" ht="16.5" customHeight="1">
      <c r="A22" s="75"/>
      <c r="B22" s="283"/>
      <c r="C22" s="283"/>
      <c r="D22" s="283"/>
      <c r="E22" s="283"/>
      <c r="F22" s="283"/>
    </row>
    <row r="23" spans="1:6" s="76" customFormat="1" ht="24">
      <c r="A23" s="75" t="s">
        <v>346</v>
      </c>
      <c r="B23" s="283">
        <f>SUM(B24:B26)</f>
        <v>10543823.84</v>
      </c>
      <c r="C23" s="283">
        <f t="shared" ref="C23:E23" si="5">SUM(C24:C26)</f>
        <v>0</v>
      </c>
      <c r="D23" s="283">
        <f t="shared" si="5"/>
        <v>0</v>
      </c>
      <c r="E23" s="283">
        <f t="shared" si="5"/>
        <v>0</v>
      </c>
      <c r="F23" s="283">
        <f t="shared" ref="F23:F34" si="6">SUM(B23:E23)</f>
        <v>10543823.84</v>
      </c>
    </row>
    <row r="24" spans="1:6" s="76" customFormat="1" ht="16.5" customHeight="1">
      <c r="A24" s="77" t="s">
        <v>36</v>
      </c>
      <c r="B24" s="283">
        <v>10543823.84</v>
      </c>
      <c r="C24" s="283"/>
      <c r="D24" s="283"/>
      <c r="E24" s="283"/>
      <c r="F24" s="283">
        <f t="shared" si="6"/>
        <v>10543823.84</v>
      </c>
    </row>
    <row r="25" spans="1:6" s="76" customFormat="1" ht="16.5" customHeight="1">
      <c r="A25" s="77" t="s">
        <v>97</v>
      </c>
      <c r="B25" s="283"/>
      <c r="C25" s="283"/>
      <c r="D25" s="283"/>
      <c r="E25" s="283"/>
      <c r="F25" s="283">
        <f t="shared" si="6"/>
        <v>0</v>
      </c>
    </row>
    <row r="26" spans="1:6" s="76" customFormat="1" ht="16.5" customHeight="1">
      <c r="A26" s="77" t="s">
        <v>99</v>
      </c>
      <c r="B26" s="283"/>
      <c r="C26" s="283"/>
      <c r="D26" s="283"/>
      <c r="E26" s="283"/>
      <c r="F26" s="283">
        <f t="shared" si="6"/>
        <v>0</v>
      </c>
    </row>
    <row r="27" spans="1:6" s="76" customFormat="1" ht="16.5" customHeight="1">
      <c r="A27" s="75"/>
      <c r="B27" s="283"/>
      <c r="C27" s="283"/>
      <c r="D27" s="283"/>
      <c r="E27" s="283"/>
      <c r="F27" s="283">
        <f t="shared" si="6"/>
        <v>0</v>
      </c>
    </row>
    <row r="28" spans="1:6" s="76" customFormat="1" ht="24">
      <c r="A28" s="75" t="s">
        <v>120</v>
      </c>
      <c r="B28" s="284">
        <f>SUM(B29:B32)</f>
        <v>0</v>
      </c>
      <c r="C28" s="284">
        <f t="shared" ref="C28:E28" si="7">SUM(C29:C32)</f>
        <v>3379925.3</v>
      </c>
      <c r="D28" s="284">
        <f t="shared" si="7"/>
        <v>-9250519.0899999999</v>
      </c>
      <c r="E28" s="284">
        <f t="shared" si="7"/>
        <v>0</v>
      </c>
      <c r="F28" s="284">
        <f t="shared" si="6"/>
        <v>-5870593.79</v>
      </c>
    </row>
    <row r="29" spans="1:6" s="76" customFormat="1" ht="16.5" customHeight="1">
      <c r="A29" s="77" t="s">
        <v>54</v>
      </c>
      <c r="B29" s="283">
        <v>0</v>
      </c>
      <c r="C29" s="283">
        <v>0</v>
      </c>
      <c r="D29" s="283">
        <v>-9250519.0899999999</v>
      </c>
      <c r="E29" s="283">
        <v>0</v>
      </c>
      <c r="F29" s="283">
        <f t="shared" si="6"/>
        <v>-9250519.0899999999</v>
      </c>
    </row>
    <row r="30" spans="1:6" s="76" customFormat="1" ht="16.5" customHeight="1">
      <c r="A30" s="77" t="s">
        <v>102</v>
      </c>
      <c r="B30" s="284">
        <v>0</v>
      </c>
      <c r="C30" s="283">
        <v>3379925.3</v>
      </c>
      <c r="D30" s="284">
        <v>0</v>
      </c>
      <c r="E30" s="284">
        <v>0</v>
      </c>
      <c r="F30" s="283">
        <f t="shared" si="6"/>
        <v>3379925.3</v>
      </c>
    </row>
    <row r="31" spans="1:6" s="76" customFormat="1" ht="16.5" customHeight="1">
      <c r="A31" s="77" t="s">
        <v>103</v>
      </c>
      <c r="B31" s="283">
        <v>0</v>
      </c>
      <c r="C31" s="283">
        <v>0</v>
      </c>
      <c r="D31" s="283">
        <v>0</v>
      </c>
      <c r="E31" s="283">
        <v>0</v>
      </c>
      <c r="F31" s="283">
        <f t="shared" si="6"/>
        <v>0</v>
      </c>
    </row>
    <row r="32" spans="1:6" s="76" customFormat="1" ht="16.5" customHeight="1">
      <c r="A32" s="77" t="s">
        <v>104</v>
      </c>
      <c r="B32" s="283">
        <v>0</v>
      </c>
      <c r="C32" s="283">
        <v>0</v>
      </c>
      <c r="D32" s="283">
        <v>0</v>
      </c>
      <c r="E32" s="283">
        <v>0</v>
      </c>
      <c r="F32" s="283">
        <f t="shared" si="6"/>
        <v>0</v>
      </c>
    </row>
    <row r="33" spans="1:6" s="76" customFormat="1" ht="16.5" customHeight="1">
      <c r="A33" s="75"/>
      <c r="B33" s="284"/>
      <c r="C33" s="284"/>
      <c r="D33" s="284"/>
      <c r="E33" s="284"/>
      <c r="F33" s="283">
        <f t="shared" si="6"/>
        <v>0</v>
      </c>
    </row>
    <row r="34" spans="1:6" s="76" customFormat="1" ht="16.5" customHeight="1">
      <c r="A34" s="75" t="s">
        <v>347</v>
      </c>
      <c r="B34" s="284">
        <f>B28+B23+B21</f>
        <v>10543823.84</v>
      </c>
      <c r="C34" s="284">
        <f>C28+C23+C21</f>
        <v>3030034.19</v>
      </c>
      <c r="D34" s="284">
        <f>D28+D23+D21</f>
        <v>-8511918.8300000001</v>
      </c>
      <c r="E34" s="284">
        <f>E28+E23+E21</f>
        <v>0</v>
      </c>
      <c r="F34" s="284">
        <f t="shared" si="6"/>
        <v>5061939.1999999993</v>
      </c>
    </row>
    <row r="35" spans="1:6" s="74" customFormat="1" ht="16.5" customHeight="1" thickBot="1">
      <c r="A35" s="78"/>
      <c r="B35" s="285"/>
      <c r="C35" s="285"/>
      <c r="D35" s="285"/>
      <c r="E35" s="285"/>
      <c r="F35" s="285"/>
    </row>
    <row r="36" spans="1:6">
      <c r="B36" s="286"/>
      <c r="C36" s="286"/>
      <c r="D36" s="286"/>
      <c r="E36" s="286"/>
      <c r="F36" s="286"/>
    </row>
  </sheetData>
  <mergeCells count="5">
    <mergeCell ref="A4:F4"/>
    <mergeCell ref="A2:F2"/>
    <mergeCell ref="A3:F3"/>
    <mergeCell ref="A1:F1"/>
    <mergeCell ref="A5:F5"/>
  </mergeCells>
  <pageMargins left="0.15748031496062992" right="0.15748031496062992" top="0.74803149606299213" bottom="0.74803149606299213" header="0.31496062992125984" footer="0.31496062992125984"/>
  <pageSetup scale="9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C62"/>
  <sheetViews>
    <sheetView topLeftCell="A57" workbookViewId="0">
      <selection activeCell="G79" sqref="G79"/>
    </sheetView>
  </sheetViews>
  <sheetFormatPr baseColWidth="10" defaultRowHeight="16.5"/>
  <cols>
    <col min="1" max="1" width="74.5703125" style="217" customWidth="1"/>
    <col min="2" max="3" width="17" style="217" customWidth="1"/>
    <col min="4" max="16384" width="11.42578125" style="217"/>
  </cols>
  <sheetData>
    <row r="1" spans="1:3">
      <c r="A1" s="364" t="s">
        <v>160</v>
      </c>
      <c r="B1" s="364"/>
      <c r="C1" s="364"/>
    </row>
    <row r="2" spans="1:3" s="292" customFormat="1">
      <c r="A2" s="365" t="s">
        <v>122</v>
      </c>
      <c r="B2" s="365"/>
      <c r="C2" s="365"/>
    </row>
    <row r="3" spans="1:3" s="292" customFormat="1">
      <c r="A3" s="365" t="s">
        <v>344</v>
      </c>
      <c r="B3" s="365"/>
      <c r="C3" s="365"/>
    </row>
    <row r="4" spans="1:3" s="292" customFormat="1">
      <c r="A4" s="365" t="s">
        <v>339</v>
      </c>
      <c r="B4" s="365"/>
      <c r="C4" s="365"/>
    </row>
    <row r="5" spans="1:3" s="293" customFormat="1">
      <c r="A5" s="366" t="s">
        <v>121</v>
      </c>
      <c r="B5" s="366"/>
      <c r="C5" s="366"/>
    </row>
    <row r="6" spans="1:3">
      <c r="A6" s="294"/>
      <c r="B6" s="295" t="s">
        <v>123</v>
      </c>
      <c r="C6" s="296" t="s">
        <v>124</v>
      </c>
    </row>
    <row r="7" spans="1:3">
      <c r="A7" s="297" t="s">
        <v>125</v>
      </c>
      <c r="B7" s="80" t="s">
        <v>348</v>
      </c>
      <c r="C7" s="298"/>
    </row>
    <row r="8" spans="1:3">
      <c r="A8" s="299" t="s">
        <v>58</v>
      </c>
      <c r="B8" s="314">
        <f>SUM(B9:B15)</f>
        <v>0</v>
      </c>
      <c r="C8" s="313">
        <f>SUM(C9:C15)</f>
        <v>691912.96</v>
      </c>
    </row>
    <row r="9" spans="1:3">
      <c r="A9" s="289" t="s">
        <v>60</v>
      </c>
      <c r="B9" s="300">
        <v>0</v>
      </c>
      <c r="C9" s="301">
        <v>352482.24</v>
      </c>
    </row>
    <row r="10" spans="1:3">
      <c r="A10" s="289" t="s">
        <v>62</v>
      </c>
      <c r="B10" s="300">
        <v>0</v>
      </c>
      <c r="C10" s="301">
        <v>339430.72</v>
      </c>
    </row>
    <row r="11" spans="1:3">
      <c r="A11" s="289" t="s">
        <v>64</v>
      </c>
      <c r="B11" s="300">
        <v>0</v>
      </c>
      <c r="C11" s="301">
        <v>0</v>
      </c>
    </row>
    <row r="12" spans="1:3">
      <c r="A12" s="289" t="s">
        <v>126</v>
      </c>
      <c r="B12" s="300">
        <v>0</v>
      </c>
      <c r="C12" s="301">
        <v>0</v>
      </c>
    </row>
    <row r="13" spans="1:3">
      <c r="A13" s="289" t="s">
        <v>68</v>
      </c>
      <c r="B13" s="300">
        <v>0</v>
      </c>
      <c r="C13" s="301">
        <v>0</v>
      </c>
    </row>
    <row r="14" spans="1:3">
      <c r="A14" s="289" t="s">
        <v>70</v>
      </c>
      <c r="B14" s="300">
        <v>0</v>
      </c>
      <c r="C14" s="301">
        <v>0</v>
      </c>
    </row>
    <row r="15" spans="1:3">
      <c r="A15" s="289" t="s">
        <v>72</v>
      </c>
      <c r="B15" s="300">
        <v>0</v>
      </c>
      <c r="C15" s="301">
        <v>0</v>
      </c>
    </row>
    <row r="16" spans="1:3" ht="5.25" customHeight="1">
      <c r="A16" s="297"/>
      <c r="B16" s="300"/>
      <c r="C16" s="301"/>
    </row>
    <row r="17" spans="1:3">
      <c r="A17" s="299" t="s">
        <v>75</v>
      </c>
      <c r="B17" s="302">
        <f>SUM(B18:B26)</f>
        <v>8618562.3200000003</v>
      </c>
      <c r="C17" s="303">
        <f>SUM(C18:C26)</f>
        <v>1790</v>
      </c>
    </row>
    <row r="18" spans="1:3">
      <c r="A18" s="289" t="s">
        <v>77</v>
      </c>
      <c r="B18" s="300">
        <v>0</v>
      </c>
      <c r="C18" s="301">
        <v>0</v>
      </c>
    </row>
    <row r="19" spans="1:3">
      <c r="A19" s="289" t="s">
        <v>79</v>
      </c>
      <c r="B19" s="300">
        <v>0</v>
      </c>
      <c r="C19" s="301">
        <v>0</v>
      </c>
    </row>
    <row r="20" spans="1:3">
      <c r="A20" s="289" t="s">
        <v>82</v>
      </c>
      <c r="B20" s="300">
        <v>0</v>
      </c>
      <c r="C20" s="301">
        <v>0</v>
      </c>
    </row>
    <row r="21" spans="1:3">
      <c r="A21" s="289" t="s">
        <v>85</v>
      </c>
      <c r="B21" s="300">
        <v>19673.91</v>
      </c>
      <c r="C21" s="301">
        <v>0</v>
      </c>
    </row>
    <row r="22" spans="1:3">
      <c r="A22" s="289" t="s">
        <v>86</v>
      </c>
      <c r="B22" s="300">
        <v>0</v>
      </c>
      <c r="C22" s="301">
        <v>1790</v>
      </c>
    </row>
    <row r="23" spans="1:3">
      <c r="A23" s="289" t="s">
        <v>88</v>
      </c>
      <c r="B23" s="300">
        <v>8598888.4100000001</v>
      </c>
      <c r="C23" s="301">
        <v>0</v>
      </c>
    </row>
    <row r="24" spans="1:3">
      <c r="A24" s="289" t="s">
        <v>89</v>
      </c>
      <c r="B24" s="300">
        <v>0</v>
      </c>
      <c r="C24" s="301">
        <v>0</v>
      </c>
    </row>
    <row r="25" spans="1:3">
      <c r="A25" s="289" t="s">
        <v>91</v>
      </c>
      <c r="B25" s="300">
        <v>0</v>
      </c>
      <c r="C25" s="301">
        <v>0</v>
      </c>
    </row>
    <row r="26" spans="1:3">
      <c r="A26" s="289" t="s">
        <v>93</v>
      </c>
      <c r="B26" s="300">
        <v>0</v>
      </c>
      <c r="C26" s="301">
        <v>0</v>
      </c>
    </row>
    <row r="27" spans="1:3">
      <c r="A27" s="304"/>
      <c r="B27" s="80" t="s">
        <v>349</v>
      </c>
      <c r="C27" s="298"/>
    </row>
    <row r="28" spans="1:3">
      <c r="A28" s="297" t="s">
        <v>127</v>
      </c>
      <c r="B28" s="80"/>
      <c r="C28" s="298"/>
    </row>
    <row r="29" spans="1:3">
      <c r="A29" s="299" t="s">
        <v>59</v>
      </c>
      <c r="B29" s="291">
        <f>SUM(B30:B38)</f>
        <v>692201.63</v>
      </c>
      <c r="C29" s="313">
        <f>SUM(C30:C37)</f>
        <v>0</v>
      </c>
    </row>
    <row r="30" spans="1:3">
      <c r="A30" s="289" t="s">
        <v>61</v>
      </c>
      <c r="B30" s="300">
        <v>692201.63</v>
      </c>
      <c r="C30" s="301">
        <v>0</v>
      </c>
    </row>
    <row r="31" spans="1:3">
      <c r="A31" s="289" t="s">
        <v>63</v>
      </c>
      <c r="B31" s="300">
        <v>0</v>
      </c>
      <c r="C31" s="301">
        <v>0</v>
      </c>
    </row>
    <row r="32" spans="1:3">
      <c r="A32" s="289" t="s">
        <v>65</v>
      </c>
      <c r="B32" s="300">
        <v>0</v>
      </c>
      <c r="C32" s="301">
        <v>0</v>
      </c>
    </row>
    <row r="33" spans="1:3">
      <c r="A33" s="289" t="s">
        <v>67</v>
      </c>
      <c r="B33" s="300">
        <v>0</v>
      </c>
      <c r="C33" s="301">
        <v>0</v>
      </c>
    </row>
    <row r="34" spans="1:3">
      <c r="A34" s="289" t="s">
        <v>69</v>
      </c>
      <c r="B34" s="300">
        <v>0</v>
      </c>
      <c r="C34" s="301">
        <v>0</v>
      </c>
    </row>
    <row r="35" spans="1:3">
      <c r="A35" s="289" t="s">
        <v>71</v>
      </c>
      <c r="B35" s="300">
        <v>0</v>
      </c>
      <c r="C35" s="301">
        <v>0</v>
      </c>
    </row>
    <row r="36" spans="1:3">
      <c r="A36" s="289" t="s">
        <v>73</v>
      </c>
      <c r="B36" s="300">
        <v>0</v>
      </c>
      <c r="C36" s="301">
        <v>0</v>
      </c>
    </row>
    <row r="37" spans="1:3">
      <c r="A37" s="289" t="s">
        <v>74</v>
      </c>
      <c r="B37" s="300">
        <v>0</v>
      </c>
      <c r="C37" s="301">
        <v>0</v>
      </c>
    </row>
    <row r="38" spans="1:3" ht="6" customHeight="1">
      <c r="A38" s="297"/>
      <c r="B38" s="300"/>
      <c r="C38" s="301"/>
    </row>
    <row r="39" spans="1:3">
      <c r="A39" s="299" t="s">
        <v>76</v>
      </c>
      <c r="B39" s="302">
        <f>SUM(B40:B45)</f>
        <v>0</v>
      </c>
      <c r="C39" s="303">
        <f>SUM(C40:C45)</f>
        <v>0</v>
      </c>
    </row>
    <row r="40" spans="1:3">
      <c r="A40" s="289" t="s">
        <v>78</v>
      </c>
      <c r="B40" s="300">
        <v>0</v>
      </c>
      <c r="C40" s="301">
        <v>0</v>
      </c>
    </row>
    <row r="41" spans="1:3">
      <c r="A41" s="289" t="s">
        <v>80</v>
      </c>
      <c r="B41" s="300">
        <v>0</v>
      </c>
      <c r="C41" s="301">
        <v>0</v>
      </c>
    </row>
    <row r="42" spans="1:3">
      <c r="A42" s="289" t="s">
        <v>81</v>
      </c>
      <c r="B42" s="300">
        <v>0</v>
      </c>
      <c r="C42" s="301">
        <v>0</v>
      </c>
    </row>
    <row r="43" spans="1:3">
      <c r="A43" s="289" t="s">
        <v>83</v>
      </c>
      <c r="B43" s="300">
        <v>0</v>
      </c>
      <c r="C43" s="301">
        <v>0</v>
      </c>
    </row>
    <row r="44" spans="1:3">
      <c r="A44" s="289" t="s">
        <v>84</v>
      </c>
      <c r="B44" s="300">
        <v>0</v>
      </c>
      <c r="C44" s="301">
        <v>0</v>
      </c>
    </row>
    <row r="45" spans="1:3">
      <c r="A45" s="289" t="s">
        <v>87</v>
      </c>
      <c r="B45" s="300">
        <v>0</v>
      </c>
      <c r="C45" s="301">
        <v>0</v>
      </c>
    </row>
    <row r="46" spans="1:3">
      <c r="A46" s="289"/>
      <c r="B46" s="80"/>
      <c r="C46" s="298"/>
    </row>
    <row r="47" spans="1:3">
      <c r="A47" s="297" t="s">
        <v>128</v>
      </c>
      <c r="B47" s="80" t="s">
        <v>349</v>
      </c>
      <c r="C47" s="298"/>
    </row>
    <row r="48" spans="1:3">
      <c r="A48" s="299" t="s">
        <v>95</v>
      </c>
      <c r="B48" s="300">
        <f>SUM(B49:B52)</f>
        <v>0</v>
      </c>
      <c r="C48" s="301">
        <f>SUM(C49:C51)</f>
        <v>105142.16</v>
      </c>
    </row>
    <row r="49" spans="1:3">
      <c r="A49" s="289" t="s">
        <v>36</v>
      </c>
      <c r="B49" s="305">
        <v>0</v>
      </c>
      <c r="C49" s="306">
        <v>105142.16</v>
      </c>
    </row>
    <row r="50" spans="1:3">
      <c r="A50" s="289" t="s">
        <v>97</v>
      </c>
      <c r="B50" s="305">
        <v>0</v>
      </c>
      <c r="C50" s="306">
        <v>0</v>
      </c>
    </row>
    <row r="51" spans="1:3">
      <c r="A51" s="289" t="s">
        <v>99</v>
      </c>
      <c r="B51" s="305">
        <v>0</v>
      </c>
      <c r="C51" s="306">
        <v>0</v>
      </c>
    </row>
    <row r="52" spans="1:3" ht="6" customHeight="1">
      <c r="A52" s="299"/>
      <c r="B52" s="300"/>
      <c r="C52" s="301"/>
    </row>
    <row r="53" spans="1:3" ht="15.75" customHeight="1">
      <c r="A53" s="299" t="s">
        <v>100</v>
      </c>
      <c r="B53" s="300"/>
      <c r="C53" s="301"/>
    </row>
    <row r="54" spans="1:3">
      <c r="A54" s="289" t="s">
        <v>101</v>
      </c>
      <c r="B54" s="305">
        <v>0</v>
      </c>
      <c r="C54" s="306">
        <v>9250519.0899999999</v>
      </c>
    </row>
    <row r="55" spans="1:3">
      <c r="A55" s="289" t="s">
        <v>102</v>
      </c>
      <c r="B55" s="305">
        <v>738600.26</v>
      </c>
      <c r="C55" s="306">
        <v>0</v>
      </c>
    </row>
    <row r="56" spans="1:3">
      <c r="A56" s="289" t="s">
        <v>103</v>
      </c>
      <c r="B56" s="305">
        <v>0</v>
      </c>
      <c r="C56" s="306">
        <v>0</v>
      </c>
    </row>
    <row r="57" spans="1:3">
      <c r="A57" s="289" t="s">
        <v>104</v>
      </c>
      <c r="B57" s="305">
        <v>0</v>
      </c>
      <c r="C57" s="306">
        <v>0</v>
      </c>
    </row>
    <row r="58" spans="1:3">
      <c r="A58" s="289" t="s">
        <v>105</v>
      </c>
      <c r="B58" s="307">
        <v>0</v>
      </c>
      <c r="C58" s="308">
        <v>0</v>
      </c>
    </row>
    <row r="59" spans="1:3" ht="7.5" customHeight="1">
      <c r="A59" s="299"/>
      <c r="B59" s="309"/>
      <c r="C59" s="310"/>
    </row>
    <row r="60" spans="1:3">
      <c r="A60" s="299" t="s">
        <v>129</v>
      </c>
      <c r="B60" s="309"/>
      <c r="C60" s="310"/>
    </row>
    <row r="61" spans="1:3">
      <c r="A61" s="289" t="s">
        <v>107</v>
      </c>
      <c r="B61" s="307">
        <v>0</v>
      </c>
      <c r="C61" s="308">
        <v>0</v>
      </c>
    </row>
    <row r="62" spans="1:3">
      <c r="A62" s="290" t="s">
        <v>108</v>
      </c>
      <c r="B62" s="311">
        <v>0</v>
      </c>
      <c r="C62" s="312">
        <v>0</v>
      </c>
    </row>
  </sheetData>
  <autoFilter ref="A1:C73"/>
  <mergeCells count="5">
    <mergeCell ref="A5:C5"/>
    <mergeCell ref="A1:C1"/>
    <mergeCell ref="A3:C3"/>
    <mergeCell ref="A2:C2"/>
    <mergeCell ref="A4:C4"/>
  </mergeCells>
  <printOptions horizontalCentered="1"/>
  <pageMargins left="0.15748031496062992" right="0.15748031496062992" top="0.47244094488188981" bottom="0.23622047244094491" header="0.31496062992125984" footer="0.19685039370078741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41"/>
  <sheetViews>
    <sheetView workbookViewId="0">
      <selection activeCell="D9" sqref="D9"/>
    </sheetView>
  </sheetViews>
  <sheetFormatPr baseColWidth="10" defaultRowHeight="15"/>
  <cols>
    <col min="1" max="1" width="18.85546875" customWidth="1"/>
    <col min="7" max="7" width="14.140625" bestFit="1" customWidth="1"/>
    <col min="9" max="9" width="14.28515625" customWidth="1"/>
  </cols>
  <sheetData>
    <row r="1" spans="1:9">
      <c r="A1" s="357" t="s">
        <v>160</v>
      </c>
      <c r="B1" s="357"/>
      <c r="C1" s="357"/>
      <c r="D1" s="357"/>
      <c r="E1" s="357"/>
      <c r="F1" s="357"/>
      <c r="G1" s="357"/>
      <c r="H1" s="357"/>
      <c r="I1" s="357"/>
    </row>
    <row r="2" spans="1:9">
      <c r="A2" s="355" t="s">
        <v>164</v>
      </c>
      <c r="B2" s="355"/>
      <c r="C2" s="355"/>
      <c r="D2" s="355"/>
      <c r="E2" s="355"/>
      <c r="F2" s="355"/>
      <c r="G2" s="355"/>
      <c r="H2" s="355"/>
      <c r="I2" s="355"/>
    </row>
    <row r="3" spans="1:9">
      <c r="A3" s="355" t="s">
        <v>344</v>
      </c>
      <c r="B3" s="355"/>
      <c r="C3" s="355"/>
      <c r="D3" s="355"/>
      <c r="E3" s="355"/>
      <c r="F3" s="355"/>
      <c r="G3" s="355"/>
      <c r="H3" s="355"/>
      <c r="I3" s="355"/>
    </row>
    <row r="4" spans="1:9">
      <c r="A4" s="355" t="s">
        <v>339</v>
      </c>
      <c r="B4" s="355"/>
      <c r="C4" s="355"/>
      <c r="D4" s="355"/>
      <c r="E4" s="355"/>
      <c r="F4" s="355"/>
      <c r="G4" s="355"/>
      <c r="H4" s="355"/>
      <c r="I4" s="355"/>
    </row>
    <row r="5" spans="1:9" ht="18" customHeight="1" thickBot="1">
      <c r="A5" s="368" t="s">
        <v>121</v>
      </c>
      <c r="B5" s="368"/>
      <c r="C5" s="368"/>
      <c r="D5" s="368"/>
      <c r="E5" s="368"/>
      <c r="F5" s="368"/>
      <c r="G5" s="368"/>
      <c r="H5" s="368"/>
      <c r="I5" s="368"/>
    </row>
    <row r="6" spans="1:9">
      <c r="A6" s="162"/>
      <c r="B6" s="150"/>
      <c r="C6" s="150"/>
      <c r="D6" s="150"/>
      <c r="E6" s="150"/>
      <c r="F6" s="150"/>
      <c r="G6" s="150"/>
      <c r="H6" s="150"/>
      <c r="I6" s="151"/>
    </row>
    <row r="7" spans="1:9">
      <c r="A7" s="152"/>
      <c r="B7" s="153"/>
      <c r="C7" s="153"/>
      <c r="D7" s="153"/>
      <c r="E7" s="153"/>
      <c r="F7" s="153"/>
      <c r="G7" s="153"/>
      <c r="H7" s="153"/>
      <c r="I7" s="154"/>
    </row>
    <row r="8" spans="1:9">
      <c r="A8" s="155" t="s">
        <v>225</v>
      </c>
      <c r="B8" s="153"/>
      <c r="C8" s="153"/>
      <c r="D8" s="153"/>
      <c r="E8" s="153"/>
      <c r="F8" s="153"/>
      <c r="G8" s="153"/>
      <c r="H8" s="153"/>
      <c r="I8" s="154"/>
    </row>
    <row r="9" spans="1:9">
      <c r="A9" s="155" t="s">
        <v>350</v>
      </c>
      <c r="B9" s="153"/>
      <c r="C9" s="153"/>
      <c r="D9" s="153"/>
      <c r="E9" s="153"/>
      <c r="F9" s="153"/>
      <c r="G9" s="315">
        <v>14280243.630000001</v>
      </c>
      <c r="H9" s="153"/>
      <c r="I9" s="154"/>
    </row>
    <row r="10" spans="1:9">
      <c r="A10" s="155" t="s">
        <v>351</v>
      </c>
      <c r="B10" s="153"/>
      <c r="C10" s="153"/>
      <c r="D10" s="153"/>
      <c r="E10" s="153"/>
      <c r="F10" s="153"/>
      <c r="G10" s="315">
        <v>1891436.4</v>
      </c>
      <c r="H10" s="153"/>
      <c r="I10" s="154"/>
    </row>
    <row r="11" spans="1:9">
      <c r="A11" s="155" t="s">
        <v>352</v>
      </c>
      <c r="B11" s="153"/>
      <c r="C11" s="153"/>
      <c r="D11" s="153"/>
      <c r="E11" s="153"/>
      <c r="F11" s="153"/>
      <c r="G11" s="318"/>
      <c r="H11" s="153"/>
      <c r="I11" s="154"/>
    </row>
    <row r="12" spans="1:9">
      <c r="A12" s="155"/>
      <c r="B12" s="153"/>
      <c r="C12" s="153"/>
      <c r="D12" s="153"/>
      <c r="E12" s="153"/>
      <c r="F12" s="316" t="s">
        <v>353</v>
      </c>
      <c r="G12" s="317">
        <f>SUM(G9:G11)</f>
        <v>16171680.030000001</v>
      </c>
      <c r="H12" s="153"/>
      <c r="I12" s="154"/>
    </row>
    <row r="13" spans="1:9" ht="15.75" customHeight="1">
      <c r="A13" s="152"/>
      <c r="B13" s="153"/>
      <c r="C13" s="160"/>
      <c r="D13" s="160"/>
      <c r="E13" s="160"/>
      <c r="F13" s="160"/>
      <c r="G13" s="160"/>
      <c r="H13" s="160"/>
      <c r="I13" s="154"/>
    </row>
    <row r="14" spans="1:9" ht="15" customHeight="1" thickBot="1">
      <c r="A14" s="156"/>
      <c r="B14" s="157"/>
      <c r="C14" s="161"/>
      <c r="D14" s="161"/>
      <c r="E14" s="161"/>
      <c r="F14" s="161"/>
      <c r="G14" s="161"/>
      <c r="H14" s="161"/>
      <c r="I14" s="158"/>
    </row>
    <row r="15" spans="1:9" ht="15" customHeight="1">
      <c r="A15" s="152"/>
      <c r="B15" s="153"/>
      <c r="C15" s="160"/>
      <c r="D15" s="160"/>
      <c r="E15" s="160"/>
      <c r="F15" s="160"/>
      <c r="G15" s="160"/>
      <c r="H15" s="160"/>
      <c r="I15" s="154"/>
    </row>
    <row r="16" spans="1:9" ht="15" customHeight="1">
      <c r="A16" s="152"/>
      <c r="B16" s="153"/>
      <c r="C16" s="367"/>
      <c r="D16" s="367"/>
      <c r="E16" s="367"/>
      <c r="F16" s="367"/>
      <c r="G16" s="367"/>
      <c r="H16" s="367"/>
      <c r="I16" s="154"/>
    </row>
    <row r="17" spans="1:9" ht="15" customHeight="1">
      <c r="A17" s="152"/>
      <c r="B17" s="153"/>
      <c r="C17" s="367"/>
      <c r="D17" s="367"/>
      <c r="E17" s="367"/>
      <c r="F17" s="367"/>
      <c r="G17" s="367"/>
      <c r="H17" s="367"/>
      <c r="I17" s="154"/>
    </row>
    <row r="18" spans="1:9" ht="15" customHeight="1">
      <c r="A18" s="152"/>
      <c r="B18" s="153"/>
      <c r="C18" s="367"/>
      <c r="D18" s="367"/>
      <c r="E18" s="367"/>
      <c r="F18" s="367"/>
      <c r="G18" s="367"/>
      <c r="H18" s="367"/>
      <c r="I18" s="154"/>
    </row>
    <row r="19" spans="1:9" ht="15" customHeight="1">
      <c r="A19" s="155" t="s">
        <v>224</v>
      </c>
      <c r="B19" s="153"/>
      <c r="C19" s="367"/>
      <c r="D19" s="367"/>
      <c r="E19" s="367"/>
      <c r="F19" s="367"/>
      <c r="G19" s="367"/>
      <c r="H19" s="367"/>
      <c r="I19" s="154"/>
    </row>
    <row r="20" spans="1:9" ht="15" customHeight="1">
      <c r="A20" s="152"/>
      <c r="B20" s="153"/>
      <c r="C20" s="367"/>
      <c r="D20" s="367"/>
      <c r="E20" s="367"/>
      <c r="F20" s="367"/>
      <c r="G20" s="367"/>
      <c r="H20" s="367"/>
      <c r="I20" s="154"/>
    </row>
    <row r="21" spans="1:9" ht="15" customHeight="1">
      <c r="A21" s="152"/>
      <c r="B21" s="153"/>
      <c r="C21" s="367"/>
      <c r="D21" s="367"/>
      <c r="E21" s="367"/>
      <c r="F21" s="367"/>
      <c r="G21" s="367"/>
      <c r="H21" s="367"/>
      <c r="I21" s="154"/>
    </row>
    <row r="22" spans="1:9" ht="15" customHeight="1">
      <c r="A22" s="152"/>
      <c r="B22" s="153"/>
      <c r="C22" s="367"/>
      <c r="D22" s="367"/>
      <c r="E22" s="367"/>
      <c r="F22" s="367"/>
      <c r="G22" s="367"/>
      <c r="H22" s="367"/>
      <c r="I22" s="154"/>
    </row>
    <row r="23" spans="1:9" ht="15" customHeight="1">
      <c r="A23" s="152"/>
      <c r="B23" s="153"/>
      <c r="C23" s="367"/>
      <c r="D23" s="367"/>
      <c r="E23" s="367"/>
      <c r="F23" s="367"/>
      <c r="G23" s="367"/>
      <c r="H23" s="367"/>
      <c r="I23" s="154"/>
    </row>
    <row r="24" spans="1:9" ht="15" customHeight="1">
      <c r="A24" s="152"/>
      <c r="B24" s="153"/>
      <c r="C24" s="367"/>
      <c r="D24" s="367"/>
      <c r="E24" s="367"/>
      <c r="F24" s="367"/>
      <c r="G24" s="367"/>
      <c r="H24" s="367"/>
      <c r="I24" s="154"/>
    </row>
    <row r="25" spans="1:9" ht="15" customHeight="1">
      <c r="A25" s="152"/>
      <c r="B25" s="153"/>
      <c r="C25" s="367"/>
      <c r="D25" s="367"/>
      <c r="E25" s="367"/>
      <c r="F25" s="367"/>
      <c r="G25" s="367"/>
      <c r="H25" s="367"/>
      <c r="I25" s="154"/>
    </row>
    <row r="26" spans="1:9" ht="15" customHeight="1">
      <c r="A26" s="152"/>
      <c r="B26" s="153"/>
      <c r="C26" s="367"/>
      <c r="D26" s="367"/>
      <c r="E26" s="367"/>
      <c r="F26" s="367"/>
      <c r="G26" s="367"/>
      <c r="H26" s="367"/>
      <c r="I26" s="154"/>
    </row>
    <row r="27" spans="1:9" ht="14.25" customHeight="1">
      <c r="A27" s="152"/>
      <c r="B27" s="153"/>
      <c r="C27" s="367"/>
      <c r="D27" s="367"/>
      <c r="E27" s="367"/>
      <c r="F27" s="367"/>
      <c r="G27" s="367"/>
      <c r="H27" s="367"/>
      <c r="I27" s="154"/>
    </row>
    <row r="28" spans="1:9" ht="15.75" customHeight="1">
      <c r="A28" s="152"/>
      <c r="B28" s="153"/>
      <c r="C28" s="367"/>
      <c r="D28" s="367"/>
      <c r="E28" s="367"/>
      <c r="F28" s="367"/>
      <c r="G28" s="367"/>
      <c r="H28" s="367"/>
      <c r="I28" s="154"/>
    </row>
    <row r="29" spans="1:9">
      <c r="A29" s="152"/>
      <c r="B29" s="153"/>
      <c r="C29" s="367"/>
      <c r="D29" s="367"/>
      <c r="E29" s="367"/>
      <c r="F29" s="367"/>
      <c r="G29" s="367"/>
      <c r="H29" s="367"/>
      <c r="I29" s="154"/>
    </row>
    <row r="30" spans="1:9">
      <c r="A30" s="152"/>
      <c r="B30" s="153"/>
      <c r="C30" s="367"/>
      <c r="D30" s="367"/>
      <c r="E30" s="367"/>
      <c r="F30" s="367"/>
      <c r="G30" s="367"/>
      <c r="H30" s="367"/>
      <c r="I30" s="154"/>
    </row>
    <row r="31" spans="1:9" ht="15.75" thickBot="1">
      <c r="A31" s="156"/>
      <c r="B31" s="157"/>
      <c r="C31" s="157"/>
      <c r="D31" s="157"/>
      <c r="E31" s="157"/>
      <c r="F31" s="157"/>
      <c r="G31" s="157"/>
      <c r="H31" s="157"/>
      <c r="I31" s="158"/>
    </row>
    <row r="32" spans="1:9">
      <c r="A32" s="152"/>
      <c r="B32" s="153"/>
      <c r="C32" s="153"/>
      <c r="D32" s="153"/>
      <c r="E32" s="153"/>
      <c r="F32" s="153"/>
      <c r="G32" s="153"/>
      <c r="H32" s="153"/>
      <c r="I32" s="154"/>
    </row>
    <row r="33" spans="1:9">
      <c r="A33" s="155" t="s">
        <v>223</v>
      </c>
      <c r="B33" s="153"/>
      <c r="C33" s="153"/>
      <c r="D33" s="153"/>
      <c r="E33" s="153"/>
      <c r="F33" s="153"/>
      <c r="G33" s="153"/>
      <c r="H33" s="153"/>
      <c r="I33" s="154"/>
    </row>
    <row r="34" spans="1:9">
      <c r="A34" s="152"/>
      <c r="B34" s="153"/>
      <c r="C34" s="153"/>
      <c r="D34" s="153"/>
      <c r="E34" s="153"/>
      <c r="F34" s="153"/>
      <c r="G34" s="153"/>
      <c r="H34" s="153"/>
      <c r="I34" s="154"/>
    </row>
    <row r="35" spans="1:9">
      <c r="A35" s="152"/>
      <c r="B35" s="153"/>
      <c r="C35" s="153"/>
      <c r="D35" s="153"/>
      <c r="E35" s="153"/>
      <c r="F35" s="153"/>
      <c r="G35" s="153"/>
      <c r="H35" s="153"/>
      <c r="I35" s="154"/>
    </row>
    <row r="36" spans="1:9">
      <c r="A36" s="152"/>
      <c r="B36" s="153"/>
      <c r="C36" s="153"/>
      <c r="D36" s="153"/>
      <c r="E36" s="153"/>
      <c r="F36" s="153"/>
      <c r="G36" s="153"/>
      <c r="H36" s="153"/>
      <c r="I36" s="154"/>
    </row>
    <row r="37" spans="1:9">
      <c r="A37" s="152"/>
      <c r="B37" s="153"/>
      <c r="C37" s="153"/>
      <c r="D37" s="153"/>
      <c r="E37" s="153"/>
      <c r="F37" s="153"/>
      <c r="G37" s="153"/>
      <c r="H37" s="153"/>
      <c r="I37" s="154"/>
    </row>
    <row r="38" spans="1:9">
      <c r="A38" s="152"/>
      <c r="B38" s="153"/>
      <c r="C38" s="153"/>
      <c r="D38" s="153"/>
      <c r="E38" s="153"/>
      <c r="F38" s="153"/>
      <c r="G38" s="153"/>
      <c r="H38" s="153"/>
      <c r="I38" s="154"/>
    </row>
    <row r="39" spans="1:9">
      <c r="A39" s="152"/>
      <c r="B39" s="153"/>
      <c r="C39" s="153"/>
      <c r="D39" s="153"/>
      <c r="E39" s="153"/>
      <c r="F39" s="153"/>
      <c r="G39" s="153"/>
      <c r="H39" s="153"/>
      <c r="I39" s="154"/>
    </row>
    <row r="40" spans="1:9">
      <c r="A40" s="152"/>
      <c r="B40" s="153"/>
      <c r="C40" s="153"/>
      <c r="D40" s="153"/>
      <c r="E40" s="153"/>
      <c r="F40" s="153"/>
      <c r="G40" s="153"/>
      <c r="H40" s="153"/>
      <c r="I40" s="154"/>
    </row>
    <row r="41" spans="1:9" ht="15.75" thickBot="1">
      <c r="A41" s="156"/>
      <c r="B41" s="157"/>
      <c r="C41" s="157"/>
      <c r="D41" s="157"/>
      <c r="E41" s="157"/>
      <c r="F41" s="157"/>
      <c r="G41" s="157"/>
      <c r="H41" s="157"/>
      <c r="I41" s="158"/>
    </row>
  </sheetData>
  <mergeCells count="6">
    <mergeCell ref="C16:H30"/>
    <mergeCell ref="A1:I1"/>
    <mergeCell ref="A3:I3"/>
    <mergeCell ref="A2:I2"/>
    <mergeCell ref="A4:I4"/>
    <mergeCell ref="A5:I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rgb="FFFF0000"/>
  </sheetPr>
  <dimension ref="A1:J53"/>
  <sheetViews>
    <sheetView workbookViewId="0">
      <selection activeCell="A4" sqref="A4:I4"/>
    </sheetView>
  </sheetViews>
  <sheetFormatPr baseColWidth="10" defaultRowHeight="15"/>
  <cols>
    <col min="1" max="1" width="3.5703125" customWidth="1"/>
  </cols>
  <sheetData>
    <row r="1" spans="1:10">
      <c r="A1" s="357" t="s">
        <v>160</v>
      </c>
      <c r="B1" s="357"/>
      <c r="C1" s="357"/>
      <c r="D1" s="357"/>
      <c r="E1" s="357"/>
      <c r="F1" s="357"/>
      <c r="G1" s="357"/>
      <c r="H1" s="357"/>
      <c r="I1" s="357"/>
    </row>
    <row r="2" spans="1:10">
      <c r="A2" s="355" t="s">
        <v>165</v>
      </c>
      <c r="B2" s="355"/>
      <c r="C2" s="355"/>
      <c r="D2" s="355"/>
      <c r="E2" s="355"/>
      <c r="F2" s="355"/>
      <c r="G2" s="355"/>
      <c r="H2" s="355"/>
      <c r="I2" s="355"/>
    </row>
    <row r="3" spans="1:10">
      <c r="A3" s="355" t="s">
        <v>344</v>
      </c>
      <c r="B3" s="355"/>
      <c r="C3" s="355"/>
      <c r="D3" s="355"/>
      <c r="E3" s="355"/>
      <c r="F3" s="355"/>
      <c r="G3" s="355"/>
      <c r="H3" s="355"/>
      <c r="I3" s="355"/>
    </row>
    <row r="4" spans="1:10">
      <c r="A4" s="355" t="s">
        <v>339</v>
      </c>
      <c r="B4" s="355"/>
      <c r="C4" s="355"/>
      <c r="D4" s="355"/>
      <c r="E4" s="355"/>
      <c r="F4" s="355"/>
      <c r="G4" s="355"/>
      <c r="H4" s="355"/>
      <c r="I4" s="355"/>
    </row>
    <row r="5" spans="1:10" ht="18" customHeight="1" thickBot="1">
      <c r="A5" s="368" t="s">
        <v>121</v>
      </c>
      <c r="B5" s="368"/>
      <c r="C5" s="368"/>
      <c r="D5" s="368"/>
      <c r="E5" s="368"/>
      <c r="F5" s="368"/>
      <c r="G5" s="368"/>
      <c r="H5" s="368"/>
      <c r="I5" s="368"/>
    </row>
    <row r="6" spans="1:10">
      <c r="A6" s="162"/>
      <c r="B6" s="150"/>
      <c r="C6" s="150"/>
      <c r="D6" s="150"/>
      <c r="E6" s="150"/>
      <c r="F6" s="150"/>
      <c r="G6" s="150"/>
      <c r="H6" s="150"/>
      <c r="I6" s="150"/>
      <c r="J6" s="151"/>
    </row>
    <row r="7" spans="1:10">
      <c r="A7" s="152"/>
      <c r="B7" s="153"/>
      <c r="C7" s="378" t="s">
        <v>354</v>
      </c>
      <c r="D7" s="378"/>
      <c r="E7" s="378"/>
      <c r="F7" s="378"/>
      <c r="G7" s="378"/>
      <c r="H7" s="378"/>
      <c r="I7" s="153"/>
      <c r="J7" s="154"/>
    </row>
    <row r="8" spans="1:10">
      <c r="A8" s="152"/>
      <c r="B8" s="153"/>
      <c r="C8" s="153"/>
      <c r="D8" s="153"/>
      <c r="E8" s="153"/>
      <c r="F8" s="153"/>
      <c r="G8" s="153"/>
      <c r="H8" s="153"/>
      <c r="I8" s="153"/>
      <c r="J8" s="154"/>
    </row>
    <row r="9" spans="1:10" ht="6" customHeight="1">
      <c r="A9" s="152"/>
      <c r="B9" s="153"/>
      <c r="C9" s="153"/>
      <c r="D9" s="153"/>
      <c r="E9" s="153"/>
      <c r="F9" s="153"/>
      <c r="G9" s="153"/>
      <c r="H9" s="153"/>
      <c r="I9" s="153"/>
      <c r="J9" s="154"/>
    </row>
    <row r="10" spans="1:10" ht="9" customHeight="1" thickBot="1">
      <c r="A10" s="152"/>
      <c r="B10" s="153"/>
      <c r="C10" s="153"/>
      <c r="D10" s="153"/>
      <c r="E10" s="153"/>
      <c r="F10" s="153"/>
      <c r="G10" s="153"/>
      <c r="H10" s="153"/>
      <c r="I10" s="153"/>
      <c r="J10" s="154"/>
    </row>
    <row r="11" spans="1:10">
      <c r="A11" s="152"/>
      <c r="B11" s="153"/>
      <c r="C11" s="369" t="s">
        <v>194</v>
      </c>
      <c r="D11" s="370"/>
      <c r="E11" s="370"/>
      <c r="F11" s="370"/>
      <c r="G11" s="370"/>
      <c r="H11" s="371"/>
      <c r="I11" s="153"/>
      <c r="J11" s="154"/>
    </row>
    <row r="12" spans="1:10">
      <c r="A12" s="152"/>
      <c r="B12" s="153"/>
      <c r="C12" s="372"/>
      <c r="D12" s="373"/>
      <c r="E12" s="373"/>
      <c r="F12" s="373"/>
      <c r="G12" s="373"/>
      <c r="H12" s="374"/>
      <c r="I12" s="153"/>
      <c r="J12" s="154"/>
    </row>
    <row r="13" spans="1:10">
      <c r="A13" s="152"/>
      <c r="B13" s="153"/>
      <c r="C13" s="372"/>
      <c r="D13" s="373"/>
      <c r="E13" s="373"/>
      <c r="F13" s="373"/>
      <c r="G13" s="373"/>
      <c r="H13" s="374"/>
      <c r="I13" s="153"/>
      <c r="J13" s="154"/>
    </row>
    <row r="14" spans="1:10">
      <c r="A14" s="152"/>
      <c r="B14" s="153"/>
      <c r="C14" s="372"/>
      <c r="D14" s="373"/>
      <c r="E14" s="373"/>
      <c r="F14" s="373"/>
      <c r="G14" s="373"/>
      <c r="H14" s="374"/>
      <c r="I14" s="153"/>
      <c r="J14" s="154"/>
    </row>
    <row r="15" spans="1:10">
      <c r="A15" s="152"/>
      <c r="B15" s="153"/>
      <c r="C15" s="372"/>
      <c r="D15" s="373"/>
      <c r="E15" s="373"/>
      <c r="F15" s="373"/>
      <c r="G15" s="373"/>
      <c r="H15" s="374"/>
      <c r="I15" s="153"/>
      <c r="J15" s="154"/>
    </row>
    <row r="16" spans="1:10">
      <c r="A16" s="152"/>
      <c r="B16" s="153"/>
      <c r="C16" s="372"/>
      <c r="D16" s="373"/>
      <c r="E16" s="373"/>
      <c r="F16" s="373"/>
      <c r="G16" s="373"/>
      <c r="H16" s="374"/>
      <c r="I16" s="153"/>
      <c r="J16" s="154"/>
    </row>
    <row r="17" spans="1:10" ht="15.75" thickBot="1">
      <c r="A17" s="152"/>
      <c r="B17" s="153"/>
      <c r="C17" s="375"/>
      <c r="D17" s="376"/>
      <c r="E17" s="376"/>
      <c r="F17" s="376"/>
      <c r="G17" s="376"/>
      <c r="H17" s="377"/>
      <c r="I17" s="153"/>
      <c r="J17" s="154"/>
    </row>
    <row r="18" spans="1:10">
      <c r="A18" s="152"/>
      <c r="B18" s="153"/>
      <c r="C18" s="153"/>
      <c r="D18" s="153"/>
      <c r="E18" s="153"/>
      <c r="F18" s="153"/>
      <c r="G18" s="153"/>
      <c r="H18" s="153"/>
      <c r="I18" s="153"/>
      <c r="J18" s="154"/>
    </row>
    <row r="19" spans="1:10" ht="21">
      <c r="A19" s="152"/>
      <c r="B19" s="153"/>
      <c r="C19" s="163" t="s">
        <v>195</v>
      </c>
      <c r="D19" s="153"/>
      <c r="E19" s="153"/>
      <c r="F19" s="153"/>
      <c r="G19" s="153"/>
      <c r="H19" s="153"/>
      <c r="I19" s="153"/>
      <c r="J19" s="154"/>
    </row>
    <row r="20" spans="1:10" ht="9.75" customHeight="1" thickBot="1">
      <c r="A20" s="152"/>
      <c r="B20" s="153"/>
      <c r="C20" s="163"/>
      <c r="D20" s="153"/>
      <c r="E20" s="153"/>
      <c r="F20" s="153"/>
      <c r="G20" s="153"/>
      <c r="H20" s="153"/>
      <c r="I20" s="153"/>
      <c r="J20" s="154"/>
    </row>
    <row r="21" spans="1:10" ht="21">
      <c r="A21" s="152"/>
      <c r="B21" s="153"/>
      <c r="C21" s="122" t="s">
        <v>192</v>
      </c>
      <c r="D21" s="123"/>
      <c r="E21" s="123"/>
      <c r="F21" s="123"/>
      <c r="G21" s="123"/>
      <c r="H21" s="124"/>
      <c r="I21" s="153"/>
      <c r="J21" s="154"/>
    </row>
    <row r="22" spans="1:10" ht="21">
      <c r="A22" s="152"/>
      <c r="B22" s="153"/>
      <c r="C22" s="125" t="s">
        <v>193</v>
      </c>
      <c r="D22" s="126"/>
      <c r="E22" s="126"/>
      <c r="F22" s="126"/>
      <c r="G22" s="126"/>
      <c r="H22" s="127"/>
      <c r="I22" s="153"/>
      <c r="J22" s="154"/>
    </row>
    <row r="23" spans="1:10" ht="21">
      <c r="A23" s="152"/>
      <c r="B23" s="153"/>
      <c r="C23" s="125" t="s">
        <v>197</v>
      </c>
      <c r="D23" s="126"/>
      <c r="E23" s="126"/>
      <c r="F23" s="126"/>
      <c r="G23" s="126"/>
      <c r="H23" s="127"/>
      <c r="I23" s="153"/>
      <c r="J23" s="154"/>
    </row>
    <row r="24" spans="1:10" ht="21.75" thickBot="1">
      <c r="A24" s="152"/>
      <c r="B24" s="153"/>
      <c r="C24" s="130" t="s">
        <v>196</v>
      </c>
      <c r="D24" s="128"/>
      <c r="E24" s="128"/>
      <c r="F24" s="128"/>
      <c r="G24" s="128"/>
      <c r="H24" s="129"/>
      <c r="I24" s="153"/>
      <c r="J24" s="154"/>
    </row>
    <row r="25" spans="1:10">
      <c r="A25" s="152"/>
      <c r="B25" s="153"/>
      <c r="C25" s="153"/>
      <c r="D25" s="153"/>
      <c r="E25" s="153"/>
      <c r="F25" s="153"/>
      <c r="G25" s="153"/>
      <c r="H25" s="153"/>
      <c r="I25" s="153"/>
      <c r="J25" s="154"/>
    </row>
    <row r="26" spans="1:10">
      <c r="A26" s="167" t="s">
        <v>254</v>
      </c>
      <c r="B26" s="153" t="s">
        <v>251</v>
      </c>
      <c r="C26" s="153"/>
      <c r="D26" s="153"/>
      <c r="E26" s="153"/>
      <c r="F26" s="153"/>
      <c r="G26" s="153"/>
      <c r="H26" s="153"/>
      <c r="I26" s="153"/>
      <c r="J26" s="154"/>
    </row>
    <row r="27" spans="1:10">
      <c r="A27" s="167" t="s">
        <v>255</v>
      </c>
      <c r="B27" s="153" t="s">
        <v>252</v>
      </c>
      <c r="C27" s="153"/>
      <c r="D27" s="153"/>
      <c r="E27" s="153"/>
      <c r="F27" s="153"/>
      <c r="G27" s="153"/>
      <c r="H27" s="153"/>
      <c r="I27" s="153"/>
      <c r="J27" s="154"/>
    </row>
    <row r="28" spans="1:10">
      <c r="A28" s="167" t="s">
        <v>256</v>
      </c>
      <c r="B28" s="153" t="s">
        <v>253</v>
      </c>
      <c r="C28" s="153"/>
      <c r="D28" s="153"/>
      <c r="E28" s="153"/>
      <c r="F28" s="153"/>
      <c r="G28" s="153"/>
      <c r="H28" s="153"/>
      <c r="I28" s="153"/>
      <c r="J28" s="154"/>
    </row>
    <row r="29" spans="1:10">
      <c r="A29" s="167" t="s">
        <v>257</v>
      </c>
      <c r="B29" s="29" t="s">
        <v>262</v>
      </c>
      <c r="C29" s="153"/>
      <c r="D29" s="153"/>
      <c r="E29" s="153"/>
      <c r="F29" s="153"/>
      <c r="G29" s="153"/>
      <c r="H29" s="153"/>
      <c r="I29" s="153"/>
      <c r="J29" s="154"/>
    </row>
    <row r="30" spans="1:10">
      <c r="A30" s="167" t="s">
        <v>258</v>
      </c>
      <c r="B30" s="29" t="s">
        <v>263</v>
      </c>
      <c r="C30" s="153"/>
      <c r="D30" s="153"/>
      <c r="E30" s="153"/>
      <c r="F30" s="153"/>
      <c r="G30" s="153"/>
      <c r="H30" s="153"/>
      <c r="I30" s="153"/>
      <c r="J30" s="154"/>
    </row>
    <row r="31" spans="1:10">
      <c r="A31" s="167" t="s">
        <v>259</v>
      </c>
      <c r="B31" s="29" t="s">
        <v>264</v>
      </c>
      <c r="C31" s="153"/>
      <c r="D31" s="153"/>
      <c r="E31" s="153"/>
      <c r="F31" s="153"/>
      <c r="G31" s="153"/>
      <c r="H31" s="153"/>
      <c r="I31" s="153"/>
      <c r="J31" s="154"/>
    </row>
    <row r="32" spans="1:10">
      <c r="A32" s="167" t="s">
        <v>260</v>
      </c>
      <c r="B32" s="29" t="s">
        <v>265</v>
      </c>
      <c r="C32" s="153"/>
      <c r="D32" s="153"/>
      <c r="E32" s="153"/>
      <c r="F32" s="153"/>
      <c r="G32" s="153"/>
      <c r="H32" s="153"/>
      <c r="I32" s="153"/>
      <c r="J32" s="154"/>
    </row>
    <row r="33" spans="1:10">
      <c r="A33" s="167" t="s">
        <v>261</v>
      </c>
      <c r="B33" s="29" t="s">
        <v>266</v>
      </c>
      <c r="C33" s="153"/>
      <c r="D33" s="153"/>
      <c r="E33" s="153"/>
      <c r="F33" s="153"/>
      <c r="G33" s="153"/>
      <c r="H33" s="153"/>
      <c r="I33" s="153"/>
      <c r="J33" s="154"/>
    </row>
    <row r="34" spans="1:10">
      <c r="A34" s="167" t="s">
        <v>267</v>
      </c>
      <c r="B34" s="29" t="s">
        <v>271</v>
      </c>
      <c r="C34" s="153"/>
      <c r="D34" s="153"/>
      <c r="E34" s="153"/>
      <c r="F34" s="153"/>
      <c r="G34" s="153"/>
      <c r="H34" s="153"/>
      <c r="I34" s="153"/>
      <c r="J34" s="154"/>
    </row>
    <row r="35" spans="1:10">
      <c r="A35" s="167" t="s">
        <v>268</v>
      </c>
      <c r="B35" s="29" t="s">
        <v>272</v>
      </c>
      <c r="C35" s="153"/>
      <c r="D35" s="153"/>
      <c r="E35" s="153"/>
      <c r="F35" s="153"/>
      <c r="G35" s="153"/>
      <c r="H35" s="153"/>
      <c r="I35" s="153"/>
      <c r="J35" s="154"/>
    </row>
    <row r="36" spans="1:10">
      <c r="A36" s="167" t="s">
        <v>269</v>
      </c>
      <c r="B36" s="29" t="s">
        <v>273</v>
      </c>
      <c r="C36" s="153"/>
      <c r="D36" s="153"/>
      <c r="E36" s="153"/>
      <c r="F36" s="153"/>
      <c r="G36" s="153"/>
      <c r="H36" s="153"/>
      <c r="I36" s="153"/>
      <c r="J36" s="154"/>
    </row>
    <row r="37" spans="1:10">
      <c r="A37" s="167" t="s">
        <v>270</v>
      </c>
      <c r="B37" s="29" t="s">
        <v>274</v>
      </c>
      <c r="C37" s="153"/>
      <c r="D37" s="153"/>
      <c r="E37" s="153"/>
      <c r="F37" s="153"/>
      <c r="G37" s="153"/>
      <c r="H37" s="153"/>
      <c r="I37" s="153"/>
      <c r="J37" s="154"/>
    </row>
    <row r="38" spans="1:10">
      <c r="A38" s="167" t="s">
        <v>275</v>
      </c>
      <c r="B38" s="29" t="s">
        <v>276</v>
      </c>
      <c r="C38" s="153"/>
      <c r="D38" s="153"/>
      <c r="E38" s="153"/>
      <c r="F38" s="153"/>
      <c r="G38" s="153"/>
      <c r="H38" s="153"/>
      <c r="I38" s="153"/>
      <c r="J38" s="154"/>
    </row>
    <row r="39" spans="1:10">
      <c r="A39" s="167" t="s">
        <v>281</v>
      </c>
      <c r="B39" s="29" t="s">
        <v>277</v>
      </c>
      <c r="C39" s="153"/>
      <c r="D39" s="153"/>
      <c r="E39" s="153"/>
      <c r="F39" s="153"/>
      <c r="G39" s="153"/>
      <c r="H39" s="153"/>
      <c r="I39" s="153"/>
      <c r="J39" s="154"/>
    </row>
    <row r="40" spans="1:10">
      <c r="A40" s="167" t="s">
        <v>282</v>
      </c>
      <c r="B40" s="29" t="s">
        <v>278</v>
      </c>
      <c r="C40" s="153"/>
      <c r="D40" s="153"/>
      <c r="E40" s="153"/>
      <c r="F40" s="153"/>
      <c r="G40" s="153"/>
      <c r="H40" s="153"/>
      <c r="I40" s="153"/>
      <c r="J40" s="154"/>
    </row>
    <row r="41" spans="1:10">
      <c r="A41" s="167" t="s">
        <v>283</v>
      </c>
      <c r="B41" s="29" t="s">
        <v>279</v>
      </c>
      <c r="C41" s="153"/>
      <c r="D41" s="153"/>
      <c r="E41" s="153"/>
      <c r="F41" s="153"/>
      <c r="G41" s="153"/>
      <c r="H41" s="153"/>
      <c r="I41" s="153"/>
      <c r="J41" s="154"/>
    </row>
    <row r="42" spans="1:10">
      <c r="A42" s="167" t="s">
        <v>284</v>
      </c>
      <c r="B42" s="29" t="s">
        <v>280</v>
      </c>
      <c r="C42" s="153"/>
      <c r="D42" s="153"/>
      <c r="E42" s="153"/>
      <c r="F42" s="153"/>
      <c r="G42" s="153"/>
      <c r="H42" s="153"/>
      <c r="I42" s="153"/>
      <c r="J42" s="154"/>
    </row>
    <row r="43" spans="1:10">
      <c r="A43" s="152"/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>
      <c r="A44" s="152"/>
      <c r="B44" s="153"/>
      <c r="C44" s="153"/>
      <c r="D44" s="153"/>
      <c r="E44" s="153"/>
      <c r="F44" s="153"/>
      <c r="G44" s="153"/>
      <c r="H44" s="153"/>
      <c r="I44" s="153"/>
      <c r="J44" s="154"/>
    </row>
    <row r="45" spans="1:10">
      <c r="A45" s="152"/>
      <c r="B45" s="153"/>
      <c r="C45" s="153"/>
      <c r="D45" s="153"/>
      <c r="E45" s="153"/>
      <c r="F45" s="153"/>
      <c r="G45" s="153"/>
      <c r="H45" s="153"/>
      <c r="I45" s="153"/>
      <c r="J45" s="154"/>
    </row>
    <row r="46" spans="1:10">
      <c r="A46" s="152"/>
      <c r="B46" s="153"/>
      <c r="C46" s="153"/>
      <c r="D46" s="153"/>
      <c r="E46" s="153"/>
      <c r="F46" s="153"/>
      <c r="G46" s="153"/>
      <c r="H46" s="153"/>
      <c r="I46" s="153"/>
      <c r="J46" s="154"/>
    </row>
    <row r="47" spans="1:10">
      <c r="A47" s="152"/>
      <c r="B47" s="153"/>
      <c r="C47" s="153"/>
      <c r="D47" s="153"/>
      <c r="E47" s="153"/>
      <c r="F47" s="153"/>
      <c r="G47" s="153"/>
      <c r="H47" s="153"/>
      <c r="I47" s="153"/>
      <c r="J47" s="154"/>
    </row>
    <row r="48" spans="1:10">
      <c r="A48" s="152"/>
      <c r="B48" s="153"/>
      <c r="C48" s="153"/>
      <c r="D48" s="153"/>
      <c r="E48" s="153"/>
      <c r="F48" s="153"/>
      <c r="G48" s="153"/>
      <c r="H48" s="153"/>
      <c r="I48" s="153"/>
      <c r="J48" s="154"/>
    </row>
    <row r="49" spans="1:10">
      <c r="A49" s="152"/>
      <c r="B49" s="153"/>
      <c r="C49" s="153"/>
      <c r="D49" s="153"/>
      <c r="E49" s="153"/>
      <c r="F49" s="153"/>
      <c r="G49" s="153"/>
      <c r="H49" s="153"/>
      <c r="I49" s="153"/>
      <c r="J49" s="154"/>
    </row>
    <row r="50" spans="1:10">
      <c r="A50" s="152"/>
      <c r="B50" s="153"/>
      <c r="C50" s="153"/>
      <c r="D50" s="153"/>
      <c r="E50" s="153"/>
      <c r="F50" s="153"/>
      <c r="G50" s="153"/>
      <c r="H50" s="153"/>
      <c r="I50" s="153"/>
      <c r="J50" s="154"/>
    </row>
    <row r="51" spans="1:10">
      <c r="A51" s="152"/>
      <c r="B51" s="153"/>
      <c r="C51" s="153"/>
      <c r="D51" s="153"/>
      <c r="E51" s="153"/>
      <c r="F51" s="153"/>
      <c r="G51" s="153"/>
      <c r="H51" s="153"/>
      <c r="I51" s="153"/>
      <c r="J51" s="154"/>
    </row>
    <row r="52" spans="1:10">
      <c r="A52" s="152"/>
      <c r="B52" s="153"/>
      <c r="C52" s="153"/>
      <c r="D52" s="153"/>
      <c r="E52" s="153"/>
      <c r="F52" s="153"/>
      <c r="G52" s="153"/>
      <c r="H52" s="153"/>
      <c r="I52" s="164" t="s">
        <v>226</v>
      </c>
      <c r="J52" s="154"/>
    </row>
    <row r="53" spans="1:10" ht="15.75" thickBot="1">
      <c r="A53" s="156"/>
      <c r="B53" s="157"/>
      <c r="C53" s="157"/>
      <c r="D53" s="157"/>
      <c r="E53" s="157"/>
      <c r="F53" s="157"/>
      <c r="G53" s="157"/>
      <c r="H53" s="157"/>
      <c r="I53" s="157"/>
      <c r="J53" s="158"/>
    </row>
  </sheetData>
  <mergeCells count="7">
    <mergeCell ref="C11:H17"/>
    <mergeCell ref="A1:I1"/>
    <mergeCell ref="A3:I3"/>
    <mergeCell ref="A2:I2"/>
    <mergeCell ref="A4:I4"/>
    <mergeCell ref="A5:I5"/>
    <mergeCell ref="C7:H7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H37"/>
  <sheetViews>
    <sheetView workbookViewId="0">
      <selection activeCell="C13" sqref="C13"/>
    </sheetView>
  </sheetViews>
  <sheetFormatPr baseColWidth="10" defaultRowHeight="14.25"/>
  <cols>
    <col min="1" max="1" width="1.42578125" style="69" customWidth="1"/>
    <col min="2" max="2" width="42.7109375" style="69" customWidth="1"/>
    <col min="3" max="6" width="15.28515625" style="69" bestFit="1" customWidth="1"/>
    <col min="7" max="7" width="14.42578125" style="69" bestFit="1" customWidth="1"/>
    <col min="8" max="16384" width="11.42578125" style="69"/>
  </cols>
  <sheetData>
    <row r="1" spans="1:7" s="83" customFormat="1" ht="15">
      <c r="A1" s="380" t="s">
        <v>160</v>
      </c>
      <c r="B1" s="380"/>
      <c r="C1" s="380"/>
      <c r="D1" s="380"/>
      <c r="E1" s="380"/>
      <c r="F1" s="380"/>
      <c r="G1" s="380"/>
    </row>
    <row r="2" spans="1:7" s="84" customFormat="1" ht="15.75">
      <c r="A2" s="380" t="s">
        <v>130</v>
      </c>
      <c r="B2" s="380"/>
      <c r="C2" s="380"/>
      <c r="D2" s="380"/>
      <c r="E2" s="380"/>
      <c r="F2" s="380"/>
      <c r="G2" s="380"/>
    </row>
    <row r="3" spans="1:7" s="84" customFormat="1" ht="15.75">
      <c r="A3" s="380" t="s">
        <v>344</v>
      </c>
      <c r="B3" s="380"/>
      <c r="C3" s="380"/>
      <c r="D3" s="380"/>
      <c r="E3" s="380"/>
      <c r="F3" s="380"/>
      <c r="G3" s="380"/>
    </row>
    <row r="4" spans="1:7" s="84" customFormat="1" ht="15.75">
      <c r="A4" s="380" t="s">
        <v>339</v>
      </c>
      <c r="B4" s="380"/>
      <c r="C4" s="380"/>
      <c r="D4" s="380"/>
      <c r="E4" s="380"/>
      <c r="F4" s="380"/>
      <c r="G4" s="380"/>
    </row>
    <row r="5" spans="1:7" s="85" customFormat="1" ht="15.75" thickBot="1">
      <c r="A5" s="381" t="s">
        <v>121</v>
      </c>
      <c r="B5" s="381"/>
      <c r="C5" s="381"/>
      <c r="D5" s="381"/>
      <c r="E5" s="381"/>
      <c r="F5" s="381"/>
      <c r="G5" s="381"/>
    </row>
    <row r="6" spans="1:7" s="81" customFormat="1" ht="45.75" thickBot="1">
      <c r="A6" s="379" t="s">
        <v>113</v>
      </c>
      <c r="B6" s="379"/>
      <c r="C6" s="82" t="s">
        <v>180</v>
      </c>
      <c r="D6" s="82" t="s">
        <v>177</v>
      </c>
      <c r="E6" s="82" t="s">
        <v>178</v>
      </c>
      <c r="F6" s="82" t="s">
        <v>181</v>
      </c>
      <c r="G6" s="82" t="s">
        <v>179</v>
      </c>
    </row>
    <row r="7" spans="1:7" ht="20.100000000000001" customHeight="1">
      <c r="A7" s="86"/>
      <c r="B7" s="87"/>
      <c r="C7" s="88"/>
      <c r="D7" s="88"/>
      <c r="E7" s="88"/>
      <c r="F7" s="88"/>
      <c r="G7" s="88"/>
    </row>
    <row r="8" spans="1:7" ht="20.100000000000001" customHeight="1">
      <c r="A8" s="89" t="s">
        <v>56</v>
      </c>
      <c r="B8" s="90"/>
      <c r="C8" s="88"/>
      <c r="D8" s="88"/>
      <c r="E8" s="88"/>
      <c r="F8" s="88"/>
      <c r="G8" s="88"/>
    </row>
    <row r="9" spans="1:7" ht="20.100000000000001" customHeight="1">
      <c r="A9" s="91"/>
      <c r="B9" s="92"/>
      <c r="C9" s="88"/>
      <c r="D9" s="88"/>
      <c r="E9" s="88"/>
      <c r="F9" s="88"/>
      <c r="G9" s="88"/>
    </row>
    <row r="10" spans="1:7" ht="20.100000000000001" customHeight="1">
      <c r="A10" s="91"/>
      <c r="B10" s="92" t="s">
        <v>58</v>
      </c>
      <c r="C10" s="321">
        <f>SUM(C11:C17)</f>
        <v>2457528.4299999997</v>
      </c>
      <c r="D10" s="321">
        <f t="shared" ref="D10:G10" si="0">SUM(D11:D17)</f>
        <v>13823336.489999998</v>
      </c>
      <c r="E10" s="321">
        <f t="shared" si="0"/>
        <v>13131483.530000001</v>
      </c>
      <c r="F10" s="321">
        <f t="shared" si="0"/>
        <v>3149381.3899999987</v>
      </c>
      <c r="G10" s="321">
        <f t="shared" si="0"/>
        <v>691852.9599999988</v>
      </c>
    </row>
    <row r="11" spans="1:7" ht="20.100000000000001" customHeight="1">
      <c r="A11" s="93"/>
      <c r="B11" s="94" t="s">
        <v>60</v>
      </c>
      <c r="C11" s="319">
        <f>0+837753.45</f>
        <v>837753.45</v>
      </c>
      <c r="D11" s="319">
        <f>9000+7504397.6</f>
        <v>7513397.5999999996</v>
      </c>
      <c r="E11" s="319">
        <f>9000+7151915.36</f>
        <v>7160915.3600000003</v>
      </c>
      <c r="F11" s="319">
        <f>C11+D11-E11</f>
        <v>1190235.6899999995</v>
      </c>
      <c r="G11" s="319">
        <f>F11-C11</f>
        <v>352482.23999999953</v>
      </c>
    </row>
    <row r="12" spans="1:7" ht="20.100000000000001" customHeight="1">
      <c r="A12" s="93"/>
      <c r="B12" s="94" t="s">
        <v>62</v>
      </c>
      <c r="C12" s="319">
        <f>+'ETCA-I-01'!C10</f>
        <v>1619774.98</v>
      </c>
      <c r="D12" s="319">
        <f>5655334.64+506280.33+148323.92</f>
        <v>6309938.8899999997</v>
      </c>
      <c r="E12" s="319">
        <f>5265699.18+523620.04+181248.95</f>
        <v>5970568.1699999999</v>
      </c>
      <c r="F12" s="319">
        <f t="shared" ref="F12:F28" si="1">C12+D12-E12</f>
        <v>1959145.6999999993</v>
      </c>
      <c r="G12" s="319">
        <f t="shared" ref="G12:G28" si="2">F12-C12</f>
        <v>339370.71999999927</v>
      </c>
    </row>
    <row r="13" spans="1:7" ht="20.100000000000001" customHeight="1">
      <c r="A13" s="93"/>
      <c r="B13" s="94" t="s">
        <v>64</v>
      </c>
      <c r="C13" s="319">
        <v>0</v>
      </c>
      <c r="D13" s="319">
        <v>0</v>
      </c>
      <c r="E13" s="319">
        <v>0</v>
      </c>
      <c r="F13" s="319">
        <f t="shared" si="1"/>
        <v>0</v>
      </c>
      <c r="G13" s="319">
        <f t="shared" si="2"/>
        <v>0</v>
      </c>
    </row>
    <row r="14" spans="1:7" ht="20.100000000000001" customHeight="1">
      <c r="A14" s="93"/>
      <c r="B14" s="94" t="s">
        <v>66</v>
      </c>
      <c r="C14" s="319">
        <v>0</v>
      </c>
      <c r="D14" s="319">
        <v>0</v>
      </c>
      <c r="E14" s="319">
        <v>0</v>
      </c>
      <c r="F14" s="319">
        <f t="shared" si="1"/>
        <v>0</v>
      </c>
      <c r="G14" s="319">
        <f t="shared" si="2"/>
        <v>0</v>
      </c>
    </row>
    <row r="15" spans="1:7" ht="20.100000000000001" customHeight="1">
      <c r="A15" s="93"/>
      <c r="B15" s="94" t="s">
        <v>68</v>
      </c>
      <c r="C15" s="319">
        <v>0</v>
      </c>
      <c r="D15" s="319">
        <v>0</v>
      </c>
      <c r="E15" s="319">
        <v>0</v>
      </c>
      <c r="F15" s="319">
        <f t="shared" si="1"/>
        <v>0</v>
      </c>
      <c r="G15" s="319">
        <f t="shared" si="2"/>
        <v>0</v>
      </c>
    </row>
    <row r="16" spans="1:7" ht="20.100000000000001" customHeight="1">
      <c r="A16" s="93"/>
      <c r="B16" s="94" t="s">
        <v>70</v>
      </c>
      <c r="C16" s="319">
        <v>0</v>
      </c>
      <c r="D16" s="319">
        <v>0</v>
      </c>
      <c r="E16" s="319">
        <v>0</v>
      </c>
      <c r="F16" s="319">
        <f t="shared" si="1"/>
        <v>0</v>
      </c>
      <c r="G16" s="319">
        <f t="shared" si="2"/>
        <v>0</v>
      </c>
    </row>
    <row r="17" spans="1:7" ht="20.100000000000001" customHeight="1">
      <c r="A17" s="93"/>
      <c r="B17" s="94" t="s">
        <v>72</v>
      </c>
      <c r="C17" s="319"/>
      <c r="D17" s="319"/>
      <c r="E17" s="319"/>
      <c r="F17" s="319">
        <f t="shared" si="1"/>
        <v>0</v>
      </c>
      <c r="G17" s="319">
        <f t="shared" si="2"/>
        <v>0</v>
      </c>
    </row>
    <row r="18" spans="1:7" ht="20.100000000000001" customHeight="1">
      <c r="A18" s="91"/>
      <c r="B18" s="92"/>
      <c r="C18" s="319"/>
      <c r="D18" s="319"/>
      <c r="E18" s="319"/>
      <c r="F18" s="319">
        <f t="shared" si="1"/>
        <v>0</v>
      </c>
      <c r="G18" s="319">
        <f t="shared" si="2"/>
        <v>0</v>
      </c>
    </row>
    <row r="19" spans="1:7" ht="20.100000000000001" customHeight="1">
      <c r="A19" s="91"/>
      <c r="B19" s="92" t="s">
        <v>75</v>
      </c>
      <c r="C19" s="321">
        <f>SUM(C20:C28)</f>
        <v>11518504.09</v>
      </c>
      <c r="D19" s="321">
        <f t="shared" ref="D19:E19" si="3">SUM(D20:D28)</f>
        <v>87258.25</v>
      </c>
      <c r="E19" s="321">
        <f t="shared" si="3"/>
        <v>8704030.5700000003</v>
      </c>
      <c r="F19" s="321">
        <f t="shared" si="1"/>
        <v>2901731.7699999996</v>
      </c>
      <c r="G19" s="321">
        <f t="shared" si="2"/>
        <v>-8616772.3200000003</v>
      </c>
    </row>
    <row r="20" spans="1:7" ht="20.100000000000001" customHeight="1">
      <c r="A20" s="93"/>
      <c r="B20" s="94" t="s">
        <v>77</v>
      </c>
      <c r="C20" s="319">
        <v>0</v>
      </c>
      <c r="D20" s="319">
        <v>0</v>
      </c>
      <c r="E20" s="319">
        <v>0</v>
      </c>
      <c r="F20" s="319">
        <f t="shared" si="1"/>
        <v>0</v>
      </c>
      <c r="G20" s="319">
        <f t="shared" si="2"/>
        <v>0</v>
      </c>
    </row>
    <row r="21" spans="1:7" ht="20.100000000000001" customHeight="1">
      <c r="A21" s="93"/>
      <c r="B21" s="94" t="s">
        <v>79</v>
      </c>
      <c r="C21" s="319">
        <v>0</v>
      </c>
      <c r="D21" s="319">
        <v>0</v>
      </c>
      <c r="E21" s="319">
        <v>0</v>
      </c>
      <c r="F21" s="319">
        <f t="shared" si="1"/>
        <v>0</v>
      </c>
      <c r="G21" s="319">
        <f t="shared" si="2"/>
        <v>0</v>
      </c>
    </row>
    <row r="22" spans="1:7" ht="25.5">
      <c r="A22" s="93"/>
      <c r="B22" s="94" t="s">
        <v>82</v>
      </c>
      <c r="C22" s="319">
        <v>86000</v>
      </c>
      <c r="D22" s="319">
        <v>0</v>
      </c>
      <c r="E22" s="319">
        <v>0</v>
      </c>
      <c r="F22" s="319">
        <f t="shared" si="1"/>
        <v>86000</v>
      </c>
      <c r="G22" s="319">
        <f t="shared" si="2"/>
        <v>0</v>
      </c>
    </row>
    <row r="23" spans="1:7" ht="20.100000000000001" customHeight="1">
      <c r="A23" s="93"/>
      <c r="B23" s="94" t="s">
        <v>85</v>
      </c>
      <c r="C23" s="319">
        <f>458075.07+475000+10499429.02</f>
        <v>11432504.09</v>
      </c>
      <c r="D23" s="319">
        <f>85468.25</f>
        <v>85468.25</v>
      </c>
      <c r="E23" s="319">
        <f>99316.09+5826.07</f>
        <v>105142.16</v>
      </c>
      <c r="F23" s="319">
        <f t="shared" si="1"/>
        <v>11412830.18</v>
      </c>
      <c r="G23" s="319">
        <f t="shared" si="2"/>
        <v>-19673.910000000149</v>
      </c>
    </row>
    <row r="24" spans="1:7" ht="20.100000000000001" customHeight="1">
      <c r="A24" s="93"/>
      <c r="B24" s="94" t="s">
        <v>86</v>
      </c>
      <c r="C24" s="319">
        <v>0</v>
      </c>
      <c r="D24" s="319">
        <v>1790</v>
      </c>
      <c r="E24" s="319">
        <v>0</v>
      </c>
      <c r="F24" s="319">
        <f t="shared" si="1"/>
        <v>1790</v>
      </c>
      <c r="G24" s="319">
        <f t="shared" si="2"/>
        <v>1790</v>
      </c>
    </row>
    <row r="25" spans="1:7" ht="20.100000000000001" customHeight="1">
      <c r="A25" s="93"/>
      <c r="B25" s="94" t="s">
        <v>88</v>
      </c>
      <c r="C25" s="319">
        <v>0</v>
      </c>
      <c r="D25" s="319">
        <v>0</v>
      </c>
      <c r="E25" s="319">
        <f>45627.78+8553260.63</f>
        <v>8598888.4100000001</v>
      </c>
      <c r="F25" s="319">
        <f t="shared" si="1"/>
        <v>-8598888.4100000001</v>
      </c>
      <c r="G25" s="319">
        <f t="shared" si="2"/>
        <v>-8598888.4100000001</v>
      </c>
    </row>
    <row r="26" spans="1:7" ht="20.100000000000001" customHeight="1">
      <c r="A26" s="93"/>
      <c r="B26" s="94" t="s">
        <v>89</v>
      </c>
      <c r="C26" s="319">
        <v>0</v>
      </c>
      <c r="D26" s="319">
        <v>0</v>
      </c>
      <c r="E26" s="319">
        <v>0</v>
      </c>
      <c r="F26" s="319">
        <f t="shared" si="1"/>
        <v>0</v>
      </c>
      <c r="G26" s="319">
        <f t="shared" si="2"/>
        <v>0</v>
      </c>
    </row>
    <row r="27" spans="1:7" ht="20.100000000000001" customHeight="1">
      <c r="A27" s="93"/>
      <c r="B27" s="94" t="s">
        <v>91</v>
      </c>
      <c r="C27" s="319">
        <v>0</v>
      </c>
      <c r="D27" s="319">
        <v>0</v>
      </c>
      <c r="E27" s="319">
        <v>0</v>
      </c>
      <c r="F27" s="319">
        <f t="shared" si="1"/>
        <v>0</v>
      </c>
      <c r="G27" s="319">
        <f t="shared" si="2"/>
        <v>0</v>
      </c>
    </row>
    <row r="28" spans="1:7" ht="20.100000000000001" customHeight="1">
      <c r="A28" s="93"/>
      <c r="B28" s="94" t="s">
        <v>93</v>
      </c>
      <c r="C28" s="319">
        <v>0</v>
      </c>
      <c r="D28" s="319">
        <v>0</v>
      </c>
      <c r="E28" s="319">
        <v>0</v>
      </c>
      <c r="F28" s="319">
        <f t="shared" si="1"/>
        <v>0</v>
      </c>
      <c r="G28" s="319">
        <f t="shared" si="2"/>
        <v>0</v>
      </c>
    </row>
    <row r="29" spans="1:7" ht="20.100000000000001" customHeight="1" thickBot="1">
      <c r="A29" s="95"/>
      <c r="B29" s="96"/>
      <c r="C29" s="320"/>
      <c r="D29" s="320"/>
      <c r="E29" s="320"/>
      <c r="F29" s="320"/>
      <c r="G29" s="320"/>
    </row>
    <row r="37" spans="7:8">
      <c r="G37" s="322">
        <f>G19+G10</f>
        <v>-7924919.3600000013</v>
      </c>
      <c r="H37" s="69" t="s">
        <v>355</v>
      </c>
    </row>
  </sheetData>
  <mergeCells count="6">
    <mergeCell ref="A6:B6"/>
    <mergeCell ref="A1:G1"/>
    <mergeCell ref="A3:G3"/>
    <mergeCell ref="A2:G2"/>
    <mergeCell ref="A4:G4"/>
    <mergeCell ref="A5:G5"/>
  </mergeCells>
  <pageMargins left="0.34" right="0.15748031496062992" top="0.74803149606299213" bottom="0.74803149606299213" header="0.31496062992125984" footer="0.31496062992125984"/>
  <pageSetup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41"/>
  <sheetViews>
    <sheetView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D30" sqref="D30"/>
    </sheetView>
  </sheetViews>
  <sheetFormatPr baseColWidth="10" defaultRowHeight="14.25"/>
  <cols>
    <col min="1" max="1" width="5.28515625" style="8" customWidth="1"/>
    <col min="2" max="2" width="33.7109375" style="8" customWidth="1"/>
    <col min="3" max="3" width="17" style="8" customWidth="1"/>
    <col min="4" max="4" width="16.85546875" style="8" customWidth="1"/>
    <col min="5" max="5" width="11.42578125" style="8" hidden="1" customWidth="1"/>
    <col min="6" max="6" width="17" style="8" customWidth="1"/>
    <col min="7" max="7" width="17.140625" style="8" customWidth="1"/>
    <col min="8" max="16384" width="11.42578125" style="8"/>
  </cols>
  <sheetData>
    <row r="1" spans="1:7" s="83" customFormat="1" ht="15">
      <c r="A1" s="380" t="s">
        <v>160</v>
      </c>
      <c r="B1" s="380"/>
      <c r="C1" s="380"/>
      <c r="D1" s="380"/>
      <c r="E1" s="380"/>
      <c r="F1" s="380"/>
      <c r="G1" s="380"/>
    </row>
    <row r="2" spans="1:7" s="84" customFormat="1" ht="15.75">
      <c r="A2" s="380" t="s">
        <v>131</v>
      </c>
      <c r="B2" s="380"/>
      <c r="C2" s="380"/>
      <c r="D2" s="380"/>
      <c r="E2" s="380"/>
      <c r="F2" s="380"/>
      <c r="G2" s="380"/>
    </row>
    <row r="3" spans="1:7" s="84" customFormat="1" ht="15.75">
      <c r="A3" s="380" t="s">
        <v>343</v>
      </c>
      <c r="B3" s="380"/>
      <c r="C3" s="380"/>
      <c r="D3" s="380"/>
      <c r="E3" s="380"/>
      <c r="F3" s="380"/>
      <c r="G3" s="380"/>
    </row>
    <row r="4" spans="1:7" s="84" customFormat="1" ht="15.75">
      <c r="A4" s="380" t="s">
        <v>339</v>
      </c>
      <c r="B4" s="380"/>
      <c r="C4" s="380"/>
      <c r="D4" s="380"/>
      <c r="E4" s="380"/>
      <c r="F4" s="380"/>
      <c r="G4" s="380"/>
    </row>
    <row r="5" spans="1:7" s="85" customFormat="1" ht="15.75" thickBot="1">
      <c r="A5" s="381" t="s">
        <v>121</v>
      </c>
      <c r="B5" s="381"/>
      <c r="C5" s="381"/>
      <c r="D5" s="381"/>
      <c r="E5" s="381"/>
      <c r="F5" s="381"/>
      <c r="G5" s="381"/>
    </row>
    <row r="6" spans="1:7" s="99" customFormat="1" ht="37.5" customHeight="1" thickBot="1">
      <c r="A6" s="398" t="s">
        <v>132</v>
      </c>
      <c r="B6" s="399"/>
      <c r="C6" s="97" t="s">
        <v>133</v>
      </c>
      <c r="D6" s="398" t="s">
        <v>134</v>
      </c>
      <c r="E6" s="400"/>
      <c r="F6" s="98" t="s">
        <v>135</v>
      </c>
      <c r="G6" s="97" t="s">
        <v>136</v>
      </c>
    </row>
    <row r="7" spans="1:7" ht="37.5" customHeight="1">
      <c r="A7" s="392"/>
      <c r="B7" s="393"/>
      <c r="C7" s="30"/>
      <c r="D7" s="30"/>
      <c r="E7" s="30"/>
      <c r="F7" s="31"/>
      <c r="G7" s="30"/>
    </row>
    <row r="8" spans="1:7">
      <c r="A8" s="394" t="s">
        <v>137</v>
      </c>
      <c r="B8" s="395"/>
      <c r="C8" s="4"/>
      <c r="D8" s="4"/>
      <c r="E8" s="394"/>
      <c r="F8" s="395"/>
      <c r="G8" s="4"/>
    </row>
    <row r="9" spans="1:7" ht="15">
      <c r="A9" s="396" t="s">
        <v>138</v>
      </c>
      <c r="B9" s="397"/>
      <c r="C9" s="10"/>
      <c r="D9" s="10"/>
      <c r="E9" s="384"/>
      <c r="F9" s="385"/>
      <c r="G9" s="10"/>
    </row>
    <row r="10" spans="1:7" ht="15">
      <c r="A10" s="384" t="s">
        <v>139</v>
      </c>
      <c r="B10" s="385"/>
      <c r="C10" s="10"/>
      <c r="D10" s="10"/>
      <c r="E10" s="384"/>
      <c r="F10" s="385"/>
      <c r="G10" s="10"/>
    </row>
    <row r="11" spans="1:7" ht="15">
      <c r="A11" s="6"/>
      <c r="B11" s="13" t="s">
        <v>140</v>
      </c>
      <c r="C11" s="10"/>
      <c r="D11" s="10"/>
      <c r="E11" s="384"/>
      <c r="F11" s="385"/>
      <c r="G11" s="10"/>
    </row>
    <row r="12" spans="1:7">
      <c r="A12" s="5"/>
      <c r="B12" s="13" t="s">
        <v>141</v>
      </c>
      <c r="C12" s="2"/>
      <c r="D12" s="2"/>
      <c r="E12" s="382"/>
      <c r="F12" s="383"/>
      <c r="G12" s="2"/>
    </row>
    <row r="13" spans="1:7">
      <c r="A13" s="5"/>
      <c r="B13" s="13" t="s">
        <v>142</v>
      </c>
      <c r="C13" s="2"/>
      <c r="D13" s="2"/>
      <c r="E13" s="382"/>
      <c r="F13" s="383"/>
      <c r="G13" s="2"/>
    </row>
    <row r="14" spans="1:7">
      <c r="A14" s="5"/>
      <c r="B14" s="2"/>
      <c r="C14" s="2"/>
      <c r="D14" s="2"/>
      <c r="E14" s="382"/>
      <c r="F14" s="383"/>
      <c r="G14" s="2"/>
    </row>
    <row r="15" spans="1:7" ht="15">
      <c r="A15" s="384" t="s">
        <v>143</v>
      </c>
      <c r="B15" s="385"/>
      <c r="C15" s="10"/>
      <c r="D15" s="10"/>
      <c r="E15" s="384"/>
      <c r="F15" s="385"/>
      <c r="G15" s="10"/>
    </row>
    <row r="16" spans="1:7">
      <c r="A16" s="5"/>
      <c r="B16" s="13" t="s">
        <v>144</v>
      </c>
      <c r="C16" s="2"/>
      <c r="D16" s="2"/>
      <c r="E16" s="382"/>
      <c r="F16" s="383"/>
      <c r="G16" s="2"/>
    </row>
    <row r="17" spans="1:7" ht="15">
      <c r="A17" s="6"/>
      <c r="B17" s="13" t="s">
        <v>145</v>
      </c>
      <c r="C17" s="2"/>
      <c r="D17" s="2"/>
      <c r="E17" s="382"/>
      <c r="F17" s="383"/>
      <c r="G17" s="2"/>
    </row>
    <row r="18" spans="1:7" ht="15">
      <c r="A18" s="6"/>
      <c r="B18" s="13" t="s">
        <v>141</v>
      </c>
      <c r="C18" s="10"/>
      <c r="D18" s="10"/>
      <c r="E18" s="384"/>
      <c r="F18" s="385"/>
      <c r="G18" s="10"/>
    </row>
    <row r="19" spans="1:7">
      <c r="A19" s="5"/>
      <c r="B19" s="13" t="s">
        <v>142</v>
      </c>
      <c r="C19" s="2"/>
      <c r="D19" s="2"/>
      <c r="E19" s="382"/>
      <c r="F19" s="383"/>
      <c r="G19" s="2"/>
    </row>
    <row r="20" spans="1:7" ht="15">
      <c r="A20" s="6"/>
      <c r="B20" s="10"/>
      <c r="C20" s="10"/>
      <c r="D20" s="10"/>
      <c r="E20" s="384"/>
      <c r="F20" s="385"/>
      <c r="G20" s="10"/>
    </row>
    <row r="21" spans="1:7">
      <c r="A21" s="7"/>
      <c r="B21" s="3" t="s">
        <v>146</v>
      </c>
      <c r="C21" s="3"/>
      <c r="D21" s="3"/>
      <c r="E21" s="386"/>
      <c r="F21" s="387"/>
      <c r="G21" s="3"/>
    </row>
    <row r="22" spans="1:7">
      <c r="A22" s="34"/>
      <c r="B22" s="35"/>
      <c r="C22" s="35"/>
      <c r="D22" s="35"/>
      <c r="E22" s="34"/>
      <c r="F22" s="35"/>
      <c r="G22" s="35"/>
    </row>
    <row r="23" spans="1:7" ht="15">
      <c r="A23" s="396" t="s">
        <v>147</v>
      </c>
      <c r="B23" s="397"/>
      <c r="C23" s="10"/>
      <c r="D23" s="10"/>
      <c r="E23" s="384"/>
      <c r="F23" s="385"/>
      <c r="G23" s="10"/>
    </row>
    <row r="24" spans="1:7" ht="15">
      <c r="A24" s="384" t="s">
        <v>139</v>
      </c>
      <c r="B24" s="385"/>
      <c r="C24" s="10"/>
      <c r="D24" s="10"/>
      <c r="E24" s="384"/>
      <c r="F24" s="385"/>
      <c r="G24" s="10"/>
    </row>
    <row r="25" spans="1:7" ht="15">
      <c r="A25" s="6"/>
      <c r="B25" s="13" t="s">
        <v>140</v>
      </c>
      <c r="C25" s="10"/>
      <c r="D25" s="10"/>
      <c r="E25" s="384"/>
      <c r="F25" s="385"/>
      <c r="G25" s="10"/>
    </row>
    <row r="26" spans="1:7">
      <c r="A26" s="5"/>
      <c r="B26" s="13" t="s">
        <v>141</v>
      </c>
      <c r="C26" s="2"/>
      <c r="D26" s="2"/>
      <c r="E26" s="382"/>
      <c r="F26" s="383"/>
      <c r="G26" s="2"/>
    </row>
    <row r="27" spans="1:7">
      <c r="A27" s="5"/>
      <c r="B27" s="13" t="s">
        <v>142</v>
      </c>
      <c r="C27" s="2"/>
      <c r="D27" s="2"/>
      <c r="E27" s="382"/>
      <c r="F27" s="383"/>
      <c r="G27" s="2"/>
    </row>
    <row r="28" spans="1:7">
      <c r="A28" s="5"/>
      <c r="B28" s="2"/>
      <c r="C28" s="2"/>
      <c r="D28" s="2"/>
      <c r="E28" s="382"/>
      <c r="F28" s="383"/>
      <c r="G28" s="2"/>
    </row>
    <row r="29" spans="1:7" ht="15">
      <c r="A29" s="384" t="s">
        <v>143</v>
      </c>
      <c r="B29" s="385"/>
      <c r="C29" s="10"/>
      <c r="D29" s="10"/>
      <c r="E29" s="384"/>
      <c r="F29" s="385"/>
      <c r="G29" s="10"/>
    </row>
    <row r="30" spans="1:7">
      <c r="A30" s="5"/>
      <c r="B30" s="13" t="s">
        <v>144</v>
      </c>
      <c r="C30" s="2"/>
      <c r="D30" s="2"/>
      <c r="E30" s="382"/>
      <c r="F30" s="383"/>
      <c r="G30" s="2"/>
    </row>
    <row r="31" spans="1:7" ht="15">
      <c r="A31" s="6"/>
      <c r="B31" s="13" t="s">
        <v>145</v>
      </c>
      <c r="C31" s="2"/>
      <c r="D31" s="2"/>
      <c r="E31" s="382"/>
      <c r="F31" s="383"/>
      <c r="G31" s="2"/>
    </row>
    <row r="32" spans="1:7" ht="15">
      <c r="A32" s="6"/>
      <c r="B32" s="13" t="s">
        <v>141</v>
      </c>
      <c r="C32" s="10"/>
      <c r="D32" s="10"/>
      <c r="E32" s="384"/>
      <c r="F32" s="385"/>
      <c r="G32" s="10"/>
    </row>
    <row r="33" spans="1:7">
      <c r="A33" s="5"/>
      <c r="B33" s="13" t="s">
        <v>142</v>
      </c>
      <c r="C33" s="2"/>
      <c r="D33" s="2"/>
      <c r="E33" s="382"/>
      <c r="F33" s="383"/>
      <c r="G33" s="2"/>
    </row>
    <row r="34" spans="1:7" ht="15">
      <c r="A34" s="6"/>
      <c r="B34" s="10"/>
      <c r="C34" s="10"/>
      <c r="D34" s="10"/>
      <c r="E34" s="384"/>
      <c r="F34" s="385"/>
      <c r="G34" s="10"/>
    </row>
    <row r="35" spans="1:7">
      <c r="A35" s="7"/>
      <c r="B35" s="3" t="s">
        <v>148</v>
      </c>
      <c r="C35" s="3"/>
      <c r="D35" s="3"/>
      <c r="E35" s="386"/>
      <c r="F35" s="387"/>
      <c r="G35" s="3"/>
    </row>
    <row r="36" spans="1:7">
      <c r="A36" s="5"/>
      <c r="B36" s="2"/>
      <c r="C36" s="2"/>
      <c r="D36" s="2"/>
      <c r="E36" s="382"/>
      <c r="F36" s="383"/>
      <c r="G36" s="2"/>
    </row>
    <row r="37" spans="1:7">
      <c r="A37" s="5"/>
      <c r="B37" s="13" t="s">
        <v>149</v>
      </c>
      <c r="C37" s="238" t="s">
        <v>356</v>
      </c>
      <c r="D37" s="238" t="s">
        <v>357</v>
      </c>
      <c r="E37" s="390">
        <v>297032.33</v>
      </c>
      <c r="F37" s="391"/>
      <c r="G37" s="323">
        <v>989233.96</v>
      </c>
    </row>
    <row r="38" spans="1:7">
      <c r="A38" s="5"/>
      <c r="B38" s="2"/>
      <c r="C38" s="2"/>
      <c r="D38" s="2"/>
      <c r="E38" s="382"/>
      <c r="F38" s="383"/>
      <c r="G38" s="2"/>
    </row>
    <row r="39" spans="1:7" ht="15">
      <c r="A39" s="6"/>
      <c r="B39" s="10" t="s">
        <v>150</v>
      </c>
      <c r="C39" s="10"/>
      <c r="D39" s="10"/>
      <c r="E39" s="384"/>
      <c r="F39" s="385"/>
      <c r="G39" s="10"/>
    </row>
    <row r="40" spans="1:7" ht="15">
      <c r="A40" s="6"/>
      <c r="B40" s="11"/>
      <c r="C40" s="11"/>
      <c r="D40" s="11"/>
      <c r="E40" s="6"/>
      <c r="F40" s="11"/>
      <c r="G40" s="11"/>
    </row>
    <row r="41" spans="1:7" ht="5.25" customHeight="1" thickBot="1">
      <c r="A41" s="388"/>
      <c r="B41" s="389"/>
      <c r="C41" s="12"/>
      <c r="D41" s="12"/>
      <c r="E41" s="388"/>
      <c r="F41" s="389"/>
      <c r="G41" s="12"/>
    </row>
  </sheetData>
  <mergeCells count="48">
    <mergeCell ref="A29:B29"/>
    <mergeCell ref="A24:B24"/>
    <mergeCell ref="E24:F24"/>
    <mergeCell ref="E19:F19"/>
    <mergeCell ref="E20:F20"/>
    <mergeCell ref="E21:F21"/>
    <mergeCell ref="E25:F25"/>
    <mergeCell ref="E26:F26"/>
    <mergeCell ref="E27:F27"/>
    <mergeCell ref="E28:F28"/>
    <mergeCell ref="E29:F29"/>
    <mergeCell ref="E16:F16"/>
    <mergeCell ref="E17:F17"/>
    <mergeCell ref="E18:F18"/>
    <mergeCell ref="A23:B23"/>
    <mergeCell ref="E23:F23"/>
    <mergeCell ref="A6:B6"/>
    <mergeCell ref="D6:E6"/>
    <mergeCell ref="A1:G1"/>
    <mergeCell ref="A3:G3"/>
    <mergeCell ref="A2:G2"/>
    <mergeCell ref="A4:G4"/>
    <mergeCell ref="A5:G5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E8:F8"/>
    <mergeCell ref="A9:B9"/>
    <mergeCell ref="E9:F9"/>
    <mergeCell ref="A41:B41"/>
    <mergeCell ref="E41:F41"/>
    <mergeCell ref="E37:F37"/>
    <mergeCell ref="E38:F38"/>
    <mergeCell ref="E39:F39"/>
    <mergeCell ref="E30:F30"/>
    <mergeCell ref="E34:F34"/>
    <mergeCell ref="E35:F35"/>
    <mergeCell ref="E36:F36"/>
    <mergeCell ref="E31:F31"/>
    <mergeCell ref="E32:F32"/>
    <mergeCell ref="E33:F33"/>
  </mergeCells>
  <pageMargins left="0.23622047244094491" right="0.27559055118110237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ETCA-I-01</vt:lpstr>
      <vt:lpstr>ETCA-I-01-A (EDO RESULTADOS)</vt:lpstr>
      <vt:lpstr>ETCA-I-01-B</vt:lpstr>
      <vt:lpstr>ETCA-I-02</vt:lpstr>
      <vt:lpstr>ETCA-I-03</vt:lpstr>
      <vt:lpstr>ETCA-I-04</vt:lpstr>
      <vt:lpstr>ETCA-I-05 Notas</vt:lpstr>
      <vt:lpstr>ETCA-I-06</vt:lpstr>
      <vt:lpstr>ETCA-I-07</vt:lpstr>
      <vt:lpstr>ETCA-II-08 </vt:lpstr>
      <vt:lpstr>Lista  FORMATOS</vt:lpstr>
      <vt:lpstr>'ETCA-I-01-A (EDO RESULTADOS)'!Área_de_impresión</vt:lpstr>
      <vt:lpstr>'ETCA-I-01-B'!Área_de_impresión</vt:lpstr>
      <vt:lpstr>'ETCA-I-03'!Área_de_impresión</vt:lpstr>
      <vt:lpstr>'ETCA-I-04'!Área_de_impresión</vt:lpstr>
      <vt:lpstr>'ETCA-I-05 Notas'!Área_de_impresión</vt:lpstr>
      <vt:lpstr>'ETCA-I-06'!Área_de_impresión</vt:lpstr>
      <vt:lpstr>'Lista  FORMATOS'!Área_de_impresión</vt:lpstr>
      <vt:lpstr>'ETCA-I-01-A (EDO RESULTADOS)'!Títulos_a_imprimir</vt:lpstr>
      <vt:lpstr>'ETCA-I-03'!Títulos_a_imprimir</vt:lpstr>
      <vt:lpstr>'ETCA-II-08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Refugio Carmelo A</cp:lastModifiedBy>
  <cp:lastPrinted>2016-01-22T16:18:05Z</cp:lastPrinted>
  <dcterms:created xsi:type="dcterms:W3CDTF">2014-03-28T01:13:38Z</dcterms:created>
  <dcterms:modified xsi:type="dcterms:W3CDTF">2016-01-22T17:47:34Z</dcterms:modified>
</cp:coreProperties>
</file>